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Power Supply Analytics\Staff\Fernie\Projects\2022\002 - 3JAN22 - TARIFF - Cogen-SPP Annual Update\"/>
    </mc:Choice>
  </mc:AlternateContent>
  <bookViews>
    <workbookView xWindow="5340" yWindow="1250" windowWidth="18170" windowHeight="10970"/>
  </bookViews>
  <sheets>
    <sheet name="COGEN UPDATE" sheetId="1" r:id="rId1"/>
    <sheet name="CAPACITY" sheetId="2" r:id="rId2"/>
    <sheet name="BRA" sheetId="4" r:id="rId3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62913"/>
</workbook>
</file>

<file path=xl/calcChain.xml><?xml version="1.0" encoding="utf-8"?>
<calcChain xmlns="http://schemas.openxmlformats.org/spreadsheetml/2006/main">
  <c r="C32" i="4" l="1"/>
  <c r="C33" i="4"/>
  <c r="D2" i="2" s="1"/>
  <c r="G5" i="2" l="1"/>
  <c r="G6" i="2" s="1"/>
  <c r="G7" i="2" s="1"/>
  <c r="G8" i="2" s="1"/>
  <c r="C7" i="1" s="1"/>
  <c r="C8" i="1" l="1"/>
</calcChain>
</file>

<file path=xl/sharedStrings.xml><?xml version="1.0" encoding="utf-8"?>
<sst xmlns="http://schemas.openxmlformats.org/spreadsheetml/2006/main" count="82" uniqueCount="53">
  <si>
    <t>ENERGY</t>
  </si>
  <si>
    <t>CAPACITY</t>
  </si>
  <si>
    <t>per kWh</t>
  </si>
  <si>
    <t>per kW/yr</t>
  </si>
  <si>
    <t>Avg excl DR Resources</t>
  </si>
  <si>
    <t>Auction Clearing Price (RTO Minus MAAC Subtotal)</t>
  </si>
  <si>
    <t>MW Year</t>
  </si>
  <si>
    <t>kW Year</t>
  </si>
  <si>
    <t xml:space="preserve">Capacity Rate </t>
  </si>
  <si>
    <t>kW Year Adj for eFORd</t>
  </si>
  <si>
    <t>kWh</t>
  </si>
  <si>
    <t>ADMIN FEE</t>
  </si>
  <si>
    <t>Total</t>
  </si>
  <si>
    <t>WOLF CREEK 1-6</t>
  </si>
  <si>
    <t>EKPC</t>
  </si>
  <si>
    <t>J P PRIEST 1</t>
  </si>
  <si>
    <t>CORDELL HULL 1-3</t>
  </si>
  <si>
    <t>OLD HICKORY 1-4</t>
  </si>
  <si>
    <t>CHEATHAM 1-3</t>
  </si>
  <si>
    <t>CENTER HILL 1-3</t>
  </si>
  <si>
    <t>DALE HOLLOW 1-3</t>
  </si>
  <si>
    <t>BARKLEY 1-4</t>
  </si>
  <si>
    <t>BLUEGRASS CT 2</t>
  </si>
  <si>
    <t>BLUEGRASS CT 1</t>
  </si>
  <si>
    <t>LAUREL HYDRO</t>
  </si>
  <si>
    <t>SMITH CT 10</t>
  </si>
  <si>
    <t>SMITH CT 9</t>
  </si>
  <si>
    <t>SMITH CT 7</t>
  </si>
  <si>
    <t>SMITH CT 6</t>
  </si>
  <si>
    <t>SMITH CT 5</t>
  </si>
  <si>
    <t>SMITH CT 4</t>
  </si>
  <si>
    <t>SMITH CT 3</t>
  </si>
  <si>
    <t>SMITH CT 2</t>
  </si>
  <si>
    <t>SMITH CT 1</t>
  </si>
  <si>
    <t>SPURLOCK 4</t>
  </si>
  <si>
    <t>SPURLOCK 3</t>
  </si>
  <si>
    <t>SPURLOCK 2</t>
  </si>
  <si>
    <t>SPURLOCK 1</t>
  </si>
  <si>
    <t>COOPER 2</t>
  </si>
  <si>
    <t>COOPER 1</t>
  </si>
  <si>
    <t>Max EFORd</t>
  </si>
  <si>
    <t>Unit</t>
  </si>
  <si>
    <t>AO</t>
  </si>
  <si>
    <t>Excluding SEPA</t>
  </si>
  <si>
    <t>$/kWh</t>
  </si>
  <si>
    <t>DISPATCHABLE RESOURCES - Over/Under 100kW</t>
  </si>
  <si>
    <t>BLUEGRASS CT 3</t>
  </si>
  <si>
    <t>PJM RT LMP</t>
  </si>
  <si>
    <t>2022/23 BRA</t>
  </si>
  <si>
    <t>MW Day 22/23 BRA</t>
  </si>
  <si>
    <t>DISPATCHABLE\NON-DISPATCHABLE RESOURCES - Over/Under 100kW</t>
  </si>
  <si>
    <t>Average Max EFORd</t>
  </si>
  <si>
    <t>COGENERATION/SMALL POWER PRODUCER TARIFF UPDATE - 2022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</si>
</sst>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_);_(@_)"/>
    <numFmt numFmtId="165" formatCode="_(&quot;$&quot;* #,##0.00000_);_(&quot;$&quot;* \(#,##0.00000\);_(&quot;$&quot;* &quot;-&quot;??_);_(@_)"/>
    <numFmt numFmtId="166" formatCode="0.00000"/>
    <numFmt numFmtId="168" formatCode="_(* #,##0.00000_);_(* \(#,##0.000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0" fillId="0" borderId="3" xfId="0" applyBorder="1"/>
    <xf numFmtId="44" fontId="0" fillId="0" borderId="0" xfId="2" applyFont="1" applyBorder="1"/>
    <xf numFmtId="0" fontId="2" fillId="0" borderId="0" xfId="0" applyFont="1" applyBorder="1"/>
    <xf numFmtId="164" fontId="0" fillId="0" borderId="0" xfId="2" applyNumberFormat="1" applyFont="1" applyBorder="1"/>
    <xf numFmtId="0" fontId="0" fillId="0" borderId="3" xfId="0" applyFill="1" applyBorder="1"/>
    <xf numFmtId="0" fontId="0" fillId="0" borderId="4" xfId="0" applyBorder="1"/>
    <xf numFmtId="0" fontId="0" fillId="0" borderId="5" xfId="0" applyBorder="1"/>
    <xf numFmtId="165" fontId="0" fillId="0" borderId="5" xfId="2" applyNumberFormat="1" applyFont="1" applyBorder="1"/>
    <xf numFmtId="0" fontId="0" fillId="0" borderId="6" xfId="0" applyFill="1" applyBorder="1"/>
    <xf numFmtId="0" fontId="0" fillId="2" borderId="0" xfId="0" applyFill="1"/>
    <xf numFmtId="0" fontId="0" fillId="2" borderId="0" xfId="0" applyFill="1" applyBorder="1"/>
    <xf numFmtId="44" fontId="4" fillId="2" borderId="0" xfId="2" applyFont="1" applyFill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2" borderId="8" xfId="0" applyFill="1" applyBorder="1"/>
    <xf numFmtId="0" fontId="5" fillId="3" borderId="10" xfId="0" applyFont="1" applyFill="1" applyBorder="1" applyAlignment="1">
      <alignment horizontal="center"/>
    </xf>
    <xf numFmtId="0" fontId="5" fillId="3" borderId="11" xfId="0" applyFont="1" applyFill="1" applyBorder="1"/>
    <xf numFmtId="166" fontId="5" fillId="3" borderId="12" xfId="0" applyNumberFormat="1" applyFont="1" applyFill="1" applyBorder="1"/>
    <xf numFmtId="44" fontId="0" fillId="0" borderId="0" xfId="0" applyNumberFormat="1"/>
    <xf numFmtId="0" fontId="0" fillId="0" borderId="0" xfId="0" applyFill="1"/>
    <xf numFmtId="0" fontId="0" fillId="0" borderId="13" xfId="0" applyFill="1" applyBorder="1"/>
    <xf numFmtId="166" fontId="6" fillId="0" borderId="14" xfId="0" applyNumberFormat="1" applyFont="1" applyFill="1" applyBorder="1"/>
    <xf numFmtId="0" fontId="0" fillId="4" borderId="13" xfId="0" applyFill="1" applyBorder="1"/>
    <xf numFmtId="166" fontId="6" fillId="4" borderId="14" xfId="0" applyNumberFormat="1" applyFont="1" applyFill="1" applyBorder="1"/>
    <xf numFmtId="0" fontId="0" fillId="0" borderId="0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0" xfId="3" applyNumberFormat="1" applyFont="1"/>
    <xf numFmtId="0" fontId="7" fillId="0" borderId="11" xfId="0" applyFont="1" applyBorder="1" applyAlignment="1"/>
    <xf numFmtId="0" fontId="7" fillId="0" borderId="15" xfId="0" applyFont="1" applyBorder="1" applyAlignment="1"/>
    <xf numFmtId="0" fontId="0" fillId="5" borderId="0" xfId="0" applyFill="1"/>
    <xf numFmtId="168" fontId="0" fillId="5" borderId="0" xfId="1" applyNumberFormat="1" applyFont="1" applyFill="1" applyBorder="1"/>
    <xf numFmtId="0" fontId="0" fillId="5" borderId="0" xfId="0" applyFill="1" applyBorder="1"/>
    <xf numFmtId="43" fontId="0" fillId="5" borderId="0" xfId="1" applyFont="1" applyFill="1" applyBorder="1"/>
    <xf numFmtId="166" fontId="0" fillId="5" borderId="0" xfId="0" applyNumberFormat="1" applyFill="1" applyBorder="1"/>
    <xf numFmtId="0" fontId="3" fillId="2" borderId="0" xfId="0" applyFont="1" applyFill="1" applyBorder="1"/>
    <xf numFmtId="0" fontId="8" fillId="0" borderId="0" xfId="0" applyFont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7030A0"/>
  </sheetPr>
  <dimension ref="B1:D11"/>
  <sheetViews>
    <sheetView tabSelected="1" workbookViewId="0">
      <selection activeCell="A13" sqref="A13"/>
    </sheetView>
  </sheetViews>
  <sheetFormatPr defaultRowHeight="14.5" x14ac:dyDescent="0.35"/>
  <cols>
    <col min="1" max="1" width="2.08984375" customWidth="1"/>
    <col min="2" max="2" width="10.54296875" bestFit="1" customWidth="1"/>
    <col min="3" max="3" width="10.7265625" bestFit="1" customWidth="1"/>
    <col min="4" max="4" width="9.26953125" bestFit="1" customWidth="1"/>
  </cols>
  <sheetData>
    <row r="1" spans="2:4" ht="26" x14ac:dyDescent="0.6">
      <c r="B1" s="43" t="s">
        <v>52</v>
      </c>
    </row>
    <row r="3" spans="2:4" x14ac:dyDescent="0.35">
      <c r="B3" t="s">
        <v>50</v>
      </c>
    </row>
    <row r="4" spans="2:4" x14ac:dyDescent="0.35">
      <c r="B4" s="13" t="s">
        <v>0</v>
      </c>
      <c r="C4" s="37" t="s">
        <v>47</v>
      </c>
      <c r="D4" s="37"/>
    </row>
    <row r="6" spans="2:4" x14ac:dyDescent="0.35">
      <c r="B6" t="s">
        <v>45</v>
      </c>
    </row>
    <row r="7" spans="2:4" x14ac:dyDescent="0.35">
      <c r="B7" s="14" t="s">
        <v>1</v>
      </c>
      <c r="C7" s="38">
        <f>CAPACITY!G8</f>
        <v>2.1477511574074072E-3</v>
      </c>
      <c r="D7" s="39" t="s">
        <v>2</v>
      </c>
    </row>
    <row r="8" spans="2:4" x14ac:dyDescent="0.35">
      <c r="B8" s="14"/>
      <c r="C8" s="40">
        <f>CAPACITY!G7</f>
        <v>18.814300138888889</v>
      </c>
      <c r="D8" s="39" t="s">
        <v>3</v>
      </c>
    </row>
    <row r="10" spans="2:4" x14ac:dyDescent="0.35">
      <c r="B10" t="s">
        <v>50</v>
      </c>
    </row>
    <row r="11" spans="2:4" x14ac:dyDescent="0.35">
      <c r="B11" s="42" t="s">
        <v>11</v>
      </c>
      <c r="C11" s="41">
        <v>1.238490818539409E-4</v>
      </c>
      <c r="D11" s="41" t="s">
        <v>44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0000"/>
  </sheetPr>
  <dimension ref="B2:H8"/>
  <sheetViews>
    <sheetView workbookViewId="0"/>
  </sheetViews>
  <sheetFormatPr defaultRowHeight="14.5" x14ac:dyDescent="0.35"/>
  <cols>
    <col min="2" max="2" width="21.54296875" customWidth="1"/>
    <col min="3" max="3" width="2" customWidth="1"/>
    <col min="5" max="5" width="2.36328125" customWidth="1"/>
    <col min="7" max="7" width="13.54296875" customWidth="1"/>
    <col min="8" max="8" width="21.08984375" bestFit="1" customWidth="1"/>
  </cols>
  <sheetData>
    <row r="2" spans="2:8" x14ac:dyDescent="0.35">
      <c r="B2" s="16" t="s">
        <v>4</v>
      </c>
      <c r="C2" s="17"/>
      <c r="D2" s="19">
        <f>BRA!C33</f>
        <v>3.0920555555555555E-2</v>
      </c>
      <c r="E2" s="17"/>
      <c r="F2" s="17" t="s">
        <v>48</v>
      </c>
      <c r="G2" s="18"/>
      <c r="H2" s="1"/>
    </row>
    <row r="3" spans="2:8" x14ac:dyDescent="0.35">
      <c r="B3" s="2"/>
      <c r="C3" s="3"/>
      <c r="D3" s="3"/>
      <c r="E3" s="3"/>
      <c r="F3" s="3"/>
      <c r="G3" s="3"/>
      <c r="H3" s="4"/>
    </row>
    <row r="4" spans="2:8" x14ac:dyDescent="0.35">
      <c r="B4" s="2" t="s">
        <v>5</v>
      </c>
      <c r="C4" s="3"/>
      <c r="D4" s="3"/>
      <c r="E4" s="3"/>
      <c r="F4" s="3"/>
      <c r="G4" s="15">
        <v>50</v>
      </c>
      <c r="H4" s="4" t="s">
        <v>49</v>
      </c>
    </row>
    <row r="5" spans="2:8" x14ac:dyDescent="0.35">
      <c r="B5" s="2"/>
      <c r="C5" s="3"/>
      <c r="D5" s="3"/>
      <c r="E5" s="3"/>
      <c r="F5" s="3"/>
      <c r="G5" s="5">
        <f>G4*365</f>
        <v>18250</v>
      </c>
      <c r="H5" s="4" t="s">
        <v>6</v>
      </c>
    </row>
    <row r="6" spans="2:8" x14ac:dyDescent="0.35">
      <c r="B6" s="2"/>
      <c r="C6" s="3"/>
      <c r="D6" s="6"/>
      <c r="E6" s="3"/>
      <c r="F6" s="3"/>
      <c r="G6" s="7">
        <f>G5/1000</f>
        <v>18.25</v>
      </c>
      <c r="H6" s="4" t="s">
        <v>7</v>
      </c>
    </row>
    <row r="7" spans="2:8" x14ac:dyDescent="0.35">
      <c r="B7" s="2" t="s">
        <v>8</v>
      </c>
      <c r="C7" s="3"/>
      <c r="D7" s="3"/>
      <c r="E7" s="3"/>
      <c r="F7" s="3"/>
      <c r="G7" s="7">
        <f>G6*(1+D2)</f>
        <v>18.814300138888889</v>
      </c>
      <c r="H7" s="8" t="s">
        <v>9</v>
      </c>
    </row>
    <row r="8" spans="2:8" x14ac:dyDescent="0.35">
      <c r="B8" s="9" t="s">
        <v>8</v>
      </c>
      <c r="C8" s="10"/>
      <c r="D8" s="10"/>
      <c r="E8" s="10"/>
      <c r="F8" s="10"/>
      <c r="G8" s="11">
        <f>G7/8760</f>
        <v>2.1477511574074072E-3</v>
      </c>
      <c r="H8" s="12" t="s">
        <v>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H33"/>
  <sheetViews>
    <sheetView zoomScaleNormal="100" workbookViewId="0">
      <selection activeCell="C2" sqref="C2"/>
    </sheetView>
  </sheetViews>
  <sheetFormatPr defaultRowHeight="14.5" x14ac:dyDescent="0.35"/>
  <cols>
    <col min="2" max="2" width="18" bestFit="1" customWidth="1"/>
    <col min="3" max="3" width="20.54296875" bestFit="1" customWidth="1"/>
    <col min="4" max="4" width="15.90625" bestFit="1" customWidth="1"/>
    <col min="5" max="5" width="9.453125" bestFit="1" customWidth="1"/>
    <col min="6" max="6" width="13.6328125" bestFit="1" customWidth="1"/>
    <col min="7" max="7" width="16.453125" bestFit="1" customWidth="1"/>
  </cols>
  <sheetData>
    <row r="1" spans="1:8" ht="21.5" thickBot="1" x14ac:dyDescent="0.55000000000000004">
      <c r="B1" s="36"/>
      <c r="C1" s="35" t="s">
        <v>48</v>
      </c>
    </row>
    <row r="2" spans="1:8" ht="15" thickBot="1" x14ac:dyDescent="0.4">
      <c r="A2" s="33" t="s">
        <v>42</v>
      </c>
      <c r="B2" s="32" t="s">
        <v>41</v>
      </c>
      <c r="C2" s="31" t="s">
        <v>40</v>
      </c>
      <c r="E2" s="24"/>
    </row>
    <row r="3" spans="1:8" x14ac:dyDescent="0.35">
      <c r="A3" s="28" t="s">
        <v>14</v>
      </c>
      <c r="B3" s="27" t="s">
        <v>39</v>
      </c>
      <c r="C3" s="30">
        <v>5.8720000000000001E-2</v>
      </c>
      <c r="D3" s="23"/>
      <c r="E3" s="34"/>
      <c r="F3" s="34"/>
      <c r="G3" s="34"/>
      <c r="H3" s="34"/>
    </row>
    <row r="4" spans="1:8" x14ac:dyDescent="0.35">
      <c r="A4" s="26" t="s">
        <v>14</v>
      </c>
      <c r="B4" s="25" t="s">
        <v>38</v>
      </c>
      <c r="C4" s="29">
        <v>2.3609999999999999E-2</v>
      </c>
      <c r="D4" s="23"/>
      <c r="E4" s="34"/>
      <c r="F4" s="34"/>
      <c r="G4" s="34"/>
      <c r="H4" s="34"/>
    </row>
    <row r="5" spans="1:8" x14ac:dyDescent="0.35">
      <c r="A5" s="28" t="s">
        <v>14</v>
      </c>
      <c r="B5" s="27" t="s">
        <v>37</v>
      </c>
      <c r="C5" s="30">
        <v>3.0280000000000001E-2</v>
      </c>
      <c r="D5" s="23"/>
      <c r="E5" s="34"/>
      <c r="F5" s="34"/>
      <c r="G5" s="34"/>
      <c r="H5" s="34"/>
    </row>
    <row r="6" spans="1:8" x14ac:dyDescent="0.35">
      <c r="A6" s="26" t="s">
        <v>14</v>
      </c>
      <c r="B6" s="25" t="s">
        <v>36</v>
      </c>
      <c r="C6" s="29">
        <v>4.863E-2</v>
      </c>
      <c r="D6" s="23"/>
      <c r="E6" s="34"/>
      <c r="F6" s="34"/>
      <c r="G6" s="34"/>
      <c r="H6" s="34"/>
    </row>
    <row r="7" spans="1:8" x14ac:dyDescent="0.35">
      <c r="A7" s="28" t="s">
        <v>14</v>
      </c>
      <c r="B7" s="27" t="s">
        <v>35</v>
      </c>
      <c r="C7" s="30">
        <v>2.8989999999999998E-2</v>
      </c>
      <c r="D7" s="23"/>
      <c r="E7" s="34"/>
      <c r="F7" s="34"/>
      <c r="G7" s="34"/>
      <c r="H7" s="34"/>
    </row>
    <row r="8" spans="1:8" x14ac:dyDescent="0.35">
      <c r="A8" s="26" t="s">
        <v>14</v>
      </c>
      <c r="B8" s="25" t="s">
        <v>34</v>
      </c>
      <c r="C8" s="29">
        <v>4.6260000000000003E-2</v>
      </c>
      <c r="D8" s="23"/>
      <c r="E8" s="34"/>
      <c r="F8" s="34"/>
      <c r="G8" s="34"/>
      <c r="H8" s="34"/>
    </row>
    <row r="9" spans="1:8" x14ac:dyDescent="0.35">
      <c r="A9" s="28" t="s">
        <v>14</v>
      </c>
      <c r="B9" s="27" t="s">
        <v>33</v>
      </c>
      <c r="C9" s="30">
        <v>1.9699999999999999E-2</v>
      </c>
      <c r="D9" s="23"/>
      <c r="E9" s="34"/>
      <c r="F9" s="34"/>
      <c r="G9" s="34"/>
      <c r="H9" s="34"/>
    </row>
    <row r="10" spans="1:8" x14ac:dyDescent="0.35">
      <c r="A10" s="26" t="s">
        <v>14</v>
      </c>
      <c r="B10" s="25" t="s">
        <v>32</v>
      </c>
      <c r="C10" s="29">
        <v>2.9919999999999999E-2</v>
      </c>
      <c r="D10" s="23"/>
      <c r="E10" s="34"/>
      <c r="F10" s="34"/>
      <c r="G10" s="34"/>
      <c r="H10" s="34"/>
    </row>
    <row r="11" spans="1:8" x14ac:dyDescent="0.35">
      <c r="A11" s="28" t="s">
        <v>14</v>
      </c>
      <c r="B11" s="27" t="s">
        <v>31</v>
      </c>
      <c r="C11" s="30">
        <v>5.6050000000000003E-2</v>
      </c>
      <c r="D11" s="23"/>
      <c r="E11" s="34"/>
      <c r="F11" s="34"/>
      <c r="G11" s="34"/>
      <c r="H11" s="34"/>
    </row>
    <row r="12" spans="1:8" x14ac:dyDescent="0.35">
      <c r="A12" s="26" t="s">
        <v>14</v>
      </c>
      <c r="B12" s="25" t="s">
        <v>30</v>
      </c>
      <c r="C12" s="29">
        <v>2.3290000000000002E-2</v>
      </c>
      <c r="D12" s="23"/>
      <c r="E12" s="34"/>
      <c r="F12" s="34"/>
      <c r="G12" s="34"/>
      <c r="H12" s="34"/>
    </row>
    <row r="13" spans="1:8" x14ac:dyDescent="0.35">
      <c r="A13" s="28" t="s">
        <v>14</v>
      </c>
      <c r="B13" s="27" t="s">
        <v>29</v>
      </c>
      <c r="C13" s="30">
        <v>1.149E-2</v>
      </c>
      <c r="D13" s="23"/>
      <c r="E13" s="34"/>
      <c r="F13" s="34"/>
      <c r="G13" s="34"/>
      <c r="H13" s="34"/>
    </row>
    <row r="14" spans="1:8" x14ac:dyDescent="0.35">
      <c r="A14" s="26" t="s">
        <v>14</v>
      </c>
      <c r="B14" s="25" t="s">
        <v>28</v>
      </c>
      <c r="C14" s="29">
        <v>3.8519999999999999E-2</v>
      </c>
      <c r="D14" s="23"/>
      <c r="E14" s="34"/>
      <c r="F14" s="34"/>
      <c r="G14" s="34"/>
      <c r="H14" s="34"/>
    </row>
    <row r="15" spans="1:8" x14ac:dyDescent="0.35">
      <c r="A15" s="28" t="s">
        <v>14</v>
      </c>
      <c r="B15" s="27" t="s">
        <v>27</v>
      </c>
      <c r="C15" s="30">
        <v>9.8399999999999998E-3</v>
      </c>
      <c r="D15" s="23"/>
      <c r="E15" s="34"/>
      <c r="F15" s="34"/>
      <c r="G15" s="34"/>
      <c r="H15" s="34"/>
    </row>
    <row r="16" spans="1:8" x14ac:dyDescent="0.35">
      <c r="A16" s="26" t="s">
        <v>14</v>
      </c>
      <c r="B16" s="25" t="s">
        <v>26</v>
      </c>
      <c r="C16" s="29">
        <v>3.7379999999999997E-2</v>
      </c>
      <c r="D16" s="23"/>
      <c r="E16" s="34"/>
      <c r="F16" s="34"/>
      <c r="G16" s="34"/>
      <c r="H16" s="34"/>
    </row>
    <row r="17" spans="1:8" x14ac:dyDescent="0.35">
      <c r="A17" s="28" t="s">
        <v>14</v>
      </c>
      <c r="B17" s="27" t="s">
        <v>25</v>
      </c>
      <c r="C17" s="30">
        <v>3.6470000000000002E-2</v>
      </c>
      <c r="D17" s="23"/>
      <c r="E17" s="34"/>
      <c r="F17" s="34"/>
      <c r="G17" s="34"/>
      <c r="H17" s="34"/>
    </row>
    <row r="18" spans="1:8" x14ac:dyDescent="0.35">
      <c r="A18" s="26" t="s">
        <v>14</v>
      </c>
      <c r="B18" s="25" t="s">
        <v>24</v>
      </c>
      <c r="C18" s="29">
        <v>5.8619999999999998E-2</v>
      </c>
      <c r="D18" s="23"/>
      <c r="E18" s="34"/>
      <c r="F18" s="34"/>
      <c r="G18" s="34"/>
      <c r="H18" s="34"/>
    </row>
    <row r="19" spans="1:8" x14ac:dyDescent="0.35">
      <c r="A19" s="28" t="s">
        <v>14</v>
      </c>
      <c r="B19" s="27" t="s">
        <v>23</v>
      </c>
      <c r="C19" s="30">
        <v>2.2610000000000002E-2</v>
      </c>
      <c r="D19" s="23"/>
      <c r="E19" s="34"/>
      <c r="F19" s="34"/>
      <c r="G19" s="34"/>
      <c r="H19" s="34"/>
    </row>
    <row r="20" spans="1:8" x14ac:dyDescent="0.35">
      <c r="A20" s="26" t="s">
        <v>14</v>
      </c>
      <c r="B20" s="25" t="s">
        <v>22</v>
      </c>
      <c r="C20" s="29">
        <v>3.0609999999999998E-2</v>
      </c>
      <c r="D20" s="23"/>
      <c r="E20" s="34"/>
      <c r="F20" s="34"/>
      <c r="G20" s="34"/>
      <c r="H20" s="34"/>
    </row>
    <row r="21" spans="1:8" x14ac:dyDescent="0.35">
      <c r="A21" s="28" t="s">
        <v>14</v>
      </c>
      <c r="B21" s="27" t="s">
        <v>46</v>
      </c>
      <c r="C21" s="30">
        <v>4.1999999999999997E-3</v>
      </c>
      <c r="D21" s="23"/>
      <c r="E21" s="34"/>
      <c r="F21" s="34"/>
      <c r="G21" s="34"/>
      <c r="H21" s="34"/>
    </row>
    <row r="22" spans="1:8" ht="14.25" customHeight="1" x14ac:dyDescent="0.35">
      <c r="A22" s="26" t="s">
        <v>14</v>
      </c>
      <c r="B22" s="25" t="s">
        <v>21</v>
      </c>
      <c r="C22" s="29">
        <v>3.041E-2</v>
      </c>
      <c r="D22" s="23"/>
      <c r="E22" s="34"/>
      <c r="F22" s="34"/>
      <c r="G22" s="34"/>
      <c r="H22" s="34"/>
    </row>
    <row r="23" spans="1:8" x14ac:dyDescent="0.35">
      <c r="A23" s="28" t="s">
        <v>14</v>
      </c>
      <c r="B23" s="27" t="s">
        <v>20</v>
      </c>
      <c r="C23" s="30">
        <v>5.2670000000000002E-2</v>
      </c>
      <c r="D23" s="23"/>
      <c r="E23" s="34"/>
      <c r="F23" s="34"/>
      <c r="G23" s="34"/>
      <c r="H23" s="34"/>
    </row>
    <row r="24" spans="1:8" x14ac:dyDescent="0.35">
      <c r="A24" s="26" t="s">
        <v>14</v>
      </c>
      <c r="B24" s="25" t="s">
        <v>19</v>
      </c>
      <c r="C24" s="29">
        <v>0.16699</v>
      </c>
      <c r="D24" s="23"/>
      <c r="E24" s="34"/>
      <c r="F24" s="34"/>
      <c r="G24" s="34"/>
      <c r="H24" s="34"/>
    </row>
    <row r="25" spans="1:8" x14ac:dyDescent="0.35">
      <c r="A25" s="28" t="s">
        <v>14</v>
      </c>
      <c r="B25" s="27" t="s">
        <v>18</v>
      </c>
      <c r="C25" s="30">
        <v>1.9820000000000001E-2</v>
      </c>
      <c r="D25" s="23"/>
      <c r="E25" s="34"/>
      <c r="F25" s="34"/>
      <c r="G25" s="34"/>
      <c r="H25" s="34"/>
    </row>
    <row r="26" spans="1:8" x14ac:dyDescent="0.35">
      <c r="A26" s="26" t="s">
        <v>14</v>
      </c>
      <c r="B26" s="25" t="s">
        <v>17</v>
      </c>
      <c r="C26" s="29">
        <v>0.28743000000000002</v>
      </c>
      <c r="D26" s="23"/>
      <c r="E26" s="34"/>
      <c r="F26" s="34"/>
      <c r="G26" s="34"/>
      <c r="H26" s="34"/>
    </row>
    <row r="27" spans="1:8" x14ac:dyDescent="0.35">
      <c r="A27" s="28" t="s">
        <v>14</v>
      </c>
      <c r="B27" s="27" t="s">
        <v>16</v>
      </c>
      <c r="C27" s="30">
        <v>2.8119999999999999E-2</v>
      </c>
      <c r="D27" s="23"/>
      <c r="E27" s="34"/>
      <c r="F27" s="34"/>
      <c r="G27" s="34"/>
      <c r="H27" s="34"/>
    </row>
    <row r="28" spans="1:8" x14ac:dyDescent="0.35">
      <c r="A28" s="26" t="s">
        <v>14</v>
      </c>
      <c r="B28" s="25" t="s">
        <v>15</v>
      </c>
      <c r="C28" s="29">
        <v>0.17707999999999999</v>
      </c>
      <c r="D28" s="23"/>
      <c r="E28" s="34"/>
      <c r="F28" s="34"/>
      <c r="G28" s="34"/>
      <c r="H28" s="34"/>
    </row>
    <row r="29" spans="1:8" ht="15" thickBot="1" x14ac:dyDescent="0.4">
      <c r="A29" s="28" t="s">
        <v>14</v>
      </c>
      <c r="B29" s="27" t="s">
        <v>13</v>
      </c>
      <c r="C29" s="30">
        <v>0.11547</v>
      </c>
      <c r="D29" s="23"/>
      <c r="E29" s="34"/>
      <c r="F29" s="34"/>
      <c r="G29" s="34"/>
      <c r="H29" s="34"/>
    </row>
    <row r="30" spans="1:8" ht="15" thickBot="1" x14ac:dyDescent="0.4">
      <c r="A30" s="22" t="s">
        <v>12</v>
      </c>
      <c r="B30" s="21"/>
      <c r="C30" s="20"/>
    </row>
    <row r="32" spans="1:8" x14ac:dyDescent="0.35">
      <c r="B32" t="s">
        <v>51</v>
      </c>
      <c r="C32" s="24">
        <f>AVERAGE(C3:C29)</f>
        <v>5.530296296296295E-2</v>
      </c>
    </row>
    <row r="33" spans="2:3" x14ac:dyDescent="0.35">
      <c r="B33" t="s">
        <v>43</v>
      </c>
      <c r="C33" s="13">
        <f>AVERAGE(C3:C17,C19:C21)</f>
        <v>3.0920555555555555E-2</v>
      </c>
    </row>
  </sheetData>
  <pageMargins left="0.7" right="0.7" top="0.75" bottom="0.75" header="0.3" footer="0.3"/>
  <pageSetup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COGEN UPDATE</vt:lpstr>
      <vt:lpstr>CAPACITY</vt:lpstr>
      <vt:lpstr>BRA</vt:lpstr>
    </vt:vector>
  </TitlesOfParts>
  <Company>East Kentucky Power Cooperative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Fernie Williams</dc:creator>
  <cp:lastModifiedBy>Fernie Williams</cp:lastModifiedBy>
  <dcterms:created xsi:type="dcterms:W3CDTF">2015-03-16T17:40:00Z</dcterms:created>
  <dcterms:modified xsi:type="dcterms:W3CDTF">2022-03-03T11:50:35Z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{5A6FAE83-8B09-4CBF-9217-A79D77476924}</vt:lpwstr>
  </property>
</Properties>
</file>