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25" yWindow="735" windowWidth="20520" windowHeight="7470"/>
  </bookViews>
  <sheets>
    <sheet name="August" sheetId="1" r:id="rId1"/>
    <sheet name="Coleman MISO Interaction" sheetId="3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D17" i="1" l="1"/>
  <c r="B57" i="3" l="1"/>
  <c r="B55" i="3"/>
  <c r="B51" i="3"/>
  <c r="B49" i="3"/>
  <c r="B48" i="3"/>
  <c r="B47" i="3"/>
  <c r="B45" i="3"/>
  <c r="B42" i="3"/>
  <c r="B38" i="3"/>
  <c r="B37" i="3"/>
  <c r="B35" i="3"/>
  <c r="B17" i="3"/>
  <c r="B12" i="3"/>
  <c r="B5" i="3"/>
  <c r="B62" i="3" s="1"/>
  <c r="D12" i="1" s="1"/>
  <c r="D13" i="1" s="1"/>
  <c r="D18" i="1" l="1"/>
  <c r="D19" i="1" l="1"/>
</calcChain>
</file>

<file path=xl/sharedStrings.xml><?xml version="1.0" encoding="utf-8"?>
<sst xmlns="http://schemas.openxmlformats.org/spreadsheetml/2006/main" count="75" uniqueCount="75">
  <si>
    <t>RECOVERY OF COLEMAN COSTS</t>
  </si>
  <si>
    <t>ABSENCE OF FERC APPROVED SSR</t>
  </si>
  <si>
    <t xml:space="preserve">     Century SSR Charge/Credit:</t>
  </si>
  <si>
    <t>Fixed Component</t>
  </si>
  <si>
    <t>Variable Component</t>
  </si>
  <si>
    <t>August:</t>
  </si>
  <si>
    <t>MISO Interaction</t>
  </si>
  <si>
    <t>Coleman Station</t>
  </si>
  <si>
    <t>08/20-08/31</t>
  </si>
  <si>
    <t>DA Asset Energy Amount</t>
  </si>
  <si>
    <t>DA Congestion Rebate on Carve-out GFA</t>
  </si>
  <si>
    <t>DA Congestion Rebate on Option B GFA</t>
  </si>
  <si>
    <t>DA Financial Bilateral Transaction Congestion Amount</t>
  </si>
  <si>
    <t>DA Financial Bilateral Transaction Loss Amount</t>
  </si>
  <si>
    <t>DA Loss Rebate on Carve-out GFA</t>
  </si>
  <si>
    <t>DA Loss Rebate on Option B GFA</t>
  </si>
  <si>
    <t>DA Market Administration Amount</t>
  </si>
  <si>
    <t>DA Non-Asset Energy Amount</t>
  </si>
  <si>
    <t>DA Regulation Amount</t>
  </si>
  <si>
    <t>DA Revenue Sufficiency Guarantee Distribution Amount</t>
  </si>
  <si>
    <t>DA Revenue Sufficiency Guarantee Make Whole Payment Amount</t>
  </si>
  <si>
    <t>DA Schedule 24 Allocation Amount</t>
  </si>
  <si>
    <t>DA Spinning Reserve Amount</t>
  </si>
  <si>
    <t>DA Supplemental Reserve Amount</t>
  </si>
  <si>
    <t>DA Virtual Energy Amount</t>
  </si>
  <si>
    <t>FTR Annual Transaction Amount</t>
  </si>
  <si>
    <t>FTR ARR Revenue Amount</t>
  </si>
  <si>
    <t>FTR ARR Stage 2 Distribution</t>
  </si>
  <si>
    <t>FTR Full Funding Guarantee Amount</t>
  </si>
  <si>
    <t>FTR Guarantee Uplift Amount</t>
  </si>
  <si>
    <t>FTR Hourly Allocation Amount</t>
  </si>
  <si>
    <t>FTR Infeasible ARR Uplift Amount</t>
  </si>
  <si>
    <t>FTR Market Administration Amount</t>
  </si>
  <si>
    <t>FTR Monthly Allocation Amount</t>
  </si>
  <si>
    <t>FTR Monthly Transaction Amount</t>
  </si>
  <si>
    <t>FTR Yearly Allocation Amount</t>
  </si>
  <si>
    <t>RT Asset Energy Amount</t>
  </si>
  <si>
    <t>RT Congestion Rebate on Carve-out GFA</t>
  </si>
  <si>
    <t>RT Contingency Reserve Deployment Failure Charge Amount</t>
  </si>
  <si>
    <t>RT Demand Response Allocation Uplift Charge</t>
  </si>
  <si>
    <t>RT Distribution of Losses Amount</t>
  </si>
  <si>
    <t>RT Excessive Energy Amount</t>
  </si>
  <si>
    <t>RT Excessive\Deficient Energy Deployment Charge Amount</t>
  </si>
  <si>
    <t>RT Financial Bilateral Transaction Congestion Amount</t>
  </si>
  <si>
    <t>RT Financial Bilateral Transaction Loss Amount</t>
  </si>
  <si>
    <t>RT Loss Rebate on Carve-out GFA</t>
  </si>
  <si>
    <t>RT Market Administration Amount</t>
  </si>
  <si>
    <t>RT Miscellaneous Amount</t>
  </si>
  <si>
    <t>RT Net Inadvertent Distribution Amount</t>
  </si>
  <si>
    <t>RT Net Regulation Adjustment Amount</t>
  </si>
  <si>
    <t>RT Non-Asset Energy Amount</t>
  </si>
  <si>
    <t>RT Non-Excessive Energy Amount</t>
  </si>
  <si>
    <t>RT Price Volatility Make Whole Payment</t>
  </si>
  <si>
    <t>RT Regulation Amount</t>
  </si>
  <si>
    <t>RT Regulation Cost Distribution Amount</t>
  </si>
  <si>
    <t>RT Resource Adequacy Auction Amount</t>
  </si>
  <si>
    <t>RT Revenue Neutrality Uplift Amount</t>
  </si>
  <si>
    <t>RT Revenue Sufficiency Guarantee First Pass Dist Amount</t>
  </si>
  <si>
    <t>RT Revenue Sufficiency Guarantee Make Whole Payment Amount</t>
  </si>
  <si>
    <t>RT Schedule 24 Allocation Amount</t>
  </si>
  <si>
    <t>RT Schedule 24 Distribution Amount</t>
  </si>
  <si>
    <t>RT Spinning Reserve Amount</t>
  </si>
  <si>
    <t>RT Spinning Reserve Cost Distribution Amount</t>
  </si>
  <si>
    <t>RT Supplemental Reserve Amount</t>
  </si>
  <si>
    <t>RT Supplemental Reserve Cost Distribution Amount</t>
  </si>
  <si>
    <t>RT Virtual Energy Amount</t>
  </si>
  <si>
    <t>Total</t>
  </si>
  <si>
    <t>08/20 - 08/31</t>
  </si>
  <si>
    <t>Variable Component:</t>
  </si>
  <si>
    <t>MISO Interaction:</t>
  </si>
  <si>
    <t>S-7</t>
  </si>
  <si>
    <t>Actual fixed monthly component:</t>
  </si>
  <si>
    <t>Bill to Century 9/23</t>
  </si>
  <si>
    <t>Return on Net Rate Base, $</t>
  </si>
  <si>
    <t>Actual variable component: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</si>
</sst>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</cellStyleXfs>
  <cellXfs count="20">
    <xf numFmtId="0" fontId="0" fillId="0" borderId="0" xfId="0"/>
    <xf numFmtId="44" fontId="0" fillId="0" borderId="0" xfId="0" applyNumberFormat="1"/>
    <xf numFmtId="44" fontId="3" fillId="0" borderId="0" xfId="0" applyNumberFormat="1" applyFont="1"/>
    <xf numFmtId="43" fontId="4" fillId="0" borderId="0" xfId="1" applyFont="1"/>
    <xf numFmtId="0" fontId="2" fillId="0" borderId="0" xfId="0" applyFont="1"/>
    <xf numFmtId="16" fontId="2" fillId="0" borderId="0" xfId="0" applyNumberFormat="1" applyFont="1"/>
    <xf numFmtId="44" fontId="2" fillId="0" borderId="0" xfId="0" applyNumberFormat="1" applyFont="1"/>
    <xf numFmtId="44" fontId="2" fillId="0" borderId="0" xfId="2" applyFo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3" fontId="2" fillId="0" borderId="0" xfId="0" applyNumberFormat="1" applyFont="1" applyAlignment="1">
      <alignment horizontal="left"/>
    </xf>
    <xf numFmtId="44" fontId="2" fillId="0" borderId="1" xfId="0" applyNumberFormat="1" applyFont="1" applyBorder="1"/>
    <xf numFmtId="44" fontId="2" fillId="0" borderId="0" xfId="2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0" xfId="3" applyFont="1"/>
    <xf numFmtId="0" fontId="5" fillId="0" borderId="0" xfId="3" applyFont="1" applyFill="1"/>
    <xf numFmtId="0" fontId="5" fillId="0" borderId="1" xfId="3" applyFont="1" applyBorder="1"/>
    <xf numFmtId="43" fontId="6" fillId="0" borderId="0" xfId="2" applyNumberFormat="1" applyFont="1" applyFill="1"/>
    <xf numFmtId="43" fontId="6" fillId="0" borderId="1" xfId="2" applyNumberFormat="1" applyFont="1" applyFill="1" applyBorder="1"/>
    <xf numFmtId="44" fontId="3" fillId="0" borderId="1" xfId="0" applyNumberFormat="1" applyFont="1" applyBorder="1"/>
  </cellXfs>
  <cellStyles count="4">
    <cellStyle name="Comma" xfId="1" builtinId="3"/>
    <cellStyle name="Currency" xfId="2" builtinId="4"/>
    <cellStyle name="Normal" xfId="0" builtinId="0"/>
    <cellStyle name="Normal 2" xfId="3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nthRecon/MonthRecon13/08-13/Coleman%20Charge%20Type%20Breakdown%200820%20-%2008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A Asset"/>
      <sheetName val="DA Admin"/>
      <sheetName val="DA Sched 24"/>
      <sheetName val="RT Demand Resonse"/>
      <sheetName val="RT EXE"/>
      <sheetName val="RT EXE-DEF Deployment Charge"/>
      <sheetName val="RT Admin"/>
      <sheetName val="RT Net Inadvertent Dist Amt"/>
      <sheetName val="RT Net Reg Amt"/>
      <sheetName val="RT NEXE"/>
      <sheetName val="RT PVMWP"/>
      <sheetName val="RT Reg"/>
      <sheetName val="RT RAA"/>
      <sheetName val="RT RSG"/>
      <sheetName val="RT Sched 24"/>
      <sheetName val="RT Spinn"/>
      <sheetName val="RT Supp"/>
    </sheetNames>
    <sheetDataSet>
      <sheetData sheetId="0"/>
      <sheetData sheetId="1">
        <row r="2">
          <cell r="H2">
            <v>-3703185.6980000013</v>
          </cell>
        </row>
      </sheetData>
      <sheetData sheetId="2">
        <row r="2">
          <cell r="H2">
            <v>8295.5888600000726</v>
          </cell>
        </row>
      </sheetData>
      <sheetData sheetId="3">
        <row r="2">
          <cell r="H2">
            <v>1401.7766799999968</v>
          </cell>
        </row>
      </sheetData>
      <sheetData sheetId="4"/>
      <sheetData sheetId="5"/>
      <sheetData sheetId="6">
        <row r="2">
          <cell r="D2">
            <v>82.9</v>
          </cell>
        </row>
      </sheetData>
      <sheetData sheetId="7">
        <row r="2">
          <cell r="J2">
            <v>1625.5829915000029</v>
          </cell>
        </row>
      </sheetData>
      <sheetData sheetId="8"/>
      <sheetData sheetId="9">
        <row r="2">
          <cell r="G2">
            <v>40.620000000000005</v>
          </cell>
        </row>
      </sheetData>
      <sheetData sheetId="10">
        <row r="2">
          <cell r="J2">
            <v>511939.51044999965</v>
          </cell>
        </row>
      </sheetData>
      <sheetData sheetId="11">
        <row r="1">
          <cell r="G1">
            <v>-7334.71</v>
          </cell>
        </row>
      </sheetData>
      <sheetData sheetId="12">
        <row r="2">
          <cell r="F2">
            <v>-312.22000000000003</v>
          </cell>
        </row>
      </sheetData>
      <sheetData sheetId="13">
        <row r="2">
          <cell r="H2">
            <v>-3475.0800000000004</v>
          </cell>
        </row>
      </sheetData>
      <sheetData sheetId="14"/>
      <sheetData sheetId="15">
        <row r="2">
          <cell r="J2">
            <v>274.68867699999976</v>
          </cell>
        </row>
      </sheetData>
      <sheetData sheetId="16">
        <row r="1">
          <cell r="H1">
            <v>-24.583500000000001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topLeftCell="A7" workbookViewId="0">
      <selection activeCell="E19" sqref="E19"/>
    </sheetView>
  </sheetViews>
  <sheetFormatPr defaultRowHeight="15" x14ac:dyDescent="0.25"/>
  <cols>
    <col min="1" max="1" width="12.85546875" customWidth="1"/>
    <col min="3" max="3" width="32.28515625" bestFit="1" customWidth="1"/>
    <col min="4" max="4" width="27.28515625" customWidth="1"/>
    <col min="5" max="5" width="24.5703125" bestFit="1" customWidth="1"/>
    <col min="6" max="6" width="30.5703125" bestFit="1" customWidth="1"/>
    <col min="7" max="7" width="24.7109375" bestFit="1" customWidth="1"/>
  </cols>
  <sheetData>
    <row r="1" spans="1:6" x14ac:dyDescent="0.25">
      <c r="A1" s="4" t="s">
        <v>0</v>
      </c>
    </row>
    <row r="2" spans="1:6" x14ac:dyDescent="0.25">
      <c r="A2" s="4" t="s">
        <v>1</v>
      </c>
    </row>
    <row r="3" spans="1:6" x14ac:dyDescent="0.25">
      <c r="A3" s="4" t="s">
        <v>67</v>
      </c>
    </row>
    <row r="4" spans="1:6" x14ac:dyDescent="0.25">
      <c r="A4" s="4"/>
    </row>
    <row r="5" spans="1:6" x14ac:dyDescent="0.25">
      <c r="A5" s="4" t="s">
        <v>71</v>
      </c>
      <c r="D5" s="7">
        <v>990290.74</v>
      </c>
    </row>
    <row r="6" spans="1:6" x14ac:dyDescent="0.25">
      <c r="A6" s="4" t="s">
        <v>74</v>
      </c>
      <c r="D6" s="7">
        <v>2448667.0299999998</v>
      </c>
    </row>
    <row r="8" spans="1:6" x14ac:dyDescent="0.25">
      <c r="A8" s="4"/>
      <c r="B8" s="4"/>
      <c r="C8" s="5"/>
    </row>
    <row r="10" spans="1:6" x14ac:dyDescent="0.25">
      <c r="A10" s="4" t="s">
        <v>5</v>
      </c>
      <c r="B10" s="4"/>
      <c r="C10" s="8"/>
      <c r="D10" s="8"/>
      <c r="E10" s="8"/>
    </row>
    <row r="11" spans="1:6" x14ac:dyDescent="0.25">
      <c r="A11" s="4"/>
      <c r="B11" s="4"/>
      <c r="C11" s="9" t="s">
        <v>68</v>
      </c>
      <c r="D11" s="12">
        <v>2448667.0299999998</v>
      </c>
      <c r="E11" s="8"/>
    </row>
    <row r="12" spans="1:6" ht="15.75" thickBot="1" x14ac:dyDescent="0.3">
      <c r="A12" s="4"/>
      <c r="B12" s="4"/>
      <c r="C12" s="9" t="s">
        <v>69</v>
      </c>
      <c r="D12" s="19">
        <f>'Coleman MISO Interaction'!B62</f>
        <v>-3169057.6438415023</v>
      </c>
      <c r="E12" s="3"/>
      <c r="F12" s="1"/>
    </row>
    <row r="13" spans="1:6" x14ac:dyDescent="0.25">
      <c r="B13" s="4"/>
      <c r="C13" s="10"/>
      <c r="D13" s="2">
        <f>SUM(D11:D12)</f>
        <v>-720390.61384150246</v>
      </c>
      <c r="E13" s="4"/>
    </row>
    <row r="14" spans="1:6" x14ac:dyDescent="0.25">
      <c r="A14" s="4"/>
      <c r="B14" s="4"/>
      <c r="C14" s="4"/>
      <c r="D14" s="4"/>
      <c r="E14" s="4"/>
    </row>
    <row r="15" spans="1:6" x14ac:dyDescent="0.25">
      <c r="A15" s="4"/>
      <c r="B15" s="4" t="s">
        <v>2</v>
      </c>
      <c r="C15" s="4"/>
      <c r="E15" s="4"/>
    </row>
    <row r="16" spans="1:6" x14ac:dyDescent="0.25">
      <c r="A16" s="4"/>
      <c r="B16" s="4"/>
      <c r="C16" s="4" t="s">
        <v>3</v>
      </c>
      <c r="D16" s="6">
        <v>990290.74</v>
      </c>
      <c r="E16" s="4"/>
    </row>
    <row r="17" spans="1:5" x14ac:dyDescent="0.25">
      <c r="A17" s="4"/>
      <c r="B17" s="4"/>
      <c r="C17" s="4" t="s">
        <v>73</v>
      </c>
      <c r="D17" s="6">
        <f>36559.99</f>
        <v>36559.99</v>
      </c>
      <c r="E17" s="4"/>
    </row>
    <row r="18" spans="1:5" ht="15.75" thickBot="1" x14ac:dyDescent="0.3">
      <c r="A18" s="4"/>
      <c r="B18" s="4"/>
      <c r="C18" s="4" t="s">
        <v>4</v>
      </c>
      <c r="D18" s="11">
        <f>D12+D11</f>
        <v>-720390.61384150246</v>
      </c>
      <c r="E18" s="4"/>
    </row>
    <row r="19" spans="1:5" x14ac:dyDescent="0.25">
      <c r="A19" s="4"/>
      <c r="B19" s="4"/>
      <c r="C19" s="4" t="s">
        <v>72</v>
      </c>
      <c r="D19" s="6">
        <f>IF(SUM(D16:D18)&lt;0,0,SUM(D16:D18))</f>
        <v>306460.11615849752</v>
      </c>
      <c r="E19" s="4"/>
    </row>
    <row r="20" spans="1:5" x14ac:dyDescent="0.25">
      <c r="A20" s="4"/>
      <c r="B20" s="4"/>
      <c r="C20" s="4"/>
      <c r="D20" s="6"/>
      <c r="E20" s="4"/>
    </row>
  </sheetData>
  <conditionalFormatting sqref="D18">
    <cfRule type="cellIs" dxfId="0" priority="1" operator="lessThan">
      <formula>0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opLeftCell="A25" workbookViewId="0">
      <selection activeCell="G10" sqref="G10"/>
    </sheetView>
  </sheetViews>
  <sheetFormatPr defaultRowHeight="15" x14ac:dyDescent="0.25"/>
  <cols>
    <col min="1" max="1" width="57.42578125" bestFit="1" customWidth="1"/>
    <col min="2" max="2" width="15" bestFit="1" customWidth="1"/>
    <col min="5" max="5" width="15" bestFit="1" customWidth="1"/>
  </cols>
  <sheetData>
    <row r="1" spans="1:2" x14ac:dyDescent="0.25">
      <c r="A1" s="4" t="s">
        <v>6</v>
      </c>
    </row>
    <row r="2" spans="1:2" x14ac:dyDescent="0.25">
      <c r="A2" s="4" t="s">
        <v>7</v>
      </c>
    </row>
    <row r="3" spans="1:2" x14ac:dyDescent="0.25">
      <c r="A3" s="4" t="s">
        <v>8</v>
      </c>
    </row>
    <row r="4" spans="1:2" ht="15.75" thickBot="1" x14ac:dyDescent="0.3">
      <c r="B4" s="13" t="s">
        <v>70</v>
      </c>
    </row>
    <row r="5" spans="1:2" x14ac:dyDescent="0.25">
      <c r="A5" s="14" t="s">
        <v>9</v>
      </c>
      <c r="B5" s="17">
        <f>'[1]DA Asset'!H2</f>
        <v>-3703185.6980000013</v>
      </c>
    </row>
    <row r="6" spans="1:2" x14ac:dyDescent="0.25">
      <c r="A6" s="14" t="s">
        <v>10</v>
      </c>
      <c r="B6" s="17"/>
    </row>
    <row r="7" spans="1:2" x14ac:dyDescent="0.25">
      <c r="A7" s="14" t="s">
        <v>11</v>
      </c>
      <c r="B7" s="17"/>
    </row>
    <row r="8" spans="1:2" x14ac:dyDescent="0.25">
      <c r="A8" s="14" t="s">
        <v>12</v>
      </c>
      <c r="B8" s="17"/>
    </row>
    <row r="9" spans="1:2" x14ac:dyDescent="0.25">
      <c r="A9" s="14" t="s">
        <v>13</v>
      </c>
      <c r="B9" s="17"/>
    </row>
    <row r="10" spans="1:2" x14ac:dyDescent="0.25">
      <c r="A10" s="14" t="s">
        <v>14</v>
      </c>
      <c r="B10" s="17"/>
    </row>
    <row r="11" spans="1:2" x14ac:dyDescent="0.25">
      <c r="A11" s="14" t="s">
        <v>15</v>
      </c>
      <c r="B11" s="17"/>
    </row>
    <row r="12" spans="1:2" x14ac:dyDescent="0.25">
      <c r="A12" s="14" t="s">
        <v>16</v>
      </c>
      <c r="B12" s="17">
        <f>'[1]DA Admin'!H2</f>
        <v>8295.5888600000726</v>
      </c>
    </row>
    <row r="13" spans="1:2" x14ac:dyDescent="0.25">
      <c r="A13" s="14" t="s">
        <v>17</v>
      </c>
      <c r="B13" s="17"/>
    </row>
    <row r="14" spans="1:2" x14ac:dyDescent="0.25">
      <c r="A14" s="14" t="s">
        <v>18</v>
      </c>
      <c r="B14" s="17"/>
    </row>
    <row r="15" spans="1:2" x14ac:dyDescent="0.25">
      <c r="A15" s="14" t="s">
        <v>19</v>
      </c>
      <c r="B15" s="17"/>
    </row>
    <row r="16" spans="1:2" x14ac:dyDescent="0.25">
      <c r="A16" s="14" t="s">
        <v>20</v>
      </c>
      <c r="B16" s="17"/>
    </row>
    <row r="17" spans="1:2" x14ac:dyDescent="0.25">
      <c r="A17" s="14" t="s">
        <v>21</v>
      </c>
      <c r="B17" s="17">
        <f>'[1]DA Sched 24'!H2</f>
        <v>1401.7766799999968</v>
      </c>
    </row>
    <row r="18" spans="1:2" x14ac:dyDescent="0.25">
      <c r="A18" s="14" t="s">
        <v>22</v>
      </c>
      <c r="B18" s="17"/>
    </row>
    <row r="19" spans="1:2" x14ac:dyDescent="0.25">
      <c r="A19" s="14" t="s">
        <v>23</v>
      </c>
      <c r="B19" s="17"/>
    </row>
    <row r="20" spans="1:2" x14ac:dyDescent="0.25">
      <c r="A20" s="14" t="s">
        <v>24</v>
      </c>
      <c r="B20" s="17"/>
    </row>
    <row r="21" spans="1:2" x14ac:dyDescent="0.25">
      <c r="A21" s="14" t="s">
        <v>25</v>
      </c>
      <c r="B21" s="17"/>
    </row>
    <row r="22" spans="1:2" x14ac:dyDescent="0.25">
      <c r="A22" s="14" t="s">
        <v>26</v>
      </c>
      <c r="B22" s="17"/>
    </row>
    <row r="23" spans="1:2" x14ac:dyDescent="0.25">
      <c r="A23" s="14" t="s">
        <v>27</v>
      </c>
      <c r="B23" s="17"/>
    </row>
    <row r="24" spans="1:2" x14ac:dyDescent="0.25">
      <c r="A24" s="14" t="s">
        <v>28</v>
      </c>
      <c r="B24" s="17"/>
    </row>
    <row r="25" spans="1:2" x14ac:dyDescent="0.25">
      <c r="A25" s="14" t="s">
        <v>29</v>
      </c>
      <c r="B25" s="17"/>
    </row>
    <row r="26" spans="1:2" x14ac:dyDescent="0.25">
      <c r="A26" s="14" t="s">
        <v>30</v>
      </c>
      <c r="B26" s="17"/>
    </row>
    <row r="27" spans="1:2" x14ac:dyDescent="0.25">
      <c r="A27" s="14" t="s">
        <v>31</v>
      </c>
      <c r="B27" s="17"/>
    </row>
    <row r="28" spans="1:2" x14ac:dyDescent="0.25">
      <c r="A28" s="14" t="s">
        <v>32</v>
      </c>
      <c r="B28" s="17"/>
    </row>
    <row r="29" spans="1:2" x14ac:dyDescent="0.25">
      <c r="A29" s="14" t="s">
        <v>33</v>
      </c>
      <c r="B29" s="17"/>
    </row>
    <row r="30" spans="1:2" x14ac:dyDescent="0.25">
      <c r="A30" s="14" t="s">
        <v>34</v>
      </c>
      <c r="B30" s="17"/>
    </row>
    <row r="31" spans="1:2" x14ac:dyDescent="0.25">
      <c r="A31" s="14" t="s">
        <v>35</v>
      </c>
      <c r="B31" s="17"/>
    </row>
    <row r="32" spans="1:2" x14ac:dyDescent="0.25">
      <c r="A32" s="14" t="s">
        <v>36</v>
      </c>
      <c r="B32" s="17"/>
    </row>
    <row r="33" spans="1:2" x14ac:dyDescent="0.25">
      <c r="A33" s="14" t="s">
        <v>37</v>
      </c>
      <c r="B33" s="17"/>
    </row>
    <row r="34" spans="1:2" x14ac:dyDescent="0.25">
      <c r="A34" s="14" t="s">
        <v>38</v>
      </c>
      <c r="B34" s="17"/>
    </row>
    <row r="35" spans="1:2" x14ac:dyDescent="0.25">
      <c r="A35" s="15" t="s">
        <v>39</v>
      </c>
      <c r="B35" s="17">
        <f>0</f>
        <v>0</v>
      </c>
    </row>
    <row r="36" spans="1:2" x14ac:dyDescent="0.25">
      <c r="A36" s="14" t="s">
        <v>40</v>
      </c>
      <c r="B36" s="17"/>
    </row>
    <row r="37" spans="1:2" x14ac:dyDescent="0.25">
      <c r="A37" s="14" t="s">
        <v>41</v>
      </c>
      <c r="B37" s="17">
        <f>0</f>
        <v>0</v>
      </c>
    </row>
    <row r="38" spans="1:2" x14ac:dyDescent="0.25">
      <c r="A38" s="14" t="s">
        <v>42</v>
      </c>
      <c r="B38" s="17">
        <f>'[1]RT EXE-DEF Deployment Charge'!D2</f>
        <v>82.9</v>
      </c>
    </row>
    <row r="39" spans="1:2" x14ac:dyDescent="0.25">
      <c r="A39" s="14" t="s">
        <v>43</v>
      </c>
      <c r="B39" s="17"/>
    </row>
    <row r="40" spans="1:2" x14ac:dyDescent="0.25">
      <c r="A40" s="14" t="s">
        <v>44</v>
      </c>
      <c r="B40" s="17"/>
    </row>
    <row r="41" spans="1:2" x14ac:dyDescent="0.25">
      <c r="A41" s="14" t="s">
        <v>45</v>
      </c>
      <c r="B41" s="17"/>
    </row>
    <row r="42" spans="1:2" x14ac:dyDescent="0.25">
      <c r="A42" s="14" t="s">
        <v>46</v>
      </c>
      <c r="B42" s="17">
        <f>'[1]RT Admin'!J2</f>
        <v>1625.5829915000029</v>
      </c>
    </row>
    <row r="43" spans="1:2" x14ac:dyDescent="0.25">
      <c r="A43" s="14" t="s">
        <v>47</v>
      </c>
      <c r="B43" s="17"/>
    </row>
    <row r="44" spans="1:2" x14ac:dyDescent="0.25">
      <c r="A44" s="14" t="s">
        <v>48</v>
      </c>
      <c r="B44" s="17"/>
    </row>
    <row r="45" spans="1:2" x14ac:dyDescent="0.25">
      <c r="A45" s="14" t="s">
        <v>49</v>
      </c>
      <c r="B45" s="17">
        <f>'[1]RT Net Reg Amt'!G2</f>
        <v>40.620000000000005</v>
      </c>
    </row>
    <row r="46" spans="1:2" x14ac:dyDescent="0.25">
      <c r="A46" s="14" t="s">
        <v>50</v>
      </c>
      <c r="B46" s="17"/>
    </row>
    <row r="47" spans="1:2" x14ac:dyDescent="0.25">
      <c r="A47" s="14" t="s">
        <v>51</v>
      </c>
      <c r="B47" s="17">
        <f>'[1]RT NEXE'!J2</f>
        <v>511939.51044999965</v>
      </c>
    </row>
    <row r="48" spans="1:2" x14ac:dyDescent="0.25">
      <c r="A48" s="14" t="s">
        <v>52</v>
      </c>
      <c r="B48" s="17">
        <f>'[1]RT PVMWP'!G1</f>
        <v>-7334.71</v>
      </c>
    </row>
    <row r="49" spans="1:5" x14ac:dyDescent="0.25">
      <c r="A49" s="14" t="s">
        <v>53</v>
      </c>
      <c r="B49" s="17">
        <f>'[1]RT Reg'!F2</f>
        <v>-312.22000000000003</v>
      </c>
    </row>
    <row r="50" spans="1:5" x14ac:dyDescent="0.25">
      <c r="A50" s="14" t="s">
        <v>54</v>
      </c>
      <c r="B50" s="17"/>
    </row>
    <row r="51" spans="1:5" x14ac:dyDescent="0.25">
      <c r="A51" s="14" t="s">
        <v>55</v>
      </c>
      <c r="B51" s="17">
        <f>'[1]RT RAA'!H2</f>
        <v>-3475.0800000000004</v>
      </c>
    </row>
    <row r="52" spans="1:5" x14ac:dyDescent="0.25">
      <c r="A52" s="14" t="s">
        <v>56</v>
      </c>
      <c r="B52" s="17"/>
    </row>
    <row r="53" spans="1:5" x14ac:dyDescent="0.25">
      <c r="A53" s="14" t="s">
        <v>57</v>
      </c>
      <c r="B53" s="17">
        <v>21613.98</v>
      </c>
    </row>
    <row r="54" spans="1:5" x14ac:dyDescent="0.25">
      <c r="A54" s="14" t="s">
        <v>58</v>
      </c>
      <c r="B54" s="17"/>
    </row>
    <row r="55" spans="1:5" x14ac:dyDescent="0.25">
      <c r="A55" s="14" t="s">
        <v>59</v>
      </c>
      <c r="B55" s="17">
        <f>'[1]RT Sched 24'!J2</f>
        <v>274.68867699999976</v>
      </c>
    </row>
    <row r="56" spans="1:5" x14ac:dyDescent="0.25">
      <c r="A56" s="14" t="s">
        <v>60</v>
      </c>
      <c r="B56" s="17"/>
    </row>
    <row r="57" spans="1:5" x14ac:dyDescent="0.25">
      <c r="A57" s="14" t="s">
        <v>61</v>
      </c>
      <c r="B57" s="17">
        <f>'[1]RT Spinn'!H1</f>
        <v>-24.583500000000001</v>
      </c>
    </row>
    <row r="58" spans="1:5" x14ac:dyDescent="0.25">
      <c r="A58" s="14" t="s">
        <v>62</v>
      </c>
      <c r="B58" s="17"/>
    </row>
    <row r="59" spans="1:5" x14ac:dyDescent="0.25">
      <c r="A59" s="14" t="s">
        <v>63</v>
      </c>
      <c r="B59" s="17"/>
    </row>
    <row r="60" spans="1:5" x14ac:dyDescent="0.25">
      <c r="A60" s="14" t="s">
        <v>64</v>
      </c>
      <c r="B60" s="17"/>
    </row>
    <row r="61" spans="1:5" ht="15.75" thickBot="1" x14ac:dyDescent="0.3">
      <c r="A61" s="16" t="s">
        <v>65</v>
      </c>
      <c r="B61" s="18"/>
    </row>
    <row r="62" spans="1:5" x14ac:dyDescent="0.25">
      <c r="A62" s="15" t="s">
        <v>66</v>
      </c>
      <c r="B62" s="7">
        <f>SUM(B5:B61)</f>
        <v>-3169057.6438415023</v>
      </c>
      <c r="E6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August</vt:lpstr>
      <vt:lpstr>Coleman MISO Interaction</vt:lpstr>
    </vt:vector>
  </TitlesOfParts>
  <Company>Big Rivers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Spence</dc:creator>
  <cp:lastModifiedBy>Erin Spence</cp:lastModifiedBy>
  <cp:lastPrinted>2013-09-23T12:58:43Z</cp:lastPrinted>
  <dcterms:created xsi:type="dcterms:W3CDTF">2013-09-04T20:00:02Z</dcterms:created>
  <dcterms:modified xsi:type="dcterms:W3CDTF">2013-09-23T20:53:17Z</dcterms:modified>
</cp:coreProperties>
</file>