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90" yWindow="900" windowWidth="21165" windowHeight="5880" firstSheet="2" activeTab="2"/>
  </bookViews>
  <sheets>
    <sheet name="MeterData" sheetId="8" r:id="rId1"/>
    <sheet name="Inputs" sheetId="2" r:id="rId2"/>
    <sheet name="MonthlyChargeCredit Summary" sheetId="1" r:id="rId3"/>
    <sheet name="Energy Summary" sheetId="10" r:id="rId4"/>
    <sheet name="Excess Energy" sheetId="19" r:id="rId5"/>
    <sheet name="ZRC" sheetId="3" r:id="rId6"/>
    <sheet name="FTR-ARR" sheetId="4" r:id="rId7"/>
    <sheet name="SRR Variable" sheetId="14" r:id="rId8"/>
    <sheet name="Transmission Services" sheetId="15" r:id="rId9"/>
    <sheet name="Schedule 26-A" sheetId="7" r:id="rId10"/>
    <sheet name="REACTIVE POWER" sheetId="11" r:id="rId11"/>
    <sheet name="REACTIVE POWER BACK UP" sheetId="12" r:id="rId12"/>
    <sheet name="RETAIL FEE" sheetId="13" r:id="rId13"/>
    <sheet name="ACES Fee Exhibit A" sheetId="16" r:id="rId14"/>
    <sheet name="MISORates" sheetId="18" r:id="rId15"/>
    <sheet name="ACESMISOdata" sheetId="17" r:id="rId16"/>
  </sheets>
  <externalReferences>
    <externalReference r:id="rId17"/>
    <externalReference r:id="rId18"/>
    <externalReference r:id="rId19"/>
  </externalReferences>
  <definedNames>
    <definedName name="NERC">Inputs!$I$27:$I$32</definedName>
    <definedName name="NERC1">[1]InputsGlobal!$H$20:$H$25</definedName>
    <definedName name="_xlnm.Print_Area" localSheetId="13">'ACES Fee Exhibit A'!$A$1:$J$16</definedName>
    <definedName name="_xlnm.Print_Area" localSheetId="3">'Energy Summary'!$A$1:$E$747</definedName>
    <definedName name="_xlnm.Print_Area" localSheetId="6">'FTR-ARR'!$A$1:$H$15</definedName>
    <definedName name="_xlnm.Print_Area" localSheetId="2">'MonthlyChargeCredit Summary'!$A$1:$H$37</definedName>
    <definedName name="_xlnm.Print_Area" localSheetId="10">'REACTIVE POWER'!$A$1:$J$22</definedName>
    <definedName name="_xlnm.Print_Area" localSheetId="12">'RETAIL FEE'!$A$1:$K$17</definedName>
    <definedName name="_xlnm.Print_Area" localSheetId="9">'Schedule 26-A'!$A$4:$H$24</definedName>
    <definedName name="_xlnm.Print_Area" localSheetId="7">'SRR Variable'!$A$4:$Q$22</definedName>
    <definedName name="_xlnm.Print_Area" localSheetId="5">ZRC!$A$1:$G$19</definedName>
  </definedNames>
  <calcPr calcId="144525"/>
</workbook>
</file>

<file path=xl/calcChain.xml><?xml version="1.0" encoding="utf-8"?>
<calcChain xmlns="http://schemas.openxmlformats.org/spreadsheetml/2006/main">
  <c r="H32" i="1" l="1"/>
  <c r="E13" i="1" l="1"/>
  <c r="K5" i="19" l="1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K302" i="19"/>
  <c r="K303" i="19"/>
  <c r="K304" i="19"/>
  <c r="K305" i="19"/>
  <c r="K306" i="19"/>
  <c r="K307" i="19"/>
  <c r="K308" i="19"/>
  <c r="K309" i="19"/>
  <c r="K310" i="19"/>
  <c r="K311" i="19"/>
  <c r="K312" i="19"/>
  <c r="K313" i="19"/>
  <c r="K314" i="19"/>
  <c r="K315" i="19"/>
  <c r="K316" i="19"/>
  <c r="K317" i="19"/>
  <c r="K318" i="19"/>
  <c r="K319" i="19"/>
  <c r="K320" i="19"/>
  <c r="K321" i="19"/>
  <c r="K322" i="19"/>
  <c r="K323" i="19"/>
  <c r="K324" i="19"/>
  <c r="K325" i="19"/>
  <c r="K326" i="19"/>
  <c r="K327" i="19"/>
  <c r="K328" i="19"/>
  <c r="K329" i="19"/>
  <c r="K330" i="19"/>
  <c r="K331" i="19"/>
  <c r="K332" i="19"/>
  <c r="K333" i="19"/>
  <c r="K334" i="19"/>
  <c r="K335" i="19"/>
  <c r="K336" i="19"/>
  <c r="K337" i="19"/>
  <c r="K338" i="19"/>
  <c r="K339" i="19"/>
  <c r="K340" i="19"/>
  <c r="K341" i="19"/>
  <c r="K342" i="19"/>
  <c r="K343" i="19"/>
  <c r="K344" i="19"/>
  <c r="K345" i="19"/>
  <c r="K346" i="19"/>
  <c r="K347" i="19"/>
  <c r="K348" i="19"/>
  <c r="K349" i="19"/>
  <c r="K350" i="19"/>
  <c r="K351" i="19"/>
  <c r="K352" i="19"/>
  <c r="K353" i="19"/>
  <c r="K354" i="19"/>
  <c r="K355" i="19"/>
  <c r="K356" i="19"/>
  <c r="K357" i="19"/>
  <c r="K358" i="19"/>
  <c r="K359" i="19"/>
  <c r="K360" i="19"/>
  <c r="K361" i="19"/>
  <c r="K362" i="19"/>
  <c r="K363" i="19"/>
  <c r="K364" i="19"/>
  <c r="K365" i="19"/>
  <c r="K366" i="19"/>
  <c r="K367" i="19"/>
  <c r="K368" i="19"/>
  <c r="K369" i="19"/>
  <c r="K370" i="19"/>
  <c r="K371" i="19"/>
  <c r="K372" i="19"/>
  <c r="K373" i="19"/>
  <c r="K374" i="19"/>
  <c r="K375" i="19"/>
  <c r="K376" i="19"/>
  <c r="K377" i="19"/>
  <c r="K378" i="19"/>
  <c r="K379" i="19"/>
  <c r="K380" i="19"/>
  <c r="K381" i="19"/>
  <c r="K382" i="19"/>
  <c r="K383" i="19"/>
  <c r="K384" i="19"/>
  <c r="K385" i="19"/>
  <c r="K386" i="19"/>
  <c r="K387" i="19"/>
  <c r="K388" i="19"/>
  <c r="K389" i="19"/>
  <c r="K390" i="19"/>
  <c r="K391" i="19"/>
  <c r="K392" i="19"/>
  <c r="K393" i="19"/>
  <c r="K394" i="19"/>
  <c r="K395" i="19"/>
  <c r="K396" i="19"/>
  <c r="K397" i="19"/>
  <c r="K398" i="19"/>
  <c r="K399" i="19"/>
  <c r="K400" i="19"/>
  <c r="K401" i="19"/>
  <c r="K402" i="19"/>
  <c r="K403" i="19"/>
  <c r="K404" i="19"/>
  <c r="K405" i="19"/>
  <c r="K406" i="19"/>
  <c r="K407" i="19"/>
  <c r="K408" i="19"/>
  <c r="K409" i="19"/>
  <c r="K410" i="19"/>
  <c r="K411" i="19"/>
  <c r="K412" i="19"/>
  <c r="K413" i="19"/>
  <c r="K414" i="19"/>
  <c r="K415" i="19"/>
  <c r="K416" i="19"/>
  <c r="K417" i="19"/>
  <c r="K418" i="19"/>
  <c r="K419" i="19"/>
  <c r="K420" i="19"/>
  <c r="K421" i="19"/>
  <c r="K422" i="19"/>
  <c r="K423" i="19"/>
  <c r="K424" i="19"/>
  <c r="K425" i="19"/>
  <c r="K426" i="19"/>
  <c r="K427" i="19"/>
  <c r="K428" i="19"/>
  <c r="K429" i="19"/>
  <c r="K430" i="19"/>
  <c r="K431" i="19"/>
  <c r="K432" i="19"/>
  <c r="K433" i="19"/>
  <c r="K434" i="19"/>
  <c r="K435" i="19"/>
  <c r="K436" i="19"/>
  <c r="K437" i="19"/>
  <c r="K438" i="19"/>
  <c r="K439" i="19"/>
  <c r="K440" i="19"/>
  <c r="K441" i="19"/>
  <c r="K442" i="19"/>
  <c r="K443" i="19"/>
  <c r="K444" i="19"/>
  <c r="K445" i="19"/>
  <c r="K446" i="19"/>
  <c r="K447" i="19"/>
  <c r="K448" i="19"/>
  <c r="K449" i="19"/>
  <c r="K450" i="19"/>
  <c r="K451" i="19"/>
  <c r="K452" i="19"/>
  <c r="K453" i="19"/>
  <c r="K454" i="19"/>
  <c r="K455" i="19"/>
  <c r="K456" i="19"/>
  <c r="K457" i="19"/>
  <c r="K458" i="19"/>
  <c r="K459" i="19"/>
  <c r="K460" i="19"/>
  <c r="K461" i="19"/>
  <c r="K462" i="19"/>
  <c r="K463" i="19"/>
  <c r="K464" i="19"/>
  <c r="K465" i="19"/>
  <c r="K466" i="19"/>
  <c r="K467" i="19"/>
  <c r="K468" i="19"/>
  <c r="K469" i="19"/>
  <c r="K470" i="19"/>
  <c r="K471" i="19"/>
  <c r="K472" i="19"/>
  <c r="K473" i="19"/>
  <c r="K474" i="19"/>
  <c r="K475" i="19"/>
  <c r="K476" i="19"/>
  <c r="K477" i="19"/>
  <c r="K478" i="19"/>
  <c r="K479" i="19"/>
  <c r="K480" i="19"/>
  <c r="K481" i="19"/>
  <c r="K482" i="19"/>
  <c r="K483" i="19"/>
  <c r="K484" i="19"/>
  <c r="K485" i="19"/>
  <c r="K486" i="19"/>
  <c r="K487" i="19"/>
  <c r="K488" i="19"/>
  <c r="K489" i="19"/>
  <c r="K490" i="19"/>
  <c r="K491" i="19"/>
  <c r="K492" i="19"/>
  <c r="K493" i="19"/>
  <c r="K494" i="19"/>
  <c r="K495" i="19"/>
  <c r="K496" i="19"/>
  <c r="K497" i="19"/>
  <c r="K498" i="19"/>
  <c r="K499" i="19"/>
  <c r="K500" i="19"/>
  <c r="K501" i="19"/>
  <c r="K502" i="19"/>
  <c r="K503" i="19"/>
  <c r="K504" i="19"/>
  <c r="K505" i="19"/>
  <c r="K506" i="19"/>
  <c r="K507" i="19"/>
  <c r="K508" i="19"/>
  <c r="K509" i="19"/>
  <c r="K510" i="19"/>
  <c r="K511" i="19"/>
  <c r="K512" i="19"/>
  <c r="K513" i="19"/>
  <c r="K514" i="19"/>
  <c r="K515" i="19"/>
  <c r="K516" i="19"/>
  <c r="K517" i="19"/>
  <c r="K518" i="19"/>
  <c r="K519" i="19"/>
  <c r="K520" i="19"/>
  <c r="K521" i="19"/>
  <c r="K522" i="19"/>
  <c r="K523" i="19"/>
  <c r="K524" i="19"/>
  <c r="K525" i="19"/>
  <c r="K526" i="19"/>
  <c r="K527" i="19"/>
  <c r="K528" i="19"/>
  <c r="K529" i="19"/>
  <c r="K530" i="19"/>
  <c r="K531" i="19"/>
  <c r="K532" i="19"/>
  <c r="K533" i="19"/>
  <c r="K534" i="19"/>
  <c r="K535" i="19"/>
  <c r="K536" i="19"/>
  <c r="K537" i="19"/>
  <c r="K538" i="19"/>
  <c r="K539" i="19"/>
  <c r="K540" i="19"/>
  <c r="K541" i="19"/>
  <c r="K542" i="19"/>
  <c r="K543" i="19"/>
  <c r="K544" i="19"/>
  <c r="K545" i="19"/>
  <c r="K546" i="19"/>
  <c r="K547" i="19"/>
  <c r="K548" i="19"/>
  <c r="K549" i="19"/>
  <c r="K550" i="19"/>
  <c r="K551" i="19"/>
  <c r="K552" i="19"/>
  <c r="K553" i="19"/>
  <c r="K554" i="19"/>
  <c r="K555" i="19"/>
  <c r="K556" i="19"/>
  <c r="K557" i="19"/>
  <c r="K558" i="19"/>
  <c r="K559" i="19"/>
  <c r="K560" i="19"/>
  <c r="K561" i="19"/>
  <c r="K562" i="19"/>
  <c r="K563" i="19"/>
  <c r="K564" i="19"/>
  <c r="K565" i="19"/>
  <c r="K566" i="19"/>
  <c r="K567" i="19"/>
  <c r="K568" i="19"/>
  <c r="K569" i="19"/>
  <c r="K570" i="19"/>
  <c r="K571" i="19"/>
  <c r="K572" i="19"/>
  <c r="K573" i="19"/>
  <c r="K574" i="19"/>
  <c r="K575" i="19"/>
  <c r="K576" i="19"/>
  <c r="K577" i="19"/>
  <c r="K578" i="19"/>
  <c r="K579" i="19"/>
  <c r="K580" i="19"/>
  <c r="K581" i="19"/>
  <c r="K582" i="19"/>
  <c r="K583" i="19"/>
  <c r="K584" i="19"/>
  <c r="K585" i="19"/>
  <c r="K586" i="19"/>
  <c r="K587" i="19"/>
  <c r="K588" i="19"/>
  <c r="K589" i="19"/>
  <c r="K590" i="19"/>
  <c r="K591" i="19"/>
  <c r="K592" i="19"/>
  <c r="K593" i="19"/>
  <c r="K594" i="19"/>
  <c r="K595" i="19"/>
  <c r="K596" i="19"/>
  <c r="K597" i="19"/>
  <c r="K598" i="19"/>
  <c r="K599" i="19"/>
  <c r="K600" i="19"/>
  <c r="K601" i="19"/>
  <c r="K602" i="19"/>
  <c r="K603" i="19"/>
  <c r="K604" i="19"/>
  <c r="K605" i="19"/>
  <c r="K606" i="19"/>
  <c r="K607" i="19"/>
  <c r="K608" i="19"/>
  <c r="K609" i="19"/>
  <c r="K610" i="19"/>
  <c r="K611" i="19"/>
  <c r="K612" i="19"/>
  <c r="K613" i="19"/>
  <c r="K614" i="19"/>
  <c r="K615" i="19"/>
  <c r="K616" i="19"/>
  <c r="K617" i="19"/>
  <c r="K618" i="19"/>
  <c r="K619" i="19"/>
  <c r="K620" i="19"/>
  <c r="K621" i="19"/>
  <c r="K622" i="19"/>
  <c r="K623" i="19"/>
  <c r="K624" i="19"/>
  <c r="K625" i="19"/>
  <c r="K626" i="19"/>
  <c r="K627" i="19"/>
  <c r="K628" i="19"/>
  <c r="K629" i="19"/>
  <c r="K630" i="19"/>
  <c r="K631" i="19"/>
  <c r="K632" i="19"/>
  <c r="K633" i="19"/>
  <c r="K634" i="19"/>
  <c r="K635" i="19"/>
  <c r="K636" i="19"/>
  <c r="K637" i="19"/>
  <c r="K638" i="19"/>
  <c r="K639" i="19"/>
  <c r="K640" i="19"/>
  <c r="K641" i="19"/>
  <c r="K642" i="19"/>
  <c r="K643" i="19"/>
  <c r="K644" i="19"/>
  <c r="K645" i="19"/>
  <c r="K646" i="19"/>
  <c r="K647" i="19"/>
  <c r="K648" i="19"/>
  <c r="K649" i="19"/>
  <c r="K650" i="19"/>
  <c r="K651" i="19"/>
  <c r="K652" i="19"/>
  <c r="K653" i="19"/>
  <c r="K654" i="19"/>
  <c r="K655" i="19"/>
  <c r="K656" i="19"/>
  <c r="K657" i="19"/>
  <c r="K658" i="19"/>
  <c r="K659" i="19"/>
  <c r="K660" i="19"/>
  <c r="K661" i="19"/>
  <c r="K662" i="19"/>
  <c r="K663" i="19"/>
  <c r="K664" i="19"/>
  <c r="K665" i="19"/>
  <c r="K666" i="19"/>
  <c r="K667" i="19"/>
  <c r="K668" i="19"/>
  <c r="K669" i="19"/>
  <c r="K670" i="19"/>
  <c r="K671" i="19"/>
  <c r="K672" i="19"/>
  <c r="K673" i="19"/>
  <c r="K674" i="19"/>
  <c r="K675" i="19"/>
  <c r="K676" i="19"/>
  <c r="K677" i="19"/>
  <c r="K678" i="19"/>
  <c r="K679" i="19"/>
  <c r="K680" i="19"/>
  <c r="K681" i="19"/>
  <c r="K682" i="19"/>
  <c r="K683" i="19"/>
  <c r="K684" i="19"/>
  <c r="K685" i="19"/>
  <c r="K686" i="19"/>
  <c r="K687" i="19"/>
  <c r="K688" i="19"/>
  <c r="K689" i="19"/>
  <c r="K690" i="19"/>
  <c r="K691" i="19"/>
  <c r="K692" i="19"/>
  <c r="K693" i="19"/>
  <c r="K694" i="19"/>
  <c r="K695" i="19"/>
  <c r="K696" i="19"/>
  <c r="K697" i="19"/>
  <c r="K698" i="19"/>
  <c r="K699" i="19"/>
  <c r="K700" i="19"/>
  <c r="K701" i="19"/>
  <c r="K702" i="19"/>
  <c r="K703" i="19"/>
  <c r="K704" i="19"/>
  <c r="K705" i="19"/>
  <c r="K706" i="19"/>
  <c r="K707" i="19"/>
  <c r="K708" i="19"/>
  <c r="K709" i="19"/>
  <c r="K710" i="19"/>
  <c r="K711" i="19"/>
  <c r="K712" i="19"/>
  <c r="K713" i="19"/>
  <c r="K714" i="19"/>
  <c r="K715" i="19"/>
  <c r="K716" i="19"/>
  <c r="K717" i="19"/>
  <c r="K718" i="19"/>
  <c r="K719" i="19"/>
  <c r="K720" i="19"/>
  <c r="K721" i="19"/>
  <c r="K722" i="19"/>
  <c r="K723" i="19"/>
  <c r="K724" i="19"/>
  <c r="K725" i="19"/>
  <c r="K726" i="19"/>
  <c r="K727" i="19"/>
  <c r="K728" i="19"/>
  <c r="K729" i="19"/>
  <c r="K730" i="19"/>
  <c r="K731" i="19"/>
  <c r="K732" i="19"/>
  <c r="K733" i="19"/>
  <c r="K734" i="19"/>
  <c r="K735" i="19"/>
  <c r="K736" i="19"/>
  <c r="K737" i="19"/>
  <c r="K738" i="19"/>
  <c r="K739" i="19"/>
  <c r="K740" i="19"/>
  <c r="K741" i="19"/>
  <c r="K742" i="19"/>
  <c r="K743" i="19"/>
  <c r="K744" i="19"/>
  <c r="K745" i="19"/>
  <c r="K746" i="19"/>
  <c r="K747" i="19"/>
  <c r="K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J197" i="19"/>
  <c r="J198" i="19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1" i="19"/>
  <c r="J212" i="19"/>
  <c r="J213" i="19"/>
  <c r="J214" i="19"/>
  <c r="J215" i="19"/>
  <c r="J216" i="19"/>
  <c r="J217" i="19"/>
  <c r="J218" i="19"/>
  <c r="J219" i="19"/>
  <c r="J220" i="19"/>
  <c r="J221" i="19"/>
  <c r="J222" i="19"/>
  <c r="J223" i="19"/>
  <c r="J224" i="19"/>
  <c r="J225" i="19"/>
  <c r="J226" i="19"/>
  <c r="J227" i="19"/>
  <c r="J228" i="19"/>
  <c r="J229" i="19"/>
  <c r="J230" i="19"/>
  <c r="J231" i="19"/>
  <c r="J232" i="19"/>
  <c r="J233" i="19"/>
  <c r="J234" i="19"/>
  <c r="J235" i="19"/>
  <c r="J236" i="19"/>
  <c r="J237" i="19"/>
  <c r="J238" i="19"/>
  <c r="J239" i="19"/>
  <c r="J240" i="19"/>
  <c r="J241" i="19"/>
  <c r="J242" i="19"/>
  <c r="J243" i="19"/>
  <c r="J244" i="19"/>
  <c r="J245" i="19"/>
  <c r="J246" i="19"/>
  <c r="J247" i="19"/>
  <c r="J248" i="19"/>
  <c r="J249" i="19"/>
  <c r="J250" i="19"/>
  <c r="J251" i="19"/>
  <c r="J252" i="19"/>
  <c r="J253" i="19"/>
  <c r="J254" i="19"/>
  <c r="J255" i="19"/>
  <c r="J256" i="19"/>
  <c r="J257" i="19"/>
  <c r="J258" i="19"/>
  <c r="J259" i="19"/>
  <c r="J260" i="19"/>
  <c r="J261" i="19"/>
  <c r="J262" i="19"/>
  <c r="J263" i="19"/>
  <c r="J264" i="19"/>
  <c r="J265" i="19"/>
  <c r="J266" i="19"/>
  <c r="J267" i="19"/>
  <c r="J268" i="19"/>
  <c r="J269" i="19"/>
  <c r="J270" i="19"/>
  <c r="J271" i="19"/>
  <c r="J272" i="19"/>
  <c r="J273" i="19"/>
  <c r="J274" i="19"/>
  <c r="J275" i="19"/>
  <c r="J276" i="19"/>
  <c r="J277" i="19"/>
  <c r="J278" i="19"/>
  <c r="J279" i="19"/>
  <c r="J280" i="19"/>
  <c r="J281" i="19"/>
  <c r="J282" i="19"/>
  <c r="J283" i="19"/>
  <c r="J284" i="19"/>
  <c r="J285" i="19"/>
  <c r="J286" i="19"/>
  <c r="J287" i="19"/>
  <c r="J288" i="19"/>
  <c r="J289" i="19"/>
  <c r="J290" i="19"/>
  <c r="J291" i="19"/>
  <c r="J292" i="19"/>
  <c r="J293" i="19"/>
  <c r="J294" i="19"/>
  <c r="J295" i="19"/>
  <c r="J296" i="19"/>
  <c r="J297" i="19"/>
  <c r="J298" i="19"/>
  <c r="J299" i="19"/>
  <c r="J300" i="19"/>
  <c r="J301" i="19"/>
  <c r="J302" i="19"/>
  <c r="J303" i="19"/>
  <c r="J304" i="19"/>
  <c r="J305" i="19"/>
  <c r="J306" i="19"/>
  <c r="J307" i="19"/>
  <c r="J308" i="19"/>
  <c r="J309" i="19"/>
  <c r="J310" i="19"/>
  <c r="J311" i="19"/>
  <c r="J312" i="19"/>
  <c r="J313" i="19"/>
  <c r="J314" i="19"/>
  <c r="J315" i="19"/>
  <c r="J316" i="19"/>
  <c r="J317" i="19"/>
  <c r="J318" i="19"/>
  <c r="J319" i="19"/>
  <c r="J320" i="19"/>
  <c r="J321" i="19"/>
  <c r="J322" i="19"/>
  <c r="J323" i="19"/>
  <c r="J324" i="19"/>
  <c r="J325" i="19"/>
  <c r="J326" i="19"/>
  <c r="J327" i="19"/>
  <c r="J328" i="19"/>
  <c r="J329" i="19"/>
  <c r="J330" i="19"/>
  <c r="J331" i="19"/>
  <c r="J332" i="19"/>
  <c r="J333" i="19"/>
  <c r="J334" i="19"/>
  <c r="J335" i="19"/>
  <c r="J336" i="19"/>
  <c r="J337" i="19"/>
  <c r="J338" i="19"/>
  <c r="J339" i="19"/>
  <c r="J340" i="19"/>
  <c r="J341" i="19"/>
  <c r="J342" i="19"/>
  <c r="J343" i="19"/>
  <c r="J344" i="19"/>
  <c r="J345" i="19"/>
  <c r="J346" i="19"/>
  <c r="J347" i="19"/>
  <c r="J348" i="19"/>
  <c r="J349" i="19"/>
  <c r="J350" i="19"/>
  <c r="J351" i="19"/>
  <c r="J352" i="19"/>
  <c r="J353" i="19"/>
  <c r="J354" i="19"/>
  <c r="J355" i="19"/>
  <c r="J356" i="19"/>
  <c r="J357" i="19"/>
  <c r="J358" i="19"/>
  <c r="J359" i="19"/>
  <c r="J360" i="19"/>
  <c r="J361" i="19"/>
  <c r="J362" i="19"/>
  <c r="J363" i="19"/>
  <c r="J364" i="19"/>
  <c r="J365" i="19"/>
  <c r="J366" i="19"/>
  <c r="J367" i="19"/>
  <c r="J368" i="19"/>
  <c r="J369" i="19"/>
  <c r="J370" i="19"/>
  <c r="J371" i="19"/>
  <c r="J372" i="19"/>
  <c r="J373" i="19"/>
  <c r="J374" i="19"/>
  <c r="J375" i="19"/>
  <c r="J376" i="19"/>
  <c r="J377" i="19"/>
  <c r="J378" i="19"/>
  <c r="J379" i="19"/>
  <c r="J380" i="19"/>
  <c r="J381" i="19"/>
  <c r="J382" i="19"/>
  <c r="J383" i="19"/>
  <c r="J384" i="19"/>
  <c r="J385" i="19"/>
  <c r="J386" i="19"/>
  <c r="J387" i="19"/>
  <c r="J388" i="19"/>
  <c r="J389" i="19"/>
  <c r="J390" i="19"/>
  <c r="J391" i="19"/>
  <c r="J392" i="19"/>
  <c r="J393" i="19"/>
  <c r="J394" i="19"/>
  <c r="J395" i="19"/>
  <c r="J396" i="19"/>
  <c r="J397" i="19"/>
  <c r="J398" i="19"/>
  <c r="J399" i="19"/>
  <c r="J400" i="19"/>
  <c r="J401" i="19"/>
  <c r="J402" i="19"/>
  <c r="J403" i="19"/>
  <c r="J404" i="19"/>
  <c r="J405" i="19"/>
  <c r="J406" i="19"/>
  <c r="J407" i="19"/>
  <c r="J408" i="19"/>
  <c r="J409" i="19"/>
  <c r="J410" i="19"/>
  <c r="J411" i="19"/>
  <c r="J412" i="19"/>
  <c r="J413" i="19"/>
  <c r="J414" i="19"/>
  <c r="J415" i="19"/>
  <c r="J416" i="19"/>
  <c r="J417" i="19"/>
  <c r="J418" i="19"/>
  <c r="J419" i="19"/>
  <c r="J420" i="19"/>
  <c r="J421" i="19"/>
  <c r="J422" i="19"/>
  <c r="J423" i="19"/>
  <c r="J424" i="19"/>
  <c r="J425" i="19"/>
  <c r="J426" i="19"/>
  <c r="J427" i="19"/>
  <c r="J428" i="19"/>
  <c r="J429" i="19"/>
  <c r="J430" i="19"/>
  <c r="J431" i="19"/>
  <c r="J432" i="19"/>
  <c r="J433" i="19"/>
  <c r="J434" i="19"/>
  <c r="J435" i="19"/>
  <c r="J436" i="19"/>
  <c r="J437" i="19"/>
  <c r="J438" i="19"/>
  <c r="J439" i="19"/>
  <c r="J440" i="19"/>
  <c r="J441" i="19"/>
  <c r="J442" i="19"/>
  <c r="J443" i="19"/>
  <c r="J444" i="19"/>
  <c r="J445" i="19"/>
  <c r="J446" i="19"/>
  <c r="J447" i="19"/>
  <c r="J448" i="19"/>
  <c r="J449" i="19"/>
  <c r="J450" i="19"/>
  <c r="J451" i="19"/>
  <c r="J452" i="19"/>
  <c r="J453" i="19"/>
  <c r="J454" i="19"/>
  <c r="J455" i="19"/>
  <c r="J456" i="19"/>
  <c r="J457" i="19"/>
  <c r="J458" i="19"/>
  <c r="J459" i="19"/>
  <c r="J460" i="19"/>
  <c r="J461" i="19"/>
  <c r="J462" i="19"/>
  <c r="J463" i="19"/>
  <c r="J464" i="19"/>
  <c r="J465" i="19"/>
  <c r="J466" i="19"/>
  <c r="J467" i="19"/>
  <c r="J468" i="19"/>
  <c r="J469" i="19"/>
  <c r="J470" i="19"/>
  <c r="J471" i="19"/>
  <c r="J472" i="19"/>
  <c r="J473" i="19"/>
  <c r="J474" i="19"/>
  <c r="J475" i="19"/>
  <c r="J476" i="19"/>
  <c r="J477" i="19"/>
  <c r="J478" i="19"/>
  <c r="J479" i="19"/>
  <c r="J480" i="19"/>
  <c r="J481" i="19"/>
  <c r="J482" i="19"/>
  <c r="J483" i="19"/>
  <c r="J484" i="19"/>
  <c r="J485" i="19"/>
  <c r="J486" i="19"/>
  <c r="J487" i="19"/>
  <c r="J488" i="19"/>
  <c r="J489" i="19"/>
  <c r="J490" i="19"/>
  <c r="J491" i="19"/>
  <c r="J492" i="19"/>
  <c r="J493" i="19"/>
  <c r="J494" i="19"/>
  <c r="J495" i="19"/>
  <c r="J496" i="19"/>
  <c r="J497" i="19"/>
  <c r="J498" i="19"/>
  <c r="J499" i="19"/>
  <c r="J500" i="19"/>
  <c r="J501" i="19"/>
  <c r="J502" i="19"/>
  <c r="J503" i="19"/>
  <c r="J504" i="19"/>
  <c r="J505" i="19"/>
  <c r="J506" i="19"/>
  <c r="J507" i="19"/>
  <c r="J508" i="19"/>
  <c r="J509" i="19"/>
  <c r="J510" i="19"/>
  <c r="J511" i="19"/>
  <c r="J512" i="19"/>
  <c r="J513" i="19"/>
  <c r="J514" i="19"/>
  <c r="J515" i="19"/>
  <c r="J516" i="19"/>
  <c r="J517" i="19"/>
  <c r="J518" i="19"/>
  <c r="J519" i="19"/>
  <c r="J520" i="19"/>
  <c r="J521" i="19"/>
  <c r="J522" i="19"/>
  <c r="J523" i="19"/>
  <c r="J524" i="19"/>
  <c r="J525" i="19"/>
  <c r="J526" i="19"/>
  <c r="J527" i="19"/>
  <c r="J528" i="19"/>
  <c r="J529" i="19"/>
  <c r="J530" i="19"/>
  <c r="J531" i="19"/>
  <c r="J532" i="19"/>
  <c r="J533" i="19"/>
  <c r="J534" i="19"/>
  <c r="J535" i="19"/>
  <c r="J536" i="19"/>
  <c r="J537" i="19"/>
  <c r="J538" i="19"/>
  <c r="J539" i="19"/>
  <c r="J540" i="19"/>
  <c r="J541" i="19"/>
  <c r="J542" i="19"/>
  <c r="J543" i="19"/>
  <c r="J544" i="19"/>
  <c r="J545" i="19"/>
  <c r="J546" i="19"/>
  <c r="J547" i="19"/>
  <c r="J548" i="19"/>
  <c r="J549" i="19"/>
  <c r="J550" i="19"/>
  <c r="J551" i="19"/>
  <c r="J552" i="19"/>
  <c r="J553" i="19"/>
  <c r="J554" i="19"/>
  <c r="J555" i="19"/>
  <c r="J556" i="19"/>
  <c r="J557" i="19"/>
  <c r="J558" i="19"/>
  <c r="J559" i="19"/>
  <c r="J560" i="19"/>
  <c r="J561" i="19"/>
  <c r="J562" i="19"/>
  <c r="J563" i="19"/>
  <c r="J564" i="19"/>
  <c r="J565" i="19"/>
  <c r="J566" i="19"/>
  <c r="J567" i="19"/>
  <c r="J568" i="19"/>
  <c r="J569" i="19"/>
  <c r="J570" i="19"/>
  <c r="J571" i="19"/>
  <c r="J572" i="19"/>
  <c r="J573" i="19"/>
  <c r="J574" i="19"/>
  <c r="J575" i="19"/>
  <c r="J576" i="19"/>
  <c r="J577" i="19"/>
  <c r="J578" i="19"/>
  <c r="J579" i="19"/>
  <c r="J580" i="19"/>
  <c r="J581" i="19"/>
  <c r="J582" i="19"/>
  <c r="J583" i="19"/>
  <c r="J584" i="19"/>
  <c r="J585" i="19"/>
  <c r="J586" i="19"/>
  <c r="J587" i="19"/>
  <c r="J588" i="19"/>
  <c r="J589" i="19"/>
  <c r="J590" i="19"/>
  <c r="J591" i="19"/>
  <c r="J592" i="19"/>
  <c r="J593" i="19"/>
  <c r="J594" i="19"/>
  <c r="J595" i="19"/>
  <c r="J596" i="19"/>
  <c r="J597" i="19"/>
  <c r="J598" i="19"/>
  <c r="J599" i="19"/>
  <c r="J600" i="19"/>
  <c r="J601" i="19"/>
  <c r="J602" i="19"/>
  <c r="J603" i="19"/>
  <c r="J604" i="19"/>
  <c r="J605" i="19"/>
  <c r="J606" i="19"/>
  <c r="J607" i="19"/>
  <c r="J608" i="19"/>
  <c r="J609" i="19"/>
  <c r="J610" i="19"/>
  <c r="J611" i="19"/>
  <c r="J612" i="19"/>
  <c r="J613" i="19"/>
  <c r="J614" i="19"/>
  <c r="J615" i="19"/>
  <c r="J616" i="19"/>
  <c r="J617" i="19"/>
  <c r="J618" i="19"/>
  <c r="J619" i="19"/>
  <c r="J620" i="19"/>
  <c r="J621" i="19"/>
  <c r="J622" i="19"/>
  <c r="J623" i="19"/>
  <c r="J624" i="19"/>
  <c r="J625" i="19"/>
  <c r="J626" i="19"/>
  <c r="J627" i="19"/>
  <c r="J628" i="19"/>
  <c r="J629" i="19"/>
  <c r="J630" i="19"/>
  <c r="J631" i="19"/>
  <c r="J632" i="19"/>
  <c r="J633" i="19"/>
  <c r="J634" i="19"/>
  <c r="J635" i="19"/>
  <c r="J636" i="19"/>
  <c r="J637" i="19"/>
  <c r="J638" i="19"/>
  <c r="J639" i="19"/>
  <c r="J640" i="19"/>
  <c r="J641" i="19"/>
  <c r="J642" i="19"/>
  <c r="J643" i="19"/>
  <c r="J644" i="19"/>
  <c r="J645" i="19"/>
  <c r="J646" i="19"/>
  <c r="J647" i="19"/>
  <c r="J648" i="19"/>
  <c r="J649" i="19"/>
  <c r="J650" i="19"/>
  <c r="J651" i="19"/>
  <c r="J652" i="19"/>
  <c r="J653" i="19"/>
  <c r="J654" i="19"/>
  <c r="J655" i="19"/>
  <c r="J656" i="19"/>
  <c r="J657" i="19"/>
  <c r="J658" i="19"/>
  <c r="J659" i="19"/>
  <c r="J660" i="19"/>
  <c r="J661" i="19"/>
  <c r="J662" i="19"/>
  <c r="J663" i="19"/>
  <c r="J664" i="19"/>
  <c r="J665" i="19"/>
  <c r="J666" i="19"/>
  <c r="J667" i="19"/>
  <c r="J668" i="19"/>
  <c r="J669" i="19"/>
  <c r="J670" i="19"/>
  <c r="J671" i="19"/>
  <c r="J672" i="19"/>
  <c r="J673" i="19"/>
  <c r="J674" i="19"/>
  <c r="J675" i="19"/>
  <c r="J676" i="19"/>
  <c r="J677" i="19"/>
  <c r="J678" i="19"/>
  <c r="J679" i="19"/>
  <c r="J680" i="19"/>
  <c r="J681" i="19"/>
  <c r="J682" i="19"/>
  <c r="J683" i="19"/>
  <c r="J684" i="19"/>
  <c r="J685" i="19"/>
  <c r="J686" i="19"/>
  <c r="J687" i="19"/>
  <c r="J688" i="19"/>
  <c r="J689" i="19"/>
  <c r="J690" i="19"/>
  <c r="J691" i="19"/>
  <c r="J692" i="19"/>
  <c r="J693" i="19"/>
  <c r="J694" i="19"/>
  <c r="J695" i="19"/>
  <c r="J696" i="19"/>
  <c r="J697" i="19"/>
  <c r="J698" i="19"/>
  <c r="J699" i="19"/>
  <c r="J700" i="19"/>
  <c r="J701" i="19"/>
  <c r="J702" i="19"/>
  <c r="J703" i="19"/>
  <c r="J704" i="19"/>
  <c r="J705" i="19"/>
  <c r="J706" i="19"/>
  <c r="J707" i="19"/>
  <c r="J708" i="19"/>
  <c r="J709" i="19"/>
  <c r="J710" i="19"/>
  <c r="J711" i="19"/>
  <c r="J712" i="19"/>
  <c r="J713" i="19"/>
  <c r="J714" i="19"/>
  <c r="J715" i="19"/>
  <c r="J716" i="19"/>
  <c r="J717" i="19"/>
  <c r="J718" i="19"/>
  <c r="J719" i="19"/>
  <c r="J720" i="19"/>
  <c r="J721" i="19"/>
  <c r="J722" i="19"/>
  <c r="J723" i="19"/>
  <c r="J724" i="19"/>
  <c r="J725" i="19"/>
  <c r="J726" i="19"/>
  <c r="J727" i="19"/>
  <c r="J728" i="19"/>
  <c r="J729" i="19"/>
  <c r="J730" i="19"/>
  <c r="J731" i="19"/>
  <c r="J732" i="19"/>
  <c r="J733" i="19"/>
  <c r="J734" i="19"/>
  <c r="J735" i="19"/>
  <c r="J736" i="19"/>
  <c r="J737" i="19"/>
  <c r="J738" i="19"/>
  <c r="J739" i="19"/>
  <c r="J740" i="19"/>
  <c r="J741" i="19"/>
  <c r="J742" i="19"/>
  <c r="J743" i="19"/>
  <c r="J744" i="19"/>
  <c r="J745" i="19"/>
  <c r="J746" i="19"/>
  <c r="J747" i="19"/>
  <c r="J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I206" i="19"/>
  <c r="I207" i="19"/>
  <c r="I208" i="19"/>
  <c r="I209" i="19"/>
  <c r="I210" i="19"/>
  <c r="I211" i="19"/>
  <c r="I212" i="19"/>
  <c r="I213" i="19"/>
  <c r="I214" i="19"/>
  <c r="I215" i="19"/>
  <c r="I216" i="19"/>
  <c r="I217" i="19"/>
  <c r="I218" i="19"/>
  <c r="I219" i="19"/>
  <c r="I220" i="19"/>
  <c r="I221" i="19"/>
  <c r="I222" i="19"/>
  <c r="I223" i="19"/>
  <c r="I224" i="19"/>
  <c r="I225" i="19"/>
  <c r="I226" i="19"/>
  <c r="I227" i="19"/>
  <c r="I228" i="19"/>
  <c r="I229" i="19"/>
  <c r="I230" i="19"/>
  <c r="I231" i="19"/>
  <c r="I232" i="19"/>
  <c r="I233" i="19"/>
  <c r="I234" i="19"/>
  <c r="I235" i="19"/>
  <c r="I236" i="19"/>
  <c r="I237" i="19"/>
  <c r="I238" i="19"/>
  <c r="I239" i="19"/>
  <c r="I240" i="19"/>
  <c r="I241" i="19"/>
  <c r="I242" i="19"/>
  <c r="I243" i="19"/>
  <c r="I244" i="19"/>
  <c r="I245" i="19"/>
  <c r="I246" i="19"/>
  <c r="I247" i="19"/>
  <c r="I248" i="19"/>
  <c r="I249" i="19"/>
  <c r="I250" i="19"/>
  <c r="I251" i="19"/>
  <c r="I252" i="19"/>
  <c r="I253" i="19"/>
  <c r="I254" i="19"/>
  <c r="I255" i="19"/>
  <c r="I256" i="19"/>
  <c r="I257" i="19"/>
  <c r="I258" i="19"/>
  <c r="I259" i="19"/>
  <c r="I260" i="19"/>
  <c r="I261" i="19"/>
  <c r="I262" i="19"/>
  <c r="I263" i="19"/>
  <c r="I264" i="19"/>
  <c r="I265" i="19"/>
  <c r="I266" i="19"/>
  <c r="I267" i="19"/>
  <c r="I268" i="19"/>
  <c r="I269" i="19"/>
  <c r="I270" i="19"/>
  <c r="I271" i="19"/>
  <c r="I272" i="19"/>
  <c r="I273" i="19"/>
  <c r="I274" i="19"/>
  <c r="I275" i="19"/>
  <c r="I276" i="19"/>
  <c r="I277" i="19"/>
  <c r="I278" i="19"/>
  <c r="I279" i="19"/>
  <c r="I280" i="19"/>
  <c r="I281" i="19"/>
  <c r="I282" i="19"/>
  <c r="I283" i="19"/>
  <c r="I284" i="19"/>
  <c r="I285" i="19"/>
  <c r="I286" i="19"/>
  <c r="I287" i="19"/>
  <c r="I288" i="19"/>
  <c r="I289" i="19"/>
  <c r="I290" i="19"/>
  <c r="I291" i="19"/>
  <c r="I292" i="19"/>
  <c r="I293" i="19"/>
  <c r="I294" i="19"/>
  <c r="I295" i="19"/>
  <c r="I296" i="19"/>
  <c r="I297" i="19"/>
  <c r="I298" i="19"/>
  <c r="I299" i="19"/>
  <c r="I300" i="19"/>
  <c r="I301" i="19"/>
  <c r="I302" i="19"/>
  <c r="I303" i="19"/>
  <c r="I304" i="19"/>
  <c r="I305" i="19"/>
  <c r="I306" i="19"/>
  <c r="I307" i="19"/>
  <c r="I308" i="19"/>
  <c r="I309" i="19"/>
  <c r="I310" i="19"/>
  <c r="I311" i="19"/>
  <c r="I312" i="19"/>
  <c r="I313" i="19"/>
  <c r="I314" i="19"/>
  <c r="I315" i="19"/>
  <c r="I316" i="19"/>
  <c r="I317" i="19"/>
  <c r="I318" i="19"/>
  <c r="I319" i="19"/>
  <c r="I320" i="19"/>
  <c r="I321" i="19"/>
  <c r="I322" i="19"/>
  <c r="I323" i="19"/>
  <c r="I324" i="19"/>
  <c r="I325" i="19"/>
  <c r="I326" i="19"/>
  <c r="I327" i="19"/>
  <c r="I328" i="19"/>
  <c r="I329" i="19"/>
  <c r="I330" i="19"/>
  <c r="I331" i="19"/>
  <c r="I332" i="19"/>
  <c r="I333" i="19"/>
  <c r="I334" i="19"/>
  <c r="I335" i="19"/>
  <c r="I336" i="19"/>
  <c r="I337" i="19"/>
  <c r="I338" i="19"/>
  <c r="I339" i="19"/>
  <c r="I340" i="19"/>
  <c r="I341" i="19"/>
  <c r="I342" i="19"/>
  <c r="I343" i="19"/>
  <c r="I344" i="19"/>
  <c r="I345" i="19"/>
  <c r="I346" i="19"/>
  <c r="I347" i="19"/>
  <c r="I348" i="19"/>
  <c r="I349" i="19"/>
  <c r="I350" i="19"/>
  <c r="I351" i="19"/>
  <c r="I352" i="19"/>
  <c r="I353" i="19"/>
  <c r="I354" i="19"/>
  <c r="I355" i="19"/>
  <c r="I356" i="19"/>
  <c r="I357" i="19"/>
  <c r="I358" i="19"/>
  <c r="I359" i="19"/>
  <c r="I360" i="19"/>
  <c r="I361" i="19"/>
  <c r="I362" i="19"/>
  <c r="I363" i="19"/>
  <c r="I364" i="19"/>
  <c r="I365" i="19"/>
  <c r="I366" i="19"/>
  <c r="I367" i="19"/>
  <c r="I368" i="19"/>
  <c r="I369" i="19"/>
  <c r="I370" i="19"/>
  <c r="I371" i="19"/>
  <c r="I372" i="19"/>
  <c r="I373" i="19"/>
  <c r="I374" i="19"/>
  <c r="I375" i="19"/>
  <c r="I376" i="19"/>
  <c r="I377" i="19"/>
  <c r="I378" i="19"/>
  <c r="I379" i="19"/>
  <c r="I380" i="19"/>
  <c r="I381" i="19"/>
  <c r="I382" i="19"/>
  <c r="I383" i="19"/>
  <c r="I384" i="19"/>
  <c r="I385" i="19"/>
  <c r="I386" i="19"/>
  <c r="I387" i="19"/>
  <c r="I388" i="19"/>
  <c r="I389" i="19"/>
  <c r="I390" i="19"/>
  <c r="I391" i="19"/>
  <c r="I392" i="19"/>
  <c r="I393" i="19"/>
  <c r="I394" i="19"/>
  <c r="I395" i="19"/>
  <c r="I396" i="19"/>
  <c r="I397" i="19"/>
  <c r="I398" i="19"/>
  <c r="I399" i="19"/>
  <c r="I400" i="19"/>
  <c r="I401" i="19"/>
  <c r="I402" i="19"/>
  <c r="I403" i="19"/>
  <c r="I404" i="19"/>
  <c r="I405" i="19"/>
  <c r="I406" i="19"/>
  <c r="I407" i="19"/>
  <c r="I408" i="19"/>
  <c r="I409" i="19"/>
  <c r="I410" i="19"/>
  <c r="I411" i="19"/>
  <c r="I412" i="19"/>
  <c r="I413" i="19"/>
  <c r="I414" i="19"/>
  <c r="I415" i="19"/>
  <c r="I416" i="19"/>
  <c r="I417" i="19"/>
  <c r="I418" i="19"/>
  <c r="I419" i="19"/>
  <c r="I420" i="19"/>
  <c r="I421" i="19"/>
  <c r="I422" i="19"/>
  <c r="I423" i="19"/>
  <c r="I424" i="19"/>
  <c r="I425" i="19"/>
  <c r="I426" i="19"/>
  <c r="I427" i="19"/>
  <c r="I428" i="19"/>
  <c r="I429" i="19"/>
  <c r="I430" i="19"/>
  <c r="I431" i="19"/>
  <c r="I432" i="19"/>
  <c r="I433" i="19"/>
  <c r="I434" i="19"/>
  <c r="I435" i="19"/>
  <c r="I436" i="19"/>
  <c r="I437" i="19"/>
  <c r="I438" i="19"/>
  <c r="I439" i="19"/>
  <c r="I440" i="19"/>
  <c r="I441" i="19"/>
  <c r="I442" i="19"/>
  <c r="I443" i="19"/>
  <c r="I444" i="19"/>
  <c r="I445" i="19"/>
  <c r="I446" i="19"/>
  <c r="I447" i="19"/>
  <c r="I448" i="19"/>
  <c r="I449" i="19"/>
  <c r="I450" i="19"/>
  <c r="I451" i="19"/>
  <c r="I452" i="19"/>
  <c r="I453" i="19"/>
  <c r="I454" i="19"/>
  <c r="I455" i="19"/>
  <c r="I456" i="19"/>
  <c r="I457" i="19"/>
  <c r="I458" i="19"/>
  <c r="I459" i="19"/>
  <c r="I460" i="19"/>
  <c r="I461" i="19"/>
  <c r="I462" i="19"/>
  <c r="I463" i="19"/>
  <c r="I464" i="19"/>
  <c r="I465" i="19"/>
  <c r="I466" i="19"/>
  <c r="I467" i="19"/>
  <c r="I468" i="19"/>
  <c r="I469" i="19"/>
  <c r="I470" i="19"/>
  <c r="I471" i="19"/>
  <c r="I472" i="19"/>
  <c r="I473" i="19"/>
  <c r="I474" i="19"/>
  <c r="I475" i="19"/>
  <c r="I476" i="19"/>
  <c r="I477" i="19"/>
  <c r="I478" i="19"/>
  <c r="I479" i="19"/>
  <c r="I480" i="19"/>
  <c r="I481" i="19"/>
  <c r="I482" i="19"/>
  <c r="I483" i="19"/>
  <c r="I484" i="19"/>
  <c r="I485" i="19"/>
  <c r="I486" i="19"/>
  <c r="I487" i="19"/>
  <c r="I488" i="19"/>
  <c r="I489" i="19"/>
  <c r="I490" i="19"/>
  <c r="I491" i="19"/>
  <c r="I492" i="19"/>
  <c r="I493" i="19"/>
  <c r="I494" i="19"/>
  <c r="I495" i="19"/>
  <c r="I496" i="19"/>
  <c r="I497" i="19"/>
  <c r="I498" i="19"/>
  <c r="I499" i="19"/>
  <c r="I500" i="19"/>
  <c r="I501" i="19"/>
  <c r="I502" i="19"/>
  <c r="I503" i="19"/>
  <c r="I504" i="19"/>
  <c r="I505" i="19"/>
  <c r="I506" i="19"/>
  <c r="I507" i="19"/>
  <c r="I508" i="19"/>
  <c r="I509" i="19"/>
  <c r="I510" i="19"/>
  <c r="I511" i="19"/>
  <c r="I512" i="19"/>
  <c r="I513" i="19"/>
  <c r="I514" i="19"/>
  <c r="I515" i="19"/>
  <c r="I516" i="19"/>
  <c r="I517" i="19"/>
  <c r="I518" i="19"/>
  <c r="I519" i="19"/>
  <c r="I520" i="19"/>
  <c r="I521" i="19"/>
  <c r="I522" i="19"/>
  <c r="I523" i="19"/>
  <c r="I524" i="19"/>
  <c r="I525" i="19"/>
  <c r="I526" i="19"/>
  <c r="I527" i="19"/>
  <c r="I528" i="19"/>
  <c r="I529" i="19"/>
  <c r="I530" i="19"/>
  <c r="I531" i="19"/>
  <c r="I532" i="19"/>
  <c r="I533" i="19"/>
  <c r="I534" i="19"/>
  <c r="I535" i="19"/>
  <c r="I536" i="19"/>
  <c r="I537" i="19"/>
  <c r="I538" i="19"/>
  <c r="I539" i="19"/>
  <c r="I540" i="19"/>
  <c r="I541" i="19"/>
  <c r="I542" i="19"/>
  <c r="I543" i="19"/>
  <c r="I544" i="19"/>
  <c r="I545" i="19"/>
  <c r="I546" i="19"/>
  <c r="I547" i="19"/>
  <c r="I548" i="19"/>
  <c r="I549" i="19"/>
  <c r="I550" i="19"/>
  <c r="I551" i="19"/>
  <c r="I552" i="19"/>
  <c r="I553" i="19"/>
  <c r="I554" i="19"/>
  <c r="I555" i="19"/>
  <c r="I556" i="19"/>
  <c r="I557" i="19"/>
  <c r="I558" i="19"/>
  <c r="I559" i="19"/>
  <c r="I560" i="19"/>
  <c r="I561" i="19"/>
  <c r="I562" i="19"/>
  <c r="I563" i="19"/>
  <c r="I564" i="19"/>
  <c r="I565" i="19"/>
  <c r="I566" i="19"/>
  <c r="I567" i="19"/>
  <c r="I568" i="19"/>
  <c r="I569" i="19"/>
  <c r="I570" i="19"/>
  <c r="I571" i="19"/>
  <c r="I572" i="19"/>
  <c r="I573" i="19"/>
  <c r="I574" i="19"/>
  <c r="I575" i="19"/>
  <c r="I576" i="19"/>
  <c r="I577" i="19"/>
  <c r="I578" i="19"/>
  <c r="I579" i="19"/>
  <c r="I580" i="19"/>
  <c r="I581" i="19"/>
  <c r="I582" i="19"/>
  <c r="I583" i="19"/>
  <c r="I584" i="19"/>
  <c r="I585" i="19"/>
  <c r="I586" i="19"/>
  <c r="I587" i="19"/>
  <c r="I588" i="19"/>
  <c r="I589" i="19"/>
  <c r="I590" i="19"/>
  <c r="I591" i="19"/>
  <c r="I592" i="19"/>
  <c r="I593" i="19"/>
  <c r="I594" i="19"/>
  <c r="I595" i="19"/>
  <c r="I596" i="19"/>
  <c r="I597" i="19"/>
  <c r="I598" i="19"/>
  <c r="I599" i="19"/>
  <c r="I600" i="19"/>
  <c r="I601" i="19"/>
  <c r="I602" i="19"/>
  <c r="I603" i="19"/>
  <c r="I604" i="19"/>
  <c r="I605" i="19"/>
  <c r="I606" i="19"/>
  <c r="I607" i="19"/>
  <c r="I608" i="19"/>
  <c r="I609" i="19"/>
  <c r="I610" i="19"/>
  <c r="I611" i="19"/>
  <c r="I612" i="19"/>
  <c r="I613" i="19"/>
  <c r="I614" i="19"/>
  <c r="I615" i="19"/>
  <c r="I616" i="19"/>
  <c r="I617" i="19"/>
  <c r="I618" i="19"/>
  <c r="I619" i="19"/>
  <c r="I620" i="19"/>
  <c r="I621" i="19"/>
  <c r="I622" i="19"/>
  <c r="I623" i="19"/>
  <c r="I624" i="19"/>
  <c r="I625" i="19"/>
  <c r="I626" i="19"/>
  <c r="I627" i="19"/>
  <c r="I628" i="19"/>
  <c r="I629" i="19"/>
  <c r="I630" i="19"/>
  <c r="I631" i="19"/>
  <c r="I632" i="19"/>
  <c r="I633" i="19"/>
  <c r="I634" i="19"/>
  <c r="I635" i="19"/>
  <c r="I636" i="19"/>
  <c r="I637" i="19"/>
  <c r="I638" i="19"/>
  <c r="I639" i="19"/>
  <c r="I640" i="19"/>
  <c r="I641" i="19"/>
  <c r="I642" i="19"/>
  <c r="I643" i="19"/>
  <c r="I644" i="19"/>
  <c r="I645" i="19"/>
  <c r="I646" i="19"/>
  <c r="I647" i="19"/>
  <c r="I648" i="19"/>
  <c r="I649" i="19"/>
  <c r="I650" i="19"/>
  <c r="I651" i="19"/>
  <c r="I652" i="19"/>
  <c r="I653" i="19"/>
  <c r="I654" i="19"/>
  <c r="I655" i="19"/>
  <c r="I656" i="19"/>
  <c r="I657" i="19"/>
  <c r="I658" i="19"/>
  <c r="I659" i="19"/>
  <c r="I660" i="19"/>
  <c r="I661" i="19"/>
  <c r="I662" i="19"/>
  <c r="I663" i="19"/>
  <c r="I664" i="19"/>
  <c r="I665" i="19"/>
  <c r="I666" i="19"/>
  <c r="I667" i="19"/>
  <c r="I668" i="19"/>
  <c r="I669" i="19"/>
  <c r="I670" i="19"/>
  <c r="I671" i="19"/>
  <c r="I672" i="19"/>
  <c r="I673" i="19"/>
  <c r="I674" i="19"/>
  <c r="I675" i="19"/>
  <c r="I676" i="19"/>
  <c r="I677" i="19"/>
  <c r="I678" i="19"/>
  <c r="I679" i="19"/>
  <c r="I680" i="19"/>
  <c r="I681" i="19"/>
  <c r="I682" i="19"/>
  <c r="I683" i="19"/>
  <c r="I684" i="19"/>
  <c r="I685" i="19"/>
  <c r="I686" i="19"/>
  <c r="I687" i="19"/>
  <c r="I688" i="19"/>
  <c r="I689" i="19"/>
  <c r="I690" i="19"/>
  <c r="I691" i="19"/>
  <c r="I692" i="19"/>
  <c r="I693" i="19"/>
  <c r="I694" i="19"/>
  <c r="I695" i="19"/>
  <c r="I696" i="19"/>
  <c r="I697" i="19"/>
  <c r="I698" i="19"/>
  <c r="I699" i="19"/>
  <c r="I700" i="19"/>
  <c r="I701" i="19"/>
  <c r="I702" i="19"/>
  <c r="I703" i="19"/>
  <c r="I704" i="19"/>
  <c r="I705" i="19"/>
  <c r="I706" i="19"/>
  <c r="I707" i="19"/>
  <c r="I708" i="19"/>
  <c r="I709" i="19"/>
  <c r="I710" i="19"/>
  <c r="I711" i="19"/>
  <c r="I712" i="19"/>
  <c r="I713" i="19"/>
  <c r="I714" i="19"/>
  <c r="I715" i="19"/>
  <c r="I716" i="19"/>
  <c r="I717" i="19"/>
  <c r="I718" i="19"/>
  <c r="I719" i="19"/>
  <c r="I720" i="19"/>
  <c r="I721" i="19"/>
  <c r="I722" i="19"/>
  <c r="I723" i="19"/>
  <c r="I724" i="19"/>
  <c r="I725" i="19"/>
  <c r="I726" i="19"/>
  <c r="I727" i="19"/>
  <c r="I728" i="19"/>
  <c r="I729" i="19"/>
  <c r="I730" i="19"/>
  <c r="I731" i="19"/>
  <c r="I732" i="19"/>
  <c r="I733" i="19"/>
  <c r="I734" i="19"/>
  <c r="I735" i="19"/>
  <c r="I736" i="19"/>
  <c r="I737" i="19"/>
  <c r="I738" i="19"/>
  <c r="I739" i="19"/>
  <c r="I740" i="19"/>
  <c r="I741" i="19"/>
  <c r="I742" i="19"/>
  <c r="I743" i="19"/>
  <c r="I744" i="19"/>
  <c r="I745" i="19"/>
  <c r="I746" i="19"/>
  <c r="I747" i="19"/>
  <c r="I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D257" i="19"/>
  <c r="D258" i="19"/>
  <c r="D259" i="19"/>
  <c r="D260" i="19"/>
  <c r="D261" i="19"/>
  <c r="D262" i="19"/>
  <c r="D263" i="19"/>
  <c r="D264" i="19"/>
  <c r="D265" i="19"/>
  <c r="D266" i="19"/>
  <c r="D267" i="19"/>
  <c r="D268" i="19"/>
  <c r="D269" i="19"/>
  <c r="D270" i="19"/>
  <c r="D271" i="19"/>
  <c r="D272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87" i="19"/>
  <c r="D288" i="19"/>
  <c r="D289" i="19"/>
  <c r="D290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304" i="19"/>
  <c r="D305" i="19"/>
  <c r="D306" i="19"/>
  <c r="D307" i="19"/>
  <c r="D308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22" i="19"/>
  <c r="D323" i="19"/>
  <c r="D324" i="19"/>
  <c r="D325" i="19"/>
  <c r="D326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39" i="19"/>
  <c r="D340" i="19"/>
  <c r="D341" i="19"/>
  <c r="D342" i="19"/>
  <c r="D343" i="19"/>
  <c r="D344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58" i="19"/>
  <c r="D359" i="19"/>
  <c r="D360" i="19"/>
  <c r="D361" i="19"/>
  <c r="D362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76" i="19"/>
  <c r="D377" i="19"/>
  <c r="D378" i="19"/>
  <c r="D379" i="19"/>
  <c r="D380" i="19"/>
  <c r="D381" i="19"/>
  <c r="D382" i="19"/>
  <c r="D383" i="19"/>
  <c r="D384" i="19"/>
  <c r="D385" i="19"/>
  <c r="D386" i="19"/>
  <c r="D387" i="19"/>
  <c r="D388" i="19"/>
  <c r="D389" i="19"/>
  <c r="D390" i="19"/>
  <c r="D391" i="19"/>
  <c r="D392" i="19"/>
  <c r="D393" i="19"/>
  <c r="D394" i="19"/>
  <c r="D395" i="19"/>
  <c r="D396" i="19"/>
  <c r="D397" i="19"/>
  <c r="D398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412" i="19"/>
  <c r="D413" i="19"/>
  <c r="D414" i="19"/>
  <c r="D415" i="19"/>
  <c r="D416" i="19"/>
  <c r="D417" i="19"/>
  <c r="D418" i="19"/>
  <c r="D419" i="19"/>
  <c r="D420" i="19"/>
  <c r="D421" i="19"/>
  <c r="D422" i="19"/>
  <c r="D423" i="19"/>
  <c r="D424" i="19"/>
  <c r="D425" i="19"/>
  <c r="D426" i="19"/>
  <c r="D427" i="19"/>
  <c r="D428" i="19"/>
  <c r="D429" i="19"/>
  <c r="D430" i="19"/>
  <c r="D431" i="19"/>
  <c r="D432" i="19"/>
  <c r="D433" i="19"/>
  <c r="D434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47" i="19"/>
  <c r="D448" i="19"/>
  <c r="D449" i="19"/>
  <c r="D450" i="19"/>
  <c r="D451" i="19"/>
  <c r="D452" i="19"/>
  <c r="D453" i="19"/>
  <c r="D454" i="19"/>
  <c r="D455" i="19"/>
  <c r="D456" i="19"/>
  <c r="D457" i="19"/>
  <c r="D458" i="19"/>
  <c r="D459" i="19"/>
  <c r="D460" i="19"/>
  <c r="D461" i="19"/>
  <c r="D462" i="19"/>
  <c r="D463" i="19"/>
  <c r="D464" i="19"/>
  <c r="D465" i="19"/>
  <c r="D466" i="19"/>
  <c r="D467" i="19"/>
  <c r="D468" i="19"/>
  <c r="D469" i="19"/>
  <c r="D470" i="19"/>
  <c r="D471" i="19"/>
  <c r="D472" i="19"/>
  <c r="D473" i="19"/>
  <c r="D474" i="19"/>
  <c r="D475" i="19"/>
  <c r="D476" i="19"/>
  <c r="D477" i="19"/>
  <c r="D478" i="19"/>
  <c r="D479" i="19"/>
  <c r="D480" i="19"/>
  <c r="D481" i="19"/>
  <c r="D482" i="19"/>
  <c r="D483" i="19"/>
  <c r="D484" i="19"/>
  <c r="D485" i="19"/>
  <c r="D486" i="19"/>
  <c r="D487" i="19"/>
  <c r="D488" i="19"/>
  <c r="D489" i="19"/>
  <c r="D490" i="19"/>
  <c r="D491" i="19"/>
  <c r="D492" i="19"/>
  <c r="D493" i="19"/>
  <c r="D494" i="19"/>
  <c r="D495" i="19"/>
  <c r="D496" i="19"/>
  <c r="D497" i="19"/>
  <c r="D498" i="19"/>
  <c r="D499" i="19"/>
  <c r="D500" i="19"/>
  <c r="D501" i="19"/>
  <c r="D502" i="19"/>
  <c r="D503" i="19"/>
  <c r="D504" i="19"/>
  <c r="D505" i="19"/>
  <c r="D506" i="19"/>
  <c r="D507" i="19"/>
  <c r="D508" i="19"/>
  <c r="D509" i="19"/>
  <c r="D510" i="19"/>
  <c r="D511" i="19"/>
  <c r="D512" i="19"/>
  <c r="D513" i="19"/>
  <c r="D514" i="19"/>
  <c r="D515" i="19"/>
  <c r="D516" i="19"/>
  <c r="D517" i="19"/>
  <c r="D518" i="19"/>
  <c r="D519" i="19"/>
  <c r="D520" i="19"/>
  <c r="D521" i="19"/>
  <c r="D522" i="19"/>
  <c r="D523" i="19"/>
  <c r="D524" i="19"/>
  <c r="D525" i="19"/>
  <c r="D526" i="19"/>
  <c r="D527" i="19"/>
  <c r="D528" i="19"/>
  <c r="D529" i="19"/>
  <c r="D530" i="19"/>
  <c r="D531" i="19"/>
  <c r="D532" i="19"/>
  <c r="D533" i="19"/>
  <c r="D534" i="19"/>
  <c r="D535" i="19"/>
  <c r="D536" i="19"/>
  <c r="D537" i="19"/>
  <c r="D538" i="19"/>
  <c r="D539" i="19"/>
  <c r="D540" i="19"/>
  <c r="D541" i="19"/>
  <c r="D542" i="19"/>
  <c r="D543" i="19"/>
  <c r="D544" i="19"/>
  <c r="D545" i="19"/>
  <c r="D546" i="19"/>
  <c r="D547" i="19"/>
  <c r="D548" i="19"/>
  <c r="D549" i="19"/>
  <c r="D550" i="19"/>
  <c r="D551" i="19"/>
  <c r="D552" i="19"/>
  <c r="D553" i="19"/>
  <c r="D554" i="19"/>
  <c r="D555" i="19"/>
  <c r="D556" i="19"/>
  <c r="D557" i="19"/>
  <c r="D558" i="19"/>
  <c r="D559" i="19"/>
  <c r="D560" i="19"/>
  <c r="D561" i="19"/>
  <c r="D562" i="19"/>
  <c r="D563" i="19"/>
  <c r="D564" i="19"/>
  <c r="D565" i="19"/>
  <c r="D566" i="19"/>
  <c r="D567" i="19"/>
  <c r="D568" i="19"/>
  <c r="D569" i="19"/>
  <c r="D570" i="19"/>
  <c r="D571" i="19"/>
  <c r="D572" i="19"/>
  <c r="D573" i="19"/>
  <c r="D574" i="19"/>
  <c r="D575" i="19"/>
  <c r="D576" i="19"/>
  <c r="D577" i="19"/>
  <c r="D578" i="19"/>
  <c r="D579" i="19"/>
  <c r="D580" i="19"/>
  <c r="D581" i="19"/>
  <c r="D582" i="19"/>
  <c r="D583" i="19"/>
  <c r="D584" i="19"/>
  <c r="D585" i="19"/>
  <c r="D586" i="19"/>
  <c r="D587" i="19"/>
  <c r="D588" i="19"/>
  <c r="D589" i="19"/>
  <c r="D590" i="19"/>
  <c r="D591" i="19"/>
  <c r="D592" i="19"/>
  <c r="D593" i="19"/>
  <c r="D594" i="19"/>
  <c r="D595" i="19"/>
  <c r="D596" i="19"/>
  <c r="D597" i="19"/>
  <c r="D598" i="19"/>
  <c r="D599" i="19"/>
  <c r="D600" i="19"/>
  <c r="D601" i="19"/>
  <c r="D602" i="19"/>
  <c r="D603" i="19"/>
  <c r="D604" i="19"/>
  <c r="D605" i="19"/>
  <c r="D606" i="19"/>
  <c r="D607" i="19"/>
  <c r="D608" i="19"/>
  <c r="D609" i="19"/>
  <c r="D610" i="19"/>
  <c r="D611" i="19"/>
  <c r="D612" i="19"/>
  <c r="D613" i="19"/>
  <c r="D614" i="19"/>
  <c r="D615" i="19"/>
  <c r="D616" i="19"/>
  <c r="D617" i="19"/>
  <c r="D618" i="19"/>
  <c r="D619" i="19"/>
  <c r="D620" i="19"/>
  <c r="D621" i="19"/>
  <c r="D622" i="19"/>
  <c r="D623" i="19"/>
  <c r="D624" i="19"/>
  <c r="D625" i="19"/>
  <c r="D626" i="19"/>
  <c r="D627" i="19"/>
  <c r="D628" i="19"/>
  <c r="D629" i="19"/>
  <c r="D630" i="19"/>
  <c r="D631" i="19"/>
  <c r="D632" i="19"/>
  <c r="D633" i="19"/>
  <c r="D634" i="19"/>
  <c r="D635" i="19"/>
  <c r="D636" i="19"/>
  <c r="D637" i="19"/>
  <c r="D638" i="19"/>
  <c r="D639" i="19"/>
  <c r="D640" i="19"/>
  <c r="D641" i="19"/>
  <c r="D642" i="19"/>
  <c r="D643" i="19"/>
  <c r="D644" i="19"/>
  <c r="D645" i="19"/>
  <c r="D646" i="19"/>
  <c r="D647" i="19"/>
  <c r="D648" i="19"/>
  <c r="D649" i="19"/>
  <c r="D650" i="19"/>
  <c r="D651" i="19"/>
  <c r="D652" i="19"/>
  <c r="D653" i="19"/>
  <c r="D654" i="19"/>
  <c r="D655" i="19"/>
  <c r="D656" i="19"/>
  <c r="D657" i="19"/>
  <c r="D658" i="19"/>
  <c r="D659" i="19"/>
  <c r="D660" i="19"/>
  <c r="D661" i="19"/>
  <c r="D662" i="19"/>
  <c r="D663" i="19"/>
  <c r="D664" i="19"/>
  <c r="D665" i="19"/>
  <c r="D666" i="19"/>
  <c r="D667" i="19"/>
  <c r="D668" i="19"/>
  <c r="D669" i="19"/>
  <c r="D670" i="19"/>
  <c r="D671" i="19"/>
  <c r="D672" i="19"/>
  <c r="D673" i="19"/>
  <c r="D674" i="19"/>
  <c r="D675" i="19"/>
  <c r="D676" i="19"/>
  <c r="D677" i="19"/>
  <c r="D678" i="19"/>
  <c r="D679" i="19"/>
  <c r="D680" i="19"/>
  <c r="D681" i="19"/>
  <c r="D682" i="19"/>
  <c r="D683" i="19"/>
  <c r="D684" i="19"/>
  <c r="D685" i="19"/>
  <c r="D686" i="19"/>
  <c r="D687" i="19"/>
  <c r="D688" i="19"/>
  <c r="D689" i="19"/>
  <c r="D690" i="19"/>
  <c r="D691" i="19"/>
  <c r="D692" i="19"/>
  <c r="D693" i="19"/>
  <c r="D694" i="19"/>
  <c r="D695" i="19"/>
  <c r="D696" i="19"/>
  <c r="D697" i="19"/>
  <c r="D698" i="19"/>
  <c r="D699" i="19"/>
  <c r="D700" i="19"/>
  <c r="D701" i="19"/>
  <c r="D702" i="19"/>
  <c r="D703" i="19"/>
  <c r="D704" i="19"/>
  <c r="D705" i="19"/>
  <c r="D706" i="19"/>
  <c r="D707" i="19"/>
  <c r="D708" i="19"/>
  <c r="D709" i="19"/>
  <c r="D710" i="19"/>
  <c r="D711" i="19"/>
  <c r="D712" i="19"/>
  <c r="D713" i="19"/>
  <c r="D714" i="19"/>
  <c r="D715" i="19"/>
  <c r="D716" i="19"/>
  <c r="D717" i="19"/>
  <c r="D718" i="19"/>
  <c r="D719" i="19"/>
  <c r="D720" i="19"/>
  <c r="D721" i="19"/>
  <c r="D722" i="19"/>
  <c r="D723" i="19"/>
  <c r="D724" i="19"/>
  <c r="D725" i="19"/>
  <c r="D726" i="19"/>
  <c r="D727" i="19"/>
  <c r="D728" i="19"/>
  <c r="D729" i="19"/>
  <c r="D730" i="19"/>
  <c r="D731" i="19"/>
  <c r="D732" i="19"/>
  <c r="D733" i="19"/>
  <c r="D734" i="19"/>
  <c r="D735" i="19"/>
  <c r="D736" i="19"/>
  <c r="D737" i="19"/>
  <c r="D738" i="19"/>
  <c r="D739" i="19"/>
  <c r="D740" i="19"/>
  <c r="D741" i="19"/>
  <c r="D742" i="19"/>
  <c r="D743" i="19"/>
  <c r="D744" i="19"/>
  <c r="D745" i="19"/>
  <c r="D746" i="19"/>
  <c r="D747" i="19"/>
  <c r="D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01" i="19"/>
  <c r="C302" i="19"/>
  <c r="C303" i="19"/>
  <c r="C304" i="19"/>
  <c r="C305" i="19"/>
  <c r="C306" i="19"/>
  <c r="C307" i="19"/>
  <c r="C308" i="19"/>
  <c r="C309" i="19"/>
  <c r="C310" i="19"/>
  <c r="C311" i="19"/>
  <c r="C312" i="19"/>
  <c r="C313" i="19"/>
  <c r="C314" i="19"/>
  <c r="C315" i="19"/>
  <c r="C316" i="19"/>
  <c r="C317" i="19"/>
  <c r="C318" i="19"/>
  <c r="C319" i="19"/>
  <c r="C320" i="19"/>
  <c r="C321" i="19"/>
  <c r="C322" i="19"/>
  <c r="C323" i="19"/>
  <c r="C324" i="19"/>
  <c r="C325" i="19"/>
  <c r="C326" i="19"/>
  <c r="C327" i="19"/>
  <c r="C328" i="19"/>
  <c r="C329" i="19"/>
  <c r="C330" i="19"/>
  <c r="C331" i="19"/>
  <c r="C332" i="19"/>
  <c r="C333" i="19"/>
  <c r="C334" i="19"/>
  <c r="C335" i="19"/>
  <c r="C336" i="19"/>
  <c r="C337" i="19"/>
  <c r="C338" i="19"/>
  <c r="C339" i="19"/>
  <c r="C340" i="19"/>
  <c r="C341" i="19"/>
  <c r="C342" i="19"/>
  <c r="C343" i="19"/>
  <c r="C344" i="19"/>
  <c r="C345" i="19"/>
  <c r="C346" i="19"/>
  <c r="C347" i="19"/>
  <c r="C348" i="19"/>
  <c r="C349" i="19"/>
  <c r="C350" i="19"/>
  <c r="C351" i="19"/>
  <c r="C352" i="19"/>
  <c r="C353" i="19"/>
  <c r="C354" i="19"/>
  <c r="C355" i="19"/>
  <c r="C356" i="19"/>
  <c r="C357" i="19"/>
  <c r="C358" i="19"/>
  <c r="C359" i="19"/>
  <c r="C360" i="19"/>
  <c r="C361" i="19"/>
  <c r="C362" i="19"/>
  <c r="C363" i="19"/>
  <c r="C364" i="19"/>
  <c r="C365" i="19"/>
  <c r="C366" i="19"/>
  <c r="C367" i="19"/>
  <c r="C368" i="19"/>
  <c r="C369" i="19"/>
  <c r="C370" i="19"/>
  <c r="C371" i="19"/>
  <c r="C372" i="19"/>
  <c r="C373" i="19"/>
  <c r="C374" i="19"/>
  <c r="C375" i="19"/>
  <c r="C376" i="19"/>
  <c r="C377" i="19"/>
  <c r="C378" i="19"/>
  <c r="C379" i="19"/>
  <c r="C380" i="19"/>
  <c r="C381" i="19"/>
  <c r="C382" i="19"/>
  <c r="C383" i="19"/>
  <c r="C384" i="19"/>
  <c r="C385" i="19"/>
  <c r="C386" i="19"/>
  <c r="C387" i="19"/>
  <c r="C388" i="19"/>
  <c r="C389" i="19"/>
  <c r="C390" i="19"/>
  <c r="C391" i="19"/>
  <c r="C392" i="19"/>
  <c r="C393" i="19"/>
  <c r="C394" i="19"/>
  <c r="C395" i="19"/>
  <c r="C396" i="19"/>
  <c r="C397" i="19"/>
  <c r="C398" i="19"/>
  <c r="C399" i="19"/>
  <c r="C400" i="19"/>
  <c r="C401" i="19"/>
  <c r="C402" i="19"/>
  <c r="C403" i="19"/>
  <c r="C404" i="19"/>
  <c r="C405" i="19"/>
  <c r="C406" i="19"/>
  <c r="C407" i="19"/>
  <c r="C408" i="19"/>
  <c r="C409" i="19"/>
  <c r="C410" i="19"/>
  <c r="C411" i="19"/>
  <c r="C412" i="19"/>
  <c r="C413" i="19"/>
  <c r="C414" i="19"/>
  <c r="C415" i="19"/>
  <c r="C416" i="19"/>
  <c r="C417" i="19"/>
  <c r="C418" i="19"/>
  <c r="C419" i="19"/>
  <c r="C420" i="19"/>
  <c r="C421" i="19"/>
  <c r="C422" i="19"/>
  <c r="C423" i="19"/>
  <c r="C424" i="19"/>
  <c r="C425" i="19"/>
  <c r="C426" i="19"/>
  <c r="C427" i="19"/>
  <c r="C428" i="19"/>
  <c r="C429" i="19"/>
  <c r="C430" i="19"/>
  <c r="C431" i="19"/>
  <c r="C432" i="19"/>
  <c r="C433" i="19"/>
  <c r="C434" i="19"/>
  <c r="C435" i="19"/>
  <c r="C436" i="19"/>
  <c r="C437" i="19"/>
  <c r="C438" i="19"/>
  <c r="C439" i="19"/>
  <c r="C440" i="19"/>
  <c r="C441" i="19"/>
  <c r="C442" i="19"/>
  <c r="C443" i="19"/>
  <c r="C444" i="19"/>
  <c r="C445" i="19"/>
  <c r="C446" i="19"/>
  <c r="C447" i="19"/>
  <c r="C448" i="19"/>
  <c r="C449" i="19"/>
  <c r="C450" i="19"/>
  <c r="C451" i="19"/>
  <c r="C452" i="19"/>
  <c r="C453" i="19"/>
  <c r="C454" i="19"/>
  <c r="C455" i="19"/>
  <c r="C456" i="19"/>
  <c r="C457" i="19"/>
  <c r="C458" i="19"/>
  <c r="C459" i="19"/>
  <c r="C460" i="19"/>
  <c r="C461" i="19"/>
  <c r="C462" i="19"/>
  <c r="C463" i="19"/>
  <c r="C464" i="19"/>
  <c r="C465" i="19"/>
  <c r="C466" i="19"/>
  <c r="C467" i="19"/>
  <c r="C468" i="19"/>
  <c r="C469" i="19"/>
  <c r="C470" i="19"/>
  <c r="C471" i="19"/>
  <c r="C472" i="19"/>
  <c r="C473" i="19"/>
  <c r="C474" i="19"/>
  <c r="C475" i="19"/>
  <c r="C476" i="19"/>
  <c r="C477" i="19"/>
  <c r="C478" i="19"/>
  <c r="C479" i="19"/>
  <c r="C480" i="19"/>
  <c r="C481" i="19"/>
  <c r="C482" i="19"/>
  <c r="C483" i="19"/>
  <c r="C484" i="19"/>
  <c r="C485" i="19"/>
  <c r="C486" i="19"/>
  <c r="C487" i="19"/>
  <c r="C488" i="19"/>
  <c r="C489" i="19"/>
  <c r="C490" i="19"/>
  <c r="C491" i="19"/>
  <c r="C492" i="19"/>
  <c r="C493" i="19"/>
  <c r="C494" i="19"/>
  <c r="C495" i="19"/>
  <c r="C496" i="19"/>
  <c r="C497" i="19"/>
  <c r="C498" i="19"/>
  <c r="C499" i="19"/>
  <c r="C500" i="19"/>
  <c r="C501" i="19"/>
  <c r="C502" i="19"/>
  <c r="C503" i="19"/>
  <c r="C504" i="19"/>
  <c r="C505" i="19"/>
  <c r="C506" i="19"/>
  <c r="C507" i="19"/>
  <c r="C508" i="19"/>
  <c r="C509" i="19"/>
  <c r="C510" i="19"/>
  <c r="C511" i="19"/>
  <c r="C512" i="19"/>
  <c r="C513" i="19"/>
  <c r="C514" i="19"/>
  <c r="C515" i="19"/>
  <c r="C516" i="19"/>
  <c r="C517" i="19"/>
  <c r="C518" i="19"/>
  <c r="C519" i="19"/>
  <c r="C520" i="19"/>
  <c r="C521" i="19"/>
  <c r="C522" i="19"/>
  <c r="C523" i="19"/>
  <c r="C524" i="19"/>
  <c r="C525" i="19"/>
  <c r="C526" i="19"/>
  <c r="C527" i="19"/>
  <c r="C528" i="19"/>
  <c r="C529" i="19"/>
  <c r="C530" i="19"/>
  <c r="C531" i="19"/>
  <c r="C532" i="19"/>
  <c r="C533" i="19"/>
  <c r="C534" i="19"/>
  <c r="C535" i="19"/>
  <c r="C536" i="19"/>
  <c r="C537" i="19"/>
  <c r="C538" i="19"/>
  <c r="C539" i="19"/>
  <c r="C540" i="19"/>
  <c r="C541" i="19"/>
  <c r="C542" i="19"/>
  <c r="C543" i="19"/>
  <c r="C544" i="19"/>
  <c r="C545" i="19"/>
  <c r="C546" i="19"/>
  <c r="C547" i="19"/>
  <c r="C548" i="19"/>
  <c r="C549" i="19"/>
  <c r="C550" i="19"/>
  <c r="C551" i="19"/>
  <c r="C552" i="19"/>
  <c r="C553" i="19"/>
  <c r="C554" i="19"/>
  <c r="C555" i="19"/>
  <c r="C556" i="19"/>
  <c r="C557" i="19"/>
  <c r="C558" i="19"/>
  <c r="C559" i="19"/>
  <c r="C560" i="19"/>
  <c r="C561" i="19"/>
  <c r="C562" i="19"/>
  <c r="C563" i="19"/>
  <c r="C564" i="19"/>
  <c r="C565" i="19"/>
  <c r="C566" i="19"/>
  <c r="C567" i="19"/>
  <c r="C568" i="19"/>
  <c r="C569" i="19"/>
  <c r="C570" i="19"/>
  <c r="C571" i="19"/>
  <c r="C572" i="19"/>
  <c r="C573" i="19"/>
  <c r="C574" i="19"/>
  <c r="C575" i="19"/>
  <c r="C576" i="19"/>
  <c r="C577" i="19"/>
  <c r="C578" i="19"/>
  <c r="C579" i="19"/>
  <c r="C580" i="19"/>
  <c r="C581" i="19"/>
  <c r="C582" i="19"/>
  <c r="C583" i="19"/>
  <c r="C584" i="19"/>
  <c r="C585" i="19"/>
  <c r="C586" i="19"/>
  <c r="C587" i="19"/>
  <c r="C588" i="19"/>
  <c r="C589" i="19"/>
  <c r="C590" i="19"/>
  <c r="C591" i="19"/>
  <c r="C592" i="19"/>
  <c r="C593" i="19"/>
  <c r="C594" i="19"/>
  <c r="C595" i="19"/>
  <c r="C596" i="19"/>
  <c r="C597" i="19"/>
  <c r="C598" i="19"/>
  <c r="C599" i="19"/>
  <c r="C600" i="19"/>
  <c r="C601" i="19"/>
  <c r="C602" i="19"/>
  <c r="C603" i="19"/>
  <c r="C604" i="19"/>
  <c r="C605" i="19"/>
  <c r="C606" i="19"/>
  <c r="C607" i="19"/>
  <c r="C608" i="19"/>
  <c r="C609" i="19"/>
  <c r="C610" i="19"/>
  <c r="C611" i="19"/>
  <c r="C612" i="19"/>
  <c r="C613" i="19"/>
  <c r="C614" i="19"/>
  <c r="C615" i="19"/>
  <c r="C616" i="19"/>
  <c r="C617" i="19"/>
  <c r="C618" i="19"/>
  <c r="C619" i="19"/>
  <c r="C620" i="19"/>
  <c r="C621" i="19"/>
  <c r="C622" i="19"/>
  <c r="C623" i="19"/>
  <c r="C624" i="19"/>
  <c r="C625" i="19"/>
  <c r="C626" i="19"/>
  <c r="C627" i="19"/>
  <c r="C628" i="19"/>
  <c r="C629" i="19"/>
  <c r="C630" i="19"/>
  <c r="C631" i="19"/>
  <c r="C632" i="19"/>
  <c r="C633" i="19"/>
  <c r="C634" i="19"/>
  <c r="C635" i="19"/>
  <c r="C636" i="19"/>
  <c r="C637" i="19"/>
  <c r="C638" i="19"/>
  <c r="C639" i="19"/>
  <c r="C640" i="19"/>
  <c r="C641" i="19"/>
  <c r="C642" i="19"/>
  <c r="C643" i="19"/>
  <c r="C644" i="19"/>
  <c r="C645" i="19"/>
  <c r="C646" i="19"/>
  <c r="C647" i="19"/>
  <c r="C648" i="19"/>
  <c r="C649" i="19"/>
  <c r="C650" i="19"/>
  <c r="C651" i="19"/>
  <c r="C652" i="19"/>
  <c r="C653" i="19"/>
  <c r="C654" i="19"/>
  <c r="C655" i="19"/>
  <c r="C656" i="19"/>
  <c r="C657" i="19"/>
  <c r="C658" i="19"/>
  <c r="C659" i="19"/>
  <c r="C660" i="19"/>
  <c r="C661" i="19"/>
  <c r="C662" i="19"/>
  <c r="C663" i="19"/>
  <c r="C664" i="19"/>
  <c r="C665" i="19"/>
  <c r="C666" i="19"/>
  <c r="C667" i="19"/>
  <c r="C668" i="19"/>
  <c r="C669" i="19"/>
  <c r="C670" i="19"/>
  <c r="C671" i="19"/>
  <c r="C672" i="19"/>
  <c r="C673" i="19"/>
  <c r="C674" i="19"/>
  <c r="C675" i="19"/>
  <c r="C676" i="19"/>
  <c r="C677" i="19"/>
  <c r="C678" i="19"/>
  <c r="C679" i="19"/>
  <c r="C680" i="19"/>
  <c r="C681" i="19"/>
  <c r="C682" i="19"/>
  <c r="C683" i="19"/>
  <c r="C684" i="19"/>
  <c r="C685" i="19"/>
  <c r="C686" i="19"/>
  <c r="C687" i="19"/>
  <c r="C688" i="19"/>
  <c r="C689" i="19"/>
  <c r="C690" i="19"/>
  <c r="C691" i="19"/>
  <c r="C692" i="19"/>
  <c r="C693" i="19"/>
  <c r="C694" i="19"/>
  <c r="C695" i="19"/>
  <c r="C696" i="19"/>
  <c r="C697" i="19"/>
  <c r="C698" i="19"/>
  <c r="C699" i="19"/>
  <c r="C700" i="19"/>
  <c r="C701" i="19"/>
  <c r="C702" i="19"/>
  <c r="C703" i="19"/>
  <c r="C704" i="19"/>
  <c r="C705" i="19"/>
  <c r="C706" i="19"/>
  <c r="C707" i="19"/>
  <c r="C708" i="19"/>
  <c r="C709" i="19"/>
  <c r="C710" i="19"/>
  <c r="C711" i="19"/>
  <c r="C712" i="19"/>
  <c r="C713" i="19"/>
  <c r="C714" i="19"/>
  <c r="C715" i="19"/>
  <c r="C716" i="19"/>
  <c r="C717" i="19"/>
  <c r="C718" i="19"/>
  <c r="C719" i="19"/>
  <c r="C720" i="19"/>
  <c r="C721" i="19"/>
  <c r="C722" i="19"/>
  <c r="C723" i="19"/>
  <c r="C724" i="19"/>
  <c r="C725" i="19"/>
  <c r="C726" i="19"/>
  <c r="C727" i="19"/>
  <c r="C728" i="19"/>
  <c r="C729" i="19"/>
  <c r="C730" i="19"/>
  <c r="C731" i="19"/>
  <c r="C732" i="19"/>
  <c r="C733" i="19"/>
  <c r="C734" i="19"/>
  <c r="C735" i="19"/>
  <c r="C736" i="19"/>
  <c r="C737" i="19"/>
  <c r="C738" i="19"/>
  <c r="C739" i="19"/>
  <c r="C740" i="19"/>
  <c r="C741" i="19"/>
  <c r="C742" i="19"/>
  <c r="C743" i="19"/>
  <c r="C744" i="19"/>
  <c r="C745" i="19"/>
  <c r="C746" i="19"/>
  <c r="C747" i="19"/>
  <c r="C4" i="19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71" i="18"/>
  <c r="J272" i="18"/>
  <c r="J273" i="18"/>
  <c r="J274" i="18"/>
  <c r="J275" i="18"/>
  <c r="J276" i="18"/>
  <c r="J277" i="18"/>
  <c r="J278" i="18"/>
  <c r="J279" i="18"/>
  <c r="J280" i="18"/>
  <c r="J281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0" i="18"/>
  <c r="J301" i="18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337" i="18"/>
  <c r="J338" i="18"/>
  <c r="J339" i="18"/>
  <c r="J340" i="18"/>
  <c r="J341" i="18"/>
  <c r="J342" i="18"/>
  <c r="J343" i="18"/>
  <c r="J344" i="18"/>
  <c r="J345" i="18"/>
  <c r="J346" i="18"/>
  <c r="J347" i="18"/>
  <c r="J348" i="18"/>
  <c r="J349" i="18"/>
  <c r="J350" i="18"/>
  <c r="J351" i="18"/>
  <c r="J352" i="18"/>
  <c r="J353" i="18"/>
  <c r="J354" i="18"/>
  <c r="J355" i="18"/>
  <c r="J356" i="18"/>
  <c r="J357" i="18"/>
  <c r="J358" i="18"/>
  <c r="J359" i="18"/>
  <c r="J360" i="18"/>
  <c r="J361" i="18"/>
  <c r="J362" i="18"/>
  <c r="J363" i="18"/>
  <c r="J364" i="18"/>
  <c r="J365" i="18"/>
  <c r="J366" i="18"/>
  <c r="J367" i="18"/>
  <c r="J368" i="18"/>
  <c r="J369" i="18"/>
  <c r="J370" i="18"/>
  <c r="J371" i="18"/>
  <c r="J372" i="18"/>
  <c r="J373" i="18"/>
  <c r="J374" i="18"/>
  <c r="J375" i="18"/>
  <c r="J376" i="18"/>
  <c r="J377" i="18"/>
  <c r="J378" i="18"/>
  <c r="J379" i="18"/>
  <c r="J380" i="18"/>
  <c r="J381" i="18"/>
  <c r="J382" i="18"/>
  <c r="J383" i="18"/>
  <c r="J384" i="18"/>
  <c r="J385" i="18"/>
  <c r="J386" i="18"/>
  <c r="J387" i="18"/>
  <c r="J388" i="18"/>
  <c r="J389" i="18"/>
  <c r="J390" i="18"/>
  <c r="J391" i="18"/>
  <c r="J392" i="18"/>
  <c r="J393" i="18"/>
  <c r="J394" i="18"/>
  <c r="J395" i="18"/>
  <c r="J396" i="18"/>
  <c r="J397" i="18"/>
  <c r="J398" i="18"/>
  <c r="J399" i="18"/>
  <c r="J400" i="18"/>
  <c r="J401" i="18"/>
  <c r="J402" i="18"/>
  <c r="J403" i="18"/>
  <c r="J404" i="18"/>
  <c r="J405" i="18"/>
  <c r="J406" i="18"/>
  <c r="J407" i="18"/>
  <c r="J408" i="18"/>
  <c r="J409" i="18"/>
  <c r="J410" i="18"/>
  <c r="J411" i="18"/>
  <c r="J412" i="18"/>
  <c r="J413" i="18"/>
  <c r="J414" i="18"/>
  <c r="J415" i="18"/>
  <c r="J416" i="18"/>
  <c r="J417" i="18"/>
  <c r="J418" i="18"/>
  <c r="J419" i="18"/>
  <c r="J420" i="18"/>
  <c r="J421" i="18"/>
  <c r="J422" i="18"/>
  <c r="J423" i="18"/>
  <c r="J424" i="18"/>
  <c r="J425" i="18"/>
  <c r="J426" i="18"/>
  <c r="J427" i="18"/>
  <c r="J428" i="18"/>
  <c r="J429" i="18"/>
  <c r="J430" i="18"/>
  <c r="J431" i="18"/>
  <c r="J432" i="18"/>
  <c r="J433" i="18"/>
  <c r="J434" i="18"/>
  <c r="J435" i="18"/>
  <c r="J436" i="18"/>
  <c r="J437" i="18"/>
  <c r="J438" i="18"/>
  <c r="J439" i="18"/>
  <c r="J440" i="18"/>
  <c r="J441" i="18"/>
  <c r="J442" i="18"/>
  <c r="J443" i="18"/>
  <c r="J444" i="18"/>
  <c r="J445" i="18"/>
  <c r="J446" i="18"/>
  <c r="J447" i="18"/>
  <c r="J448" i="18"/>
  <c r="J449" i="18"/>
  <c r="J450" i="18"/>
  <c r="J451" i="18"/>
  <c r="J452" i="18"/>
  <c r="J453" i="18"/>
  <c r="J454" i="18"/>
  <c r="J455" i="18"/>
  <c r="J456" i="18"/>
  <c r="J457" i="18"/>
  <c r="J458" i="18"/>
  <c r="J459" i="18"/>
  <c r="J460" i="18"/>
  <c r="J461" i="18"/>
  <c r="J462" i="18"/>
  <c r="J463" i="18"/>
  <c r="J464" i="18"/>
  <c r="J465" i="18"/>
  <c r="J466" i="18"/>
  <c r="J467" i="18"/>
  <c r="J468" i="18"/>
  <c r="J469" i="18"/>
  <c r="J470" i="18"/>
  <c r="J471" i="18"/>
  <c r="J472" i="18"/>
  <c r="J473" i="18"/>
  <c r="J474" i="18"/>
  <c r="J475" i="18"/>
  <c r="J476" i="18"/>
  <c r="J477" i="18"/>
  <c r="J478" i="18"/>
  <c r="J479" i="18"/>
  <c r="J480" i="18"/>
  <c r="J481" i="18"/>
  <c r="J482" i="18"/>
  <c r="J483" i="18"/>
  <c r="J484" i="18"/>
  <c r="J485" i="18"/>
  <c r="J486" i="18"/>
  <c r="J487" i="18"/>
  <c r="J488" i="18"/>
  <c r="J489" i="18"/>
  <c r="J490" i="18"/>
  <c r="J491" i="18"/>
  <c r="J492" i="18"/>
  <c r="J493" i="18"/>
  <c r="J494" i="18"/>
  <c r="J495" i="18"/>
  <c r="J496" i="18"/>
  <c r="J497" i="18"/>
  <c r="J498" i="18"/>
  <c r="J499" i="18"/>
  <c r="J500" i="18"/>
  <c r="J501" i="18"/>
  <c r="J502" i="18"/>
  <c r="J503" i="18"/>
  <c r="J504" i="18"/>
  <c r="J505" i="18"/>
  <c r="J506" i="18"/>
  <c r="J507" i="18"/>
  <c r="J508" i="18"/>
  <c r="J509" i="18"/>
  <c r="J510" i="18"/>
  <c r="J511" i="18"/>
  <c r="J512" i="18"/>
  <c r="J513" i="18"/>
  <c r="J514" i="18"/>
  <c r="J515" i="18"/>
  <c r="J516" i="18"/>
  <c r="J517" i="18"/>
  <c r="J518" i="18"/>
  <c r="J519" i="18"/>
  <c r="J520" i="18"/>
  <c r="J521" i="18"/>
  <c r="J522" i="18"/>
  <c r="J523" i="18"/>
  <c r="J524" i="18"/>
  <c r="J525" i="18"/>
  <c r="J526" i="18"/>
  <c r="J527" i="18"/>
  <c r="J528" i="18"/>
  <c r="J529" i="18"/>
  <c r="J530" i="18"/>
  <c r="J531" i="18"/>
  <c r="J532" i="18"/>
  <c r="J533" i="18"/>
  <c r="J534" i="18"/>
  <c r="J535" i="18"/>
  <c r="J536" i="18"/>
  <c r="J537" i="18"/>
  <c r="J538" i="18"/>
  <c r="J539" i="18"/>
  <c r="J540" i="18"/>
  <c r="J541" i="18"/>
  <c r="J542" i="18"/>
  <c r="J543" i="18"/>
  <c r="J544" i="18"/>
  <c r="J545" i="18"/>
  <c r="J546" i="18"/>
  <c r="J547" i="18"/>
  <c r="J548" i="18"/>
  <c r="J549" i="18"/>
  <c r="J550" i="18"/>
  <c r="J551" i="18"/>
  <c r="J552" i="18"/>
  <c r="J553" i="18"/>
  <c r="J554" i="18"/>
  <c r="J555" i="18"/>
  <c r="J556" i="18"/>
  <c r="J557" i="18"/>
  <c r="J558" i="18"/>
  <c r="J559" i="18"/>
  <c r="J560" i="18"/>
  <c r="J561" i="18"/>
  <c r="J562" i="18"/>
  <c r="J563" i="18"/>
  <c r="J564" i="18"/>
  <c r="J565" i="18"/>
  <c r="J566" i="18"/>
  <c r="J567" i="18"/>
  <c r="J568" i="18"/>
  <c r="J569" i="18"/>
  <c r="J570" i="18"/>
  <c r="J571" i="18"/>
  <c r="J572" i="18"/>
  <c r="J573" i="18"/>
  <c r="J574" i="18"/>
  <c r="J575" i="18"/>
  <c r="J576" i="18"/>
  <c r="J577" i="18"/>
  <c r="J578" i="18"/>
  <c r="J579" i="18"/>
  <c r="J580" i="18"/>
  <c r="J581" i="18"/>
  <c r="J582" i="18"/>
  <c r="J583" i="18"/>
  <c r="J584" i="18"/>
  <c r="J585" i="18"/>
  <c r="J586" i="18"/>
  <c r="J587" i="18"/>
  <c r="J588" i="18"/>
  <c r="J589" i="18"/>
  <c r="J590" i="18"/>
  <c r="J591" i="18"/>
  <c r="J592" i="18"/>
  <c r="J593" i="18"/>
  <c r="J594" i="18"/>
  <c r="J595" i="18"/>
  <c r="J596" i="18"/>
  <c r="J597" i="18"/>
  <c r="J598" i="18"/>
  <c r="J599" i="18"/>
  <c r="J600" i="18"/>
  <c r="J601" i="18"/>
  <c r="J602" i="18"/>
  <c r="J603" i="18"/>
  <c r="J604" i="18"/>
  <c r="J605" i="18"/>
  <c r="J606" i="18"/>
  <c r="J607" i="18"/>
  <c r="J608" i="18"/>
  <c r="J609" i="18"/>
  <c r="J610" i="18"/>
  <c r="J611" i="18"/>
  <c r="J612" i="18"/>
  <c r="J613" i="18"/>
  <c r="J614" i="18"/>
  <c r="J615" i="18"/>
  <c r="J616" i="18"/>
  <c r="J617" i="18"/>
  <c r="J618" i="18"/>
  <c r="J619" i="18"/>
  <c r="J620" i="18"/>
  <c r="J621" i="18"/>
  <c r="J622" i="18"/>
  <c r="J623" i="18"/>
  <c r="J624" i="18"/>
  <c r="J625" i="18"/>
  <c r="J626" i="18"/>
  <c r="J627" i="18"/>
  <c r="J628" i="18"/>
  <c r="J629" i="18"/>
  <c r="J630" i="18"/>
  <c r="J631" i="18"/>
  <c r="J632" i="18"/>
  <c r="J633" i="18"/>
  <c r="J634" i="18"/>
  <c r="J635" i="18"/>
  <c r="J636" i="18"/>
  <c r="J637" i="18"/>
  <c r="J638" i="18"/>
  <c r="J639" i="18"/>
  <c r="J640" i="18"/>
  <c r="J641" i="18"/>
  <c r="J642" i="18"/>
  <c r="J643" i="18"/>
  <c r="J644" i="18"/>
  <c r="J645" i="18"/>
  <c r="J646" i="18"/>
  <c r="J647" i="18"/>
  <c r="J648" i="18"/>
  <c r="J649" i="18"/>
  <c r="J650" i="18"/>
  <c r="J651" i="18"/>
  <c r="J652" i="18"/>
  <c r="J653" i="18"/>
  <c r="J654" i="18"/>
  <c r="J655" i="18"/>
  <c r="J656" i="18"/>
  <c r="J657" i="18"/>
  <c r="J658" i="18"/>
  <c r="J659" i="18"/>
  <c r="J660" i="18"/>
  <c r="J661" i="18"/>
  <c r="J662" i="18"/>
  <c r="J663" i="18"/>
  <c r="J664" i="18"/>
  <c r="J665" i="18"/>
  <c r="J666" i="18"/>
  <c r="J667" i="18"/>
  <c r="J668" i="18"/>
  <c r="J669" i="18"/>
  <c r="J670" i="18"/>
  <c r="J671" i="18"/>
  <c r="J672" i="18"/>
  <c r="J673" i="18"/>
  <c r="J674" i="18"/>
  <c r="J675" i="18"/>
  <c r="J676" i="18"/>
  <c r="J677" i="18"/>
  <c r="J678" i="18"/>
  <c r="J679" i="18"/>
  <c r="J680" i="18"/>
  <c r="J681" i="18"/>
  <c r="J682" i="18"/>
  <c r="J683" i="18"/>
  <c r="J684" i="18"/>
  <c r="J685" i="18"/>
  <c r="J686" i="18"/>
  <c r="J687" i="18"/>
  <c r="J688" i="18"/>
  <c r="J689" i="18"/>
  <c r="J690" i="18"/>
  <c r="J691" i="18"/>
  <c r="J692" i="18"/>
  <c r="J693" i="18"/>
  <c r="J694" i="18"/>
  <c r="J695" i="18"/>
  <c r="J696" i="18"/>
  <c r="J697" i="18"/>
  <c r="J698" i="18"/>
  <c r="J699" i="18"/>
  <c r="J700" i="18"/>
  <c r="J701" i="18"/>
  <c r="J702" i="18"/>
  <c r="J703" i="18"/>
  <c r="J704" i="18"/>
  <c r="J705" i="18"/>
  <c r="J706" i="18"/>
  <c r="J707" i="18"/>
  <c r="J708" i="18"/>
  <c r="J709" i="18"/>
  <c r="J710" i="18"/>
  <c r="J711" i="18"/>
  <c r="J712" i="18"/>
  <c r="J713" i="18"/>
  <c r="J714" i="18"/>
  <c r="J715" i="18"/>
  <c r="J716" i="18"/>
  <c r="J717" i="18"/>
  <c r="J718" i="18"/>
  <c r="J719" i="18"/>
  <c r="J720" i="18"/>
  <c r="J721" i="18"/>
  <c r="J722" i="18"/>
  <c r="J723" i="18"/>
  <c r="J724" i="18"/>
  <c r="J725" i="18"/>
  <c r="J726" i="18"/>
  <c r="J727" i="18"/>
  <c r="J728" i="18"/>
  <c r="J729" i="18"/>
  <c r="J730" i="18"/>
  <c r="J731" i="18"/>
  <c r="J732" i="18"/>
  <c r="J733" i="18"/>
  <c r="J734" i="18"/>
  <c r="J735" i="18"/>
  <c r="J736" i="18"/>
  <c r="J737" i="18"/>
  <c r="J738" i="18"/>
  <c r="J739" i="18"/>
  <c r="J740" i="18"/>
  <c r="J741" i="18"/>
  <c r="J742" i="18"/>
  <c r="J743" i="18"/>
  <c r="J744" i="18"/>
  <c r="J745" i="18"/>
  <c r="J746" i="18"/>
  <c r="J747" i="18"/>
  <c r="J748" i="18"/>
  <c r="J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I604" i="18"/>
  <c r="I605" i="18"/>
  <c r="I606" i="18"/>
  <c r="I607" i="18"/>
  <c r="I608" i="18"/>
  <c r="I609" i="18"/>
  <c r="I610" i="18"/>
  <c r="I611" i="18"/>
  <c r="I612" i="18"/>
  <c r="I613" i="18"/>
  <c r="I614" i="18"/>
  <c r="I615" i="18"/>
  <c r="I616" i="18"/>
  <c r="I617" i="18"/>
  <c r="I618" i="18"/>
  <c r="I619" i="18"/>
  <c r="I620" i="18"/>
  <c r="I621" i="18"/>
  <c r="I622" i="18"/>
  <c r="I623" i="18"/>
  <c r="I624" i="18"/>
  <c r="I625" i="18"/>
  <c r="I626" i="18"/>
  <c r="I627" i="18"/>
  <c r="I628" i="18"/>
  <c r="I629" i="18"/>
  <c r="I630" i="18"/>
  <c r="I631" i="18"/>
  <c r="I632" i="18"/>
  <c r="I633" i="18"/>
  <c r="I634" i="18"/>
  <c r="I635" i="18"/>
  <c r="I636" i="18"/>
  <c r="I637" i="18"/>
  <c r="I638" i="18"/>
  <c r="I639" i="18"/>
  <c r="I640" i="18"/>
  <c r="I641" i="18"/>
  <c r="I642" i="18"/>
  <c r="I643" i="18"/>
  <c r="I644" i="18"/>
  <c r="I645" i="18"/>
  <c r="I646" i="18"/>
  <c r="I647" i="18"/>
  <c r="I648" i="18"/>
  <c r="I649" i="18"/>
  <c r="I650" i="18"/>
  <c r="I651" i="18"/>
  <c r="I652" i="18"/>
  <c r="I653" i="18"/>
  <c r="I654" i="18"/>
  <c r="I655" i="18"/>
  <c r="I656" i="18"/>
  <c r="I657" i="18"/>
  <c r="I658" i="18"/>
  <c r="I659" i="18"/>
  <c r="I660" i="18"/>
  <c r="I661" i="18"/>
  <c r="I662" i="18"/>
  <c r="I663" i="18"/>
  <c r="I664" i="18"/>
  <c r="I665" i="18"/>
  <c r="I666" i="18"/>
  <c r="I667" i="18"/>
  <c r="I668" i="18"/>
  <c r="I669" i="18"/>
  <c r="I670" i="18"/>
  <c r="I671" i="18"/>
  <c r="I672" i="18"/>
  <c r="I673" i="18"/>
  <c r="I674" i="18"/>
  <c r="I675" i="18"/>
  <c r="I676" i="18"/>
  <c r="I677" i="18"/>
  <c r="I678" i="18"/>
  <c r="I679" i="18"/>
  <c r="I680" i="18"/>
  <c r="I681" i="18"/>
  <c r="I682" i="18"/>
  <c r="I683" i="18"/>
  <c r="I684" i="18"/>
  <c r="I685" i="18"/>
  <c r="I686" i="18"/>
  <c r="I687" i="18"/>
  <c r="I688" i="18"/>
  <c r="I689" i="18"/>
  <c r="I690" i="18"/>
  <c r="I691" i="18"/>
  <c r="I692" i="18"/>
  <c r="I693" i="18"/>
  <c r="I694" i="18"/>
  <c r="I695" i="18"/>
  <c r="I696" i="18"/>
  <c r="I697" i="18"/>
  <c r="I698" i="18"/>
  <c r="I699" i="18"/>
  <c r="I700" i="18"/>
  <c r="I701" i="18"/>
  <c r="I702" i="18"/>
  <c r="I703" i="18"/>
  <c r="I704" i="18"/>
  <c r="I705" i="18"/>
  <c r="I706" i="18"/>
  <c r="I707" i="18"/>
  <c r="I708" i="18"/>
  <c r="I709" i="18"/>
  <c r="I710" i="18"/>
  <c r="I711" i="18"/>
  <c r="I712" i="18"/>
  <c r="I713" i="18"/>
  <c r="I714" i="18"/>
  <c r="I715" i="18"/>
  <c r="I716" i="18"/>
  <c r="I717" i="18"/>
  <c r="I718" i="18"/>
  <c r="I719" i="18"/>
  <c r="I720" i="18"/>
  <c r="I721" i="18"/>
  <c r="I722" i="18"/>
  <c r="I723" i="18"/>
  <c r="I724" i="18"/>
  <c r="I725" i="18"/>
  <c r="I726" i="18"/>
  <c r="I727" i="18"/>
  <c r="I728" i="18"/>
  <c r="I729" i="18"/>
  <c r="I730" i="18"/>
  <c r="I731" i="18"/>
  <c r="I732" i="18"/>
  <c r="I733" i="18"/>
  <c r="I734" i="18"/>
  <c r="I735" i="18"/>
  <c r="I736" i="18"/>
  <c r="I737" i="18"/>
  <c r="I738" i="18"/>
  <c r="I739" i="18"/>
  <c r="I740" i="18"/>
  <c r="I741" i="18"/>
  <c r="I742" i="18"/>
  <c r="I743" i="18"/>
  <c r="I744" i="18"/>
  <c r="I745" i="18"/>
  <c r="I746" i="18"/>
  <c r="I747" i="18"/>
  <c r="I748" i="18"/>
  <c r="I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H542" i="18"/>
  <c r="H543" i="18"/>
  <c r="H544" i="18"/>
  <c r="H545" i="18"/>
  <c r="H546" i="18"/>
  <c r="H547" i="18"/>
  <c r="H548" i="18"/>
  <c r="H549" i="18"/>
  <c r="H550" i="18"/>
  <c r="H551" i="18"/>
  <c r="H552" i="18"/>
  <c r="H553" i="18"/>
  <c r="H554" i="18"/>
  <c r="H555" i="18"/>
  <c r="H556" i="18"/>
  <c r="H557" i="18"/>
  <c r="H558" i="18"/>
  <c r="H559" i="18"/>
  <c r="H560" i="18"/>
  <c r="H561" i="18"/>
  <c r="H562" i="18"/>
  <c r="H563" i="18"/>
  <c r="H564" i="18"/>
  <c r="H565" i="18"/>
  <c r="H566" i="18"/>
  <c r="H567" i="18"/>
  <c r="H568" i="18"/>
  <c r="H569" i="18"/>
  <c r="H570" i="18"/>
  <c r="H571" i="18"/>
  <c r="H572" i="18"/>
  <c r="H573" i="18"/>
  <c r="H574" i="18"/>
  <c r="H575" i="18"/>
  <c r="H576" i="18"/>
  <c r="H577" i="18"/>
  <c r="H578" i="18"/>
  <c r="H579" i="18"/>
  <c r="H580" i="18"/>
  <c r="H581" i="18"/>
  <c r="H582" i="18"/>
  <c r="H583" i="18"/>
  <c r="H584" i="18"/>
  <c r="H585" i="18"/>
  <c r="H586" i="18"/>
  <c r="H587" i="18"/>
  <c r="H588" i="18"/>
  <c r="H589" i="18"/>
  <c r="H590" i="18"/>
  <c r="H591" i="18"/>
  <c r="H592" i="18"/>
  <c r="H593" i="18"/>
  <c r="H594" i="18"/>
  <c r="H595" i="18"/>
  <c r="H596" i="18"/>
  <c r="H597" i="18"/>
  <c r="H598" i="18"/>
  <c r="H599" i="18"/>
  <c r="H600" i="18"/>
  <c r="H601" i="18"/>
  <c r="H602" i="18"/>
  <c r="H603" i="18"/>
  <c r="H604" i="18"/>
  <c r="H605" i="18"/>
  <c r="H606" i="18"/>
  <c r="H607" i="18"/>
  <c r="H608" i="18"/>
  <c r="H609" i="18"/>
  <c r="H610" i="18"/>
  <c r="H611" i="18"/>
  <c r="H612" i="18"/>
  <c r="H613" i="18"/>
  <c r="H614" i="18"/>
  <c r="H615" i="18"/>
  <c r="H616" i="18"/>
  <c r="H617" i="18"/>
  <c r="H618" i="18"/>
  <c r="H619" i="18"/>
  <c r="H620" i="18"/>
  <c r="H621" i="18"/>
  <c r="H622" i="18"/>
  <c r="H623" i="18"/>
  <c r="H624" i="18"/>
  <c r="H625" i="18"/>
  <c r="H626" i="18"/>
  <c r="H627" i="18"/>
  <c r="H628" i="18"/>
  <c r="H629" i="18"/>
  <c r="H630" i="18"/>
  <c r="H631" i="18"/>
  <c r="H632" i="18"/>
  <c r="H633" i="18"/>
  <c r="H634" i="18"/>
  <c r="H635" i="18"/>
  <c r="H636" i="18"/>
  <c r="H637" i="18"/>
  <c r="H638" i="18"/>
  <c r="H639" i="18"/>
  <c r="H640" i="18"/>
  <c r="H641" i="18"/>
  <c r="H642" i="18"/>
  <c r="H643" i="18"/>
  <c r="H644" i="18"/>
  <c r="H645" i="18"/>
  <c r="H646" i="18"/>
  <c r="H647" i="18"/>
  <c r="H648" i="18"/>
  <c r="H649" i="18"/>
  <c r="H650" i="18"/>
  <c r="H651" i="18"/>
  <c r="H652" i="18"/>
  <c r="H653" i="18"/>
  <c r="H654" i="18"/>
  <c r="H655" i="18"/>
  <c r="H656" i="18"/>
  <c r="H657" i="18"/>
  <c r="H658" i="18"/>
  <c r="H659" i="18"/>
  <c r="H660" i="18"/>
  <c r="H661" i="18"/>
  <c r="H662" i="18"/>
  <c r="H663" i="18"/>
  <c r="H664" i="18"/>
  <c r="H665" i="18"/>
  <c r="H666" i="18"/>
  <c r="H667" i="18"/>
  <c r="H668" i="18"/>
  <c r="H669" i="18"/>
  <c r="H670" i="18"/>
  <c r="H671" i="18"/>
  <c r="H672" i="18"/>
  <c r="H673" i="18"/>
  <c r="H674" i="18"/>
  <c r="H675" i="18"/>
  <c r="H676" i="18"/>
  <c r="H677" i="18"/>
  <c r="H678" i="18"/>
  <c r="H679" i="18"/>
  <c r="H680" i="18"/>
  <c r="H681" i="18"/>
  <c r="H682" i="18"/>
  <c r="H683" i="18"/>
  <c r="H684" i="18"/>
  <c r="H685" i="18"/>
  <c r="H686" i="18"/>
  <c r="H687" i="18"/>
  <c r="H688" i="18"/>
  <c r="H689" i="18"/>
  <c r="H690" i="18"/>
  <c r="H691" i="18"/>
  <c r="H692" i="18"/>
  <c r="H693" i="18"/>
  <c r="H694" i="18"/>
  <c r="H695" i="18"/>
  <c r="H696" i="18"/>
  <c r="H697" i="18"/>
  <c r="H698" i="18"/>
  <c r="H699" i="18"/>
  <c r="H700" i="18"/>
  <c r="H701" i="18"/>
  <c r="H702" i="18"/>
  <c r="H703" i="18"/>
  <c r="H704" i="18"/>
  <c r="H705" i="18"/>
  <c r="H706" i="18"/>
  <c r="H707" i="18"/>
  <c r="H708" i="18"/>
  <c r="H709" i="18"/>
  <c r="H710" i="18"/>
  <c r="H711" i="18"/>
  <c r="H712" i="18"/>
  <c r="H713" i="18"/>
  <c r="H714" i="18"/>
  <c r="H715" i="18"/>
  <c r="H716" i="18"/>
  <c r="H717" i="18"/>
  <c r="H718" i="18"/>
  <c r="H719" i="18"/>
  <c r="H720" i="18"/>
  <c r="H721" i="18"/>
  <c r="H722" i="18"/>
  <c r="H723" i="18"/>
  <c r="H724" i="18"/>
  <c r="H725" i="18"/>
  <c r="H726" i="18"/>
  <c r="H727" i="18"/>
  <c r="H728" i="18"/>
  <c r="H729" i="18"/>
  <c r="H730" i="18"/>
  <c r="H731" i="18"/>
  <c r="H732" i="18"/>
  <c r="H733" i="18"/>
  <c r="H734" i="18"/>
  <c r="H735" i="18"/>
  <c r="H736" i="18"/>
  <c r="H737" i="18"/>
  <c r="H738" i="18"/>
  <c r="H739" i="18"/>
  <c r="H740" i="18"/>
  <c r="H741" i="18"/>
  <c r="H742" i="18"/>
  <c r="H743" i="18"/>
  <c r="H744" i="18"/>
  <c r="H745" i="18"/>
  <c r="H746" i="18"/>
  <c r="H747" i="18"/>
  <c r="H748" i="18"/>
  <c r="H4" i="18"/>
  <c r="D750" i="18"/>
  <c r="A4" i="19"/>
  <c r="B51" i="19"/>
  <c r="B75" i="19" s="1"/>
  <c r="B99" i="19" s="1"/>
  <c r="B123" i="19" s="1"/>
  <c r="B147" i="19" s="1"/>
  <c r="B171" i="19" s="1"/>
  <c r="B195" i="19" s="1"/>
  <c r="B219" i="19" s="1"/>
  <c r="B243" i="19" s="1"/>
  <c r="B267" i="19" s="1"/>
  <c r="B291" i="19" s="1"/>
  <c r="B315" i="19" s="1"/>
  <c r="B339" i="19" s="1"/>
  <c r="B363" i="19" s="1"/>
  <c r="B387" i="19" s="1"/>
  <c r="B411" i="19" s="1"/>
  <c r="B435" i="19" s="1"/>
  <c r="B459" i="19" s="1"/>
  <c r="B483" i="19" s="1"/>
  <c r="B507" i="19" s="1"/>
  <c r="B531" i="19" s="1"/>
  <c r="B555" i="19" s="1"/>
  <c r="B579" i="19" s="1"/>
  <c r="B603" i="19" s="1"/>
  <c r="B627" i="19" s="1"/>
  <c r="B651" i="19" s="1"/>
  <c r="B675" i="19" s="1"/>
  <c r="B699" i="19" s="1"/>
  <c r="B723" i="19" s="1"/>
  <c r="B747" i="19" s="1"/>
  <c r="B50" i="19"/>
  <c r="B74" i="19" s="1"/>
  <c r="B98" i="19" s="1"/>
  <c r="B122" i="19" s="1"/>
  <c r="B146" i="19" s="1"/>
  <c r="B170" i="19" s="1"/>
  <c r="B194" i="19" s="1"/>
  <c r="B218" i="19" s="1"/>
  <c r="B242" i="19" s="1"/>
  <c r="B266" i="19" s="1"/>
  <c r="B290" i="19" s="1"/>
  <c r="B314" i="19" s="1"/>
  <c r="B338" i="19" s="1"/>
  <c r="B362" i="19" s="1"/>
  <c r="B386" i="19" s="1"/>
  <c r="B410" i="19" s="1"/>
  <c r="B434" i="19" s="1"/>
  <c r="B458" i="19" s="1"/>
  <c r="B482" i="19" s="1"/>
  <c r="B506" i="19" s="1"/>
  <c r="B530" i="19" s="1"/>
  <c r="B554" i="19" s="1"/>
  <c r="B578" i="19" s="1"/>
  <c r="B602" i="19" s="1"/>
  <c r="B626" i="19" s="1"/>
  <c r="B650" i="19" s="1"/>
  <c r="B674" i="19" s="1"/>
  <c r="B698" i="19" s="1"/>
  <c r="B722" i="19" s="1"/>
  <c r="B746" i="19" s="1"/>
  <c r="B49" i="19"/>
  <c r="B73" i="19" s="1"/>
  <c r="B97" i="19" s="1"/>
  <c r="B121" i="19" s="1"/>
  <c r="B145" i="19" s="1"/>
  <c r="B169" i="19" s="1"/>
  <c r="B193" i="19" s="1"/>
  <c r="B217" i="19" s="1"/>
  <c r="B241" i="19" s="1"/>
  <c r="B265" i="19" s="1"/>
  <c r="B289" i="19" s="1"/>
  <c r="B313" i="19" s="1"/>
  <c r="B337" i="19" s="1"/>
  <c r="B361" i="19" s="1"/>
  <c r="B385" i="19" s="1"/>
  <c r="B409" i="19" s="1"/>
  <c r="B433" i="19" s="1"/>
  <c r="B457" i="19" s="1"/>
  <c r="B481" i="19" s="1"/>
  <c r="B505" i="19" s="1"/>
  <c r="B529" i="19" s="1"/>
  <c r="B553" i="19" s="1"/>
  <c r="B577" i="19" s="1"/>
  <c r="B601" i="19" s="1"/>
  <c r="B625" i="19" s="1"/>
  <c r="B649" i="19" s="1"/>
  <c r="B673" i="19" s="1"/>
  <c r="B697" i="19" s="1"/>
  <c r="B721" i="19" s="1"/>
  <c r="B745" i="19" s="1"/>
  <c r="B48" i="19"/>
  <c r="B72" i="19" s="1"/>
  <c r="B96" i="19" s="1"/>
  <c r="B120" i="19" s="1"/>
  <c r="B144" i="19" s="1"/>
  <c r="B168" i="19" s="1"/>
  <c r="B192" i="19" s="1"/>
  <c r="B216" i="19" s="1"/>
  <c r="B240" i="19" s="1"/>
  <c r="B264" i="19" s="1"/>
  <c r="B288" i="19" s="1"/>
  <c r="B312" i="19" s="1"/>
  <c r="B336" i="19" s="1"/>
  <c r="B360" i="19" s="1"/>
  <c r="B384" i="19" s="1"/>
  <c r="B408" i="19" s="1"/>
  <c r="B432" i="19" s="1"/>
  <c r="B456" i="19" s="1"/>
  <c r="B480" i="19" s="1"/>
  <c r="B504" i="19" s="1"/>
  <c r="B528" i="19" s="1"/>
  <c r="B552" i="19" s="1"/>
  <c r="B576" i="19" s="1"/>
  <c r="B600" i="19" s="1"/>
  <c r="B624" i="19" s="1"/>
  <c r="B648" i="19" s="1"/>
  <c r="B672" i="19" s="1"/>
  <c r="B696" i="19" s="1"/>
  <c r="B720" i="19" s="1"/>
  <c r="B744" i="19" s="1"/>
  <c r="B47" i="19"/>
  <c r="B71" i="19" s="1"/>
  <c r="B95" i="19" s="1"/>
  <c r="B119" i="19" s="1"/>
  <c r="B143" i="19" s="1"/>
  <c r="B167" i="19" s="1"/>
  <c r="B191" i="19" s="1"/>
  <c r="B215" i="19" s="1"/>
  <c r="B239" i="19" s="1"/>
  <c r="B263" i="19" s="1"/>
  <c r="B287" i="19" s="1"/>
  <c r="B311" i="19" s="1"/>
  <c r="B335" i="19" s="1"/>
  <c r="B359" i="19" s="1"/>
  <c r="B383" i="19" s="1"/>
  <c r="B407" i="19" s="1"/>
  <c r="B431" i="19" s="1"/>
  <c r="B455" i="19" s="1"/>
  <c r="B479" i="19" s="1"/>
  <c r="B503" i="19" s="1"/>
  <c r="B527" i="19" s="1"/>
  <c r="B551" i="19" s="1"/>
  <c r="B575" i="19" s="1"/>
  <c r="B599" i="19" s="1"/>
  <c r="B623" i="19" s="1"/>
  <c r="B647" i="19" s="1"/>
  <c r="B671" i="19" s="1"/>
  <c r="B695" i="19" s="1"/>
  <c r="B719" i="19" s="1"/>
  <c r="B743" i="19" s="1"/>
  <c r="B46" i="19"/>
  <c r="B70" i="19" s="1"/>
  <c r="B94" i="19" s="1"/>
  <c r="B118" i="19" s="1"/>
  <c r="B142" i="19" s="1"/>
  <c r="B166" i="19" s="1"/>
  <c r="B190" i="19" s="1"/>
  <c r="B214" i="19" s="1"/>
  <c r="B238" i="19" s="1"/>
  <c r="B262" i="19" s="1"/>
  <c r="B286" i="19" s="1"/>
  <c r="B310" i="19" s="1"/>
  <c r="B334" i="19" s="1"/>
  <c r="B358" i="19" s="1"/>
  <c r="B382" i="19" s="1"/>
  <c r="B406" i="19" s="1"/>
  <c r="B430" i="19" s="1"/>
  <c r="B454" i="19" s="1"/>
  <c r="B478" i="19" s="1"/>
  <c r="B502" i="19" s="1"/>
  <c r="B526" i="19" s="1"/>
  <c r="B550" i="19" s="1"/>
  <c r="B574" i="19" s="1"/>
  <c r="B598" i="19" s="1"/>
  <c r="B622" i="19" s="1"/>
  <c r="B646" i="19" s="1"/>
  <c r="B670" i="19" s="1"/>
  <c r="B694" i="19" s="1"/>
  <c r="B718" i="19" s="1"/>
  <c r="B742" i="19" s="1"/>
  <c r="B45" i="19"/>
  <c r="B69" i="19" s="1"/>
  <c r="B93" i="19" s="1"/>
  <c r="B117" i="19" s="1"/>
  <c r="B141" i="19" s="1"/>
  <c r="B165" i="19" s="1"/>
  <c r="B189" i="19" s="1"/>
  <c r="B213" i="19" s="1"/>
  <c r="B237" i="19" s="1"/>
  <c r="B261" i="19" s="1"/>
  <c r="B285" i="19" s="1"/>
  <c r="B309" i="19" s="1"/>
  <c r="B333" i="19" s="1"/>
  <c r="B357" i="19" s="1"/>
  <c r="B381" i="19" s="1"/>
  <c r="B405" i="19" s="1"/>
  <c r="B429" i="19" s="1"/>
  <c r="B453" i="19" s="1"/>
  <c r="B477" i="19" s="1"/>
  <c r="B501" i="19" s="1"/>
  <c r="B525" i="19" s="1"/>
  <c r="B549" i="19" s="1"/>
  <c r="B573" i="19" s="1"/>
  <c r="B597" i="19" s="1"/>
  <c r="B621" i="19" s="1"/>
  <c r="B645" i="19" s="1"/>
  <c r="B669" i="19" s="1"/>
  <c r="B693" i="19" s="1"/>
  <c r="B717" i="19" s="1"/>
  <c r="B741" i="19" s="1"/>
  <c r="B44" i="19"/>
  <c r="B68" i="19" s="1"/>
  <c r="B92" i="19" s="1"/>
  <c r="B116" i="19" s="1"/>
  <c r="B140" i="19" s="1"/>
  <c r="B164" i="19" s="1"/>
  <c r="B188" i="19" s="1"/>
  <c r="B212" i="19" s="1"/>
  <c r="B236" i="19" s="1"/>
  <c r="B260" i="19" s="1"/>
  <c r="B284" i="19" s="1"/>
  <c r="B308" i="19" s="1"/>
  <c r="B332" i="19" s="1"/>
  <c r="B356" i="19" s="1"/>
  <c r="B380" i="19" s="1"/>
  <c r="B404" i="19" s="1"/>
  <c r="B428" i="19" s="1"/>
  <c r="B452" i="19" s="1"/>
  <c r="B476" i="19" s="1"/>
  <c r="B500" i="19" s="1"/>
  <c r="B524" i="19" s="1"/>
  <c r="B548" i="19" s="1"/>
  <c r="B572" i="19" s="1"/>
  <c r="B596" i="19" s="1"/>
  <c r="B620" i="19" s="1"/>
  <c r="B644" i="19" s="1"/>
  <c r="B668" i="19" s="1"/>
  <c r="B692" i="19" s="1"/>
  <c r="B716" i="19" s="1"/>
  <c r="B740" i="19" s="1"/>
  <c r="B43" i="19"/>
  <c r="B67" i="19" s="1"/>
  <c r="B91" i="19" s="1"/>
  <c r="B115" i="19" s="1"/>
  <c r="B139" i="19" s="1"/>
  <c r="B163" i="19" s="1"/>
  <c r="B187" i="19" s="1"/>
  <c r="B211" i="19" s="1"/>
  <c r="B235" i="19" s="1"/>
  <c r="B259" i="19" s="1"/>
  <c r="B283" i="19" s="1"/>
  <c r="B307" i="19" s="1"/>
  <c r="B331" i="19" s="1"/>
  <c r="B355" i="19" s="1"/>
  <c r="B379" i="19" s="1"/>
  <c r="B403" i="19" s="1"/>
  <c r="B427" i="19" s="1"/>
  <c r="B451" i="19" s="1"/>
  <c r="B475" i="19" s="1"/>
  <c r="B499" i="19" s="1"/>
  <c r="B523" i="19" s="1"/>
  <c r="B547" i="19" s="1"/>
  <c r="B571" i="19" s="1"/>
  <c r="B595" i="19" s="1"/>
  <c r="B619" i="19" s="1"/>
  <c r="B643" i="19" s="1"/>
  <c r="B667" i="19" s="1"/>
  <c r="B691" i="19" s="1"/>
  <c r="B715" i="19" s="1"/>
  <c r="B739" i="19" s="1"/>
  <c r="B42" i="19"/>
  <c r="B66" i="19" s="1"/>
  <c r="B90" i="19" s="1"/>
  <c r="B114" i="19" s="1"/>
  <c r="B138" i="19" s="1"/>
  <c r="B162" i="19" s="1"/>
  <c r="B186" i="19" s="1"/>
  <c r="B210" i="19" s="1"/>
  <c r="B234" i="19" s="1"/>
  <c r="B258" i="19" s="1"/>
  <c r="B282" i="19" s="1"/>
  <c r="B306" i="19" s="1"/>
  <c r="B330" i="19" s="1"/>
  <c r="B354" i="19" s="1"/>
  <c r="B378" i="19" s="1"/>
  <c r="B402" i="19" s="1"/>
  <c r="B426" i="19" s="1"/>
  <c r="B450" i="19" s="1"/>
  <c r="B474" i="19" s="1"/>
  <c r="B498" i="19" s="1"/>
  <c r="B522" i="19" s="1"/>
  <c r="B546" i="19" s="1"/>
  <c r="B570" i="19" s="1"/>
  <c r="B594" i="19" s="1"/>
  <c r="B618" i="19" s="1"/>
  <c r="B642" i="19" s="1"/>
  <c r="B666" i="19" s="1"/>
  <c r="B690" i="19" s="1"/>
  <c r="B714" i="19" s="1"/>
  <c r="B738" i="19" s="1"/>
  <c r="B41" i="19"/>
  <c r="B65" i="19" s="1"/>
  <c r="B89" i="19" s="1"/>
  <c r="B113" i="19" s="1"/>
  <c r="B137" i="19" s="1"/>
  <c r="B161" i="19" s="1"/>
  <c r="B185" i="19" s="1"/>
  <c r="B209" i="19" s="1"/>
  <c r="B233" i="19" s="1"/>
  <c r="B257" i="19" s="1"/>
  <c r="B281" i="19" s="1"/>
  <c r="B305" i="19" s="1"/>
  <c r="B329" i="19" s="1"/>
  <c r="B353" i="19" s="1"/>
  <c r="B377" i="19" s="1"/>
  <c r="B401" i="19" s="1"/>
  <c r="B425" i="19" s="1"/>
  <c r="B449" i="19" s="1"/>
  <c r="B473" i="19" s="1"/>
  <c r="B497" i="19" s="1"/>
  <c r="B521" i="19" s="1"/>
  <c r="B545" i="19" s="1"/>
  <c r="B569" i="19" s="1"/>
  <c r="B593" i="19" s="1"/>
  <c r="B617" i="19" s="1"/>
  <c r="B641" i="19" s="1"/>
  <c r="B665" i="19" s="1"/>
  <c r="B689" i="19" s="1"/>
  <c r="B713" i="19" s="1"/>
  <c r="B737" i="19" s="1"/>
  <c r="B40" i="19"/>
  <c r="B64" i="19" s="1"/>
  <c r="B88" i="19" s="1"/>
  <c r="B112" i="19" s="1"/>
  <c r="B136" i="19" s="1"/>
  <c r="B160" i="19" s="1"/>
  <c r="B184" i="19" s="1"/>
  <c r="B208" i="19" s="1"/>
  <c r="B232" i="19" s="1"/>
  <c r="B256" i="19" s="1"/>
  <c r="B280" i="19" s="1"/>
  <c r="B304" i="19" s="1"/>
  <c r="B328" i="19" s="1"/>
  <c r="B352" i="19" s="1"/>
  <c r="B376" i="19" s="1"/>
  <c r="B400" i="19" s="1"/>
  <c r="B424" i="19" s="1"/>
  <c r="B448" i="19" s="1"/>
  <c r="B472" i="19" s="1"/>
  <c r="B496" i="19" s="1"/>
  <c r="B520" i="19" s="1"/>
  <c r="B544" i="19" s="1"/>
  <c r="B568" i="19" s="1"/>
  <c r="B592" i="19" s="1"/>
  <c r="B616" i="19" s="1"/>
  <c r="B640" i="19" s="1"/>
  <c r="B664" i="19" s="1"/>
  <c r="B688" i="19" s="1"/>
  <c r="B712" i="19" s="1"/>
  <c r="B736" i="19" s="1"/>
  <c r="B39" i="19"/>
  <c r="B63" i="19" s="1"/>
  <c r="B87" i="19" s="1"/>
  <c r="B111" i="19" s="1"/>
  <c r="B135" i="19" s="1"/>
  <c r="B159" i="19" s="1"/>
  <c r="B183" i="19" s="1"/>
  <c r="B207" i="19" s="1"/>
  <c r="B231" i="19" s="1"/>
  <c r="B255" i="19" s="1"/>
  <c r="B279" i="19" s="1"/>
  <c r="B303" i="19" s="1"/>
  <c r="B327" i="19" s="1"/>
  <c r="B351" i="19" s="1"/>
  <c r="B375" i="19" s="1"/>
  <c r="B399" i="19" s="1"/>
  <c r="B423" i="19" s="1"/>
  <c r="B447" i="19" s="1"/>
  <c r="B471" i="19" s="1"/>
  <c r="B495" i="19" s="1"/>
  <c r="B519" i="19" s="1"/>
  <c r="B543" i="19" s="1"/>
  <c r="B567" i="19" s="1"/>
  <c r="B591" i="19" s="1"/>
  <c r="B615" i="19" s="1"/>
  <c r="B639" i="19" s="1"/>
  <c r="B663" i="19" s="1"/>
  <c r="B687" i="19" s="1"/>
  <c r="B711" i="19" s="1"/>
  <c r="B735" i="19" s="1"/>
  <c r="B38" i="19"/>
  <c r="B62" i="19" s="1"/>
  <c r="B86" i="19" s="1"/>
  <c r="B110" i="19" s="1"/>
  <c r="B134" i="19" s="1"/>
  <c r="B158" i="19" s="1"/>
  <c r="B182" i="19" s="1"/>
  <c r="B206" i="19" s="1"/>
  <c r="B230" i="19" s="1"/>
  <c r="B254" i="19" s="1"/>
  <c r="B278" i="19" s="1"/>
  <c r="B302" i="19" s="1"/>
  <c r="B326" i="19" s="1"/>
  <c r="B350" i="19" s="1"/>
  <c r="B374" i="19" s="1"/>
  <c r="B398" i="19" s="1"/>
  <c r="B422" i="19" s="1"/>
  <c r="B446" i="19" s="1"/>
  <c r="B470" i="19" s="1"/>
  <c r="B494" i="19" s="1"/>
  <c r="B518" i="19" s="1"/>
  <c r="B542" i="19" s="1"/>
  <c r="B566" i="19" s="1"/>
  <c r="B590" i="19" s="1"/>
  <c r="B614" i="19" s="1"/>
  <c r="B638" i="19" s="1"/>
  <c r="B662" i="19" s="1"/>
  <c r="B686" i="19" s="1"/>
  <c r="B710" i="19" s="1"/>
  <c r="B734" i="19" s="1"/>
  <c r="B37" i="19"/>
  <c r="B61" i="19" s="1"/>
  <c r="B85" i="19" s="1"/>
  <c r="B109" i="19" s="1"/>
  <c r="B133" i="19" s="1"/>
  <c r="B157" i="19" s="1"/>
  <c r="B181" i="19" s="1"/>
  <c r="B205" i="19" s="1"/>
  <c r="B229" i="19" s="1"/>
  <c r="B253" i="19" s="1"/>
  <c r="B277" i="19" s="1"/>
  <c r="B301" i="19" s="1"/>
  <c r="B325" i="19" s="1"/>
  <c r="B349" i="19" s="1"/>
  <c r="B373" i="19" s="1"/>
  <c r="B397" i="19" s="1"/>
  <c r="B421" i="19" s="1"/>
  <c r="B445" i="19" s="1"/>
  <c r="B469" i="19" s="1"/>
  <c r="B493" i="19" s="1"/>
  <c r="B517" i="19" s="1"/>
  <c r="B541" i="19" s="1"/>
  <c r="B565" i="19" s="1"/>
  <c r="B589" i="19" s="1"/>
  <c r="B613" i="19" s="1"/>
  <c r="B637" i="19" s="1"/>
  <c r="B661" i="19" s="1"/>
  <c r="B685" i="19" s="1"/>
  <c r="B709" i="19" s="1"/>
  <c r="B733" i="19" s="1"/>
  <c r="B36" i="19"/>
  <c r="B60" i="19" s="1"/>
  <c r="B84" i="19" s="1"/>
  <c r="B108" i="19" s="1"/>
  <c r="B132" i="19" s="1"/>
  <c r="B156" i="19" s="1"/>
  <c r="B180" i="19" s="1"/>
  <c r="B204" i="19" s="1"/>
  <c r="B228" i="19" s="1"/>
  <c r="B252" i="19" s="1"/>
  <c r="B276" i="19" s="1"/>
  <c r="B300" i="19" s="1"/>
  <c r="B324" i="19" s="1"/>
  <c r="B348" i="19" s="1"/>
  <c r="B372" i="19" s="1"/>
  <c r="B396" i="19" s="1"/>
  <c r="B420" i="19" s="1"/>
  <c r="B444" i="19" s="1"/>
  <c r="B468" i="19" s="1"/>
  <c r="B492" i="19" s="1"/>
  <c r="B516" i="19" s="1"/>
  <c r="B540" i="19" s="1"/>
  <c r="B564" i="19" s="1"/>
  <c r="B588" i="19" s="1"/>
  <c r="B612" i="19" s="1"/>
  <c r="B636" i="19" s="1"/>
  <c r="B660" i="19" s="1"/>
  <c r="B684" i="19" s="1"/>
  <c r="B708" i="19" s="1"/>
  <c r="B732" i="19" s="1"/>
  <c r="B35" i="19"/>
  <c r="B59" i="19" s="1"/>
  <c r="B83" i="19" s="1"/>
  <c r="B107" i="19" s="1"/>
  <c r="B131" i="19" s="1"/>
  <c r="B155" i="19" s="1"/>
  <c r="B179" i="19" s="1"/>
  <c r="B203" i="19" s="1"/>
  <c r="B227" i="19" s="1"/>
  <c r="B251" i="19" s="1"/>
  <c r="B275" i="19" s="1"/>
  <c r="B299" i="19" s="1"/>
  <c r="B323" i="19" s="1"/>
  <c r="B347" i="19" s="1"/>
  <c r="B371" i="19" s="1"/>
  <c r="B395" i="19" s="1"/>
  <c r="B419" i="19" s="1"/>
  <c r="B443" i="19" s="1"/>
  <c r="B467" i="19" s="1"/>
  <c r="B491" i="19" s="1"/>
  <c r="B515" i="19" s="1"/>
  <c r="B539" i="19" s="1"/>
  <c r="B563" i="19" s="1"/>
  <c r="B587" i="19" s="1"/>
  <c r="B611" i="19" s="1"/>
  <c r="B635" i="19" s="1"/>
  <c r="B659" i="19" s="1"/>
  <c r="B683" i="19" s="1"/>
  <c r="B707" i="19" s="1"/>
  <c r="B731" i="19" s="1"/>
  <c r="B34" i="19"/>
  <c r="B58" i="19" s="1"/>
  <c r="B82" i="19" s="1"/>
  <c r="B106" i="19" s="1"/>
  <c r="B130" i="19" s="1"/>
  <c r="B154" i="19" s="1"/>
  <c r="B178" i="19" s="1"/>
  <c r="B202" i="19" s="1"/>
  <c r="B226" i="19" s="1"/>
  <c r="B250" i="19" s="1"/>
  <c r="B274" i="19" s="1"/>
  <c r="B298" i="19" s="1"/>
  <c r="B322" i="19" s="1"/>
  <c r="B346" i="19" s="1"/>
  <c r="B370" i="19" s="1"/>
  <c r="B394" i="19" s="1"/>
  <c r="B418" i="19" s="1"/>
  <c r="B442" i="19" s="1"/>
  <c r="B466" i="19" s="1"/>
  <c r="B490" i="19" s="1"/>
  <c r="B514" i="19" s="1"/>
  <c r="B538" i="19" s="1"/>
  <c r="B562" i="19" s="1"/>
  <c r="B586" i="19" s="1"/>
  <c r="B610" i="19" s="1"/>
  <c r="B634" i="19" s="1"/>
  <c r="B658" i="19" s="1"/>
  <c r="B682" i="19" s="1"/>
  <c r="B706" i="19" s="1"/>
  <c r="B730" i="19" s="1"/>
  <c r="B33" i="19"/>
  <c r="B57" i="19" s="1"/>
  <c r="B81" i="19" s="1"/>
  <c r="B105" i="19" s="1"/>
  <c r="B129" i="19" s="1"/>
  <c r="B153" i="19" s="1"/>
  <c r="B177" i="19" s="1"/>
  <c r="B201" i="19" s="1"/>
  <c r="B225" i="19" s="1"/>
  <c r="B249" i="19" s="1"/>
  <c r="B273" i="19" s="1"/>
  <c r="B297" i="19" s="1"/>
  <c r="B321" i="19" s="1"/>
  <c r="B345" i="19" s="1"/>
  <c r="B369" i="19" s="1"/>
  <c r="B393" i="19" s="1"/>
  <c r="B417" i="19" s="1"/>
  <c r="B441" i="19" s="1"/>
  <c r="B465" i="19" s="1"/>
  <c r="B489" i="19" s="1"/>
  <c r="B513" i="19" s="1"/>
  <c r="B537" i="19" s="1"/>
  <c r="B561" i="19" s="1"/>
  <c r="B585" i="19" s="1"/>
  <c r="B609" i="19" s="1"/>
  <c r="B633" i="19" s="1"/>
  <c r="B657" i="19" s="1"/>
  <c r="B681" i="19" s="1"/>
  <c r="B705" i="19" s="1"/>
  <c r="B729" i="19" s="1"/>
  <c r="B32" i="19"/>
  <c r="B56" i="19" s="1"/>
  <c r="B80" i="19" s="1"/>
  <c r="B104" i="19" s="1"/>
  <c r="B128" i="19" s="1"/>
  <c r="B152" i="19" s="1"/>
  <c r="B176" i="19" s="1"/>
  <c r="B200" i="19" s="1"/>
  <c r="B224" i="19" s="1"/>
  <c r="B248" i="19" s="1"/>
  <c r="B272" i="19" s="1"/>
  <c r="B296" i="19" s="1"/>
  <c r="B320" i="19" s="1"/>
  <c r="B344" i="19" s="1"/>
  <c r="B368" i="19" s="1"/>
  <c r="B392" i="19" s="1"/>
  <c r="B416" i="19" s="1"/>
  <c r="B440" i="19" s="1"/>
  <c r="B464" i="19" s="1"/>
  <c r="B488" i="19" s="1"/>
  <c r="B512" i="19" s="1"/>
  <c r="B536" i="19" s="1"/>
  <c r="B560" i="19" s="1"/>
  <c r="B584" i="19" s="1"/>
  <c r="B608" i="19" s="1"/>
  <c r="B632" i="19" s="1"/>
  <c r="B656" i="19" s="1"/>
  <c r="B680" i="19" s="1"/>
  <c r="B704" i="19" s="1"/>
  <c r="B728" i="19" s="1"/>
  <c r="B31" i="19"/>
  <c r="B55" i="19" s="1"/>
  <c r="B79" i="19" s="1"/>
  <c r="B103" i="19" s="1"/>
  <c r="B127" i="19" s="1"/>
  <c r="B151" i="19" s="1"/>
  <c r="B175" i="19" s="1"/>
  <c r="B199" i="19" s="1"/>
  <c r="B223" i="19" s="1"/>
  <c r="B247" i="19" s="1"/>
  <c r="B271" i="19" s="1"/>
  <c r="B295" i="19" s="1"/>
  <c r="B319" i="19" s="1"/>
  <c r="B343" i="19" s="1"/>
  <c r="B367" i="19" s="1"/>
  <c r="B391" i="19" s="1"/>
  <c r="B415" i="19" s="1"/>
  <c r="B439" i="19" s="1"/>
  <c r="B463" i="19" s="1"/>
  <c r="B487" i="19" s="1"/>
  <c r="B511" i="19" s="1"/>
  <c r="B535" i="19" s="1"/>
  <c r="B559" i="19" s="1"/>
  <c r="B583" i="19" s="1"/>
  <c r="B607" i="19" s="1"/>
  <c r="B631" i="19" s="1"/>
  <c r="B655" i="19" s="1"/>
  <c r="B679" i="19" s="1"/>
  <c r="B703" i="19" s="1"/>
  <c r="B727" i="19" s="1"/>
  <c r="B30" i="19"/>
  <c r="B54" i="19" s="1"/>
  <c r="B78" i="19" s="1"/>
  <c r="B102" i="19" s="1"/>
  <c r="B126" i="19" s="1"/>
  <c r="B150" i="19" s="1"/>
  <c r="B174" i="19" s="1"/>
  <c r="B198" i="19" s="1"/>
  <c r="B222" i="19" s="1"/>
  <c r="B246" i="19" s="1"/>
  <c r="B270" i="19" s="1"/>
  <c r="B294" i="19" s="1"/>
  <c r="B318" i="19" s="1"/>
  <c r="B342" i="19" s="1"/>
  <c r="B366" i="19" s="1"/>
  <c r="B390" i="19" s="1"/>
  <c r="B414" i="19" s="1"/>
  <c r="B438" i="19" s="1"/>
  <c r="B462" i="19" s="1"/>
  <c r="B486" i="19" s="1"/>
  <c r="B510" i="19" s="1"/>
  <c r="B534" i="19" s="1"/>
  <c r="B558" i="19" s="1"/>
  <c r="B582" i="19" s="1"/>
  <c r="B606" i="19" s="1"/>
  <c r="B630" i="19" s="1"/>
  <c r="B654" i="19" s="1"/>
  <c r="B678" i="19" s="1"/>
  <c r="B702" i="19" s="1"/>
  <c r="B726" i="19" s="1"/>
  <c r="B29" i="19"/>
  <c r="B53" i="19" s="1"/>
  <c r="B77" i="19" s="1"/>
  <c r="B101" i="19" s="1"/>
  <c r="B125" i="19" s="1"/>
  <c r="B149" i="19" s="1"/>
  <c r="B173" i="19" s="1"/>
  <c r="B197" i="19" s="1"/>
  <c r="B221" i="19" s="1"/>
  <c r="B245" i="19" s="1"/>
  <c r="B269" i="19" s="1"/>
  <c r="B293" i="19" s="1"/>
  <c r="B317" i="19" s="1"/>
  <c r="B341" i="19" s="1"/>
  <c r="B365" i="19" s="1"/>
  <c r="B389" i="19" s="1"/>
  <c r="B413" i="19" s="1"/>
  <c r="B437" i="19" s="1"/>
  <c r="B461" i="19" s="1"/>
  <c r="B485" i="19" s="1"/>
  <c r="B509" i="19" s="1"/>
  <c r="B533" i="19" s="1"/>
  <c r="B557" i="19" s="1"/>
  <c r="B581" i="19" s="1"/>
  <c r="B605" i="19" s="1"/>
  <c r="B629" i="19" s="1"/>
  <c r="B653" i="19" s="1"/>
  <c r="B677" i="19" s="1"/>
  <c r="B701" i="19" s="1"/>
  <c r="B725" i="19" s="1"/>
  <c r="B28" i="19"/>
  <c r="B52" i="19" s="1"/>
  <c r="B76" i="19" s="1"/>
  <c r="B100" i="19" s="1"/>
  <c r="B124" i="19" s="1"/>
  <c r="B148" i="19" s="1"/>
  <c r="B172" i="19" s="1"/>
  <c r="B196" i="19" s="1"/>
  <c r="B220" i="19" s="1"/>
  <c r="B244" i="19" s="1"/>
  <c r="B268" i="19" s="1"/>
  <c r="B292" i="19" s="1"/>
  <c r="B316" i="19" s="1"/>
  <c r="B340" i="19" s="1"/>
  <c r="B364" i="19" s="1"/>
  <c r="B388" i="19" s="1"/>
  <c r="B412" i="19" s="1"/>
  <c r="B436" i="19" s="1"/>
  <c r="B460" i="19" s="1"/>
  <c r="B484" i="19" s="1"/>
  <c r="B508" i="19" s="1"/>
  <c r="B532" i="19" s="1"/>
  <c r="B556" i="19" s="1"/>
  <c r="B580" i="19" s="1"/>
  <c r="B604" i="19" s="1"/>
  <c r="B628" i="19" s="1"/>
  <c r="B652" i="19" s="1"/>
  <c r="B676" i="19" s="1"/>
  <c r="B700" i="19" s="1"/>
  <c r="B724" i="19" s="1"/>
  <c r="C1" i="19"/>
  <c r="O4" i="18"/>
  <c r="P4" i="18"/>
  <c r="Q4" i="18"/>
  <c r="R4" i="18"/>
  <c r="S4" i="18"/>
  <c r="O5" i="18"/>
  <c r="P5" i="18"/>
  <c r="Q5" i="18" s="1"/>
  <c r="R5" i="18"/>
  <c r="S5" i="18"/>
  <c r="O6" i="18"/>
  <c r="P6" i="18"/>
  <c r="Q6" i="18" s="1"/>
  <c r="R6" i="18"/>
  <c r="S6" i="18"/>
  <c r="O7" i="18"/>
  <c r="P7" i="18"/>
  <c r="Q7" i="18" s="1"/>
  <c r="R7" i="18"/>
  <c r="S7" i="18"/>
  <c r="O8" i="18"/>
  <c r="P8" i="18"/>
  <c r="Q8" i="18" s="1"/>
  <c r="R8" i="18"/>
  <c r="S8" i="18"/>
  <c r="O9" i="18"/>
  <c r="P9" i="18"/>
  <c r="Q9" i="18" s="1"/>
  <c r="R9" i="18"/>
  <c r="S9" i="18"/>
  <c r="O10" i="18"/>
  <c r="P10" i="18"/>
  <c r="Q10" i="18" s="1"/>
  <c r="R10" i="18"/>
  <c r="S10" i="18"/>
  <c r="O11" i="18"/>
  <c r="P11" i="18"/>
  <c r="Q11" i="18" s="1"/>
  <c r="R11" i="18"/>
  <c r="S11" i="18"/>
  <c r="O12" i="18"/>
  <c r="P12" i="18"/>
  <c r="Q12" i="18" s="1"/>
  <c r="R12" i="18"/>
  <c r="S12" i="18"/>
  <c r="O13" i="18"/>
  <c r="P13" i="18"/>
  <c r="Q13" i="18" s="1"/>
  <c r="R13" i="18"/>
  <c r="S13" i="18"/>
  <c r="O14" i="18"/>
  <c r="P14" i="18"/>
  <c r="Q14" i="18" s="1"/>
  <c r="R14" i="18"/>
  <c r="S14" i="18"/>
  <c r="O15" i="18"/>
  <c r="P15" i="18"/>
  <c r="Q15" i="18" s="1"/>
  <c r="R15" i="18"/>
  <c r="S15" i="18"/>
  <c r="O16" i="18"/>
  <c r="P16" i="18"/>
  <c r="Q16" i="18" s="1"/>
  <c r="R16" i="18"/>
  <c r="S16" i="18"/>
  <c r="O17" i="18"/>
  <c r="P17" i="18"/>
  <c r="Q17" i="18" s="1"/>
  <c r="R17" i="18"/>
  <c r="S17" i="18"/>
  <c r="O18" i="18"/>
  <c r="P18" i="18"/>
  <c r="Q18" i="18" s="1"/>
  <c r="R18" i="18"/>
  <c r="S18" i="18"/>
  <c r="O19" i="18"/>
  <c r="P19" i="18"/>
  <c r="Q19" i="18" s="1"/>
  <c r="R19" i="18"/>
  <c r="S19" i="18"/>
  <c r="O20" i="18"/>
  <c r="P20" i="18"/>
  <c r="Q20" i="18" s="1"/>
  <c r="R20" i="18"/>
  <c r="S20" i="18"/>
  <c r="O21" i="18"/>
  <c r="P21" i="18"/>
  <c r="Q21" i="18" s="1"/>
  <c r="R21" i="18"/>
  <c r="S21" i="18"/>
  <c r="O22" i="18"/>
  <c r="P22" i="18"/>
  <c r="Q22" i="18" s="1"/>
  <c r="R22" i="18"/>
  <c r="S22" i="18"/>
  <c r="O23" i="18"/>
  <c r="P23" i="18"/>
  <c r="Q23" i="18" s="1"/>
  <c r="R23" i="18"/>
  <c r="S23" i="18"/>
  <c r="O24" i="18"/>
  <c r="P24" i="18"/>
  <c r="Q24" i="18" s="1"/>
  <c r="R24" i="18"/>
  <c r="S24" i="18"/>
  <c r="O25" i="18"/>
  <c r="P25" i="18"/>
  <c r="Q25" i="18" s="1"/>
  <c r="R25" i="18"/>
  <c r="S25" i="18"/>
  <c r="O26" i="18"/>
  <c r="P26" i="18"/>
  <c r="Q26" i="18" s="1"/>
  <c r="R26" i="18"/>
  <c r="S26" i="18"/>
  <c r="O27" i="18"/>
  <c r="P27" i="18"/>
  <c r="Q27" i="18" s="1"/>
  <c r="R27" i="18"/>
  <c r="S27" i="18"/>
  <c r="O28" i="18"/>
  <c r="P28" i="18"/>
  <c r="Q28" i="18"/>
  <c r="R28" i="18"/>
  <c r="S28" i="18"/>
  <c r="O29" i="18"/>
  <c r="P29" i="18"/>
  <c r="Q29" i="18" s="1"/>
  <c r="R29" i="18"/>
  <c r="S29" i="18"/>
  <c r="O30" i="18"/>
  <c r="P30" i="18"/>
  <c r="Q30" i="18" s="1"/>
  <c r="R30" i="18"/>
  <c r="S30" i="18"/>
  <c r="O31" i="18"/>
  <c r="P31" i="18"/>
  <c r="Q31" i="18" s="1"/>
  <c r="R31" i="18"/>
  <c r="S31" i="18"/>
  <c r="O32" i="18"/>
  <c r="P32" i="18"/>
  <c r="Q32" i="18" s="1"/>
  <c r="R32" i="18"/>
  <c r="S32" i="18"/>
  <c r="O33" i="18"/>
  <c r="P33" i="18"/>
  <c r="Q33" i="18" s="1"/>
  <c r="R33" i="18"/>
  <c r="S33" i="18"/>
  <c r="O34" i="18"/>
  <c r="P34" i="18"/>
  <c r="Q34" i="18" s="1"/>
  <c r="R34" i="18"/>
  <c r="S34" i="18"/>
  <c r="O35" i="18"/>
  <c r="P35" i="18"/>
  <c r="Q35" i="18" s="1"/>
  <c r="R35" i="18"/>
  <c r="S35" i="18"/>
  <c r="O36" i="18"/>
  <c r="P36" i="18"/>
  <c r="Q36" i="18" s="1"/>
  <c r="R36" i="18"/>
  <c r="S36" i="18"/>
  <c r="O37" i="18"/>
  <c r="P37" i="18"/>
  <c r="Q37" i="18" s="1"/>
  <c r="R37" i="18"/>
  <c r="S37" i="18"/>
  <c r="O38" i="18"/>
  <c r="P38" i="18"/>
  <c r="Q38" i="18" s="1"/>
  <c r="R38" i="18"/>
  <c r="S38" i="18"/>
  <c r="O39" i="18"/>
  <c r="P39" i="18"/>
  <c r="Q39" i="18" s="1"/>
  <c r="R39" i="18"/>
  <c r="S39" i="18"/>
  <c r="O40" i="18"/>
  <c r="P40" i="18"/>
  <c r="Q40" i="18" s="1"/>
  <c r="R40" i="18"/>
  <c r="S40" i="18"/>
  <c r="O41" i="18"/>
  <c r="P41" i="18"/>
  <c r="Q41" i="18" s="1"/>
  <c r="R41" i="18"/>
  <c r="S41" i="18"/>
  <c r="O42" i="18"/>
  <c r="P42" i="18"/>
  <c r="Q42" i="18" s="1"/>
  <c r="R42" i="18"/>
  <c r="S42" i="18"/>
  <c r="O43" i="18"/>
  <c r="P43" i="18"/>
  <c r="Q43" i="18" s="1"/>
  <c r="R43" i="18"/>
  <c r="S43" i="18"/>
  <c r="O44" i="18"/>
  <c r="P44" i="18"/>
  <c r="Q44" i="18" s="1"/>
  <c r="R44" i="18"/>
  <c r="S44" i="18"/>
  <c r="O45" i="18"/>
  <c r="P45" i="18"/>
  <c r="Q45" i="18" s="1"/>
  <c r="R45" i="18"/>
  <c r="S45" i="18"/>
  <c r="O46" i="18"/>
  <c r="P46" i="18"/>
  <c r="Q46" i="18" s="1"/>
  <c r="R46" i="18"/>
  <c r="S46" i="18"/>
  <c r="O47" i="18"/>
  <c r="P47" i="18"/>
  <c r="Q47" i="18" s="1"/>
  <c r="R47" i="18"/>
  <c r="S47" i="18"/>
  <c r="O48" i="18"/>
  <c r="P48" i="18"/>
  <c r="Q48" i="18" s="1"/>
  <c r="R48" i="18"/>
  <c r="S48" i="18"/>
  <c r="O49" i="18"/>
  <c r="P49" i="18"/>
  <c r="Q49" i="18" s="1"/>
  <c r="R49" i="18"/>
  <c r="S49" i="18"/>
  <c r="O50" i="18"/>
  <c r="P50" i="18"/>
  <c r="Q50" i="18" s="1"/>
  <c r="R50" i="18"/>
  <c r="S50" i="18"/>
  <c r="O51" i="18"/>
  <c r="P51" i="18"/>
  <c r="Q51" i="18"/>
  <c r="R51" i="18"/>
  <c r="S51" i="18"/>
  <c r="O52" i="18"/>
  <c r="P52" i="18"/>
  <c r="Q52" i="18" s="1"/>
  <c r="R52" i="18"/>
  <c r="S52" i="18"/>
  <c r="O53" i="18"/>
  <c r="P53" i="18"/>
  <c r="Q53" i="18" s="1"/>
  <c r="R53" i="18"/>
  <c r="S53" i="18"/>
  <c r="O54" i="18"/>
  <c r="P54" i="18"/>
  <c r="Q54" i="18" s="1"/>
  <c r="R54" i="18"/>
  <c r="S54" i="18"/>
  <c r="O55" i="18"/>
  <c r="P55" i="18"/>
  <c r="Q55" i="18" s="1"/>
  <c r="R55" i="18"/>
  <c r="S55" i="18"/>
  <c r="O56" i="18"/>
  <c r="P56" i="18"/>
  <c r="Q56" i="18" s="1"/>
  <c r="R56" i="18"/>
  <c r="S56" i="18"/>
  <c r="O57" i="18"/>
  <c r="P57" i="18"/>
  <c r="Q57" i="18" s="1"/>
  <c r="R57" i="18"/>
  <c r="S57" i="18"/>
  <c r="O58" i="18"/>
  <c r="P58" i="18"/>
  <c r="Q58" i="18" s="1"/>
  <c r="R58" i="18"/>
  <c r="S58" i="18"/>
  <c r="O59" i="18"/>
  <c r="P59" i="18"/>
  <c r="Q59" i="18" s="1"/>
  <c r="R59" i="18"/>
  <c r="S59" i="18"/>
  <c r="O60" i="18"/>
  <c r="P60" i="18"/>
  <c r="Q60" i="18" s="1"/>
  <c r="R60" i="18"/>
  <c r="S60" i="18"/>
  <c r="O61" i="18"/>
  <c r="P61" i="18"/>
  <c r="Q61" i="18" s="1"/>
  <c r="R61" i="18"/>
  <c r="S61" i="18"/>
  <c r="O62" i="18"/>
  <c r="P62" i="18"/>
  <c r="Q62" i="18" s="1"/>
  <c r="R62" i="18"/>
  <c r="S62" i="18"/>
  <c r="O63" i="18"/>
  <c r="P63" i="18"/>
  <c r="Q63" i="18" s="1"/>
  <c r="R63" i="18"/>
  <c r="S63" i="18"/>
  <c r="O64" i="18"/>
  <c r="P64" i="18"/>
  <c r="Q64" i="18" s="1"/>
  <c r="R64" i="18"/>
  <c r="S64" i="18"/>
  <c r="O65" i="18"/>
  <c r="P65" i="18"/>
  <c r="Q65" i="18" s="1"/>
  <c r="R65" i="18"/>
  <c r="S65" i="18"/>
  <c r="O66" i="18"/>
  <c r="P66" i="18"/>
  <c r="Q66" i="18" s="1"/>
  <c r="R66" i="18"/>
  <c r="S66" i="18"/>
  <c r="O67" i="18"/>
  <c r="P67" i="18"/>
  <c r="Q67" i="18" s="1"/>
  <c r="R67" i="18"/>
  <c r="S67" i="18"/>
  <c r="O68" i="18"/>
  <c r="P68" i="18"/>
  <c r="Q68" i="18" s="1"/>
  <c r="R68" i="18"/>
  <c r="S68" i="18"/>
  <c r="O69" i="18"/>
  <c r="P69" i="18"/>
  <c r="Q69" i="18" s="1"/>
  <c r="R69" i="18"/>
  <c r="S69" i="18"/>
  <c r="O70" i="18"/>
  <c r="P70" i="18"/>
  <c r="Q70" i="18" s="1"/>
  <c r="R70" i="18"/>
  <c r="S70" i="18"/>
  <c r="O71" i="18"/>
  <c r="P71" i="18"/>
  <c r="Q71" i="18" s="1"/>
  <c r="R71" i="18"/>
  <c r="S71" i="18"/>
  <c r="O72" i="18"/>
  <c r="P72" i="18"/>
  <c r="Q72" i="18" s="1"/>
  <c r="R72" i="18"/>
  <c r="S72" i="18"/>
  <c r="O73" i="18"/>
  <c r="P73" i="18"/>
  <c r="Q73" i="18" s="1"/>
  <c r="R73" i="18"/>
  <c r="S73" i="18"/>
  <c r="O74" i="18"/>
  <c r="P74" i="18"/>
  <c r="Q74" i="18" s="1"/>
  <c r="R74" i="18"/>
  <c r="S74" i="18"/>
  <c r="O75" i="18"/>
  <c r="P75" i="18"/>
  <c r="Q75" i="18" s="1"/>
  <c r="R75" i="18"/>
  <c r="S75" i="18"/>
  <c r="O76" i="18"/>
  <c r="P76" i="18"/>
  <c r="Q76" i="18" s="1"/>
  <c r="R76" i="18"/>
  <c r="S76" i="18"/>
  <c r="O77" i="18"/>
  <c r="P77" i="18"/>
  <c r="Q77" i="18" s="1"/>
  <c r="R77" i="18"/>
  <c r="S77" i="18"/>
  <c r="O78" i="18"/>
  <c r="P78" i="18"/>
  <c r="Q78" i="18" s="1"/>
  <c r="R78" i="18"/>
  <c r="S78" i="18"/>
  <c r="O79" i="18"/>
  <c r="P79" i="18"/>
  <c r="Q79" i="18" s="1"/>
  <c r="R79" i="18"/>
  <c r="S79" i="18"/>
  <c r="O80" i="18"/>
  <c r="P80" i="18"/>
  <c r="Q80" i="18" s="1"/>
  <c r="R80" i="18"/>
  <c r="S80" i="18"/>
  <c r="O81" i="18"/>
  <c r="P81" i="18"/>
  <c r="Q81" i="18" s="1"/>
  <c r="R81" i="18"/>
  <c r="S81" i="18"/>
  <c r="O82" i="18"/>
  <c r="P82" i="18"/>
  <c r="Q82" i="18" s="1"/>
  <c r="R82" i="18"/>
  <c r="S82" i="18"/>
  <c r="O83" i="18"/>
  <c r="P83" i="18"/>
  <c r="Q83" i="18" s="1"/>
  <c r="R83" i="18"/>
  <c r="S83" i="18"/>
  <c r="O84" i="18"/>
  <c r="P84" i="18"/>
  <c r="Q84" i="18" s="1"/>
  <c r="R84" i="18"/>
  <c r="S84" i="18"/>
  <c r="O85" i="18"/>
  <c r="P85" i="18"/>
  <c r="Q85" i="18" s="1"/>
  <c r="R85" i="18"/>
  <c r="S85" i="18"/>
  <c r="O86" i="18"/>
  <c r="P86" i="18"/>
  <c r="Q86" i="18" s="1"/>
  <c r="R86" i="18"/>
  <c r="S86" i="18"/>
  <c r="O87" i="18"/>
  <c r="P87" i="18"/>
  <c r="Q87" i="18"/>
  <c r="R87" i="18"/>
  <c r="S87" i="18"/>
  <c r="O88" i="18"/>
  <c r="P88" i="18"/>
  <c r="Q88" i="18" s="1"/>
  <c r="R88" i="18"/>
  <c r="S88" i="18"/>
  <c r="O89" i="18"/>
  <c r="P89" i="18"/>
  <c r="Q89" i="18" s="1"/>
  <c r="R89" i="18"/>
  <c r="S89" i="18"/>
  <c r="O90" i="18"/>
  <c r="P90" i="18"/>
  <c r="Q90" i="18" s="1"/>
  <c r="R90" i="18"/>
  <c r="S90" i="18"/>
  <c r="O91" i="18"/>
  <c r="P91" i="18"/>
  <c r="Q91" i="18" s="1"/>
  <c r="R91" i="18"/>
  <c r="S91" i="18"/>
  <c r="O92" i="18"/>
  <c r="P92" i="18"/>
  <c r="Q92" i="18" s="1"/>
  <c r="R92" i="18"/>
  <c r="S92" i="18"/>
  <c r="O93" i="18"/>
  <c r="P93" i="18"/>
  <c r="Q93" i="18" s="1"/>
  <c r="R93" i="18"/>
  <c r="S93" i="18"/>
  <c r="O94" i="18"/>
  <c r="P94" i="18"/>
  <c r="Q94" i="18" s="1"/>
  <c r="R94" i="18"/>
  <c r="S94" i="18"/>
  <c r="O95" i="18"/>
  <c r="P95" i="18"/>
  <c r="Q95" i="18" s="1"/>
  <c r="R95" i="18"/>
  <c r="S95" i="18"/>
  <c r="O96" i="18"/>
  <c r="P96" i="18"/>
  <c r="Q96" i="18" s="1"/>
  <c r="R96" i="18"/>
  <c r="S96" i="18"/>
  <c r="O97" i="18"/>
  <c r="P97" i="18"/>
  <c r="Q97" i="18" s="1"/>
  <c r="R97" i="18"/>
  <c r="S97" i="18"/>
  <c r="O98" i="18"/>
  <c r="P98" i="18"/>
  <c r="Q98" i="18" s="1"/>
  <c r="R98" i="18"/>
  <c r="S98" i="18"/>
  <c r="O99" i="18"/>
  <c r="P99" i="18"/>
  <c r="Q99" i="18" s="1"/>
  <c r="R99" i="18"/>
  <c r="S99" i="18"/>
  <c r="O100" i="18"/>
  <c r="P100" i="18"/>
  <c r="Q100" i="18" s="1"/>
  <c r="R100" i="18"/>
  <c r="S100" i="18"/>
  <c r="O101" i="18"/>
  <c r="P101" i="18"/>
  <c r="Q101" i="18" s="1"/>
  <c r="R101" i="18"/>
  <c r="S101" i="18"/>
  <c r="O102" i="18"/>
  <c r="P102" i="18"/>
  <c r="Q102" i="18" s="1"/>
  <c r="R102" i="18"/>
  <c r="S102" i="18"/>
  <c r="O103" i="18"/>
  <c r="P103" i="18"/>
  <c r="Q103" i="18" s="1"/>
  <c r="R103" i="18"/>
  <c r="S103" i="18"/>
  <c r="O104" i="18"/>
  <c r="P104" i="18"/>
  <c r="Q104" i="18"/>
  <c r="R104" i="18"/>
  <c r="S104" i="18"/>
  <c r="O105" i="18"/>
  <c r="P105" i="18"/>
  <c r="Q105" i="18" s="1"/>
  <c r="R105" i="18"/>
  <c r="S105" i="18"/>
  <c r="O106" i="18"/>
  <c r="P106" i="18"/>
  <c r="Q106" i="18" s="1"/>
  <c r="R106" i="18"/>
  <c r="S106" i="18"/>
  <c r="O107" i="18"/>
  <c r="P107" i="18"/>
  <c r="Q107" i="18" s="1"/>
  <c r="R107" i="18"/>
  <c r="S107" i="18"/>
  <c r="O108" i="18"/>
  <c r="P108" i="18"/>
  <c r="Q108" i="18" s="1"/>
  <c r="R108" i="18"/>
  <c r="S108" i="18"/>
  <c r="O109" i="18"/>
  <c r="P109" i="18"/>
  <c r="Q109" i="18" s="1"/>
  <c r="R109" i="18"/>
  <c r="S109" i="18"/>
  <c r="O110" i="18"/>
  <c r="P110" i="18"/>
  <c r="Q110" i="18" s="1"/>
  <c r="R110" i="18"/>
  <c r="S110" i="18"/>
  <c r="O111" i="18"/>
  <c r="P111" i="18"/>
  <c r="Q111" i="18" s="1"/>
  <c r="R111" i="18"/>
  <c r="S111" i="18"/>
  <c r="O112" i="18"/>
  <c r="P112" i="18"/>
  <c r="Q112" i="18" s="1"/>
  <c r="R112" i="18"/>
  <c r="S112" i="18"/>
  <c r="O113" i="18"/>
  <c r="P113" i="18"/>
  <c r="Q113" i="18" s="1"/>
  <c r="R113" i="18"/>
  <c r="S113" i="18"/>
  <c r="O114" i="18"/>
  <c r="P114" i="18"/>
  <c r="Q114" i="18" s="1"/>
  <c r="R114" i="18"/>
  <c r="S114" i="18"/>
  <c r="O115" i="18"/>
  <c r="P115" i="18"/>
  <c r="Q115" i="18" s="1"/>
  <c r="R115" i="18"/>
  <c r="S115" i="18"/>
  <c r="O116" i="18"/>
  <c r="P116" i="18"/>
  <c r="Q116" i="18"/>
  <c r="R116" i="18"/>
  <c r="S116" i="18"/>
  <c r="O117" i="18"/>
  <c r="P117" i="18"/>
  <c r="Q117" i="18" s="1"/>
  <c r="R117" i="18"/>
  <c r="S117" i="18"/>
  <c r="O118" i="18"/>
  <c r="P118" i="18"/>
  <c r="Q118" i="18" s="1"/>
  <c r="R118" i="18"/>
  <c r="S118" i="18"/>
  <c r="O119" i="18"/>
  <c r="P119" i="18"/>
  <c r="Q119" i="18" s="1"/>
  <c r="R119" i="18"/>
  <c r="S119" i="18"/>
  <c r="O120" i="18"/>
  <c r="P120" i="18"/>
  <c r="Q120" i="18" s="1"/>
  <c r="R120" i="18"/>
  <c r="S120" i="18"/>
  <c r="O121" i="18"/>
  <c r="P121" i="18"/>
  <c r="Q121" i="18" s="1"/>
  <c r="R121" i="18"/>
  <c r="S121" i="18"/>
  <c r="O122" i="18"/>
  <c r="P122" i="18"/>
  <c r="Q122" i="18" s="1"/>
  <c r="R122" i="18"/>
  <c r="S122" i="18"/>
  <c r="O123" i="18"/>
  <c r="P123" i="18"/>
  <c r="Q123" i="18" s="1"/>
  <c r="R123" i="18"/>
  <c r="S123" i="18"/>
  <c r="O124" i="18"/>
  <c r="P124" i="18"/>
  <c r="Q124" i="18" s="1"/>
  <c r="R124" i="18"/>
  <c r="S124" i="18"/>
  <c r="O125" i="18"/>
  <c r="P125" i="18"/>
  <c r="Q125" i="18" s="1"/>
  <c r="R125" i="18"/>
  <c r="S125" i="18"/>
  <c r="O126" i="18"/>
  <c r="P126" i="18"/>
  <c r="Q126" i="18" s="1"/>
  <c r="R126" i="18"/>
  <c r="S126" i="18"/>
  <c r="O127" i="18"/>
  <c r="P127" i="18"/>
  <c r="Q127" i="18" s="1"/>
  <c r="R127" i="18"/>
  <c r="S127" i="18"/>
  <c r="O128" i="18"/>
  <c r="P128" i="18"/>
  <c r="Q128" i="18" s="1"/>
  <c r="R128" i="18"/>
  <c r="S128" i="18"/>
  <c r="O129" i="18"/>
  <c r="P129" i="18"/>
  <c r="Q129" i="18" s="1"/>
  <c r="R129" i="18"/>
  <c r="S129" i="18"/>
  <c r="O130" i="18"/>
  <c r="P130" i="18"/>
  <c r="Q130" i="18" s="1"/>
  <c r="R130" i="18"/>
  <c r="S130" i="18"/>
  <c r="O131" i="18"/>
  <c r="P131" i="18"/>
  <c r="Q131" i="18" s="1"/>
  <c r="R131" i="18"/>
  <c r="S131" i="18"/>
  <c r="O132" i="18"/>
  <c r="P132" i="18"/>
  <c r="Q132" i="18" s="1"/>
  <c r="R132" i="18"/>
  <c r="S132" i="18"/>
  <c r="O133" i="18"/>
  <c r="P133" i="18"/>
  <c r="Q133" i="18" s="1"/>
  <c r="R133" i="18"/>
  <c r="S133" i="18"/>
  <c r="O134" i="18"/>
  <c r="P134" i="18"/>
  <c r="Q134" i="18" s="1"/>
  <c r="R134" i="18"/>
  <c r="S134" i="18"/>
  <c r="O135" i="18"/>
  <c r="P135" i="18"/>
  <c r="Q135" i="18" s="1"/>
  <c r="R135" i="18"/>
  <c r="S135" i="18"/>
  <c r="O136" i="18"/>
  <c r="P136" i="18"/>
  <c r="Q136" i="18" s="1"/>
  <c r="R136" i="18"/>
  <c r="S136" i="18"/>
  <c r="O137" i="18"/>
  <c r="P137" i="18"/>
  <c r="Q137" i="18" s="1"/>
  <c r="R137" i="18"/>
  <c r="S137" i="18"/>
  <c r="O138" i="18"/>
  <c r="P138" i="18"/>
  <c r="Q138" i="18" s="1"/>
  <c r="R138" i="18"/>
  <c r="S138" i="18"/>
  <c r="O139" i="18"/>
  <c r="P139" i="18"/>
  <c r="Q139" i="18" s="1"/>
  <c r="R139" i="18"/>
  <c r="S139" i="18"/>
  <c r="O140" i="18"/>
  <c r="P140" i="18"/>
  <c r="Q140" i="18" s="1"/>
  <c r="R140" i="18"/>
  <c r="S140" i="18"/>
  <c r="O141" i="18"/>
  <c r="P141" i="18"/>
  <c r="Q141" i="18" s="1"/>
  <c r="R141" i="18"/>
  <c r="S141" i="18"/>
  <c r="O142" i="18"/>
  <c r="P142" i="18"/>
  <c r="Q142" i="18" s="1"/>
  <c r="R142" i="18"/>
  <c r="S142" i="18"/>
  <c r="O143" i="18"/>
  <c r="P143" i="18"/>
  <c r="Q143" i="18" s="1"/>
  <c r="R143" i="18"/>
  <c r="S143" i="18"/>
  <c r="O144" i="18"/>
  <c r="P144" i="18"/>
  <c r="Q144" i="18" s="1"/>
  <c r="R144" i="18"/>
  <c r="S144" i="18"/>
  <c r="O145" i="18"/>
  <c r="P145" i="18"/>
  <c r="Q145" i="18" s="1"/>
  <c r="R145" i="18"/>
  <c r="S145" i="18"/>
  <c r="O146" i="18"/>
  <c r="P146" i="18"/>
  <c r="Q146" i="18" s="1"/>
  <c r="R146" i="18"/>
  <c r="S146" i="18"/>
  <c r="O147" i="18"/>
  <c r="P147" i="18"/>
  <c r="Q147" i="18"/>
  <c r="R147" i="18"/>
  <c r="S147" i="18"/>
  <c r="O148" i="18"/>
  <c r="P148" i="18"/>
  <c r="Q148" i="18" s="1"/>
  <c r="R148" i="18"/>
  <c r="S148" i="18"/>
  <c r="O149" i="18"/>
  <c r="P149" i="18"/>
  <c r="Q149" i="18" s="1"/>
  <c r="R149" i="18"/>
  <c r="S149" i="18"/>
  <c r="O150" i="18"/>
  <c r="P150" i="18"/>
  <c r="Q150" i="18" s="1"/>
  <c r="R150" i="18"/>
  <c r="S150" i="18"/>
  <c r="O151" i="18"/>
  <c r="P151" i="18"/>
  <c r="Q151" i="18" s="1"/>
  <c r="R151" i="18"/>
  <c r="S151" i="18"/>
  <c r="O152" i="18"/>
  <c r="P152" i="18"/>
  <c r="Q152" i="18" s="1"/>
  <c r="R152" i="18"/>
  <c r="S152" i="18"/>
  <c r="O153" i="18"/>
  <c r="P153" i="18"/>
  <c r="Q153" i="18" s="1"/>
  <c r="R153" i="18"/>
  <c r="S153" i="18"/>
  <c r="O154" i="18"/>
  <c r="P154" i="18"/>
  <c r="Q154" i="18" s="1"/>
  <c r="R154" i="18"/>
  <c r="S154" i="18"/>
  <c r="O155" i="18"/>
  <c r="P155" i="18"/>
  <c r="Q155" i="18" s="1"/>
  <c r="R155" i="18"/>
  <c r="S155" i="18"/>
  <c r="O156" i="18"/>
  <c r="P156" i="18"/>
  <c r="Q156" i="18" s="1"/>
  <c r="R156" i="18"/>
  <c r="S156" i="18"/>
  <c r="O157" i="18"/>
  <c r="P157" i="18"/>
  <c r="Q157" i="18" s="1"/>
  <c r="R157" i="18"/>
  <c r="S157" i="18"/>
  <c r="O158" i="18"/>
  <c r="P158" i="18"/>
  <c r="Q158" i="18" s="1"/>
  <c r="R158" i="18"/>
  <c r="S158" i="18"/>
  <c r="O159" i="18"/>
  <c r="P159" i="18"/>
  <c r="Q159" i="18" s="1"/>
  <c r="R159" i="18"/>
  <c r="S159" i="18"/>
  <c r="O160" i="18"/>
  <c r="P160" i="18"/>
  <c r="Q160" i="18" s="1"/>
  <c r="R160" i="18"/>
  <c r="S160" i="18"/>
  <c r="O161" i="18"/>
  <c r="P161" i="18"/>
  <c r="Q161" i="18" s="1"/>
  <c r="R161" i="18"/>
  <c r="S161" i="18"/>
  <c r="O162" i="18"/>
  <c r="P162" i="18"/>
  <c r="Q162" i="18" s="1"/>
  <c r="R162" i="18"/>
  <c r="S162" i="18"/>
  <c r="O163" i="18"/>
  <c r="P163" i="18"/>
  <c r="Q163" i="18" s="1"/>
  <c r="R163" i="18"/>
  <c r="S163" i="18"/>
  <c r="O164" i="18"/>
  <c r="P164" i="18"/>
  <c r="Q164" i="18" s="1"/>
  <c r="R164" i="18"/>
  <c r="S164" i="18"/>
  <c r="O165" i="18"/>
  <c r="P165" i="18"/>
  <c r="Q165" i="18" s="1"/>
  <c r="R165" i="18"/>
  <c r="S165" i="18"/>
  <c r="O166" i="18"/>
  <c r="P166" i="18"/>
  <c r="Q166" i="18" s="1"/>
  <c r="R166" i="18"/>
  <c r="S166" i="18"/>
  <c r="O167" i="18"/>
  <c r="P167" i="18"/>
  <c r="Q167" i="18" s="1"/>
  <c r="R167" i="18"/>
  <c r="S167" i="18"/>
  <c r="O168" i="18"/>
  <c r="P168" i="18"/>
  <c r="Q168" i="18" s="1"/>
  <c r="R168" i="18"/>
  <c r="S168" i="18"/>
  <c r="O169" i="18"/>
  <c r="P169" i="18"/>
  <c r="Q169" i="18" s="1"/>
  <c r="R169" i="18"/>
  <c r="S169" i="18"/>
  <c r="O170" i="18"/>
  <c r="P170" i="18"/>
  <c r="Q170" i="18" s="1"/>
  <c r="R170" i="18"/>
  <c r="S170" i="18"/>
  <c r="O171" i="18"/>
  <c r="P171" i="18"/>
  <c r="Q171" i="18"/>
  <c r="R171" i="18"/>
  <c r="S171" i="18"/>
  <c r="O172" i="18"/>
  <c r="P172" i="18"/>
  <c r="Q172" i="18" s="1"/>
  <c r="R172" i="18"/>
  <c r="S172" i="18"/>
  <c r="O173" i="18"/>
  <c r="P173" i="18"/>
  <c r="Q173" i="18" s="1"/>
  <c r="R173" i="18"/>
  <c r="S173" i="18"/>
  <c r="O174" i="18"/>
  <c r="P174" i="18"/>
  <c r="Q174" i="18" s="1"/>
  <c r="R174" i="18"/>
  <c r="S174" i="18"/>
  <c r="O175" i="18"/>
  <c r="P175" i="18"/>
  <c r="Q175" i="18" s="1"/>
  <c r="R175" i="18"/>
  <c r="S175" i="18"/>
  <c r="O176" i="18"/>
  <c r="P176" i="18"/>
  <c r="Q176" i="18"/>
  <c r="R176" i="18"/>
  <c r="S176" i="18"/>
  <c r="O177" i="18"/>
  <c r="P177" i="18"/>
  <c r="Q177" i="18" s="1"/>
  <c r="R177" i="18"/>
  <c r="S177" i="18"/>
  <c r="O178" i="18"/>
  <c r="P178" i="18"/>
  <c r="Q178" i="18" s="1"/>
  <c r="R178" i="18"/>
  <c r="S178" i="18"/>
  <c r="O179" i="18"/>
  <c r="P179" i="18"/>
  <c r="Q179" i="18" s="1"/>
  <c r="R179" i="18"/>
  <c r="S179" i="18"/>
  <c r="O180" i="18"/>
  <c r="P180" i="18"/>
  <c r="Q180" i="18" s="1"/>
  <c r="R180" i="18"/>
  <c r="S180" i="18"/>
  <c r="O181" i="18"/>
  <c r="P181" i="18"/>
  <c r="Q181" i="18" s="1"/>
  <c r="R181" i="18"/>
  <c r="S181" i="18"/>
  <c r="O182" i="18"/>
  <c r="P182" i="18"/>
  <c r="Q182" i="18" s="1"/>
  <c r="R182" i="18"/>
  <c r="S182" i="18"/>
  <c r="O183" i="18"/>
  <c r="P183" i="18"/>
  <c r="Q183" i="18" s="1"/>
  <c r="R183" i="18"/>
  <c r="S183" i="18"/>
  <c r="O184" i="18"/>
  <c r="P184" i="18"/>
  <c r="Q184" i="18" s="1"/>
  <c r="R184" i="18"/>
  <c r="S184" i="18"/>
  <c r="O185" i="18"/>
  <c r="P185" i="18"/>
  <c r="Q185" i="18" s="1"/>
  <c r="R185" i="18"/>
  <c r="S185" i="18"/>
  <c r="O186" i="18"/>
  <c r="P186" i="18"/>
  <c r="Q186" i="18" s="1"/>
  <c r="R186" i="18"/>
  <c r="S186" i="18"/>
  <c r="O187" i="18"/>
  <c r="P187" i="18"/>
  <c r="Q187" i="18" s="1"/>
  <c r="R187" i="18"/>
  <c r="S187" i="18"/>
  <c r="O188" i="18"/>
  <c r="P188" i="18"/>
  <c r="Q188" i="18" s="1"/>
  <c r="R188" i="18"/>
  <c r="S188" i="18"/>
  <c r="O189" i="18"/>
  <c r="P189" i="18"/>
  <c r="Q189" i="18" s="1"/>
  <c r="R189" i="18"/>
  <c r="S189" i="18"/>
  <c r="O190" i="18"/>
  <c r="P190" i="18"/>
  <c r="Q190" i="18" s="1"/>
  <c r="R190" i="18"/>
  <c r="S190" i="18"/>
  <c r="O191" i="18"/>
  <c r="P191" i="18"/>
  <c r="Q191" i="18" s="1"/>
  <c r="R191" i="18"/>
  <c r="S191" i="18"/>
  <c r="O192" i="18"/>
  <c r="P192" i="18"/>
  <c r="Q192" i="18" s="1"/>
  <c r="R192" i="18"/>
  <c r="S192" i="18"/>
  <c r="O193" i="18"/>
  <c r="P193" i="18"/>
  <c r="Q193" i="18" s="1"/>
  <c r="R193" i="18"/>
  <c r="S193" i="18"/>
  <c r="O194" i="18"/>
  <c r="P194" i="18"/>
  <c r="Q194" i="18" s="1"/>
  <c r="R194" i="18"/>
  <c r="S194" i="18"/>
  <c r="O195" i="18"/>
  <c r="P195" i="18"/>
  <c r="Q195" i="18" s="1"/>
  <c r="R195" i="18"/>
  <c r="S195" i="18"/>
  <c r="O196" i="18"/>
  <c r="P196" i="18"/>
  <c r="Q196" i="18" s="1"/>
  <c r="R196" i="18"/>
  <c r="S196" i="18"/>
  <c r="O197" i="18"/>
  <c r="P197" i="18"/>
  <c r="Q197" i="18" s="1"/>
  <c r="R197" i="18"/>
  <c r="S197" i="18"/>
  <c r="O198" i="18"/>
  <c r="P198" i="18"/>
  <c r="Q198" i="18" s="1"/>
  <c r="R198" i="18"/>
  <c r="S198" i="18"/>
  <c r="O199" i="18"/>
  <c r="P199" i="18"/>
  <c r="Q199" i="18" s="1"/>
  <c r="R199" i="18"/>
  <c r="S199" i="18"/>
  <c r="O200" i="18"/>
  <c r="P200" i="18"/>
  <c r="Q200" i="18" s="1"/>
  <c r="R200" i="18"/>
  <c r="S200" i="18"/>
  <c r="O201" i="18"/>
  <c r="P201" i="18"/>
  <c r="Q201" i="18" s="1"/>
  <c r="R201" i="18"/>
  <c r="S201" i="18"/>
  <c r="O202" i="18"/>
  <c r="P202" i="18"/>
  <c r="Q202" i="18" s="1"/>
  <c r="R202" i="18"/>
  <c r="S202" i="18"/>
  <c r="O203" i="18"/>
  <c r="P203" i="18"/>
  <c r="Q203" i="18" s="1"/>
  <c r="R203" i="18"/>
  <c r="S203" i="18"/>
  <c r="O204" i="18"/>
  <c r="P204" i="18"/>
  <c r="Q204" i="18" s="1"/>
  <c r="R204" i="18"/>
  <c r="S204" i="18"/>
  <c r="O205" i="18"/>
  <c r="P205" i="18"/>
  <c r="Q205" i="18" s="1"/>
  <c r="R205" i="18"/>
  <c r="S205" i="18"/>
  <c r="O206" i="18"/>
  <c r="P206" i="18"/>
  <c r="Q206" i="18" s="1"/>
  <c r="R206" i="18"/>
  <c r="S206" i="18"/>
  <c r="O207" i="18"/>
  <c r="P207" i="18"/>
  <c r="Q207" i="18" s="1"/>
  <c r="R207" i="18"/>
  <c r="S207" i="18"/>
  <c r="O208" i="18"/>
  <c r="P208" i="18"/>
  <c r="Q208" i="18" s="1"/>
  <c r="R208" i="18"/>
  <c r="S208" i="18"/>
  <c r="O209" i="18"/>
  <c r="P209" i="18"/>
  <c r="Q209" i="18" s="1"/>
  <c r="R209" i="18"/>
  <c r="S209" i="18"/>
  <c r="O210" i="18"/>
  <c r="P210" i="18"/>
  <c r="Q210" i="18" s="1"/>
  <c r="R210" i="18"/>
  <c r="S210" i="18"/>
  <c r="O211" i="18"/>
  <c r="P211" i="18"/>
  <c r="Q211" i="18" s="1"/>
  <c r="R211" i="18"/>
  <c r="S211" i="18"/>
  <c r="O212" i="18"/>
  <c r="P212" i="18"/>
  <c r="Q212" i="18" s="1"/>
  <c r="R212" i="18"/>
  <c r="S212" i="18"/>
  <c r="O213" i="18"/>
  <c r="P213" i="18"/>
  <c r="Q213" i="18" s="1"/>
  <c r="R213" i="18"/>
  <c r="S213" i="18"/>
  <c r="O214" i="18"/>
  <c r="P214" i="18"/>
  <c r="Q214" i="18" s="1"/>
  <c r="R214" i="18"/>
  <c r="S214" i="18"/>
  <c r="O215" i="18"/>
  <c r="P215" i="18"/>
  <c r="Q215" i="18"/>
  <c r="R215" i="18"/>
  <c r="S215" i="18"/>
  <c r="O216" i="18"/>
  <c r="P216" i="18"/>
  <c r="Q216" i="18" s="1"/>
  <c r="R216" i="18"/>
  <c r="S216" i="18"/>
  <c r="O217" i="18"/>
  <c r="P217" i="18"/>
  <c r="Q217" i="18" s="1"/>
  <c r="R217" i="18"/>
  <c r="S217" i="18"/>
  <c r="O218" i="18"/>
  <c r="P218" i="18"/>
  <c r="Q218" i="18" s="1"/>
  <c r="R218" i="18"/>
  <c r="S218" i="18"/>
  <c r="O219" i="18"/>
  <c r="P219" i="18"/>
  <c r="Q219" i="18" s="1"/>
  <c r="R219" i="18"/>
  <c r="S219" i="18"/>
  <c r="O220" i="18"/>
  <c r="P220" i="18"/>
  <c r="Q220" i="18" s="1"/>
  <c r="R220" i="18"/>
  <c r="S220" i="18"/>
  <c r="O221" i="18"/>
  <c r="P221" i="18"/>
  <c r="Q221" i="18" s="1"/>
  <c r="R221" i="18"/>
  <c r="S221" i="18"/>
  <c r="O222" i="18"/>
  <c r="P222" i="18"/>
  <c r="Q222" i="18" s="1"/>
  <c r="R222" i="18"/>
  <c r="S222" i="18"/>
  <c r="O223" i="18"/>
  <c r="P223" i="18"/>
  <c r="Q223" i="18" s="1"/>
  <c r="R223" i="18"/>
  <c r="S223" i="18"/>
  <c r="O224" i="18"/>
  <c r="P224" i="18"/>
  <c r="Q224" i="18" s="1"/>
  <c r="R224" i="18"/>
  <c r="S224" i="18"/>
  <c r="O225" i="18"/>
  <c r="P225" i="18"/>
  <c r="Q225" i="18" s="1"/>
  <c r="R225" i="18"/>
  <c r="S225" i="18"/>
  <c r="O226" i="18"/>
  <c r="P226" i="18"/>
  <c r="Q226" i="18" s="1"/>
  <c r="R226" i="18"/>
  <c r="S226" i="18"/>
  <c r="O227" i="18"/>
  <c r="P227" i="18"/>
  <c r="Q227" i="18" s="1"/>
  <c r="R227" i="18"/>
  <c r="S227" i="18"/>
  <c r="O228" i="18"/>
  <c r="P228" i="18"/>
  <c r="Q228" i="18" s="1"/>
  <c r="R228" i="18"/>
  <c r="S228" i="18"/>
  <c r="O229" i="18"/>
  <c r="P229" i="18"/>
  <c r="Q229" i="18" s="1"/>
  <c r="R229" i="18"/>
  <c r="S229" i="18"/>
  <c r="O230" i="18"/>
  <c r="P230" i="18"/>
  <c r="Q230" i="18" s="1"/>
  <c r="R230" i="18"/>
  <c r="S230" i="18"/>
  <c r="O231" i="18"/>
  <c r="P231" i="18"/>
  <c r="Q231" i="18" s="1"/>
  <c r="R231" i="18"/>
  <c r="S231" i="18"/>
  <c r="O232" i="18"/>
  <c r="P232" i="18"/>
  <c r="Q232" i="18" s="1"/>
  <c r="R232" i="18"/>
  <c r="S232" i="18"/>
  <c r="O233" i="18"/>
  <c r="P233" i="18"/>
  <c r="Q233" i="18" s="1"/>
  <c r="R233" i="18"/>
  <c r="S233" i="18"/>
  <c r="O234" i="18"/>
  <c r="P234" i="18"/>
  <c r="Q234" i="18" s="1"/>
  <c r="R234" i="18"/>
  <c r="S234" i="18"/>
  <c r="O235" i="18"/>
  <c r="P235" i="18"/>
  <c r="Q235" i="18" s="1"/>
  <c r="R235" i="18"/>
  <c r="S235" i="18"/>
  <c r="O236" i="18"/>
  <c r="P236" i="18"/>
  <c r="Q236" i="18" s="1"/>
  <c r="R236" i="18"/>
  <c r="S236" i="18"/>
  <c r="O237" i="18"/>
  <c r="P237" i="18"/>
  <c r="Q237" i="18" s="1"/>
  <c r="R237" i="18"/>
  <c r="S237" i="18"/>
  <c r="O238" i="18"/>
  <c r="P238" i="18"/>
  <c r="Q238" i="18" s="1"/>
  <c r="R238" i="18"/>
  <c r="S238" i="18"/>
  <c r="O239" i="18"/>
  <c r="P239" i="18"/>
  <c r="Q239" i="18" s="1"/>
  <c r="R239" i="18"/>
  <c r="S239" i="18"/>
  <c r="O240" i="18"/>
  <c r="P240" i="18"/>
  <c r="Q240" i="18" s="1"/>
  <c r="R240" i="18"/>
  <c r="S240" i="18"/>
  <c r="O241" i="18"/>
  <c r="P241" i="18"/>
  <c r="Q241" i="18" s="1"/>
  <c r="R241" i="18"/>
  <c r="S241" i="18"/>
  <c r="O242" i="18"/>
  <c r="P242" i="18"/>
  <c r="Q242" i="18" s="1"/>
  <c r="R242" i="18"/>
  <c r="S242" i="18"/>
  <c r="O243" i="18"/>
  <c r="P243" i="18"/>
  <c r="Q243" i="18" s="1"/>
  <c r="R243" i="18"/>
  <c r="S243" i="18"/>
  <c r="O244" i="18"/>
  <c r="P244" i="18"/>
  <c r="Q244" i="18"/>
  <c r="R244" i="18"/>
  <c r="S244" i="18"/>
  <c r="O245" i="18"/>
  <c r="P245" i="18"/>
  <c r="Q245" i="18" s="1"/>
  <c r="R245" i="18"/>
  <c r="S245" i="18"/>
  <c r="O246" i="18"/>
  <c r="P246" i="18"/>
  <c r="Q246" i="18" s="1"/>
  <c r="R246" i="18"/>
  <c r="S246" i="18"/>
  <c r="O247" i="18"/>
  <c r="P247" i="18"/>
  <c r="Q247" i="18" s="1"/>
  <c r="R247" i="18"/>
  <c r="S247" i="18"/>
  <c r="O248" i="18"/>
  <c r="P248" i="18"/>
  <c r="Q248" i="18" s="1"/>
  <c r="R248" i="18"/>
  <c r="S248" i="18"/>
  <c r="O249" i="18"/>
  <c r="P249" i="18"/>
  <c r="Q249" i="18" s="1"/>
  <c r="R249" i="18"/>
  <c r="S249" i="18"/>
  <c r="O250" i="18"/>
  <c r="P250" i="18"/>
  <c r="Q250" i="18" s="1"/>
  <c r="R250" i="18"/>
  <c r="S250" i="18"/>
  <c r="O251" i="18"/>
  <c r="P251" i="18"/>
  <c r="Q251" i="18" s="1"/>
  <c r="R251" i="18"/>
  <c r="S251" i="18"/>
  <c r="O252" i="18"/>
  <c r="P252" i="18"/>
  <c r="Q252" i="18" s="1"/>
  <c r="R252" i="18"/>
  <c r="S252" i="18"/>
  <c r="O253" i="18"/>
  <c r="P253" i="18"/>
  <c r="Q253" i="18" s="1"/>
  <c r="R253" i="18"/>
  <c r="S253" i="18"/>
  <c r="O254" i="18"/>
  <c r="P254" i="18"/>
  <c r="Q254" i="18" s="1"/>
  <c r="R254" i="18"/>
  <c r="S254" i="18"/>
  <c r="O255" i="18"/>
  <c r="P255" i="18"/>
  <c r="Q255" i="18" s="1"/>
  <c r="R255" i="18"/>
  <c r="S255" i="18"/>
  <c r="O256" i="18"/>
  <c r="P256" i="18"/>
  <c r="Q256" i="18" s="1"/>
  <c r="R256" i="18"/>
  <c r="S256" i="18"/>
  <c r="O257" i="18"/>
  <c r="P257" i="18"/>
  <c r="Q257" i="18" s="1"/>
  <c r="R257" i="18"/>
  <c r="S257" i="18"/>
  <c r="O258" i="18"/>
  <c r="P258" i="18"/>
  <c r="Q258" i="18" s="1"/>
  <c r="R258" i="18"/>
  <c r="S258" i="18"/>
  <c r="O259" i="18"/>
  <c r="P259" i="18"/>
  <c r="Q259" i="18" s="1"/>
  <c r="R259" i="18"/>
  <c r="S259" i="18"/>
  <c r="O260" i="18"/>
  <c r="P260" i="18"/>
  <c r="Q260" i="18" s="1"/>
  <c r="R260" i="18"/>
  <c r="S260" i="18"/>
  <c r="O261" i="18"/>
  <c r="P261" i="18"/>
  <c r="Q261" i="18" s="1"/>
  <c r="R261" i="18"/>
  <c r="S261" i="18"/>
  <c r="O262" i="18"/>
  <c r="P262" i="18"/>
  <c r="Q262" i="18" s="1"/>
  <c r="R262" i="18"/>
  <c r="S262" i="18"/>
  <c r="O263" i="18"/>
  <c r="P263" i="18"/>
  <c r="Q263" i="18" s="1"/>
  <c r="R263" i="18"/>
  <c r="S263" i="18"/>
  <c r="O264" i="18"/>
  <c r="P264" i="18"/>
  <c r="Q264" i="18" s="1"/>
  <c r="R264" i="18"/>
  <c r="S264" i="18"/>
  <c r="O265" i="18"/>
  <c r="P265" i="18"/>
  <c r="Q265" i="18" s="1"/>
  <c r="R265" i="18"/>
  <c r="S265" i="18"/>
  <c r="O266" i="18"/>
  <c r="P266" i="18"/>
  <c r="Q266" i="18" s="1"/>
  <c r="R266" i="18"/>
  <c r="S266" i="18"/>
  <c r="O267" i="18"/>
  <c r="P267" i="18"/>
  <c r="Q267" i="18" s="1"/>
  <c r="R267" i="18"/>
  <c r="S267" i="18"/>
  <c r="O268" i="18"/>
  <c r="P268" i="18"/>
  <c r="Q268" i="18" s="1"/>
  <c r="R268" i="18"/>
  <c r="S268" i="18"/>
  <c r="O269" i="18"/>
  <c r="P269" i="18"/>
  <c r="Q269" i="18" s="1"/>
  <c r="R269" i="18"/>
  <c r="S269" i="18"/>
  <c r="O270" i="18"/>
  <c r="P270" i="18"/>
  <c r="Q270" i="18" s="1"/>
  <c r="R270" i="18"/>
  <c r="S270" i="18"/>
  <c r="O271" i="18"/>
  <c r="P271" i="18"/>
  <c r="Q271" i="18" s="1"/>
  <c r="R271" i="18"/>
  <c r="S271" i="18"/>
  <c r="O272" i="18"/>
  <c r="P272" i="18"/>
  <c r="Q272" i="18" s="1"/>
  <c r="R272" i="18"/>
  <c r="S272" i="18"/>
  <c r="O273" i="18"/>
  <c r="P273" i="18"/>
  <c r="Q273" i="18" s="1"/>
  <c r="R273" i="18"/>
  <c r="S273" i="18"/>
  <c r="O274" i="18"/>
  <c r="P274" i="18"/>
  <c r="Q274" i="18" s="1"/>
  <c r="R274" i="18"/>
  <c r="S274" i="18"/>
  <c r="O275" i="18"/>
  <c r="P275" i="18"/>
  <c r="Q275" i="18" s="1"/>
  <c r="R275" i="18"/>
  <c r="S275" i="18"/>
  <c r="O276" i="18"/>
  <c r="P276" i="18"/>
  <c r="Q276" i="18" s="1"/>
  <c r="R276" i="18"/>
  <c r="S276" i="18"/>
  <c r="O277" i="18"/>
  <c r="P277" i="18"/>
  <c r="Q277" i="18" s="1"/>
  <c r="R277" i="18"/>
  <c r="S277" i="18"/>
  <c r="O278" i="18"/>
  <c r="P278" i="18"/>
  <c r="Q278" i="18" s="1"/>
  <c r="R278" i="18"/>
  <c r="S278" i="18"/>
  <c r="O279" i="18"/>
  <c r="P279" i="18"/>
  <c r="Q279" i="18" s="1"/>
  <c r="R279" i="18"/>
  <c r="S279" i="18"/>
  <c r="O280" i="18"/>
  <c r="P280" i="18"/>
  <c r="Q280" i="18" s="1"/>
  <c r="R280" i="18"/>
  <c r="S280" i="18"/>
  <c r="O281" i="18"/>
  <c r="P281" i="18"/>
  <c r="Q281" i="18" s="1"/>
  <c r="R281" i="18"/>
  <c r="S281" i="18"/>
  <c r="O282" i="18"/>
  <c r="P282" i="18"/>
  <c r="Q282" i="18" s="1"/>
  <c r="R282" i="18"/>
  <c r="S282" i="18"/>
  <c r="O283" i="18"/>
  <c r="P283" i="18"/>
  <c r="Q283" i="18" s="1"/>
  <c r="R283" i="18"/>
  <c r="S283" i="18"/>
  <c r="O284" i="18"/>
  <c r="P284" i="18"/>
  <c r="Q284" i="18" s="1"/>
  <c r="R284" i="18"/>
  <c r="S284" i="18"/>
  <c r="O285" i="18"/>
  <c r="P285" i="18"/>
  <c r="Q285" i="18" s="1"/>
  <c r="R285" i="18"/>
  <c r="S285" i="18"/>
  <c r="O286" i="18"/>
  <c r="P286" i="18"/>
  <c r="Q286" i="18" s="1"/>
  <c r="R286" i="18"/>
  <c r="S286" i="18"/>
  <c r="O287" i="18"/>
  <c r="P287" i="18"/>
  <c r="Q287" i="18" s="1"/>
  <c r="R287" i="18"/>
  <c r="S287" i="18"/>
  <c r="O288" i="18"/>
  <c r="P288" i="18"/>
  <c r="Q288" i="18" s="1"/>
  <c r="R288" i="18"/>
  <c r="S288" i="18"/>
  <c r="O289" i="18"/>
  <c r="P289" i="18"/>
  <c r="Q289" i="18" s="1"/>
  <c r="R289" i="18"/>
  <c r="S289" i="18"/>
  <c r="O290" i="18"/>
  <c r="P290" i="18"/>
  <c r="Q290" i="18" s="1"/>
  <c r="R290" i="18"/>
  <c r="S290" i="18"/>
  <c r="O291" i="18"/>
  <c r="P291" i="18"/>
  <c r="Q291" i="18" s="1"/>
  <c r="R291" i="18"/>
  <c r="S291" i="18"/>
  <c r="O292" i="18"/>
  <c r="P292" i="18"/>
  <c r="Q292" i="18" s="1"/>
  <c r="R292" i="18"/>
  <c r="S292" i="18"/>
  <c r="O293" i="18"/>
  <c r="P293" i="18"/>
  <c r="Q293" i="18" s="1"/>
  <c r="R293" i="18"/>
  <c r="S293" i="18"/>
  <c r="O294" i="18"/>
  <c r="P294" i="18"/>
  <c r="Q294" i="18" s="1"/>
  <c r="R294" i="18"/>
  <c r="S294" i="18"/>
  <c r="O295" i="18"/>
  <c r="P295" i="18"/>
  <c r="Q295" i="18" s="1"/>
  <c r="R295" i="18"/>
  <c r="S295" i="18"/>
  <c r="O296" i="18"/>
  <c r="P296" i="18"/>
  <c r="Q296" i="18" s="1"/>
  <c r="R296" i="18"/>
  <c r="S296" i="18"/>
  <c r="O297" i="18"/>
  <c r="P297" i="18"/>
  <c r="Q297" i="18" s="1"/>
  <c r="R297" i="18"/>
  <c r="S297" i="18"/>
  <c r="O298" i="18"/>
  <c r="P298" i="18"/>
  <c r="Q298" i="18" s="1"/>
  <c r="R298" i="18"/>
  <c r="S298" i="18"/>
  <c r="O299" i="18"/>
  <c r="P299" i="18"/>
  <c r="Q299" i="18" s="1"/>
  <c r="R299" i="18"/>
  <c r="S299" i="18"/>
  <c r="O300" i="18"/>
  <c r="P300" i="18"/>
  <c r="Q300" i="18" s="1"/>
  <c r="R300" i="18"/>
  <c r="S300" i="18"/>
  <c r="O301" i="18"/>
  <c r="P301" i="18"/>
  <c r="Q301" i="18" s="1"/>
  <c r="R301" i="18"/>
  <c r="S301" i="18"/>
  <c r="O302" i="18"/>
  <c r="P302" i="18"/>
  <c r="Q302" i="18" s="1"/>
  <c r="R302" i="18"/>
  <c r="S302" i="18"/>
  <c r="O303" i="18"/>
  <c r="P303" i="18"/>
  <c r="Q303" i="18" s="1"/>
  <c r="R303" i="18"/>
  <c r="S303" i="18"/>
  <c r="O304" i="18"/>
  <c r="P304" i="18"/>
  <c r="Q304" i="18" s="1"/>
  <c r="R304" i="18"/>
  <c r="S304" i="18"/>
  <c r="O305" i="18"/>
  <c r="P305" i="18"/>
  <c r="Q305" i="18" s="1"/>
  <c r="R305" i="18"/>
  <c r="S305" i="18"/>
  <c r="O306" i="18"/>
  <c r="P306" i="18"/>
  <c r="Q306" i="18" s="1"/>
  <c r="R306" i="18"/>
  <c r="S306" i="18"/>
  <c r="O307" i="18"/>
  <c r="P307" i="18"/>
  <c r="Q307" i="18" s="1"/>
  <c r="R307" i="18"/>
  <c r="S307" i="18"/>
  <c r="O308" i="18"/>
  <c r="P308" i="18"/>
  <c r="Q308" i="18" s="1"/>
  <c r="R308" i="18"/>
  <c r="S308" i="18"/>
  <c r="O309" i="18"/>
  <c r="P309" i="18"/>
  <c r="Q309" i="18" s="1"/>
  <c r="R309" i="18"/>
  <c r="S309" i="18"/>
  <c r="O310" i="18"/>
  <c r="P310" i="18"/>
  <c r="Q310" i="18" s="1"/>
  <c r="R310" i="18"/>
  <c r="S310" i="18"/>
  <c r="O311" i="18"/>
  <c r="P311" i="18"/>
  <c r="Q311" i="18" s="1"/>
  <c r="R311" i="18"/>
  <c r="S311" i="18"/>
  <c r="O312" i="18"/>
  <c r="P312" i="18"/>
  <c r="Q312" i="18" s="1"/>
  <c r="R312" i="18"/>
  <c r="S312" i="18"/>
  <c r="O313" i="18"/>
  <c r="P313" i="18"/>
  <c r="Q313" i="18" s="1"/>
  <c r="R313" i="18"/>
  <c r="S313" i="18"/>
  <c r="O314" i="18"/>
  <c r="P314" i="18"/>
  <c r="Q314" i="18"/>
  <c r="R314" i="18"/>
  <c r="S314" i="18"/>
  <c r="O315" i="18"/>
  <c r="P315" i="18"/>
  <c r="Q315" i="18" s="1"/>
  <c r="R315" i="18"/>
  <c r="S315" i="18"/>
  <c r="O316" i="18"/>
  <c r="P316" i="18"/>
  <c r="Q316" i="18" s="1"/>
  <c r="R316" i="18"/>
  <c r="S316" i="18"/>
  <c r="O317" i="18"/>
  <c r="P317" i="18"/>
  <c r="Q317" i="18" s="1"/>
  <c r="R317" i="18"/>
  <c r="S317" i="18"/>
  <c r="O318" i="18"/>
  <c r="P318" i="18"/>
  <c r="Q318" i="18" s="1"/>
  <c r="R318" i="18"/>
  <c r="S318" i="18"/>
  <c r="O319" i="18"/>
  <c r="P319" i="18"/>
  <c r="Q319" i="18" s="1"/>
  <c r="R319" i="18"/>
  <c r="S319" i="18"/>
  <c r="O320" i="18"/>
  <c r="P320" i="18"/>
  <c r="Q320" i="18" s="1"/>
  <c r="R320" i="18"/>
  <c r="S320" i="18"/>
  <c r="O321" i="18"/>
  <c r="P321" i="18"/>
  <c r="Q321" i="18" s="1"/>
  <c r="R321" i="18"/>
  <c r="S321" i="18"/>
  <c r="O322" i="18"/>
  <c r="P322" i="18"/>
  <c r="Q322" i="18" s="1"/>
  <c r="R322" i="18"/>
  <c r="S322" i="18"/>
  <c r="O323" i="18"/>
  <c r="P323" i="18"/>
  <c r="Q323" i="18" s="1"/>
  <c r="R323" i="18"/>
  <c r="S323" i="18"/>
  <c r="O324" i="18"/>
  <c r="P324" i="18"/>
  <c r="Q324" i="18" s="1"/>
  <c r="R324" i="18"/>
  <c r="S324" i="18"/>
  <c r="O325" i="18"/>
  <c r="P325" i="18"/>
  <c r="Q325" i="18" s="1"/>
  <c r="R325" i="18"/>
  <c r="S325" i="18"/>
  <c r="O326" i="18"/>
  <c r="P326" i="18"/>
  <c r="Q326" i="18" s="1"/>
  <c r="R326" i="18"/>
  <c r="S326" i="18"/>
  <c r="O327" i="18"/>
  <c r="P327" i="18"/>
  <c r="Q327" i="18" s="1"/>
  <c r="R327" i="18"/>
  <c r="S327" i="18"/>
  <c r="O328" i="18"/>
  <c r="P328" i="18"/>
  <c r="Q328" i="18" s="1"/>
  <c r="R328" i="18"/>
  <c r="S328" i="18"/>
  <c r="O329" i="18"/>
  <c r="P329" i="18"/>
  <c r="Q329" i="18" s="1"/>
  <c r="R329" i="18"/>
  <c r="S329" i="18"/>
  <c r="O330" i="18"/>
  <c r="P330" i="18"/>
  <c r="Q330" i="18" s="1"/>
  <c r="R330" i="18"/>
  <c r="S330" i="18"/>
  <c r="O331" i="18"/>
  <c r="P331" i="18"/>
  <c r="Q331" i="18"/>
  <c r="R331" i="18"/>
  <c r="S331" i="18"/>
  <c r="O332" i="18"/>
  <c r="P332" i="18"/>
  <c r="Q332" i="18" s="1"/>
  <c r="R332" i="18"/>
  <c r="S332" i="18"/>
  <c r="O333" i="18"/>
  <c r="P333" i="18"/>
  <c r="Q333" i="18" s="1"/>
  <c r="R333" i="18"/>
  <c r="S333" i="18"/>
  <c r="O334" i="18"/>
  <c r="P334" i="18"/>
  <c r="Q334" i="18" s="1"/>
  <c r="R334" i="18"/>
  <c r="S334" i="18"/>
  <c r="O335" i="18"/>
  <c r="P335" i="18"/>
  <c r="Q335" i="18" s="1"/>
  <c r="R335" i="18"/>
  <c r="S335" i="18"/>
  <c r="O336" i="18"/>
  <c r="P336" i="18"/>
  <c r="Q336" i="18" s="1"/>
  <c r="R336" i="18"/>
  <c r="S336" i="18"/>
  <c r="O337" i="18"/>
  <c r="P337" i="18"/>
  <c r="Q337" i="18" s="1"/>
  <c r="R337" i="18"/>
  <c r="S337" i="18"/>
  <c r="O338" i="18"/>
  <c r="P338" i="18"/>
  <c r="Q338" i="18" s="1"/>
  <c r="R338" i="18"/>
  <c r="S338" i="18"/>
  <c r="O339" i="18"/>
  <c r="P339" i="18"/>
  <c r="Q339" i="18" s="1"/>
  <c r="R339" i="18"/>
  <c r="S339" i="18"/>
  <c r="O340" i="18"/>
  <c r="P340" i="18"/>
  <c r="Q340" i="18" s="1"/>
  <c r="R340" i="18"/>
  <c r="S340" i="18"/>
  <c r="O341" i="18"/>
  <c r="P341" i="18"/>
  <c r="Q341" i="18" s="1"/>
  <c r="R341" i="18"/>
  <c r="S341" i="18"/>
  <c r="O342" i="18"/>
  <c r="P342" i="18"/>
  <c r="Q342" i="18" s="1"/>
  <c r="R342" i="18"/>
  <c r="S342" i="18"/>
  <c r="O343" i="18"/>
  <c r="P343" i="18"/>
  <c r="Q343" i="18" s="1"/>
  <c r="R343" i="18"/>
  <c r="S343" i="18"/>
  <c r="O344" i="18"/>
  <c r="P344" i="18"/>
  <c r="Q344" i="18" s="1"/>
  <c r="R344" i="18"/>
  <c r="S344" i="18"/>
  <c r="O345" i="18"/>
  <c r="P345" i="18"/>
  <c r="Q345" i="18" s="1"/>
  <c r="R345" i="18"/>
  <c r="S345" i="18"/>
  <c r="O346" i="18"/>
  <c r="P346" i="18"/>
  <c r="Q346" i="18" s="1"/>
  <c r="R346" i="18"/>
  <c r="S346" i="18"/>
  <c r="O347" i="18"/>
  <c r="P347" i="18"/>
  <c r="Q347" i="18" s="1"/>
  <c r="R347" i="18"/>
  <c r="S347" i="18"/>
  <c r="O348" i="18"/>
  <c r="P348" i="18"/>
  <c r="Q348" i="18" s="1"/>
  <c r="R348" i="18"/>
  <c r="S348" i="18"/>
  <c r="O349" i="18"/>
  <c r="P349" i="18"/>
  <c r="Q349" i="18" s="1"/>
  <c r="R349" i="18"/>
  <c r="S349" i="18"/>
  <c r="O350" i="18"/>
  <c r="P350" i="18"/>
  <c r="Q350" i="18" s="1"/>
  <c r="R350" i="18"/>
  <c r="S350" i="18"/>
  <c r="O351" i="18"/>
  <c r="P351" i="18"/>
  <c r="Q351" i="18" s="1"/>
  <c r="R351" i="18"/>
  <c r="S351" i="18"/>
  <c r="O352" i="18"/>
  <c r="P352" i="18"/>
  <c r="Q352" i="18" s="1"/>
  <c r="R352" i="18"/>
  <c r="S352" i="18"/>
  <c r="O353" i="18"/>
  <c r="P353" i="18"/>
  <c r="Q353" i="18" s="1"/>
  <c r="R353" i="18"/>
  <c r="S353" i="18"/>
  <c r="O354" i="18"/>
  <c r="P354" i="18"/>
  <c r="Q354" i="18" s="1"/>
  <c r="R354" i="18"/>
  <c r="S354" i="18"/>
  <c r="O355" i="18"/>
  <c r="P355" i="18"/>
  <c r="Q355" i="18" s="1"/>
  <c r="R355" i="18"/>
  <c r="S355" i="18"/>
  <c r="O356" i="18"/>
  <c r="P356" i="18"/>
  <c r="Q356" i="18" s="1"/>
  <c r="R356" i="18"/>
  <c r="S356" i="18"/>
  <c r="O357" i="18"/>
  <c r="P357" i="18"/>
  <c r="Q357" i="18" s="1"/>
  <c r="R357" i="18"/>
  <c r="S357" i="18"/>
  <c r="O358" i="18"/>
  <c r="P358" i="18"/>
  <c r="Q358" i="18" s="1"/>
  <c r="R358" i="18"/>
  <c r="S358" i="18"/>
  <c r="O359" i="18"/>
  <c r="P359" i="18"/>
  <c r="Q359" i="18" s="1"/>
  <c r="R359" i="18"/>
  <c r="S359" i="18"/>
  <c r="O360" i="18"/>
  <c r="P360" i="18"/>
  <c r="Q360" i="18" s="1"/>
  <c r="R360" i="18"/>
  <c r="S360" i="18"/>
  <c r="O361" i="18"/>
  <c r="P361" i="18"/>
  <c r="Q361" i="18" s="1"/>
  <c r="R361" i="18"/>
  <c r="S361" i="18"/>
  <c r="O362" i="18"/>
  <c r="P362" i="18"/>
  <c r="Q362" i="18" s="1"/>
  <c r="R362" i="18"/>
  <c r="S362" i="18"/>
  <c r="O363" i="18"/>
  <c r="P363" i="18"/>
  <c r="Q363" i="18" s="1"/>
  <c r="R363" i="18"/>
  <c r="S363" i="18"/>
  <c r="O364" i="18"/>
  <c r="P364" i="18"/>
  <c r="Q364" i="18" s="1"/>
  <c r="R364" i="18"/>
  <c r="S364" i="18"/>
  <c r="O365" i="18"/>
  <c r="P365" i="18"/>
  <c r="Q365" i="18" s="1"/>
  <c r="R365" i="18"/>
  <c r="S365" i="18"/>
  <c r="O366" i="18"/>
  <c r="P366" i="18"/>
  <c r="Q366" i="18" s="1"/>
  <c r="R366" i="18"/>
  <c r="S366" i="18"/>
  <c r="O367" i="18"/>
  <c r="P367" i="18"/>
  <c r="Q367" i="18" s="1"/>
  <c r="R367" i="18"/>
  <c r="S367" i="18"/>
  <c r="O368" i="18"/>
  <c r="P368" i="18"/>
  <c r="Q368" i="18" s="1"/>
  <c r="R368" i="18"/>
  <c r="S368" i="18"/>
  <c r="O369" i="18"/>
  <c r="P369" i="18"/>
  <c r="Q369" i="18" s="1"/>
  <c r="R369" i="18"/>
  <c r="S369" i="18"/>
  <c r="O370" i="18"/>
  <c r="P370" i="18"/>
  <c r="Q370" i="18" s="1"/>
  <c r="R370" i="18"/>
  <c r="S370" i="18"/>
  <c r="O371" i="18"/>
  <c r="P371" i="18"/>
  <c r="Q371" i="18" s="1"/>
  <c r="R371" i="18"/>
  <c r="S371" i="18"/>
  <c r="O372" i="18"/>
  <c r="P372" i="18"/>
  <c r="Q372" i="18" s="1"/>
  <c r="R372" i="18"/>
  <c r="S372" i="18"/>
  <c r="O373" i="18"/>
  <c r="P373" i="18"/>
  <c r="Q373" i="18"/>
  <c r="R373" i="18"/>
  <c r="S373" i="18"/>
  <c r="O374" i="18"/>
  <c r="P374" i="18"/>
  <c r="Q374" i="18" s="1"/>
  <c r="R374" i="18"/>
  <c r="S374" i="18"/>
  <c r="O375" i="18"/>
  <c r="P375" i="18"/>
  <c r="Q375" i="18" s="1"/>
  <c r="R375" i="18"/>
  <c r="S375" i="18"/>
  <c r="O376" i="18"/>
  <c r="P376" i="18"/>
  <c r="Q376" i="18" s="1"/>
  <c r="R376" i="18"/>
  <c r="S376" i="18"/>
  <c r="O377" i="18"/>
  <c r="P377" i="18"/>
  <c r="Q377" i="18" s="1"/>
  <c r="R377" i="18"/>
  <c r="S377" i="18"/>
  <c r="O378" i="18"/>
  <c r="P378" i="18"/>
  <c r="Q378" i="18" s="1"/>
  <c r="R378" i="18"/>
  <c r="S378" i="18"/>
  <c r="O379" i="18"/>
  <c r="P379" i="18"/>
  <c r="Q379" i="18" s="1"/>
  <c r="R379" i="18"/>
  <c r="S379" i="18"/>
  <c r="O380" i="18"/>
  <c r="P380" i="18"/>
  <c r="Q380" i="18" s="1"/>
  <c r="R380" i="18"/>
  <c r="S380" i="18"/>
  <c r="O381" i="18"/>
  <c r="P381" i="18"/>
  <c r="Q381" i="18" s="1"/>
  <c r="R381" i="18"/>
  <c r="S381" i="18"/>
  <c r="O382" i="18"/>
  <c r="P382" i="18"/>
  <c r="Q382" i="18" s="1"/>
  <c r="R382" i="18"/>
  <c r="S382" i="18"/>
  <c r="O383" i="18"/>
  <c r="P383" i="18"/>
  <c r="Q383" i="18" s="1"/>
  <c r="R383" i="18"/>
  <c r="S383" i="18"/>
  <c r="O384" i="18"/>
  <c r="P384" i="18"/>
  <c r="Q384" i="18" s="1"/>
  <c r="R384" i="18"/>
  <c r="S384" i="18"/>
  <c r="O385" i="18"/>
  <c r="P385" i="18"/>
  <c r="Q385" i="18" s="1"/>
  <c r="R385" i="18"/>
  <c r="S385" i="18"/>
  <c r="O386" i="18"/>
  <c r="P386" i="18"/>
  <c r="Q386" i="18" s="1"/>
  <c r="R386" i="18"/>
  <c r="S386" i="18"/>
  <c r="O387" i="18"/>
  <c r="P387" i="18"/>
  <c r="Q387" i="18" s="1"/>
  <c r="R387" i="18"/>
  <c r="S387" i="18"/>
  <c r="O388" i="18"/>
  <c r="P388" i="18"/>
  <c r="Q388" i="18" s="1"/>
  <c r="R388" i="18"/>
  <c r="S388" i="18"/>
  <c r="O389" i="18"/>
  <c r="P389" i="18"/>
  <c r="Q389" i="18" s="1"/>
  <c r="R389" i="18"/>
  <c r="S389" i="18"/>
  <c r="O390" i="18"/>
  <c r="P390" i="18"/>
  <c r="Q390" i="18" s="1"/>
  <c r="R390" i="18"/>
  <c r="S390" i="18"/>
  <c r="O391" i="18"/>
  <c r="P391" i="18"/>
  <c r="Q391" i="18" s="1"/>
  <c r="R391" i="18"/>
  <c r="S391" i="18"/>
  <c r="O392" i="18"/>
  <c r="P392" i="18"/>
  <c r="Q392" i="18" s="1"/>
  <c r="R392" i="18"/>
  <c r="S392" i="18"/>
  <c r="O393" i="18"/>
  <c r="P393" i="18"/>
  <c r="Q393" i="18" s="1"/>
  <c r="R393" i="18"/>
  <c r="S393" i="18"/>
  <c r="O394" i="18"/>
  <c r="P394" i="18"/>
  <c r="Q394" i="18" s="1"/>
  <c r="R394" i="18"/>
  <c r="S394" i="18"/>
  <c r="O395" i="18"/>
  <c r="P395" i="18"/>
  <c r="Q395" i="18" s="1"/>
  <c r="R395" i="18"/>
  <c r="S395" i="18"/>
  <c r="O396" i="18"/>
  <c r="P396" i="18"/>
  <c r="Q396" i="18" s="1"/>
  <c r="R396" i="18"/>
  <c r="S396" i="18"/>
  <c r="O397" i="18"/>
  <c r="P397" i="18"/>
  <c r="Q397" i="18" s="1"/>
  <c r="R397" i="18"/>
  <c r="S397" i="18"/>
  <c r="O398" i="18"/>
  <c r="P398" i="18"/>
  <c r="Q398" i="18" s="1"/>
  <c r="R398" i="18"/>
  <c r="S398" i="18"/>
  <c r="O399" i="18"/>
  <c r="P399" i="18"/>
  <c r="Q399" i="18" s="1"/>
  <c r="R399" i="18"/>
  <c r="S399" i="18"/>
  <c r="O400" i="18"/>
  <c r="P400" i="18"/>
  <c r="Q400" i="18" s="1"/>
  <c r="R400" i="18"/>
  <c r="S400" i="18"/>
  <c r="O401" i="18"/>
  <c r="P401" i="18"/>
  <c r="Q401" i="18" s="1"/>
  <c r="R401" i="18"/>
  <c r="S401" i="18"/>
  <c r="O402" i="18"/>
  <c r="P402" i="18"/>
  <c r="Q402" i="18" s="1"/>
  <c r="R402" i="18"/>
  <c r="S402" i="18"/>
  <c r="O403" i="18"/>
  <c r="P403" i="18"/>
  <c r="Q403" i="18" s="1"/>
  <c r="R403" i="18"/>
  <c r="S403" i="18"/>
  <c r="O404" i="18"/>
  <c r="P404" i="18"/>
  <c r="Q404" i="18" s="1"/>
  <c r="R404" i="18"/>
  <c r="S404" i="18"/>
  <c r="O405" i="18"/>
  <c r="P405" i="18"/>
  <c r="Q405" i="18" s="1"/>
  <c r="R405" i="18"/>
  <c r="S405" i="18"/>
  <c r="O406" i="18"/>
  <c r="P406" i="18"/>
  <c r="Q406" i="18" s="1"/>
  <c r="R406" i="18"/>
  <c r="S406" i="18"/>
  <c r="O407" i="18"/>
  <c r="P407" i="18"/>
  <c r="Q407" i="18" s="1"/>
  <c r="R407" i="18"/>
  <c r="S407" i="18"/>
  <c r="O408" i="18"/>
  <c r="P408" i="18"/>
  <c r="Q408" i="18" s="1"/>
  <c r="R408" i="18"/>
  <c r="S408" i="18"/>
  <c r="O409" i="18"/>
  <c r="P409" i="18"/>
  <c r="Q409" i="18" s="1"/>
  <c r="R409" i="18"/>
  <c r="S409" i="18"/>
  <c r="O410" i="18"/>
  <c r="P410" i="18"/>
  <c r="Q410" i="18" s="1"/>
  <c r="R410" i="18"/>
  <c r="S410" i="18"/>
  <c r="O411" i="18"/>
  <c r="P411" i="18"/>
  <c r="Q411" i="18" s="1"/>
  <c r="R411" i="18"/>
  <c r="S411" i="18"/>
  <c r="O412" i="18"/>
  <c r="P412" i="18"/>
  <c r="Q412" i="18" s="1"/>
  <c r="R412" i="18"/>
  <c r="S412" i="18"/>
  <c r="O413" i="18"/>
  <c r="P413" i="18"/>
  <c r="Q413" i="18" s="1"/>
  <c r="R413" i="18"/>
  <c r="S413" i="18"/>
  <c r="O414" i="18"/>
  <c r="P414" i="18"/>
  <c r="Q414" i="18" s="1"/>
  <c r="R414" i="18"/>
  <c r="S414" i="18"/>
  <c r="O415" i="18"/>
  <c r="P415" i="18"/>
  <c r="Q415" i="18" s="1"/>
  <c r="R415" i="18"/>
  <c r="S415" i="18"/>
  <c r="O416" i="18"/>
  <c r="P416" i="18"/>
  <c r="Q416" i="18" s="1"/>
  <c r="R416" i="18"/>
  <c r="S416" i="18"/>
  <c r="O417" i="18"/>
  <c r="P417" i="18"/>
  <c r="Q417" i="18" s="1"/>
  <c r="R417" i="18"/>
  <c r="S417" i="18"/>
  <c r="O418" i="18"/>
  <c r="P418" i="18"/>
  <c r="Q418" i="18" s="1"/>
  <c r="R418" i="18"/>
  <c r="S418" i="18"/>
  <c r="O419" i="18"/>
  <c r="P419" i="18"/>
  <c r="Q419" i="18" s="1"/>
  <c r="R419" i="18"/>
  <c r="S419" i="18"/>
  <c r="O420" i="18"/>
  <c r="P420" i="18"/>
  <c r="Q420" i="18" s="1"/>
  <c r="R420" i="18"/>
  <c r="S420" i="18"/>
  <c r="O421" i="18"/>
  <c r="P421" i="18"/>
  <c r="Q421" i="18" s="1"/>
  <c r="R421" i="18"/>
  <c r="S421" i="18"/>
  <c r="O422" i="18"/>
  <c r="P422" i="18"/>
  <c r="Q422" i="18" s="1"/>
  <c r="R422" i="18"/>
  <c r="S422" i="18"/>
  <c r="O423" i="18"/>
  <c r="P423" i="18"/>
  <c r="Q423" i="18" s="1"/>
  <c r="R423" i="18"/>
  <c r="S423" i="18"/>
  <c r="O424" i="18"/>
  <c r="P424" i="18"/>
  <c r="Q424" i="18" s="1"/>
  <c r="R424" i="18"/>
  <c r="S424" i="18"/>
  <c r="O425" i="18"/>
  <c r="P425" i="18"/>
  <c r="Q425" i="18" s="1"/>
  <c r="R425" i="18"/>
  <c r="S425" i="18"/>
  <c r="O426" i="18"/>
  <c r="P426" i="18"/>
  <c r="Q426" i="18" s="1"/>
  <c r="R426" i="18"/>
  <c r="S426" i="18"/>
  <c r="O427" i="18"/>
  <c r="P427" i="18"/>
  <c r="Q427" i="18" s="1"/>
  <c r="R427" i="18"/>
  <c r="S427" i="18"/>
  <c r="O428" i="18"/>
  <c r="P428" i="18"/>
  <c r="Q428" i="18" s="1"/>
  <c r="R428" i="18"/>
  <c r="S428" i="18"/>
  <c r="O429" i="18"/>
  <c r="P429" i="18"/>
  <c r="Q429" i="18" s="1"/>
  <c r="R429" i="18"/>
  <c r="S429" i="18"/>
  <c r="O430" i="18"/>
  <c r="P430" i="18"/>
  <c r="Q430" i="18"/>
  <c r="R430" i="18"/>
  <c r="S430" i="18"/>
  <c r="O431" i="18"/>
  <c r="P431" i="18"/>
  <c r="Q431" i="18" s="1"/>
  <c r="R431" i="18"/>
  <c r="S431" i="18"/>
  <c r="O432" i="18"/>
  <c r="P432" i="18"/>
  <c r="Q432" i="18" s="1"/>
  <c r="R432" i="18"/>
  <c r="S432" i="18"/>
  <c r="O433" i="18"/>
  <c r="P433" i="18"/>
  <c r="Q433" i="18" s="1"/>
  <c r="R433" i="18"/>
  <c r="S433" i="18"/>
  <c r="O434" i="18"/>
  <c r="P434" i="18"/>
  <c r="Q434" i="18" s="1"/>
  <c r="R434" i="18"/>
  <c r="S434" i="18"/>
  <c r="O435" i="18"/>
  <c r="P435" i="18"/>
  <c r="Q435" i="18" s="1"/>
  <c r="R435" i="18"/>
  <c r="S435" i="18"/>
  <c r="O436" i="18"/>
  <c r="P436" i="18"/>
  <c r="Q436" i="18" s="1"/>
  <c r="R436" i="18"/>
  <c r="S436" i="18"/>
  <c r="O437" i="18"/>
  <c r="P437" i="18"/>
  <c r="Q437" i="18" s="1"/>
  <c r="R437" i="18"/>
  <c r="S437" i="18"/>
  <c r="O438" i="18"/>
  <c r="P438" i="18"/>
  <c r="Q438" i="18" s="1"/>
  <c r="R438" i="18"/>
  <c r="S438" i="18"/>
  <c r="O439" i="18"/>
  <c r="P439" i="18"/>
  <c r="Q439" i="18"/>
  <c r="R439" i="18"/>
  <c r="S439" i="18"/>
  <c r="O440" i="18"/>
  <c r="P440" i="18"/>
  <c r="Q440" i="18" s="1"/>
  <c r="R440" i="18"/>
  <c r="S440" i="18"/>
  <c r="O441" i="18"/>
  <c r="P441" i="18"/>
  <c r="Q441" i="18" s="1"/>
  <c r="R441" i="18"/>
  <c r="S441" i="18"/>
  <c r="O442" i="18"/>
  <c r="P442" i="18"/>
  <c r="Q442" i="18" s="1"/>
  <c r="R442" i="18"/>
  <c r="S442" i="18"/>
  <c r="O443" i="18"/>
  <c r="P443" i="18"/>
  <c r="Q443" i="18" s="1"/>
  <c r="R443" i="18"/>
  <c r="S443" i="18"/>
  <c r="O444" i="18"/>
  <c r="P444" i="18"/>
  <c r="Q444" i="18" s="1"/>
  <c r="R444" i="18"/>
  <c r="S444" i="18"/>
  <c r="O445" i="18"/>
  <c r="P445" i="18"/>
  <c r="Q445" i="18" s="1"/>
  <c r="R445" i="18"/>
  <c r="S445" i="18"/>
  <c r="O446" i="18"/>
  <c r="P446" i="18"/>
  <c r="Q446" i="18" s="1"/>
  <c r="R446" i="18"/>
  <c r="S446" i="18"/>
  <c r="O447" i="18"/>
  <c r="P447" i="18"/>
  <c r="Q447" i="18" s="1"/>
  <c r="R447" i="18"/>
  <c r="S447" i="18"/>
  <c r="O448" i="18"/>
  <c r="P448" i="18"/>
  <c r="Q448" i="18" s="1"/>
  <c r="R448" i="18"/>
  <c r="S448" i="18"/>
  <c r="O449" i="18"/>
  <c r="P449" i="18"/>
  <c r="Q449" i="18" s="1"/>
  <c r="R449" i="18"/>
  <c r="S449" i="18"/>
  <c r="O450" i="18"/>
  <c r="P450" i="18"/>
  <c r="Q450" i="18" s="1"/>
  <c r="R450" i="18"/>
  <c r="S450" i="18"/>
  <c r="O451" i="18"/>
  <c r="P451" i="18"/>
  <c r="Q451" i="18" s="1"/>
  <c r="R451" i="18"/>
  <c r="S451" i="18"/>
  <c r="O452" i="18"/>
  <c r="P452" i="18"/>
  <c r="Q452" i="18" s="1"/>
  <c r="R452" i="18"/>
  <c r="S452" i="18"/>
  <c r="O453" i="18"/>
  <c r="P453" i="18"/>
  <c r="Q453" i="18" s="1"/>
  <c r="R453" i="18"/>
  <c r="S453" i="18"/>
  <c r="O454" i="18"/>
  <c r="P454" i="18"/>
  <c r="Q454" i="18" s="1"/>
  <c r="R454" i="18"/>
  <c r="S454" i="18"/>
  <c r="O455" i="18"/>
  <c r="P455" i="18"/>
  <c r="Q455" i="18" s="1"/>
  <c r="R455" i="18"/>
  <c r="S455" i="18"/>
  <c r="O456" i="18"/>
  <c r="P456" i="18"/>
  <c r="Q456" i="18" s="1"/>
  <c r="R456" i="18"/>
  <c r="S456" i="18"/>
  <c r="O457" i="18"/>
  <c r="P457" i="18"/>
  <c r="Q457" i="18" s="1"/>
  <c r="R457" i="18"/>
  <c r="S457" i="18"/>
  <c r="O458" i="18"/>
  <c r="P458" i="18"/>
  <c r="Q458" i="18" s="1"/>
  <c r="R458" i="18"/>
  <c r="S458" i="18"/>
  <c r="O459" i="18"/>
  <c r="P459" i="18"/>
  <c r="Q459" i="18" s="1"/>
  <c r="R459" i="18"/>
  <c r="S459" i="18"/>
  <c r="O460" i="18"/>
  <c r="P460" i="18"/>
  <c r="Q460" i="18" s="1"/>
  <c r="R460" i="18"/>
  <c r="S460" i="18"/>
  <c r="O461" i="18"/>
  <c r="P461" i="18"/>
  <c r="Q461" i="18" s="1"/>
  <c r="R461" i="18"/>
  <c r="S461" i="18"/>
  <c r="O462" i="18"/>
  <c r="P462" i="18"/>
  <c r="Q462" i="18" s="1"/>
  <c r="R462" i="18"/>
  <c r="S462" i="18"/>
  <c r="O463" i="18"/>
  <c r="P463" i="18"/>
  <c r="Q463" i="18" s="1"/>
  <c r="R463" i="18"/>
  <c r="S463" i="18"/>
  <c r="O464" i="18"/>
  <c r="P464" i="18"/>
  <c r="Q464" i="18" s="1"/>
  <c r="R464" i="18"/>
  <c r="S464" i="18"/>
  <c r="O465" i="18"/>
  <c r="P465" i="18"/>
  <c r="Q465" i="18" s="1"/>
  <c r="R465" i="18"/>
  <c r="S465" i="18"/>
  <c r="O466" i="18"/>
  <c r="P466" i="18"/>
  <c r="Q466" i="18" s="1"/>
  <c r="R466" i="18"/>
  <c r="S466" i="18"/>
  <c r="O467" i="18"/>
  <c r="P467" i="18"/>
  <c r="Q467" i="18" s="1"/>
  <c r="R467" i="18"/>
  <c r="S467" i="18"/>
  <c r="O468" i="18"/>
  <c r="P468" i="18"/>
  <c r="Q468" i="18" s="1"/>
  <c r="R468" i="18"/>
  <c r="S468" i="18"/>
  <c r="O469" i="18"/>
  <c r="P469" i="18"/>
  <c r="Q469" i="18"/>
  <c r="R469" i="18"/>
  <c r="S469" i="18"/>
  <c r="O470" i="18"/>
  <c r="P470" i="18"/>
  <c r="Q470" i="18" s="1"/>
  <c r="R470" i="18"/>
  <c r="S470" i="18"/>
  <c r="O471" i="18"/>
  <c r="P471" i="18"/>
  <c r="Q471" i="18" s="1"/>
  <c r="R471" i="18"/>
  <c r="S471" i="18"/>
  <c r="O472" i="18"/>
  <c r="P472" i="18"/>
  <c r="Q472" i="18" s="1"/>
  <c r="R472" i="18"/>
  <c r="S472" i="18"/>
  <c r="O473" i="18"/>
  <c r="P473" i="18"/>
  <c r="Q473" i="18" s="1"/>
  <c r="R473" i="18"/>
  <c r="S473" i="18"/>
  <c r="O474" i="18"/>
  <c r="P474" i="18"/>
  <c r="Q474" i="18" s="1"/>
  <c r="R474" i="18"/>
  <c r="S474" i="18"/>
  <c r="O475" i="18"/>
  <c r="P475" i="18"/>
  <c r="Q475" i="18" s="1"/>
  <c r="R475" i="18"/>
  <c r="S475" i="18"/>
  <c r="O476" i="18"/>
  <c r="P476" i="18"/>
  <c r="Q476" i="18" s="1"/>
  <c r="R476" i="18"/>
  <c r="S476" i="18"/>
  <c r="O477" i="18"/>
  <c r="P477" i="18"/>
  <c r="Q477" i="18" s="1"/>
  <c r="R477" i="18"/>
  <c r="S477" i="18"/>
  <c r="O478" i="18"/>
  <c r="P478" i="18"/>
  <c r="Q478" i="18" s="1"/>
  <c r="R478" i="18"/>
  <c r="S478" i="18"/>
  <c r="O479" i="18"/>
  <c r="P479" i="18"/>
  <c r="Q479" i="18" s="1"/>
  <c r="R479" i="18"/>
  <c r="S479" i="18"/>
  <c r="O480" i="18"/>
  <c r="P480" i="18"/>
  <c r="Q480" i="18" s="1"/>
  <c r="R480" i="18"/>
  <c r="S480" i="18"/>
  <c r="O481" i="18"/>
  <c r="P481" i="18"/>
  <c r="Q481" i="18" s="1"/>
  <c r="R481" i="18"/>
  <c r="S481" i="18"/>
  <c r="O482" i="18"/>
  <c r="P482" i="18"/>
  <c r="Q482" i="18" s="1"/>
  <c r="R482" i="18"/>
  <c r="S482" i="18"/>
  <c r="O483" i="18"/>
  <c r="P483" i="18"/>
  <c r="Q483" i="18" s="1"/>
  <c r="R483" i="18"/>
  <c r="S483" i="18"/>
  <c r="O484" i="18"/>
  <c r="P484" i="18"/>
  <c r="Q484" i="18" s="1"/>
  <c r="R484" i="18"/>
  <c r="S484" i="18"/>
  <c r="O485" i="18"/>
  <c r="P485" i="18"/>
  <c r="Q485" i="18" s="1"/>
  <c r="R485" i="18"/>
  <c r="S485" i="18"/>
  <c r="O486" i="18"/>
  <c r="P486" i="18"/>
  <c r="Q486" i="18" s="1"/>
  <c r="R486" i="18"/>
  <c r="S486" i="18"/>
  <c r="O487" i="18"/>
  <c r="P487" i="18"/>
  <c r="Q487" i="18" s="1"/>
  <c r="R487" i="18"/>
  <c r="S487" i="18"/>
  <c r="O488" i="18"/>
  <c r="P488" i="18"/>
  <c r="Q488" i="18" s="1"/>
  <c r="R488" i="18"/>
  <c r="S488" i="18"/>
  <c r="O489" i="18"/>
  <c r="P489" i="18"/>
  <c r="Q489" i="18" s="1"/>
  <c r="R489" i="18"/>
  <c r="S489" i="18"/>
  <c r="O490" i="18"/>
  <c r="P490" i="18"/>
  <c r="Q490" i="18" s="1"/>
  <c r="R490" i="18"/>
  <c r="S490" i="18"/>
  <c r="O491" i="18"/>
  <c r="P491" i="18"/>
  <c r="Q491" i="18" s="1"/>
  <c r="R491" i="18"/>
  <c r="S491" i="18"/>
  <c r="O492" i="18"/>
  <c r="P492" i="18"/>
  <c r="Q492" i="18" s="1"/>
  <c r="R492" i="18"/>
  <c r="S492" i="18"/>
  <c r="O493" i="18"/>
  <c r="P493" i="18"/>
  <c r="Q493" i="18" s="1"/>
  <c r="R493" i="18"/>
  <c r="S493" i="18"/>
  <c r="O494" i="18"/>
  <c r="P494" i="18"/>
  <c r="Q494" i="18" s="1"/>
  <c r="R494" i="18"/>
  <c r="S494" i="18"/>
  <c r="O495" i="18"/>
  <c r="P495" i="18"/>
  <c r="Q495" i="18" s="1"/>
  <c r="R495" i="18"/>
  <c r="S495" i="18"/>
  <c r="O496" i="18"/>
  <c r="P496" i="18"/>
  <c r="Q496" i="18" s="1"/>
  <c r="R496" i="18"/>
  <c r="S496" i="18"/>
  <c r="O497" i="18"/>
  <c r="P497" i="18"/>
  <c r="Q497" i="18" s="1"/>
  <c r="R497" i="18"/>
  <c r="S497" i="18"/>
  <c r="O498" i="18"/>
  <c r="P498" i="18"/>
  <c r="Q498" i="18" s="1"/>
  <c r="R498" i="18"/>
  <c r="S498" i="18"/>
  <c r="O499" i="18"/>
  <c r="P499" i="18"/>
  <c r="Q499" i="18" s="1"/>
  <c r="R499" i="18"/>
  <c r="S499" i="18"/>
  <c r="O500" i="18"/>
  <c r="P500" i="18"/>
  <c r="Q500" i="18" s="1"/>
  <c r="R500" i="18"/>
  <c r="S500" i="18"/>
  <c r="O501" i="18"/>
  <c r="P501" i="18"/>
  <c r="Q501" i="18" s="1"/>
  <c r="R501" i="18"/>
  <c r="S501" i="18"/>
  <c r="O502" i="18"/>
  <c r="P502" i="18"/>
  <c r="Q502" i="18" s="1"/>
  <c r="R502" i="18"/>
  <c r="S502" i="18"/>
  <c r="O503" i="18"/>
  <c r="P503" i="18"/>
  <c r="Q503" i="18" s="1"/>
  <c r="R503" i="18"/>
  <c r="S503" i="18"/>
  <c r="O504" i="18"/>
  <c r="P504" i="18"/>
  <c r="Q504" i="18" s="1"/>
  <c r="R504" i="18"/>
  <c r="S504" i="18"/>
  <c r="O505" i="18"/>
  <c r="P505" i="18"/>
  <c r="Q505" i="18" s="1"/>
  <c r="R505" i="18"/>
  <c r="S505" i="18"/>
  <c r="O506" i="18"/>
  <c r="P506" i="18"/>
  <c r="Q506" i="18" s="1"/>
  <c r="R506" i="18"/>
  <c r="S506" i="18"/>
  <c r="O507" i="18"/>
  <c r="P507" i="18"/>
  <c r="Q507" i="18" s="1"/>
  <c r="R507" i="18"/>
  <c r="S507" i="18"/>
  <c r="O508" i="18"/>
  <c r="P508" i="18"/>
  <c r="Q508" i="18" s="1"/>
  <c r="R508" i="18"/>
  <c r="S508" i="18"/>
  <c r="O509" i="18"/>
  <c r="P509" i="18"/>
  <c r="Q509" i="18" s="1"/>
  <c r="R509" i="18"/>
  <c r="S509" i="18"/>
  <c r="O510" i="18"/>
  <c r="P510" i="18"/>
  <c r="Q510" i="18" s="1"/>
  <c r="R510" i="18"/>
  <c r="S510" i="18"/>
  <c r="O511" i="18"/>
  <c r="P511" i="18"/>
  <c r="Q511" i="18" s="1"/>
  <c r="R511" i="18"/>
  <c r="S511" i="18"/>
  <c r="O512" i="18"/>
  <c r="P512" i="18"/>
  <c r="Q512" i="18" s="1"/>
  <c r="R512" i="18"/>
  <c r="S512" i="18"/>
  <c r="O513" i="18"/>
  <c r="P513" i="18"/>
  <c r="Q513" i="18" s="1"/>
  <c r="R513" i="18"/>
  <c r="S513" i="18"/>
  <c r="O514" i="18"/>
  <c r="P514" i="18"/>
  <c r="Q514" i="18" s="1"/>
  <c r="R514" i="18"/>
  <c r="S514" i="18"/>
  <c r="O515" i="18"/>
  <c r="P515" i="18"/>
  <c r="Q515" i="18" s="1"/>
  <c r="R515" i="18"/>
  <c r="S515" i="18"/>
  <c r="O516" i="18"/>
  <c r="P516" i="18"/>
  <c r="Q516" i="18" s="1"/>
  <c r="R516" i="18"/>
  <c r="S516" i="18"/>
  <c r="O517" i="18"/>
  <c r="P517" i="18"/>
  <c r="Q517" i="18" s="1"/>
  <c r="R517" i="18"/>
  <c r="S517" i="18"/>
  <c r="O518" i="18"/>
  <c r="P518" i="18"/>
  <c r="Q518" i="18"/>
  <c r="R518" i="18"/>
  <c r="S518" i="18"/>
  <c r="O519" i="18"/>
  <c r="P519" i="18"/>
  <c r="Q519" i="18" s="1"/>
  <c r="R519" i="18"/>
  <c r="S519" i="18"/>
  <c r="O520" i="18"/>
  <c r="P520" i="18"/>
  <c r="Q520" i="18" s="1"/>
  <c r="R520" i="18"/>
  <c r="S520" i="18"/>
  <c r="O521" i="18"/>
  <c r="P521" i="18"/>
  <c r="Q521" i="18" s="1"/>
  <c r="R521" i="18"/>
  <c r="S521" i="18"/>
  <c r="O522" i="18"/>
  <c r="P522" i="18"/>
  <c r="Q522" i="18" s="1"/>
  <c r="R522" i="18"/>
  <c r="S522" i="18"/>
  <c r="O523" i="18"/>
  <c r="P523" i="18"/>
  <c r="Q523" i="18" s="1"/>
  <c r="R523" i="18"/>
  <c r="S523" i="18"/>
  <c r="O524" i="18"/>
  <c r="P524" i="18"/>
  <c r="Q524" i="18" s="1"/>
  <c r="R524" i="18"/>
  <c r="S524" i="18"/>
  <c r="O525" i="18"/>
  <c r="P525" i="18"/>
  <c r="Q525" i="18" s="1"/>
  <c r="R525" i="18"/>
  <c r="S525" i="18"/>
  <c r="O526" i="18"/>
  <c r="P526" i="18"/>
  <c r="Q526" i="18" s="1"/>
  <c r="R526" i="18"/>
  <c r="S526" i="18"/>
  <c r="O527" i="18"/>
  <c r="P527" i="18"/>
  <c r="Q527" i="18" s="1"/>
  <c r="R527" i="18"/>
  <c r="S527" i="18"/>
  <c r="O528" i="18"/>
  <c r="P528" i="18"/>
  <c r="Q528" i="18" s="1"/>
  <c r="R528" i="18"/>
  <c r="S528" i="18"/>
  <c r="O529" i="18"/>
  <c r="P529" i="18"/>
  <c r="Q529" i="18" s="1"/>
  <c r="R529" i="18"/>
  <c r="S529" i="18"/>
  <c r="O530" i="18"/>
  <c r="P530" i="18"/>
  <c r="Q530" i="18" s="1"/>
  <c r="R530" i="18"/>
  <c r="S530" i="18"/>
  <c r="O531" i="18"/>
  <c r="P531" i="18"/>
  <c r="Q531" i="18" s="1"/>
  <c r="R531" i="18"/>
  <c r="S531" i="18"/>
  <c r="O532" i="18"/>
  <c r="P532" i="18"/>
  <c r="Q532" i="18" s="1"/>
  <c r="R532" i="18"/>
  <c r="S532" i="18"/>
  <c r="O533" i="18"/>
  <c r="P533" i="18"/>
  <c r="Q533" i="18" s="1"/>
  <c r="R533" i="18"/>
  <c r="S533" i="18"/>
  <c r="O534" i="18"/>
  <c r="P534" i="18"/>
  <c r="Q534" i="18" s="1"/>
  <c r="R534" i="18"/>
  <c r="S534" i="18"/>
  <c r="O535" i="18"/>
  <c r="P535" i="18"/>
  <c r="Q535" i="18" s="1"/>
  <c r="R535" i="18"/>
  <c r="S535" i="18"/>
  <c r="O536" i="18"/>
  <c r="P536" i="18"/>
  <c r="Q536" i="18" s="1"/>
  <c r="R536" i="18"/>
  <c r="S536" i="18"/>
  <c r="O537" i="18"/>
  <c r="P537" i="18"/>
  <c r="Q537" i="18" s="1"/>
  <c r="R537" i="18"/>
  <c r="S537" i="18"/>
  <c r="O538" i="18"/>
  <c r="P538" i="18"/>
  <c r="Q538" i="18" s="1"/>
  <c r="R538" i="18"/>
  <c r="S538" i="18"/>
  <c r="O539" i="18"/>
  <c r="P539" i="18"/>
  <c r="Q539" i="18" s="1"/>
  <c r="R539" i="18"/>
  <c r="S539" i="18"/>
  <c r="O540" i="18"/>
  <c r="P540" i="18"/>
  <c r="Q540" i="18" s="1"/>
  <c r="R540" i="18"/>
  <c r="S540" i="18"/>
  <c r="O541" i="18"/>
  <c r="P541" i="18"/>
  <c r="Q541" i="18" s="1"/>
  <c r="R541" i="18"/>
  <c r="S541" i="18"/>
  <c r="O542" i="18"/>
  <c r="P542" i="18"/>
  <c r="Q542" i="18" s="1"/>
  <c r="R542" i="18"/>
  <c r="S542" i="18"/>
  <c r="O543" i="18"/>
  <c r="P543" i="18"/>
  <c r="Q543" i="18"/>
  <c r="R543" i="18"/>
  <c r="S543" i="18"/>
  <c r="O544" i="18"/>
  <c r="P544" i="18"/>
  <c r="Q544" i="18" s="1"/>
  <c r="R544" i="18"/>
  <c r="S544" i="18"/>
  <c r="O545" i="18"/>
  <c r="P545" i="18"/>
  <c r="Q545" i="18" s="1"/>
  <c r="R545" i="18"/>
  <c r="S545" i="18"/>
  <c r="O546" i="18"/>
  <c r="P546" i="18"/>
  <c r="Q546" i="18" s="1"/>
  <c r="R546" i="18"/>
  <c r="S546" i="18"/>
  <c r="O547" i="18"/>
  <c r="P547" i="18"/>
  <c r="Q547" i="18" s="1"/>
  <c r="R547" i="18"/>
  <c r="S547" i="18"/>
  <c r="O548" i="18"/>
  <c r="P548" i="18"/>
  <c r="Q548" i="18" s="1"/>
  <c r="R548" i="18"/>
  <c r="S548" i="18"/>
  <c r="O549" i="18"/>
  <c r="P549" i="18"/>
  <c r="Q549" i="18" s="1"/>
  <c r="R549" i="18"/>
  <c r="S549" i="18"/>
  <c r="O550" i="18"/>
  <c r="P550" i="18"/>
  <c r="Q550" i="18" s="1"/>
  <c r="R550" i="18"/>
  <c r="S550" i="18"/>
  <c r="O551" i="18"/>
  <c r="P551" i="18"/>
  <c r="Q551" i="18" s="1"/>
  <c r="R551" i="18"/>
  <c r="S551" i="18"/>
  <c r="O552" i="18"/>
  <c r="P552" i="18"/>
  <c r="Q552" i="18" s="1"/>
  <c r="R552" i="18"/>
  <c r="S552" i="18"/>
  <c r="O553" i="18"/>
  <c r="P553" i="18"/>
  <c r="Q553" i="18" s="1"/>
  <c r="R553" i="18"/>
  <c r="S553" i="18"/>
  <c r="O554" i="18"/>
  <c r="P554" i="18"/>
  <c r="Q554" i="18" s="1"/>
  <c r="R554" i="18"/>
  <c r="S554" i="18"/>
  <c r="O555" i="18"/>
  <c r="P555" i="18"/>
  <c r="Q555" i="18" s="1"/>
  <c r="R555" i="18"/>
  <c r="S555" i="18"/>
  <c r="O556" i="18"/>
  <c r="P556" i="18"/>
  <c r="Q556" i="18" s="1"/>
  <c r="R556" i="18"/>
  <c r="S556" i="18"/>
  <c r="O557" i="18"/>
  <c r="P557" i="18"/>
  <c r="Q557" i="18" s="1"/>
  <c r="R557" i="18"/>
  <c r="S557" i="18"/>
  <c r="O558" i="18"/>
  <c r="P558" i="18"/>
  <c r="Q558" i="18" s="1"/>
  <c r="R558" i="18"/>
  <c r="S558" i="18"/>
  <c r="O559" i="18"/>
  <c r="P559" i="18"/>
  <c r="Q559" i="18" s="1"/>
  <c r="R559" i="18"/>
  <c r="S559" i="18"/>
  <c r="O560" i="18"/>
  <c r="P560" i="18"/>
  <c r="Q560" i="18" s="1"/>
  <c r="R560" i="18"/>
  <c r="S560" i="18"/>
  <c r="O561" i="18"/>
  <c r="P561" i="18"/>
  <c r="Q561" i="18" s="1"/>
  <c r="R561" i="18"/>
  <c r="S561" i="18"/>
  <c r="O562" i="18"/>
  <c r="P562" i="18"/>
  <c r="Q562" i="18" s="1"/>
  <c r="R562" i="18"/>
  <c r="S562" i="18"/>
  <c r="O563" i="18"/>
  <c r="P563" i="18"/>
  <c r="Q563" i="18" s="1"/>
  <c r="R563" i="18"/>
  <c r="S563" i="18"/>
  <c r="O564" i="18"/>
  <c r="P564" i="18"/>
  <c r="Q564" i="18" s="1"/>
  <c r="R564" i="18"/>
  <c r="S564" i="18"/>
  <c r="O565" i="18"/>
  <c r="P565" i="18"/>
  <c r="Q565" i="18" s="1"/>
  <c r="R565" i="18"/>
  <c r="S565" i="18"/>
  <c r="O566" i="18"/>
  <c r="P566" i="18"/>
  <c r="Q566" i="18" s="1"/>
  <c r="R566" i="18"/>
  <c r="S566" i="18"/>
  <c r="O567" i="18"/>
  <c r="P567" i="18"/>
  <c r="Q567" i="18" s="1"/>
  <c r="R567" i="18"/>
  <c r="S567" i="18"/>
  <c r="O568" i="18"/>
  <c r="P568" i="18"/>
  <c r="Q568" i="18" s="1"/>
  <c r="R568" i="18"/>
  <c r="S568" i="18"/>
  <c r="O569" i="18"/>
  <c r="P569" i="18"/>
  <c r="Q569" i="18" s="1"/>
  <c r="R569" i="18"/>
  <c r="S569" i="18"/>
  <c r="O570" i="18"/>
  <c r="P570" i="18"/>
  <c r="Q570" i="18" s="1"/>
  <c r="R570" i="18"/>
  <c r="S570" i="18"/>
  <c r="O571" i="18"/>
  <c r="P571" i="18"/>
  <c r="Q571" i="18" s="1"/>
  <c r="R571" i="18"/>
  <c r="S571" i="18"/>
  <c r="O572" i="18"/>
  <c r="P572" i="18"/>
  <c r="Q572" i="18" s="1"/>
  <c r="R572" i="18"/>
  <c r="S572" i="18"/>
  <c r="O573" i="18"/>
  <c r="P573" i="18"/>
  <c r="Q573" i="18" s="1"/>
  <c r="R573" i="18"/>
  <c r="S573" i="18"/>
  <c r="O574" i="18"/>
  <c r="P574" i="18"/>
  <c r="Q574" i="18" s="1"/>
  <c r="R574" i="18"/>
  <c r="S574" i="18"/>
  <c r="O575" i="18"/>
  <c r="P575" i="18"/>
  <c r="Q575" i="18" s="1"/>
  <c r="R575" i="18"/>
  <c r="S575" i="18"/>
  <c r="O576" i="18"/>
  <c r="P576" i="18"/>
  <c r="Q576" i="18" s="1"/>
  <c r="R576" i="18"/>
  <c r="S576" i="18"/>
  <c r="O577" i="18"/>
  <c r="P577" i="18"/>
  <c r="Q577" i="18" s="1"/>
  <c r="R577" i="18"/>
  <c r="S577" i="18"/>
  <c r="O578" i="18"/>
  <c r="P578" i="18"/>
  <c r="Q578" i="18" s="1"/>
  <c r="R578" i="18"/>
  <c r="S578" i="18"/>
  <c r="O579" i="18"/>
  <c r="P579" i="18"/>
  <c r="Q579" i="18" s="1"/>
  <c r="R579" i="18"/>
  <c r="S579" i="18"/>
  <c r="O580" i="18"/>
  <c r="P580" i="18"/>
  <c r="Q580" i="18" s="1"/>
  <c r="R580" i="18"/>
  <c r="S580" i="18"/>
  <c r="O581" i="18"/>
  <c r="P581" i="18"/>
  <c r="Q581" i="18" s="1"/>
  <c r="R581" i="18"/>
  <c r="S581" i="18"/>
  <c r="O582" i="18"/>
  <c r="P582" i="18"/>
  <c r="Q582" i="18" s="1"/>
  <c r="R582" i="18"/>
  <c r="S582" i="18"/>
  <c r="O583" i="18"/>
  <c r="P583" i="18"/>
  <c r="Q583" i="18" s="1"/>
  <c r="R583" i="18"/>
  <c r="S583" i="18"/>
  <c r="O584" i="18"/>
  <c r="P584" i="18"/>
  <c r="Q584" i="18" s="1"/>
  <c r="R584" i="18"/>
  <c r="S584" i="18"/>
  <c r="O585" i="18"/>
  <c r="P585" i="18"/>
  <c r="Q585" i="18" s="1"/>
  <c r="R585" i="18"/>
  <c r="S585" i="18"/>
  <c r="O586" i="18"/>
  <c r="P586" i="18"/>
  <c r="Q586" i="18" s="1"/>
  <c r="R586" i="18"/>
  <c r="S586" i="18"/>
  <c r="O587" i="18"/>
  <c r="P587" i="18"/>
  <c r="Q587" i="18" s="1"/>
  <c r="R587" i="18"/>
  <c r="S587" i="18"/>
  <c r="O588" i="18"/>
  <c r="P588" i="18"/>
  <c r="Q588" i="18" s="1"/>
  <c r="R588" i="18"/>
  <c r="S588" i="18"/>
  <c r="O589" i="18"/>
  <c r="P589" i="18"/>
  <c r="Q589" i="18" s="1"/>
  <c r="R589" i="18"/>
  <c r="S589" i="18"/>
  <c r="O590" i="18"/>
  <c r="P590" i="18"/>
  <c r="Q590" i="18" s="1"/>
  <c r="R590" i="18"/>
  <c r="S590" i="18"/>
  <c r="O591" i="18"/>
  <c r="P591" i="18"/>
  <c r="Q591" i="18" s="1"/>
  <c r="R591" i="18"/>
  <c r="S591" i="18"/>
  <c r="O592" i="18"/>
  <c r="P592" i="18"/>
  <c r="Q592" i="18" s="1"/>
  <c r="R592" i="18"/>
  <c r="S592" i="18"/>
  <c r="O593" i="18"/>
  <c r="P593" i="18"/>
  <c r="Q593" i="18" s="1"/>
  <c r="R593" i="18"/>
  <c r="S593" i="18"/>
  <c r="O594" i="18"/>
  <c r="P594" i="18"/>
  <c r="Q594" i="18" s="1"/>
  <c r="R594" i="18"/>
  <c r="S594" i="18"/>
  <c r="O595" i="18"/>
  <c r="P595" i="18"/>
  <c r="Q595" i="18" s="1"/>
  <c r="R595" i="18"/>
  <c r="S595" i="18"/>
  <c r="O596" i="18"/>
  <c r="P596" i="18"/>
  <c r="Q596" i="18" s="1"/>
  <c r="R596" i="18"/>
  <c r="S596" i="18"/>
  <c r="O597" i="18"/>
  <c r="P597" i="18"/>
  <c r="Q597" i="18" s="1"/>
  <c r="R597" i="18"/>
  <c r="S597" i="18"/>
  <c r="O598" i="18"/>
  <c r="P598" i="18"/>
  <c r="Q598" i="18" s="1"/>
  <c r="R598" i="18"/>
  <c r="S598" i="18"/>
  <c r="O599" i="18"/>
  <c r="P599" i="18"/>
  <c r="Q599" i="18" s="1"/>
  <c r="R599" i="18"/>
  <c r="S599" i="18"/>
  <c r="O600" i="18"/>
  <c r="P600" i="18"/>
  <c r="Q600" i="18" s="1"/>
  <c r="R600" i="18"/>
  <c r="S600" i="18"/>
  <c r="O601" i="18"/>
  <c r="P601" i="18"/>
  <c r="Q601" i="18" s="1"/>
  <c r="R601" i="18"/>
  <c r="S601" i="18"/>
  <c r="O602" i="18"/>
  <c r="P602" i="18"/>
  <c r="Q602" i="18" s="1"/>
  <c r="R602" i="18"/>
  <c r="S602" i="18"/>
  <c r="O603" i="18"/>
  <c r="P603" i="18"/>
  <c r="Q603" i="18" s="1"/>
  <c r="R603" i="18"/>
  <c r="S603" i="18"/>
  <c r="O604" i="18"/>
  <c r="P604" i="18"/>
  <c r="Q604" i="18" s="1"/>
  <c r="R604" i="18"/>
  <c r="S604" i="18"/>
  <c r="O605" i="18"/>
  <c r="P605" i="18"/>
  <c r="Q605" i="18" s="1"/>
  <c r="R605" i="18"/>
  <c r="S605" i="18"/>
  <c r="O606" i="18"/>
  <c r="P606" i="18"/>
  <c r="Q606" i="18" s="1"/>
  <c r="R606" i="18"/>
  <c r="S606" i="18"/>
  <c r="O607" i="18"/>
  <c r="P607" i="18"/>
  <c r="Q607" i="18" s="1"/>
  <c r="R607" i="18"/>
  <c r="S607" i="18"/>
  <c r="O608" i="18"/>
  <c r="P608" i="18"/>
  <c r="Q608" i="18" s="1"/>
  <c r="R608" i="18"/>
  <c r="S608" i="18"/>
  <c r="O609" i="18"/>
  <c r="P609" i="18"/>
  <c r="Q609" i="18" s="1"/>
  <c r="R609" i="18"/>
  <c r="S609" i="18"/>
  <c r="O610" i="18"/>
  <c r="P610" i="18"/>
  <c r="Q610" i="18" s="1"/>
  <c r="R610" i="18"/>
  <c r="S610" i="18"/>
  <c r="O611" i="18"/>
  <c r="P611" i="18"/>
  <c r="Q611" i="18" s="1"/>
  <c r="R611" i="18"/>
  <c r="S611" i="18"/>
  <c r="O612" i="18"/>
  <c r="P612" i="18"/>
  <c r="Q612" i="18" s="1"/>
  <c r="R612" i="18"/>
  <c r="S612" i="18"/>
  <c r="O613" i="18"/>
  <c r="P613" i="18"/>
  <c r="Q613" i="18" s="1"/>
  <c r="R613" i="18"/>
  <c r="S613" i="18"/>
  <c r="O614" i="18"/>
  <c r="P614" i="18"/>
  <c r="Q614" i="18" s="1"/>
  <c r="R614" i="18"/>
  <c r="S614" i="18"/>
  <c r="O615" i="18"/>
  <c r="P615" i="18"/>
  <c r="Q615" i="18"/>
  <c r="R615" i="18"/>
  <c r="S615" i="18"/>
  <c r="O616" i="18"/>
  <c r="P616" i="18"/>
  <c r="Q616" i="18" s="1"/>
  <c r="R616" i="18"/>
  <c r="S616" i="18"/>
  <c r="O617" i="18"/>
  <c r="P617" i="18"/>
  <c r="Q617" i="18" s="1"/>
  <c r="R617" i="18"/>
  <c r="S617" i="18"/>
  <c r="O618" i="18"/>
  <c r="P618" i="18"/>
  <c r="Q618" i="18" s="1"/>
  <c r="R618" i="18"/>
  <c r="S618" i="18"/>
  <c r="O619" i="18"/>
  <c r="P619" i="18"/>
  <c r="Q619" i="18" s="1"/>
  <c r="R619" i="18"/>
  <c r="S619" i="18"/>
  <c r="O620" i="18"/>
  <c r="P620" i="18"/>
  <c r="Q620" i="18" s="1"/>
  <c r="R620" i="18"/>
  <c r="S620" i="18"/>
  <c r="O621" i="18"/>
  <c r="P621" i="18"/>
  <c r="Q621" i="18" s="1"/>
  <c r="R621" i="18"/>
  <c r="S621" i="18"/>
  <c r="O622" i="18"/>
  <c r="P622" i="18"/>
  <c r="Q622" i="18" s="1"/>
  <c r="R622" i="18"/>
  <c r="S622" i="18"/>
  <c r="O623" i="18"/>
  <c r="P623" i="18"/>
  <c r="Q623" i="18" s="1"/>
  <c r="R623" i="18"/>
  <c r="S623" i="18"/>
  <c r="O624" i="18"/>
  <c r="P624" i="18"/>
  <c r="Q624" i="18" s="1"/>
  <c r="R624" i="18"/>
  <c r="S624" i="18"/>
  <c r="O625" i="18"/>
  <c r="P625" i="18"/>
  <c r="Q625" i="18" s="1"/>
  <c r="R625" i="18"/>
  <c r="S625" i="18"/>
  <c r="O626" i="18"/>
  <c r="P626" i="18"/>
  <c r="Q626" i="18" s="1"/>
  <c r="R626" i="18"/>
  <c r="S626" i="18"/>
  <c r="O627" i="18"/>
  <c r="P627" i="18"/>
  <c r="Q627" i="18" s="1"/>
  <c r="R627" i="18"/>
  <c r="S627" i="18"/>
  <c r="O628" i="18"/>
  <c r="P628" i="18"/>
  <c r="Q628" i="18" s="1"/>
  <c r="R628" i="18"/>
  <c r="S628" i="18"/>
  <c r="O629" i="18"/>
  <c r="P629" i="18"/>
  <c r="Q629" i="18" s="1"/>
  <c r="R629" i="18"/>
  <c r="S629" i="18"/>
  <c r="O630" i="18"/>
  <c r="P630" i="18"/>
  <c r="Q630" i="18" s="1"/>
  <c r="R630" i="18"/>
  <c r="S630" i="18"/>
  <c r="O631" i="18"/>
  <c r="P631" i="18"/>
  <c r="Q631" i="18" s="1"/>
  <c r="R631" i="18"/>
  <c r="S631" i="18"/>
  <c r="O632" i="18"/>
  <c r="P632" i="18"/>
  <c r="Q632" i="18" s="1"/>
  <c r="R632" i="18"/>
  <c r="S632" i="18"/>
  <c r="O633" i="18"/>
  <c r="P633" i="18"/>
  <c r="Q633" i="18" s="1"/>
  <c r="R633" i="18"/>
  <c r="S633" i="18"/>
  <c r="O634" i="18"/>
  <c r="P634" i="18"/>
  <c r="Q634" i="18" s="1"/>
  <c r="R634" i="18"/>
  <c r="S634" i="18"/>
  <c r="O635" i="18"/>
  <c r="P635" i="18"/>
  <c r="Q635" i="18" s="1"/>
  <c r="R635" i="18"/>
  <c r="S635" i="18"/>
  <c r="O636" i="18"/>
  <c r="P636" i="18"/>
  <c r="Q636" i="18" s="1"/>
  <c r="R636" i="18"/>
  <c r="S636" i="18"/>
  <c r="O637" i="18"/>
  <c r="P637" i="18"/>
  <c r="Q637" i="18" s="1"/>
  <c r="R637" i="18"/>
  <c r="S637" i="18"/>
  <c r="O638" i="18"/>
  <c r="P638" i="18"/>
  <c r="Q638" i="18" s="1"/>
  <c r="R638" i="18"/>
  <c r="S638" i="18"/>
  <c r="O639" i="18"/>
  <c r="P639" i="18"/>
  <c r="Q639" i="18" s="1"/>
  <c r="R639" i="18"/>
  <c r="S639" i="18"/>
  <c r="O640" i="18"/>
  <c r="P640" i="18"/>
  <c r="Q640" i="18" s="1"/>
  <c r="R640" i="18"/>
  <c r="S640" i="18"/>
  <c r="O641" i="18"/>
  <c r="P641" i="18"/>
  <c r="Q641" i="18" s="1"/>
  <c r="R641" i="18"/>
  <c r="S641" i="18"/>
  <c r="O642" i="18"/>
  <c r="P642" i="18"/>
  <c r="Q642" i="18" s="1"/>
  <c r="R642" i="18"/>
  <c r="S642" i="18"/>
  <c r="O643" i="18"/>
  <c r="P643" i="18"/>
  <c r="Q643" i="18" s="1"/>
  <c r="R643" i="18"/>
  <c r="S643" i="18"/>
  <c r="O644" i="18"/>
  <c r="P644" i="18"/>
  <c r="Q644" i="18" s="1"/>
  <c r="R644" i="18"/>
  <c r="S644" i="18"/>
  <c r="O645" i="18"/>
  <c r="P645" i="18"/>
  <c r="Q645" i="18" s="1"/>
  <c r="R645" i="18"/>
  <c r="S645" i="18"/>
  <c r="O646" i="18"/>
  <c r="P646" i="18"/>
  <c r="Q646" i="18" s="1"/>
  <c r="R646" i="18"/>
  <c r="S646" i="18"/>
  <c r="O647" i="18"/>
  <c r="P647" i="18"/>
  <c r="Q647" i="18" s="1"/>
  <c r="R647" i="18"/>
  <c r="S647" i="18"/>
  <c r="O648" i="18"/>
  <c r="P648" i="18"/>
  <c r="Q648" i="18" s="1"/>
  <c r="R648" i="18"/>
  <c r="S648" i="18"/>
  <c r="O649" i="18"/>
  <c r="P649" i="18"/>
  <c r="Q649" i="18" s="1"/>
  <c r="R649" i="18"/>
  <c r="S649" i="18"/>
  <c r="O650" i="18"/>
  <c r="P650" i="18"/>
  <c r="Q650" i="18" s="1"/>
  <c r="R650" i="18"/>
  <c r="S650" i="18"/>
  <c r="O651" i="18"/>
  <c r="P651" i="18"/>
  <c r="Q651" i="18" s="1"/>
  <c r="R651" i="18"/>
  <c r="S651" i="18"/>
  <c r="O652" i="18"/>
  <c r="P652" i="18"/>
  <c r="Q652" i="18" s="1"/>
  <c r="R652" i="18"/>
  <c r="S652" i="18"/>
  <c r="O653" i="18"/>
  <c r="P653" i="18"/>
  <c r="Q653" i="18" s="1"/>
  <c r="R653" i="18"/>
  <c r="S653" i="18"/>
  <c r="O654" i="18"/>
  <c r="P654" i="18"/>
  <c r="Q654" i="18" s="1"/>
  <c r="R654" i="18"/>
  <c r="S654" i="18"/>
  <c r="O655" i="18"/>
  <c r="P655" i="18"/>
  <c r="Q655" i="18" s="1"/>
  <c r="R655" i="18"/>
  <c r="S655" i="18"/>
  <c r="O656" i="18"/>
  <c r="P656" i="18"/>
  <c r="Q656" i="18" s="1"/>
  <c r="R656" i="18"/>
  <c r="S656" i="18"/>
  <c r="O657" i="18"/>
  <c r="P657" i="18"/>
  <c r="Q657" i="18" s="1"/>
  <c r="R657" i="18"/>
  <c r="S657" i="18"/>
  <c r="O658" i="18"/>
  <c r="P658" i="18"/>
  <c r="Q658" i="18" s="1"/>
  <c r="R658" i="18"/>
  <c r="S658" i="18"/>
  <c r="O659" i="18"/>
  <c r="P659" i="18"/>
  <c r="Q659" i="18"/>
  <c r="R659" i="18"/>
  <c r="S659" i="18"/>
  <c r="O660" i="18"/>
  <c r="P660" i="18"/>
  <c r="Q660" i="18" s="1"/>
  <c r="R660" i="18"/>
  <c r="S660" i="18"/>
  <c r="O661" i="18"/>
  <c r="P661" i="18"/>
  <c r="Q661" i="18" s="1"/>
  <c r="R661" i="18"/>
  <c r="S661" i="18"/>
  <c r="O662" i="18"/>
  <c r="P662" i="18"/>
  <c r="Q662" i="18" s="1"/>
  <c r="R662" i="18"/>
  <c r="S662" i="18"/>
  <c r="O663" i="18"/>
  <c r="P663" i="18"/>
  <c r="Q663" i="18" s="1"/>
  <c r="R663" i="18"/>
  <c r="S663" i="18"/>
  <c r="O664" i="18"/>
  <c r="P664" i="18"/>
  <c r="Q664" i="18" s="1"/>
  <c r="R664" i="18"/>
  <c r="S664" i="18"/>
  <c r="O665" i="18"/>
  <c r="P665" i="18"/>
  <c r="Q665" i="18" s="1"/>
  <c r="R665" i="18"/>
  <c r="S665" i="18"/>
  <c r="O666" i="18"/>
  <c r="P666" i="18"/>
  <c r="Q666" i="18" s="1"/>
  <c r="R666" i="18"/>
  <c r="S666" i="18"/>
  <c r="O667" i="18"/>
  <c r="P667" i="18"/>
  <c r="Q667" i="18" s="1"/>
  <c r="R667" i="18"/>
  <c r="S667" i="18"/>
  <c r="O668" i="18"/>
  <c r="P668" i="18"/>
  <c r="Q668" i="18" s="1"/>
  <c r="R668" i="18"/>
  <c r="S668" i="18"/>
  <c r="O669" i="18"/>
  <c r="P669" i="18"/>
  <c r="Q669" i="18" s="1"/>
  <c r="R669" i="18"/>
  <c r="S669" i="18"/>
  <c r="O670" i="18"/>
  <c r="P670" i="18"/>
  <c r="Q670" i="18" s="1"/>
  <c r="R670" i="18"/>
  <c r="S670" i="18"/>
  <c r="O671" i="18"/>
  <c r="P671" i="18"/>
  <c r="Q671" i="18" s="1"/>
  <c r="R671" i="18"/>
  <c r="S671" i="18"/>
  <c r="O672" i="18"/>
  <c r="P672" i="18"/>
  <c r="Q672" i="18" s="1"/>
  <c r="R672" i="18"/>
  <c r="S672" i="18"/>
  <c r="O673" i="18"/>
  <c r="P673" i="18"/>
  <c r="Q673" i="18" s="1"/>
  <c r="R673" i="18"/>
  <c r="S673" i="18"/>
  <c r="O674" i="18"/>
  <c r="P674" i="18"/>
  <c r="Q674" i="18"/>
  <c r="R674" i="18"/>
  <c r="S674" i="18"/>
  <c r="O675" i="18"/>
  <c r="P675" i="18"/>
  <c r="Q675" i="18" s="1"/>
  <c r="R675" i="18"/>
  <c r="S675" i="18"/>
  <c r="O676" i="18"/>
  <c r="P676" i="18"/>
  <c r="Q676" i="18" s="1"/>
  <c r="R676" i="18"/>
  <c r="S676" i="18"/>
  <c r="O677" i="18"/>
  <c r="P677" i="18"/>
  <c r="Q677" i="18" s="1"/>
  <c r="R677" i="18"/>
  <c r="S677" i="18"/>
  <c r="O678" i="18"/>
  <c r="P678" i="18"/>
  <c r="Q678" i="18" s="1"/>
  <c r="R678" i="18"/>
  <c r="S678" i="18"/>
  <c r="O679" i="18"/>
  <c r="P679" i="18"/>
  <c r="Q679" i="18" s="1"/>
  <c r="R679" i="18"/>
  <c r="S679" i="18"/>
  <c r="O680" i="18"/>
  <c r="P680" i="18"/>
  <c r="Q680" i="18" s="1"/>
  <c r="R680" i="18"/>
  <c r="S680" i="18"/>
  <c r="O681" i="18"/>
  <c r="P681" i="18"/>
  <c r="Q681" i="18" s="1"/>
  <c r="R681" i="18"/>
  <c r="S681" i="18"/>
  <c r="O682" i="18"/>
  <c r="P682" i="18"/>
  <c r="Q682" i="18" s="1"/>
  <c r="R682" i="18"/>
  <c r="S682" i="18"/>
  <c r="O683" i="18"/>
  <c r="P683" i="18"/>
  <c r="Q683" i="18" s="1"/>
  <c r="R683" i="18"/>
  <c r="S683" i="18"/>
  <c r="O684" i="18"/>
  <c r="P684" i="18"/>
  <c r="Q684" i="18" s="1"/>
  <c r="R684" i="18"/>
  <c r="S684" i="18"/>
  <c r="O685" i="18"/>
  <c r="P685" i="18"/>
  <c r="Q685" i="18" s="1"/>
  <c r="R685" i="18"/>
  <c r="S685" i="18"/>
  <c r="O686" i="18"/>
  <c r="P686" i="18"/>
  <c r="Q686" i="18" s="1"/>
  <c r="R686" i="18"/>
  <c r="S686" i="18"/>
  <c r="O687" i="18"/>
  <c r="P687" i="18"/>
  <c r="Q687" i="18" s="1"/>
  <c r="R687" i="18"/>
  <c r="S687" i="18"/>
  <c r="O688" i="18"/>
  <c r="P688" i="18"/>
  <c r="Q688" i="18" s="1"/>
  <c r="R688" i="18"/>
  <c r="S688" i="18"/>
  <c r="O689" i="18"/>
  <c r="P689" i="18"/>
  <c r="Q689" i="18" s="1"/>
  <c r="R689" i="18"/>
  <c r="S689" i="18"/>
  <c r="O690" i="18"/>
  <c r="P690" i="18"/>
  <c r="Q690" i="18" s="1"/>
  <c r="R690" i="18"/>
  <c r="S690" i="18"/>
  <c r="O691" i="18"/>
  <c r="P691" i="18"/>
  <c r="Q691" i="18" s="1"/>
  <c r="R691" i="18"/>
  <c r="S691" i="18"/>
  <c r="O692" i="18"/>
  <c r="P692" i="18"/>
  <c r="Q692" i="18" s="1"/>
  <c r="R692" i="18"/>
  <c r="S692" i="18"/>
  <c r="O693" i="18"/>
  <c r="P693" i="18"/>
  <c r="Q693" i="18" s="1"/>
  <c r="R693" i="18"/>
  <c r="S693" i="18"/>
  <c r="O694" i="18"/>
  <c r="P694" i="18"/>
  <c r="Q694" i="18" s="1"/>
  <c r="R694" i="18"/>
  <c r="S694" i="18"/>
  <c r="O695" i="18"/>
  <c r="P695" i="18"/>
  <c r="Q695" i="18" s="1"/>
  <c r="R695" i="18"/>
  <c r="S695" i="18"/>
  <c r="O696" i="18"/>
  <c r="P696" i="18"/>
  <c r="Q696" i="18" s="1"/>
  <c r="R696" i="18"/>
  <c r="S696" i="18"/>
  <c r="O697" i="18"/>
  <c r="P697" i="18"/>
  <c r="Q697" i="18" s="1"/>
  <c r="R697" i="18"/>
  <c r="S697" i="18"/>
  <c r="O698" i="18"/>
  <c r="P698" i="18"/>
  <c r="Q698" i="18" s="1"/>
  <c r="R698" i="18"/>
  <c r="S698" i="18"/>
  <c r="O699" i="18"/>
  <c r="P699" i="18"/>
  <c r="Q699" i="18" s="1"/>
  <c r="R699" i="18"/>
  <c r="S699" i="18"/>
  <c r="O700" i="18"/>
  <c r="P700" i="18"/>
  <c r="Q700" i="18" s="1"/>
  <c r="R700" i="18"/>
  <c r="S700" i="18"/>
  <c r="O701" i="18"/>
  <c r="P701" i="18"/>
  <c r="Q701" i="18" s="1"/>
  <c r="R701" i="18"/>
  <c r="S701" i="18"/>
  <c r="O702" i="18"/>
  <c r="P702" i="18"/>
  <c r="Q702" i="18" s="1"/>
  <c r="R702" i="18"/>
  <c r="S702" i="18"/>
  <c r="O703" i="18"/>
  <c r="P703" i="18"/>
  <c r="Q703" i="18"/>
  <c r="R703" i="18"/>
  <c r="S703" i="18"/>
  <c r="O704" i="18"/>
  <c r="P704" i="18"/>
  <c r="Q704" i="18" s="1"/>
  <c r="R704" i="18"/>
  <c r="S704" i="18"/>
  <c r="O705" i="18"/>
  <c r="P705" i="18"/>
  <c r="Q705" i="18" s="1"/>
  <c r="R705" i="18"/>
  <c r="S705" i="18"/>
  <c r="O706" i="18"/>
  <c r="P706" i="18"/>
  <c r="Q706" i="18" s="1"/>
  <c r="R706" i="18"/>
  <c r="S706" i="18"/>
  <c r="O707" i="18"/>
  <c r="P707" i="18"/>
  <c r="Q707" i="18" s="1"/>
  <c r="R707" i="18"/>
  <c r="S707" i="18"/>
  <c r="O708" i="18"/>
  <c r="P708" i="18"/>
  <c r="Q708" i="18" s="1"/>
  <c r="R708" i="18"/>
  <c r="S708" i="18"/>
  <c r="O709" i="18"/>
  <c r="P709" i="18"/>
  <c r="Q709" i="18" s="1"/>
  <c r="R709" i="18"/>
  <c r="S709" i="18"/>
  <c r="O710" i="18"/>
  <c r="P710" i="18"/>
  <c r="Q710" i="18" s="1"/>
  <c r="R710" i="18"/>
  <c r="S710" i="18"/>
  <c r="O711" i="18"/>
  <c r="P711" i="18"/>
  <c r="Q711" i="18" s="1"/>
  <c r="R711" i="18"/>
  <c r="S711" i="18"/>
  <c r="O712" i="18"/>
  <c r="P712" i="18"/>
  <c r="Q712" i="18" s="1"/>
  <c r="R712" i="18"/>
  <c r="S712" i="18"/>
  <c r="O713" i="18"/>
  <c r="P713" i="18"/>
  <c r="Q713" i="18" s="1"/>
  <c r="R713" i="18"/>
  <c r="S713" i="18"/>
  <c r="O714" i="18"/>
  <c r="P714" i="18"/>
  <c r="Q714" i="18" s="1"/>
  <c r="R714" i="18"/>
  <c r="S714" i="18"/>
  <c r="O715" i="18"/>
  <c r="P715" i="18"/>
  <c r="Q715" i="18" s="1"/>
  <c r="R715" i="18"/>
  <c r="S715" i="18"/>
  <c r="O716" i="18"/>
  <c r="P716" i="18"/>
  <c r="Q716" i="18" s="1"/>
  <c r="R716" i="18"/>
  <c r="S716" i="18"/>
  <c r="O717" i="18"/>
  <c r="P717" i="18"/>
  <c r="Q717" i="18" s="1"/>
  <c r="R717" i="18"/>
  <c r="S717" i="18"/>
  <c r="O718" i="18"/>
  <c r="P718" i="18"/>
  <c r="Q718" i="18" s="1"/>
  <c r="R718" i="18"/>
  <c r="S718" i="18"/>
  <c r="O719" i="18"/>
  <c r="P719" i="18"/>
  <c r="Q719" i="18" s="1"/>
  <c r="R719" i="18"/>
  <c r="S719" i="18"/>
  <c r="O720" i="18"/>
  <c r="P720" i="18"/>
  <c r="Q720" i="18" s="1"/>
  <c r="R720" i="18"/>
  <c r="S720" i="18"/>
  <c r="O721" i="18"/>
  <c r="P721" i="18"/>
  <c r="Q721" i="18" s="1"/>
  <c r="R721" i="18"/>
  <c r="S721" i="18"/>
  <c r="O722" i="18"/>
  <c r="P722" i="18"/>
  <c r="Q722" i="18" s="1"/>
  <c r="R722" i="18"/>
  <c r="S722" i="18"/>
  <c r="O723" i="18"/>
  <c r="P723" i="18"/>
  <c r="Q723" i="18" s="1"/>
  <c r="R723" i="18"/>
  <c r="S723" i="18"/>
  <c r="O724" i="18"/>
  <c r="P724" i="18"/>
  <c r="Q724" i="18" s="1"/>
  <c r="R724" i="18"/>
  <c r="S724" i="18"/>
  <c r="O725" i="18"/>
  <c r="P725" i="18"/>
  <c r="Q725" i="18" s="1"/>
  <c r="R725" i="18"/>
  <c r="S725" i="18"/>
  <c r="O726" i="18"/>
  <c r="P726" i="18"/>
  <c r="Q726" i="18" s="1"/>
  <c r="R726" i="18"/>
  <c r="S726" i="18"/>
  <c r="O727" i="18"/>
  <c r="P727" i="18"/>
  <c r="Q727" i="18" s="1"/>
  <c r="R727" i="18"/>
  <c r="S727" i="18"/>
  <c r="O728" i="18"/>
  <c r="P728" i="18"/>
  <c r="Q728" i="18" s="1"/>
  <c r="R728" i="18"/>
  <c r="S728" i="18"/>
  <c r="O729" i="18"/>
  <c r="P729" i="18"/>
  <c r="Q729" i="18" s="1"/>
  <c r="R729" i="18"/>
  <c r="S729" i="18"/>
  <c r="O730" i="18"/>
  <c r="P730" i="18"/>
  <c r="Q730" i="18" s="1"/>
  <c r="R730" i="18"/>
  <c r="S730" i="18"/>
  <c r="O731" i="18"/>
  <c r="P731" i="18"/>
  <c r="Q731" i="18" s="1"/>
  <c r="R731" i="18"/>
  <c r="S731" i="18"/>
  <c r="O732" i="18"/>
  <c r="P732" i="18"/>
  <c r="Q732" i="18" s="1"/>
  <c r="R732" i="18"/>
  <c r="S732" i="18"/>
  <c r="O733" i="18"/>
  <c r="P733" i="18"/>
  <c r="Q733" i="18" s="1"/>
  <c r="R733" i="18"/>
  <c r="S733" i="18"/>
  <c r="O734" i="18"/>
  <c r="P734" i="18"/>
  <c r="Q734" i="18" s="1"/>
  <c r="R734" i="18"/>
  <c r="S734" i="18"/>
  <c r="O735" i="18"/>
  <c r="P735" i="18"/>
  <c r="Q735" i="18" s="1"/>
  <c r="R735" i="18"/>
  <c r="S735" i="18"/>
  <c r="O736" i="18"/>
  <c r="P736" i="18"/>
  <c r="Q736" i="18" s="1"/>
  <c r="R736" i="18"/>
  <c r="S736" i="18"/>
  <c r="O737" i="18"/>
  <c r="P737" i="18"/>
  <c r="Q737" i="18" s="1"/>
  <c r="R737" i="18"/>
  <c r="S737" i="18"/>
  <c r="O738" i="18"/>
  <c r="P738" i="18"/>
  <c r="Q738" i="18" s="1"/>
  <c r="R738" i="18"/>
  <c r="S738" i="18"/>
  <c r="O739" i="18"/>
  <c r="P739" i="18"/>
  <c r="Q739" i="18" s="1"/>
  <c r="R739" i="18"/>
  <c r="S739" i="18"/>
  <c r="O740" i="18"/>
  <c r="P740" i="18"/>
  <c r="Q740" i="18" s="1"/>
  <c r="R740" i="18"/>
  <c r="S740" i="18"/>
  <c r="O741" i="18"/>
  <c r="P741" i="18"/>
  <c r="Q741" i="18" s="1"/>
  <c r="R741" i="18"/>
  <c r="S741" i="18"/>
  <c r="O742" i="18"/>
  <c r="P742" i="18"/>
  <c r="Q742" i="18" s="1"/>
  <c r="R742" i="18"/>
  <c r="S742" i="18"/>
  <c r="O743" i="18"/>
  <c r="P743" i="18"/>
  <c r="Q743" i="18" s="1"/>
  <c r="R743" i="18"/>
  <c r="S743" i="18"/>
  <c r="O744" i="18"/>
  <c r="P744" i="18"/>
  <c r="Q744" i="18" s="1"/>
  <c r="R744" i="18"/>
  <c r="S744" i="18"/>
  <c r="O745" i="18"/>
  <c r="P745" i="18"/>
  <c r="Q745" i="18" s="1"/>
  <c r="R745" i="18"/>
  <c r="S745" i="18"/>
  <c r="O746" i="18"/>
  <c r="P746" i="18"/>
  <c r="Q746" i="18" s="1"/>
  <c r="R746" i="18"/>
  <c r="S746" i="18"/>
  <c r="O747" i="18"/>
  <c r="P747" i="18"/>
  <c r="Q747" i="18"/>
  <c r="R747" i="18"/>
  <c r="S747" i="18"/>
  <c r="O748" i="18"/>
  <c r="P748" i="18"/>
  <c r="Q748" i="18" s="1"/>
  <c r="R748" i="18"/>
  <c r="S748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6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F384" i="18"/>
  <c r="F385" i="18"/>
  <c r="F386" i="18"/>
  <c r="F387" i="18"/>
  <c r="F388" i="18"/>
  <c r="F389" i="18"/>
  <c r="F390" i="18"/>
  <c r="F391" i="18"/>
  <c r="F392" i="18"/>
  <c r="F393" i="18"/>
  <c r="F394" i="18"/>
  <c r="F395" i="18"/>
  <c r="F396" i="18"/>
  <c r="F397" i="18"/>
  <c r="F398" i="18"/>
  <c r="F399" i="18"/>
  <c r="F400" i="18"/>
  <c r="F401" i="18"/>
  <c r="F402" i="18"/>
  <c r="F403" i="18"/>
  <c r="F404" i="18"/>
  <c r="F405" i="18"/>
  <c r="F406" i="18"/>
  <c r="F407" i="18"/>
  <c r="F408" i="18"/>
  <c r="F409" i="18"/>
  <c r="F410" i="18"/>
  <c r="F411" i="18"/>
  <c r="F412" i="18"/>
  <c r="F413" i="18"/>
  <c r="F414" i="18"/>
  <c r="F415" i="18"/>
  <c r="F416" i="18"/>
  <c r="F417" i="18"/>
  <c r="F418" i="18"/>
  <c r="F419" i="18"/>
  <c r="F420" i="18"/>
  <c r="F421" i="18"/>
  <c r="F422" i="18"/>
  <c r="F423" i="18"/>
  <c r="F424" i="18"/>
  <c r="F425" i="18"/>
  <c r="F426" i="18"/>
  <c r="F427" i="18"/>
  <c r="F428" i="18"/>
  <c r="F429" i="18"/>
  <c r="F430" i="18"/>
  <c r="F431" i="18"/>
  <c r="F432" i="18"/>
  <c r="F433" i="18"/>
  <c r="F434" i="18"/>
  <c r="F435" i="18"/>
  <c r="F436" i="18"/>
  <c r="F437" i="18"/>
  <c r="F438" i="18"/>
  <c r="F439" i="18"/>
  <c r="F440" i="18"/>
  <c r="F441" i="18"/>
  <c r="F442" i="18"/>
  <c r="F443" i="18"/>
  <c r="F444" i="18"/>
  <c r="F445" i="18"/>
  <c r="F446" i="18"/>
  <c r="F447" i="18"/>
  <c r="F448" i="18"/>
  <c r="F449" i="18"/>
  <c r="F450" i="18"/>
  <c r="F451" i="18"/>
  <c r="F452" i="18"/>
  <c r="F453" i="18"/>
  <c r="F454" i="18"/>
  <c r="F455" i="18"/>
  <c r="F456" i="18"/>
  <c r="F457" i="18"/>
  <c r="F458" i="18"/>
  <c r="F459" i="18"/>
  <c r="F460" i="18"/>
  <c r="F461" i="18"/>
  <c r="F462" i="18"/>
  <c r="F463" i="18"/>
  <c r="F464" i="18"/>
  <c r="F465" i="18"/>
  <c r="F466" i="18"/>
  <c r="F467" i="18"/>
  <c r="F468" i="18"/>
  <c r="F469" i="18"/>
  <c r="F470" i="18"/>
  <c r="F471" i="18"/>
  <c r="F472" i="18"/>
  <c r="F473" i="18"/>
  <c r="F474" i="18"/>
  <c r="F475" i="18"/>
  <c r="F476" i="18"/>
  <c r="F477" i="18"/>
  <c r="F478" i="18"/>
  <c r="F479" i="18"/>
  <c r="F480" i="18"/>
  <c r="F481" i="18"/>
  <c r="F482" i="18"/>
  <c r="F483" i="18"/>
  <c r="F484" i="18"/>
  <c r="F485" i="18"/>
  <c r="F486" i="18"/>
  <c r="F487" i="18"/>
  <c r="F488" i="18"/>
  <c r="F489" i="18"/>
  <c r="F490" i="18"/>
  <c r="F491" i="18"/>
  <c r="F492" i="18"/>
  <c r="F493" i="18"/>
  <c r="F494" i="18"/>
  <c r="F495" i="18"/>
  <c r="F496" i="18"/>
  <c r="F497" i="18"/>
  <c r="F498" i="18"/>
  <c r="F499" i="18"/>
  <c r="F500" i="18"/>
  <c r="F501" i="18"/>
  <c r="F502" i="18"/>
  <c r="F503" i="18"/>
  <c r="F504" i="18"/>
  <c r="F505" i="18"/>
  <c r="F506" i="18"/>
  <c r="F507" i="18"/>
  <c r="F508" i="18"/>
  <c r="F509" i="18"/>
  <c r="F510" i="18"/>
  <c r="F511" i="18"/>
  <c r="F512" i="18"/>
  <c r="F513" i="18"/>
  <c r="F514" i="18"/>
  <c r="F515" i="18"/>
  <c r="F516" i="18"/>
  <c r="F517" i="18"/>
  <c r="F518" i="18"/>
  <c r="F519" i="18"/>
  <c r="F520" i="18"/>
  <c r="F521" i="18"/>
  <c r="F522" i="18"/>
  <c r="F523" i="18"/>
  <c r="F524" i="18"/>
  <c r="F525" i="18"/>
  <c r="F526" i="18"/>
  <c r="F527" i="18"/>
  <c r="F528" i="18"/>
  <c r="F529" i="18"/>
  <c r="F530" i="18"/>
  <c r="F531" i="18"/>
  <c r="F532" i="18"/>
  <c r="F533" i="18"/>
  <c r="F534" i="18"/>
  <c r="F535" i="18"/>
  <c r="F536" i="18"/>
  <c r="F537" i="18"/>
  <c r="F538" i="18"/>
  <c r="F539" i="18"/>
  <c r="F540" i="18"/>
  <c r="F541" i="18"/>
  <c r="F542" i="18"/>
  <c r="F543" i="18"/>
  <c r="F544" i="18"/>
  <c r="F545" i="18"/>
  <c r="F546" i="18"/>
  <c r="F547" i="18"/>
  <c r="F548" i="18"/>
  <c r="F549" i="18"/>
  <c r="F550" i="18"/>
  <c r="F551" i="18"/>
  <c r="F552" i="18"/>
  <c r="F553" i="18"/>
  <c r="F554" i="18"/>
  <c r="F555" i="18"/>
  <c r="F556" i="18"/>
  <c r="F557" i="18"/>
  <c r="F558" i="18"/>
  <c r="F559" i="18"/>
  <c r="F560" i="18"/>
  <c r="F561" i="18"/>
  <c r="F562" i="18"/>
  <c r="F563" i="18"/>
  <c r="F564" i="18"/>
  <c r="F565" i="18"/>
  <c r="F566" i="18"/>
  <c r="F567" i="18"/>
  <c r="F568" i="18"/>
  <c r="F569" i="18"/>
  <c r="F570" i="18"/>
  <c r="F571" i="18"/>
  <c r="F572" i="18"/>
  <c r="F573" i="18"/>
  <c r="F574" i="18"/>
  <c r="F575" i="18"/>
  <c r="F576" i="18"/>
  <c r="F577" i="18"/>
  <c r="F578" i="18"/>
  <c r="F579" i="18"/>
  <c r="F580" i="18"/>
  <c r="F581" i="18"/>
  <c r="F582" i="18"/>
  <c r="F583" i="18"/>
  <c r="F584" i="18"/>
  <c r="F585" i="18"/>
  <c r="F586" i="18"/>
  <c r="F587" i="18"/>
  <c r="F588" i="18"/>
  <c r="F589" i="18"/>
  <c r="F590" i="18"/>
  <c r="F591" i="18"/>
  <c r="F592" i="18"/>
  <c r="F593" i="18"/>
  <c r="F594" i="18"/>
  <c r="F595" i="18"/>
  <c r="F596" i="18"/>
  <c r="F597" i="18"/>
  <c r="F598" i="18"/>
  <c r="F599" i="18"/>
  <c r="F600" i="18"/>
  <c r="F601" i="18"/>
  <c r="F602" i="18"/>
  <c r="F603" i="18"/>
  <c r="F604" i="18"/>
  <c r="F605" i="18"/>
  <c r="F606" i="18"/>
  <c r="F607" i="18"/>
  <c r="F608" i="18"/>
  <c r="F609" i="18"/>
  <c r="F610" i="18"/>
  <c r="F611" i="18"/>
  <c r="F612" i="18"/>
  <c r="F613" i="18"/>
  <c r="F614" i="18"/>
  <c r="F615" i="18"/>
  <c r="F616" i="18"/>
  <c r="F617" i="18"/>
  <c r="F618" i="18"/>
  <c r="F619" i="18"/>
  <c r="F620" i="18"/>
  <c r="F621" i="18"/>
  <c r="F622" i="18"/>
  <c r="F623" i="18"/>
  <c r="F624" i="18"/>
  <c r="F625" i="18"/>
  <c r="F626" i="18"/>
  <c r="F627" i="18"/>
  <c r="F628" i="18"/>
  <c r="F629" i="18"/>
  <c r="F630" i="18"/>
  <c r="F631" i="18"/>
  <c r="F632" i="18"/>
  <c r="F633" i="18"/>
  <c r="F634" i="18"/>
  <c r="F635" i="18"/>
  <c r="F636" i="18"/>
  <c r="F637" i="18"/>
  <c r="F638" i="18"/>
  <c r="F639" i="18"/>
  <c r="F640" i="18"/>
  <c r="F641" i="18"/>
  <c r="F642" i="18"/>
  <c r="F643" i="18"/>
  <c r="F644" i="18"/>
  <c r="F645" i="18"/>
  <c r="F646" i="18"/>
  <c r="F647" i="18"/>
  <c r="F648" i="18"/>
  <c r="F649" i="18"/>
  <c r="F650" i="18"/>
  <c r="F651" i="18"/>
  <c r="F652" i="18"/>
  <c r="F653" i="18"/>
  <c r="F654" i="18"/>
  <c r="F655" i="18"/>
  <c r="F656" i="18"/>
  <c r="F657" i="18"/>
  <c r="F658" i="18"/>
  <c r="F659" i="18"/>
  <c r="F660" i="18"/>
  <c r="F661" i="18"/>
  <c r="F662" i="18"/>
  <c r="F663" i="18"/>
  <c r="F664" i="18"/>
  <c r="F665" i="18"/>
  <c r="F666" i="18"/>
  <c r="F667" i="18"/>
  <c r="F668" i="18"/>
  <c r="F669" i="18"/>
  <c r="F670" i="18"/>
  <c r="F671" i="18"/>
  <c r="F672" i="18"/>
  <c r="F673" i="18"/>
  <c r="F674" i="18"/>
  <c r="F675" i="18"/>
  <c r="F676" i="18"/>
  <c r="F677" i="18"/>
  <c r="F678" i="18"/>
  <c r="F679" i="18"/>
  <c r="F680" i="18"/>
  <c r="F681" i="18"/>
  <c r="F682" i="18"/>
  <c r="F683" i="18"/>
  <c r="F684" i="18"/>
  <c r="F685" i="18"/>
  <c r="F686" i="18"/>
  <c r="F687" i="18"/>
  <c r="F688" i="18"/>
  <c r="F689" i="18"/>
  <c r="F690" i="18"/>
  <c r="F691" i="18"/>
  <c r="F692" i="18"/>
  <c r="F693" i="18"/>
  <c r="F694" i="18"/>
  <c r="F695" i="18"/>
  <c r="F696" i="18"/>
  <c r="F697" i="18"/>
  <c r="F698" i="18"/>
  <c r="F699" i="18"/>
  <c r="F700" i="18"/>
  <c r="F701" i="18"/>
  <c r="F702" i="18"/>
  <c r="F703" i="18"/>
  <c r="F704" i="18"/>
  <c r="F705" i="18"/>
  <c r="F706" i="18"/>
  <c r="F707" i="18"/>
  <c r="F708" i="18"/>
  <c r="F709" i="18"/>
  <c r="F710" i="18"/>
  <c r="F711" i="18"/>
  <c r="F712" i="18"/>
  <c r="F713" i="18"/>
  <c r="F714" i="18"/>
  <c r="F715" i="18"/>
  <c r="F716" i="18"/>
  <c r="F717" i="18"/>
  <c r="F718" i="18"/>
  <c r="F719" i="18"/>
  <c r="F720" i="18"/>
  <c r="F721" i="18"/>
  <c r="F722" i="18"/>
  <c r="F723" i="18"/>
  <c r="F724" i="18"/>
  <c r="F725" i="18"/>
  <c r="F726" i="18"/>
  <c r="F727" i="18"/>
  <c r="F728" i="18"/>
  <c r="F729" i="18"/>
  <c r="F730" i="18"/>
  <c r="F731" i="18"/>
  <c r="F732" i="18"/>
  <c r="F733" i="18"/>
  <c r="F734" i="18"/>
  <c r="F735" i="18"/>
  <c r="F736" i="18"/>
  <c r="F737" i="18"/>
  <c r="F738" i="18"/>
  <c r="F739" i="18"/>
  <c r="F740" i="18"/>
  <c r="F741" i="18"/>
  <c r="F742" i="18"/>
  <c r="F743" i="18"/>
  <c r="F744" i="18"/>
  <c r="F745" i="18"/>
  <c r="F746" i="18"/>
  <c r="F747" i="18"/>
  <c r="F748" i="18"/>
  <c r="F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4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63" i="18"/>
  <c r="E364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3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7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2" i="18"/>
  <c r="E433" i="18"/>
  <c r="E434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4" i="18"/>
  <c r="E465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0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4" i="18"/>
  <c r="E525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E544" i="18"/>
  <c r="E545" i="18"/>
  <c r="E546" i="18"/>
  <c r="E547" i="18"/>
  <c r="E548" i="18"/>
  <c r="E549" i="18"/>
  <c r="E550" i="18"/>
  <c r="E551" i="18"/>
  <c r="E552" i="18"/>
  <c r="E553" i="18"/>
  <c r="E554" i="18"/>
  <c r="E555" i="18"/>
  <c r="E556" i="18"/>
  <c r="E557" i="18"/>
  <c r="E558" i="18"/>
  <c r="E559" i="18"/>
  <c r="E560" i="18"/>
  <c r="E561" i="18"/>
  <c r="E562" i="18"/>
  <c r="E563" i="18"/>
  <c r="E564" i="18"/>
  <c r="E565" i="18"/>
  <c r="E566" i="18"/>
  <c r="E567" i="18"/>
  <c r="E568" i="18"/>
  <c r="E569" i="18"/>
  <c r="E570" i="18"/>
  <c r="E571" i="18"/>
  <c r="E572" i="18"/>
  <c r="E573" i="18"/>
  <c r="E574" i="18"/>
  <c r="E575" i="18"/>
  <c r="E576" i="18"/>
  <c r="E577" i="18"/>
  <c r="E578" i="18"/>
  <c r="E579" i="18"/>
  <c r="E580" i="18"/>
  <c r="E581" i="18"/>
  <c r="E582" i="18"/>
  <c r="E583" i="18"/>
  <c r="E584" i="18"/>
  <c r="E585" i="18"/>
  <c r="E586" i="18"/>
  <c r="E587" i="18"/>
  <c r="E588" i="18"/>
  <c r="E589" i="18"/>
  <c r="E590" i="18"/>
  <c r="E591" i="18"/>
  <c r="E592" i="18"/>
  <c r="E593" i="18"/>
  <c r="E594" i="18"/>
  <c r="E595" i="18"/>
  <c r="E596" i="18"/>
  <c r="E597" i="18"/>
  <c r="E598" i="18"/>
  <c r="E599" i="18"/>
  <c r="E600" i="18"/>
  <c r="E601" i="18"/>
  <c r="E602" i="18"/>
  <c r="E603" i="18"/>
  <c r="E604" i="18"/>
  <c r="E605" i="18"/>
  <c r="E606" i="18"/>
  <c r="E607" i="18"/>
  <c r="E608" i="18"/>
  <c r="E609" i="18"/>
  <c r="E610" i="18"/>
  <c r="E611" i="18"/>
  <c r="E612" i="18"/>
  <c r="E613" i="18"/>
  <c r="E614" i="18"/>
  <c r="E615" i="18"/>
  <c r="E616" i="18"/>
  <c r="E617" i="18"/>
  <c r="E618" i="18"/>
  <c r="E619" i="18"/>
  <c r="E620" i="18"/>
  <c r="E621" i="18"/>
  <c r="E622" i="18"/>
  <c r="E623" i="18"/>
  <c r="E624" i="18"/>
  <c r="E625" i="18"/>
  <c r="E626" i="18"/>
  <c r="E627" i="18"/>
  <c r="E628" i="18"/>
  <c r="E629" i="18"/>
  <c r="E630" i="18"/>
  <c r="E631" i="18"/>
  <c r="E632" i="18"/>
  <c r="E633" i="18"/>
  <c r="E634" i="18"/>
  <c r="E635" i="18"/>
  <c r="E636" i="18"/>
  <c r="E637" i="18"/>
  <c r="E638" i="18"/>
  <c r="E639" i="18"/>
  <c r="E640" i="18"/>
  <c r="E641" i="18"/>
  <c r="E642" i="18"/>
  <c r="E643" i="18"/>
  <c r="E644" i="18"/>
  <c r="E645" i="18"/>
  <c r="E646" i="18"/>
  <c r="E647" i="18"/>
  <c r="E648" i="18"/>
  <c r="E649" i="18"/>
  <c r="E650" i="18"/>
  <c r="E651" i="18"/>
  <c r="E652" i="18"/>
  <c r="E653" i="18"/>
  <c r="E654" i="18"/>
  <c r="E655" i="18"/>
  <c r="E656" i="18"/>
  <c r="E657" i="18"/>
  <c r="E658" i="18"/>
  <c r="E659" i="18"/>
  <c r="E660" i="18"/>
  <c r="E661" i="18"/>
  <c r="E662" i="18"/>
  <c r="E663" i="18"/>
  <c r="E664" i="18"/>
  <c r="E665" i="18"/>
  <c r="E666" i="18"/>
  <c r="E667" i="18"/>
  <c r="E668" i="18"/>
  <c r="E669" i="18"/>
  <c r="E670" i="18"/>
  <c r="E671" i="18"/>
  <c r="E672" i="18"/>
  <c r="E673" i="18"/>
  <c r="E674" i="18"/>
  <c r="E675" i="18"/>
  <c r="E676" i="18"/>
  <c r="E677" i="18"/>
  <c r="E678" i="18"/>
  <c r="E679" i="18"/>
  <c r="E680" i="18"/>
  <c r="E681" i="18"/>
  <c r="E682" i="18"/>
  <c r="E683" i="18"/>
  <c r="E684" i="18"/>
  <c r="E685" i="18"/>
  <c r="E686" i="18"/>
  <c r="E687" i="18"/>
  <c r="E688" i="18"/>
  <c r="E689" i="18"/>
  <c r="E690" i="18"/>
  <c r="E691" i="18"/>
  <c r="E692" i="18"/>
  <c r="E693" i="18"/>
  <c r="E694" i="18"/>
  <c r="E695" i="18"/>
  <c r="E696" i="18"/>
  <c r="E697" i="18"/>
  <c r="E698" i="18"/>
  <c r="E699" i="18"/>
  <c r="E700" i="18"/>
  <c r="E701" i="18"/>
  <c r="E702" i="18"/>
  <c r="E703" i="18"/>
  <c r="E704" i="18"/>
  <c r="E705" i="18"/>
  <c r="E706" i="18"/>
  <c r="E707" i="18"/>
  <c r="E708" i="18"/>
  <c r="E709" i="18"/>
  <c r="E710" i="18"/>
  <c r="E711" i="18"/>
  <c r="E712" i="18"/>
  <c r="E713" i="18"/>
  <c r="E714" i="18"/>
  <c r="E715" i="18"/>
  <c r="E716" i="18"/>
  <c r="E717" i="18"/>
  <c r="E718" i="18"/>
  <c r="E719" i="18"/>
  <c r="E720" i="18"/>
  <c r="E721" i="18"/>
  <c r="E722" i="18"/>
  <c r="E723" i="18"/>
  <c r="E724" i="18"/>
  <c r="E725" i="18"/>
  <c r="E726" i="18"/>
  <c r="E727" i="18"/>
  <c r="E728" i="18"/>
  <c r="E729" i="18"/>
  <c r="E730" i="18"/>
  <c r="E731" i="18"/>
  <c r="E732" i="18"/>
  <c r="E733" i="18"/>
  <c r="E734" i="18"/>
  <c r="E735" i="18"/>
  <c r="E736" i="18"/>
  <c r="E737" i="18"/>
  <c r="E738" i="18"/>
  <c r="E739" i="18"/>
  <c r="E740" i="18"/>
  <c r="E741" i="18"/>
  <c r="E742" i="18"/>
  <c r="E743" i="18"/>
  <c r="E744" i="18"/>
  <c r="E745" i="18"/>
  <c r="E746" i="18"/>
  <c r="E747" i="18"/>
  <c r="E748" i="18"/>
  <c r="E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19" i="18"/>
  <c r="C620" i="18"/>
  <c r="C621" i="18"/>
  <c r="C622" i="18"/>
  <c r="C623" i="18"/>
  <c r="C624" i="18"/>
  <c r="C625" i="18"/>
  <c r="C626" i="18"/>
  <c r="C627" i="18"/>
  <c r="C628" i="18"/>
  <c r="C629" i="18"/>
  <c r="C630" i="18"/>
  <c r="C631" i="18"/>
  <c r="C632" i="18"/>
  <c r="C633" i="18"/>
  <c r="C634" i="18"/>
  <c r="C635" i="18"/>
  <c r="C636" i="18"/>
  <c r="C637" i="18"/>
  <c r="C638" i="18"/>
  <c r="C639" i="18"/>
  <c r="C640" i="18"/>
  <c r="C641" i="18"/>
  <c r="C642" i="18"/>
  <c r="C643" i="18"/>
  <c r="C644" i="18"/>
  <c r="C645" i="18"/>
  <c r="C646" i="18"/>
  <c r="C647" i="18"/>
  <c r="C648" i="18"/>
  <c r="C649" i="18"/>
  <c r="C650" i="18"/>
  <c r="C651" i="18"/>
  <c r="C652" i="18"/>
  <c r="C653" i="18"/>
  <c r="C654" i="18"/>
  <c r="C655" i="18"/>
  <c r="C656" i="18"/>
  <c r="C657" i="18"/>
  <c r="C658" i="18"/>
  <c r="C659" i="18"/>
  <c r="C660" i="18"/>
  <c r="C661" i="18"/>
  <c r="C662" i="18"/>
  <c r="C663" i="18"/>
  <c r="C664" i="18"/>
  <c r="C665" i="18"/>
  <c r="C666" i="18"/>
  <c r="C667" i="18"/>
  <c r="C668" i="18"/>
  <c r="C669" i="18"/>
  <c r="C670" i="18"/>
  <c r="C671" i="18"/>
  <c r="C672" i="18"/>
  <c r="C673" i="18"/>
  <c r="C674" i="18"/>
  <c r="C675" i="18"/>
  <c r="C676" i="18"/>
  <c r="C677" i="18"/>
  <c r="C678" i="18"/>
  <c r="C679" i="18"/>
  <c r="C680" i="18"/>
  <c r="C681" i="18"/>
  <c r="C682" i="18"/>
  <c r="C683" i="18"/>
  <c r="C684" i="18"/>
  <c r="C685" i="18"/>
  <c r="C686" i="18"/>
  <c r="C687" i="18"/>
  <c r="C688" i="18"/>
  <c r="C689" i="18"/>
  <c r="C690" i="18"/>
  <c r="C691" i="18"/>
  <c r="C692" i="18"/>
  <c r="C693" i="18"/>
  <c r="C694" i="18"/>
  <c r="C695" i="18"/>
  <c r="C696" i="18"/>
  <c r="C697" i="18"/>
  <c r="C698" i="18"/>
  <c r="C699" i="18"/>
  <c r="C700" i="18"/>
  <c r="C701" i="18"/>
  <c r="C702" i="18"/>
  <c r="C703" i="18"/>
  <c r="C704" i="18"/>
  <c r="C705" i="18"/>
  <c r="C706" i="18"/>
  <c r="C707" i="18"/>
  <c r="C708" i="18"/>
  <c r="C709" i="18"/>
  <c r="C710" i="18"/>
  <c r="C711" i="18"/>
  <c r="C712" i="18"/>
  <c r="C713" i="18"/>
  <c r="C714" i="18"/>
  <c r="C715" i="18"/>
  <c r="C716" i="18"/>
  <c r="C717" i="18"/>
  <c r="C718" i="18"/>
  <c r="C719" i="18"/>
  <c r="C720" i="18"/>
  <c r="C721" i="18"/>
  <c r="C722" i="18"/>
  <c r="C723" i="18"/>
  <c r="C724" i="18"/>
  <c r="C725" i="18"/>
  <c r="C726" i="18"/>
  <c r="C727" i="18"/>
  <c r="C728" i="18"/>
  <c r="C729" i="18"/>
  <c r="C730" i="18"/>
  <c r="C731" i="18"/>
  <c r="C732" i="18"/>
  <c r="C733" i="18"/>
  <c r="C734" i="18"/>
  <c r="C735" i="18"/>
  <c r="C736" i="18"/>
  <c r="C737" i="18"/>
  <c r="C738" i="18"/>
  <c r="C739" i="18"/>
  <c r="C740" i="18"/>
  <c r="C741" i="18"/>
  <c r="C742" i="18"/>
  <c r="C743" i="18"/>
  <c r="C744" i="18"/>
  <c r="C745" i="18"/>
  <c r="C746" i="18"/>
  <c r="C747" i="18"/>
  <c r="C748" i="18"/>
  <c r="C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8" i="18"/>
  <c r="B539" i="18"/>
  <c r="B540" i="18"/>
  <c r="B541" i="18"/>
  <c r="B542" i="18"/>
  <c r="B543" i="18"/>
  <c r="B544" i="18"/>
  <c r="B545" i="18"/>
  <c r="B546" i="18"/>
  <c r="B547" i="18"/>
  <c r="B548" i="18"/>
  <c r="B549" i="18"/>
  <c r="B550" i="18"/>
  <c r="B551" i="18"/>
  <c r="B552" i="18"/>
  <c r="B553" i="18"/>
  <c r="B554" i="18"/>
  <c r="B555" i="18"/>
  <c r="B556" i="18"/>
  <c r="B557" i="18"/>
  <c r="B558" i="18"/>
  <c r="B559" i="18"/>
  <c r="B560" i="18"/>
  <c r="B561" i="18"/>
  <c r="B562" i="18"/>
  <c r="B563" i="18"/>
  <c r="B564" i="18"/>
  <c r="B565" i="18"/>
  <c r="B566" i="18"/>
  <c r="B567" i="18"/>
  <c r="B568" i="18"/>
  <c r="B569" i="18"/>
  <c r="B570" i="18"/>
  <c r="B571" i="18"/>
  <c r="B572" i="18"/>
  <c r="B573" i="18"/>
  <c r="B574" i="18"/>
  <c r="B575" i="18"/>
  <c r="B576" i="18"/>
  <c r="B577" i="18"/>
  <c r="B578" i="18"/>
  <c r="B579" i="18"/>
  <c r="B580" i="18"/>
  <c r="B581" i="18"/>
  <c r="B582" i="18"/>
  <c r="B583" i="18"/>
  <c r="B584" i="18"/>
  <c r="B585" i="18"/>
  <c r="B586" i="18"/>
  <c r="B587" i="18"/>
  <c r="B588" i="18"/>
  <c r="B589" i="18"/>
  <c r="B590" i="18"/>
  <c r="B591" i="18"/>
  <c r="B592" i="18"/>
  <c r="B593" i="18"/>
  <c r="B594" i="18"/>
  <c r="B595" i="18"/>
  <c r="B596" i="18"/>
  <c r="B597" i="18"/>
  <c r="B598" i="18"/>
  <c r="B599" i="18"/>
  <c r="B600" i="18"/>
  <c r="B601" i="18"/>
  <c r="B602" i="18"/>
  <c r="B603" i="18"/>
  <c r="B604" i="18"/>
  <c r="B605" i="18"/>
  <c r="B606" i="18"/>
  <c r="B607" i="18"/>
  <c r="B608" i="18"/>
  <c r="B609" i="18"/>
  <c r="B610" i="18"/>
  <c r="B611" i="18"/>
  <c r="B612" i="18"/>
  <c r="B613" i="18"/>
  <c r="B614" i="18"/>
  <c r="B615" i="18"/>
  <c r="B616" i="18"/>
  <c r="B617" i="18"/>
  <c r="B618" i="18"/>
  <c r="B619" i="18"/>
  <c r="B620" i="18"/>
  <c r="B621" i="18"/>
  <c r="B622" i="18"/>
  <c r="B623" i="18"/>
  <c r="B624" i="18"/>
  <c r="B625" i="18"/>
  <c r="B626" i="18"/>
  <c r="B627" i="18"/>
  <c r="B628" i="18"/>
  <c r="B629" i="18"/>
  <c r="B630" i="18"/>
  <c r="B631" i="18"/>
  <c r="B632" i="18"/>
  <c r="B633" i="18"/>
  <c r="B634" i="18"/>
  <c r="B635" i="18"/>
  <c r="B636" i="18"/>
  <c r="B637" i="18"/>
  <c r="B638" i="18"/>
  <c r="B639" i="18"/>
  <c r="B640" i="18"/>
  <c r="B641" i="18"/>
  <c r="B642" i="18"/>
  <c r="B643" i="18"/>
  <c r="B644" i="18"/>
  <c r="B645" i="18"/>
  <c r="B646" i="18"/>
  <c r="B647" i="18"/>
  <c r="B648" i="18"/>
  <c r="B649" i="18"/>
  <c r="B650" i="18"/>
  <c r="B651" i="18"/>
  <c r="B652" i="18"/>
  <c r="B653" i="18"/>
  <c r="B654" i="18"/>
  <c r="B655" i="18"/>
  <c r="B656" i="18"/>
  <c r="B657" i="18"/>
  <c r="B658" i="18"/>
  <c r="B659" i="18"/>
  <c r="B660" i="18"/>
  <c r="B661" i="18"/>
  <c r="B662" i="18"/>
  <c r="B663" i="18"/>
  <c r="B664" i="18"/>
  <c r="B665" i="18"/>
  <c r="B666" i="18"/>
  <c r="B667" i="18"/>
  <c r="B668" i="18"/>
  <c r="B669" i="18"/>
  <c r="B670" i="18"/>
  <c r="B671" i="18"/>
  <c r="B672" i="18"/>
  <c r="B673" i="18"/>
  <c r="B674" i="18"/>
  <c r="B675" i="18"/>
  <c r="B676" i="18"/>
  <c r="B677" i="18"/>
  <c r="B678" i="18"/>
  <c r="B679" i="18"/>
  <c r="B680" i="18"/>
  <c r="B681" i="18"/>
  <c r="B682" i="18"/>
  <c r="B683" i="18"/>
  <c r="B684" i="18"/>
  <c r="B685" i="18"/>
  <c r="B686" i="18"/>
  <c r="B687" i="18"/>
  <c r="B688" i="18"/>
  <c r="B689" i="18"/>
  <c r="B690" i="18"/>
  <c r="B691" i="18"/>
  <c r="B692" i="18"/>
  <c r="B693" i="18"/>
  <c r="B694" i="18"/>
  <c r="B695" i="18"/>
  <c r="B696" i="18"/>
  <c r="B697" i="18"/>
  <c r="B698" i="18"/>
  <c r="B699" i="18"/>
  <c r="B700" i="18"/>
  <c r="B701" i="18"/>
  <c r="B702" i="18"/>
  <c r="B703" i="18"/>
  <c r="B704" i="18"/>
  <c r="B705" i="18"/>
  <c r="B706" i="18"/>
  <c r="B707" i="18"/>
  <c r="B708" i="18"/>
  <c r="B709" i="18"/>
  <c r="B710" i="18"/>
  <c r="B711" i="18"/>
  <c r="B712" i="18"/>
  <c r="B713" i="18"/>
  <c r="B714" i="18"/>
  <c r="B715" i="18"/>
  <c r="B716" i="18"/>
  <c r="B717" i="18"/>
  <c r="B718" i="18"/>
  <c r="B719" i="18"/>
  <c r="B720" i="18"/>
  <c r="B721" i="18"/>
  <c r="B722" i="18"/>
  <c r="B723" i="18"/>
  <c r="B724" i="18"/>
  <c r="B725" i="18"/>
  <c r="B726" i="18"/>
  <c r="B727" i="18"/>
  <c r="B728" i="18"/>
  <c r="B729" i="18"/>
  <c r="B730" i="18"/>
  <c r="B731" i="18"/>
  <c r="B732" i="18"/>
  <c r="B733" i="18"/>
  <c r="B734" i="18"/>
  <c r="B735" i="18"/>
  <c r="B736" i="18"/>
  <c r="B737" i="18"/>
  <c r="B738" i="18"/>
  <c r="B739" i="18"/>
  <c r="B740" i="18"/>
  <c r="B741" i="18"/>
  <c r="B742" i="18"/>
  <c r="B743" i="18"/>
  <c r="B744" i="18"/>
  <c r="B745" i="18"/>
  <c r="B746" i="18"/>
  <c r="B747" i="18"/>
  <c r="B748" i="18"/>
  <c r="B4" i="18"/>
  <c r="D750" i="17"/>
  <c r="E750" i="17"/>
  <c r="F750" i="17"/>
  <c r="G750" i="17"/>
  <c r="H750" i="17"/>
  <c r="I750" i="17"/>
  <c r="J750" i="17"/>
  <c r="K750" i="17"/>
  <c r="L750" i="17"/>
  <c r="M750" i="17"/>
  <c r="N750" i="17"/>
  <c r="O750" i="17"/>
  <c r="P750" i="17"/>
  <c r="Q750" i="17"/>
  <c r="R750" i="17"/>
  <c r="S750" i="17"/>
  <c r="T750" i="17"/>
  <c r="U750" i="17"/>
  <c r="V750" i="17"/>
  <c r="L4" i="19" l="1" a="1"/>
  <c r="L4" i="19" s="1"/>
  <c r="G4" i="19" a="1"/>
  <c r="G4" i="19" s="1"/>
  <c r="H4" i="19" a="1"/>
  <c r="H4" i="19" s="1"/>
  <c r="F4" i="19" a="1"/>
  <c r="F4" i="19" s="1"/>
  <c r="L600" i="18"/>
  <c r="L736" i="18"/>
  <c r="M736" i="18" s="1"/>
  <c r="N736" i="18" s="1"/>
  <c r="E736" i="19" s="1"/>
  <c r="M736" i="19" s="1"/>
  <c r="N736" i="19" s="1"/>
  <c r="O750" i="18"/>
  <c r="L386" i="18"/>
  <c r="M386" i="18" s="1"/>
  <c r="N386" i="18" s="1"/>
  <c r="E386" i="19" s="1"/>
  <c r="M386" i="19" s="1"/>
  <c r="N386" i="19" s="1"/>
  <c r="L4" i="18"/>
  <c r="A28" i="19"/>
  <c r="A5" i="19"/>
  <c r="M4" i="18"/>
  <c r="N4" i="18" s="1"/>
  <c r="E4" i="19" s="1"/>
  <c r="M4" i="19" s="1"/>
  <c r="N4" i="19" s="1"/>
  <c r="L584" i="18"/>
  <c r="L116" i="18"/>
  <c r="R750" i="18"/>
  <c r="Q750" i="18"/>
  <c r="L525" i="18"/>
  <c r="P750" i="18"/>
  <c r="L700" i="18"/>
  <c r="M700" i="18" s="1"/>
  <c r="N700" i="18" s="1"/>
  <c r="E700" i="19" s="1"/>
  <c r="M700" i="19" s="1"/>
  <c r="N700" i="19" s="1"/>
  <c r="L642" i="18"/>
  <c r="L694" i="18"/>
  <c r="M694" i="18" s="1"/>
  <c r="N694" i="18" s="1"/>
  <c r="E694" i="19" s="1"/>
  <c r="M694" i="19" s="1"/>
  <c r="N694" i="19" s="1"/>
  <c r="L539" i="18"/>
  <c r="M539" i="18" s="1"/>
  <c r="N539" i="18" s="1"/>
  <c r="E539" i="19" s="1"/>
  <c r="M539" i="19" s="1"/>
  <c r="N539" i="19" s="1"/>
  <c r="L631" i="18"/>
  <c r="M631" i="18" s="1"/>
  <c r="N631" i="18" s="1"/>
  <c r="E631" i="19" s="1"/>
  <c r="M631" i="19" s="1"/>
  <c r="N631" i="19" s="1"/>
  <c r="L645" i="18"/>
  <c r="L650" i="18"/>
  <c r="M650" i="18" s="1"/>
  <c r="N650" i="18" s="1"/>
  <c r="E650" i="19" s="1"/>
  <c r="M650" i="19" s="1"/>
  <c r="N650" i="19" s="1"/>
  <c r="L679" i="18"/>
  <c r="L719" i="18"/>
  <c r="M719" i="18" s="1"/>
  <c r="N719" i="18" s="1"/>
  <c r="E719" i="19" s="1"/>
  <c r="M719" i="19" s="1"/>
  <c r="N719" i="19" s="1"/>
  <c r="L688" i="18"/>
  <c r="M688" i="18" s="1"/>
  <c r="N688" i="18" s="1"/>
  <c r="E688" i="19" s="1"/>
  <c r="M688" i="19" s="1"/>
  <c r="N688" i="19" s="1"/>
  <c r="L748" i="18"/>
  <c r="L337" i="18"/>
  <c r="L382" i="18"/>
  <c r="M382" i="18" s="1"/>
  <c r="N382" i="18" s="1"/>
  <c r="E382" i="19" s="1"/>
  <c r="M382" i="19" s="1"/>
  <c r="N382" i="19" s="1"/>
  <c r="L663" i="18"/>
  <c r="L686" i="18"/>
  <c r="L159" i="18"/>
  <c r="M159" i="18" s="1"/>
  <c r="N159" i="18" s="1"/>
  <c r="E159" i="19" s="1"/>
  <c r="M159" i="19" s="1"/>
  <c r="N159" i="19" s="1"/>
  <c r="L476" i="18"/>
  <c r="M476" i="18" s="1"/>
  <c r="N476" i="18" s="1"/>
  <c r="E476" i="19" s="1"/>
  <c r="M476" i="19" s="1"/>
  <c r="N476" i="19" s="1"/>
  <c r="L715" i="18"/>
  <c r="L124" i="18"/>
  <c r="L346" i="18"/>
  <c r="L366" i="18"/>
  <c r="L480" i="18"/>
  <c r="M480" i="18" s="1"/>
  <c r="N480" i="18" s="1"/>
  <c r="E480" i="19" s="1"/>
  <c r="M480" i="19" s="1"/>
  <c r="N480" i="19" s="1"/>
  <c r="L559" i="18"/>
  <c r="M559" i="18" s="1"/>
  <c r="N559" i="18" s="1"/>
  <c r="E559" i="19" s="1"/>
  <c r="M559" i="19" s="1"/>
  <c r="N559" i="19" s="1"/>
  <c r="L740" i="18"/>
  <c r="L36" i="18"/>
  <c r="M36" i="18" s="1"/>
  <c r="N36" i="18" s="1"/>
  <c r="E36" i="19" s="1"/>
  <c r="M36" i="19" s="1"/>
  <c r="N36" i="19" s="1"/>
  <c r="L95" i="18"/>
  <c r="M95" i="18" s="1"/>
  <c r="N95" i="18" s="1"/>
  <c r="E95" i="19" s="1"/>
  <c r="M95" i="19" s="1"/>
  <c r="N95" i="19" s="1"/>
  <c r="L165" i="18"/>
  <c r="M165" i="18" s="1"/>
  <c r="N165" i="18" s="1"/>
  <c r="E165" i="19" s="1"/>
  <c r="M165" i="19" s="1"/>
  <c r="N165" i="19" s="1"/>
  <c r="L373" i="18"/>
  <c r="L500" i="18"/>
  <c r="L655" i="18"/>
  <c r="L585" i="18"/>
  <c r="M585" i="18" s="1"/>
  <c r="N585" i="18" s="1"/>
  <c r="E585" i="19" s="1"/>
  <c r="M585" i="19" s="1"/>
  <c r="N585" i="19" s="1"/>
  <c r="L52" i="18"/>
  <c r="M52" i="18" s="1"/>
  <c r="N52" i="18" s="1"/>
  <c r="E52" i="19" s="1"/>
  <c r="M52" i="19" s="1"/>
  <c r="N52" i="19" s="1"/>
  <c r="L324" i="18"/>
  <c r="M324" i="18" s="1"/>
  <c r="N324" i="18" s="1"/>
  <c r="E324" i="19" s="1"/>
  <c r="M324" i="19" s="1"/>
  <c r="N324" i="19" s="1"/>
  <c r="L537" i="18"/>
  <c r="M537" i="18" s="1"/>
  <c r="N537" i="18" s="1"/>
  <c r="E537" i="19" s="1"/>
  <c r="M537" i="19" s="1"/>
  <c r="N537" i="19" s="1"/>
  <c r="L577" i="18"/>
  <c r="M577" i="18" s="1"/>
  <c r="N577" i="18" s="1"/>
  <c r="E577" i="19" s="1"/>
  <c r="M577" i="19" s="1"/>
  <c r="N577" i="19" s="1"/>
  <c r="L464" i="18"/>
  <c r="M464" i="18" s="1"/>
  <c r="N464" i="18" s="1"/>
  <c r="E464" i="19" s="1"/>
  <c r="M464" i="19" s="1"/>
  <c r="N464" i="19" s="1"/>
  <c r="L111" i="18"/>
  <c r="M111" i="18" s="1"/>
  <c r="N111" i="18" s="1"/>
  <c r="E111" i="19" s="1"/>
  <c r="M111" i="19" s="1"/>
  <c r="N111" i="19" s="1"/>
  <c r="L726" i="18"/>
  <c r="M726" i="18" s="1"/>
  <c r="N726" i="18" s="1"/>
  <c r="E726" i="19" s="1"/>
  <c r="M726" i="19" s="1"/>
  <c r="N726" i="19" s="1"/>
  <c r="L87" i="18"/>
  <c r="L92" i="18"/>
  <c r="L147" i="18"/>
  <c r="M147" i="18" s="1"/>
  <c r="N147" i="18" s="1"/>
  <c r="E147" i="19" s="1"/>
  <c r="M147" i="19" s="1"/>
  <c r="N147" i="19" s="1"/>
  <c r="L161" i="18"/>
  <c r="M161" i="18" s="1"/>
  <c r="N161" i="18" s="1"/>
  <c r="E161" i="19" s="1"/>
  <c r="M161" i="19" s="1"/>
  <c r="N161" i="19" s="1"/>
  <c r="L456" i="18"/>
  <c r="M456" i="18" s="1"/>
  <c r="N456" i="18" s="1"/>
  <c r="E456" i="19" s="1"/>
  <c r="M456" i="19" s="1"/>
  <c r="N456" i="19" s="1"/>
  <c r="L321" i="18"/>
  <c r="L541" i="18"/>
  <c r="M541" i="18" s="1"/>
  <c r="N541" i="18" s="1"/>
  <c r="E541" i="19" s="1"/>
  <c r="M541" i="19" s="1"/>
  <c r="N541" i="19" s="1"/>
  <c r="L661" i="18"/>
  <c r="L484" i="18"/>
  <c r="M484" i="18" s="1"/>
  <c r="N484" i="18" s="1"/>
  <c r="E484" i="19" s="1"/>
  <c r="M484" i="19" s="1"/>
  <c r="N484" i="19" s="1"/>
  <c r="L583" i="18"/>
  <c r="M583" i="18" s="1"/>
  <c r="N583" i="18" s="1"/>
  <c r="E583" i="19" s="1"/>
  <c r="M583" i="19" s="1"/>
  <c r="N583" i="19" s="1"/>
  <c r="L595" i="18"/>
  <c r="M595" i="18" s="1"/>
  <c r="N595" i="18" s="1"/>
  <c r="E595" i="19" s="1"/>
  <c r="M595" i="19" s="1"/>
  <c r="N595" i="19" s="1"/>
  <c r="L609" i="18"/>
  <c r="L623" i="18"/>
  <c r="M623" i="18" s="1"/>
  <c r="N623" i="18" s="1"/>
  <c r="E623" i="19" s="1"/>
  <c r="M623" i="19" s="1"/>
  <c r="N623" i="19" s="1"/>
  <c r="L677" i="18"/>
  <c r="L703" i="18"/>
  <c r="M703" i="18" s="1"/>
  <c r="N703" i="18" s="1"/>
  <c r="E703" i="19" s="1"/>
  <c r="M703" i="19" s="1"/>
  <c r="N703" i="19" s="1"/>
  <c r="L12" i="18"/>
  <c r="M12" i="18" s="1"/>
  <c r="N12" i="18" s="1"/>
  <c r="E12" i="19" s="1"/>
  <c r="M12" i="19" s="1"/>
  <c r="N12" i="19" s="1"/>
  <c r="L15" i="18"/>
  <c r="L23" i="18"/>
  <c r="L44" i="18"/>
  <c r="L60" i="18"/>
  <c r="L20" i="18"/>
  <c r="L28" i="18"/>
  <c r="L68" i="18"/>
  <c r="L71" i="18"/>
  <c r="M71" i="18" s="1"/>
  <c r="N71" i="18" s="1"/>
  <c r="E71" i="19" s="1"/>
  <c r="M71" i="19" s="1"/>
  <c r="N71" i="19" s="1"/>
  <c r="L79" i="18"/>
  <c r="L84" i="18"/>
  <c r="L137" i="18"/>
  <c r="M137" i="18" s="1"/>
  <c r="N137" i="18" s="1"/>
  <c r="E137" i="19" s="1"/>
  <c r="M137" i="19" s="1"/>
  <c r="N137" i="19" s="1"/>
  <c r="L529" i="18"/>
  <c r="M529" i="18" s="1"/>
  <c r="N529" i="18" s="1"/>
  <c r="E529" i="19" s="1"/>
  <c r="M529" i="19" s="1"/>
  <c r="N529" i="19" s="1"/>
  <c r="L55" i="18"/>
  <c r="L63" i="18"/>
  <c r="L340" i="18"/>
  <c r="M340" i="18" s="1"/>
  <c r="N340" i="18" s="1"/>
  <c r="E340" i="19" s="1"/>
  <c r="M340" i="19" s="1"/>
  <c r="N340" i="19" s="1"/>
  <c r="L7" i="18"/>
  <c r="M7" i="18" s="1"/>
  <c r="N7" i="18" s="1"/>
  <c r="E7" i="19" s="1"/>
  <c r="M7" i="19" s="1"/>
  <c r="N7" i="19" s="1"/>
  <c r="L31" i="18"/>
  <c r="L39" i="18"/>
  <c r="L47" i="18"/>
  <c r="M47" i="18" s="1"/>
  <c r="N47" i="18" s="1"/>
  <c r="E47" i="19" s="1"/>
  <c r="M47" i="19" s="1"/>
  <c r="N47" i="19" s="1"/>
  <c r="L336" i="18"/>
  <c r="L76" i="18"/>
  <c r="L362" i="18"/>
  <c r="L422" i="18"/>
  <c r="L533" i="18"/>
  <c r="M533" i="18" s="1"/>
  <c r="N533" i="18" s="1"/>
  <c r="E533" i="19" s="1"/>
  <c r="M533" i="19" s="1"/>
  <c r="N533" i="19" s="1"/>
  <c r="L684" i="18"/>
  <c r="L100" i="18"/>
  <c r="L103" i="18"/>
  <c r="L119" i="18"/>
  <c r="L136" i="18"/>
  <c r="M136" i="18" s="1"/>
  <c r="N136" i="18" s="1"/>
  <c r="E136" i="19" s="1"/>
  <c r="M136" i="19" s="1"/>
  <c r="N136" i="19" s="1"/>
  <c r="L320" i="18"/>
  <c r="M320" i="18" s="1"/>
  <c r="N320" i="18" s="1"/>
  <c r="E320" i="19" s="1"/>
  <c r="M320" i="19" s="1"/>
  <c r="N320" i="19" s="1"/>
  <c r="L460" i="18"/>
  <c r="L579" i="18"/>
  <c r="L593" i="18"/>
  <c r="M593" i="18" s="1"/>
  <c r="N593" i="18" s="1"/>
  <c r="E593" i="19" s="1"/>
  <c r="M593" i="19" s="1"/>
  <c r="N593" i="19" s="1"/>
  <c r="L108" i="18"/>
  <c r="L139" i="18"/>
  <c r="M139" i="18" s="1"/>
  <c r="N139" i="18" s="1"/>
  <c r="E139" i="19" s="1"/>
  <c r="M139" i="19" s="1"/>
  <c r="N139" i="19" s="1"/>
  <c r="L167" i="18"/>
  <c r="L436" i="18"/>
  <c r="M436" i="18" s="1"/>
  <c r="N436" i="18" s="1"/>
  <c r="E436" i="19" s="1"/>
  <c r="M436" i="19" s="1"/>
  <c r="N436" i="19" s="1"/>
  <c r="L527" i="18"/>
  <c r="M527" i="18" s="1"/>
  <c r="N527" i="18" s="1"/>
  <c r="E527" i="19" s="1"/>
  <c r="M527" i="19" s="1"/>
  <c r="N527" i="19" s="1"/>
  <c r="L333" i="18"/>
  <c r="L341" i="18"/>
  <c r="L358" i="18"/>
  <c r="L370" i="18"/>
  <c r="L402" i="18"/>
  <c r="L444" i="18"/>
  <c r="L504" i="18"/>
  <c r="L605" i="18"/>
  <c r="L647" i="18"/>
  <c r="L675" i="18"/>
  <c r="L354" i="18"/>
  <c r="L372" i="18"/>
  <c r="M372" i="18" s="1"/>
  <c r="N372" i="18" s="1"/>
  <c r="E372" i="19" s="1"/>
  <c r="M372" i="19" s="1"/>
  <c r="N372" i="19" s="1"/>
  <c r="L390" i="18"/>
  <c r="M390" i="18" s="1"/>
  <c r="N390" i="18" s="1"/>
  <c r="E390" i="19" s="1"/>
  <c r="M390" i="19" s="1"/>
  <c r="N390" i="19" s="1"/>
  <c r="L462" i="18"/>
  <c r="M462" i="18" s="1"/>
  <c r="N462" i="18" s="1"/>
  <c r="E462" i="19" s="1"/>
  <c r="M462" i="19" s="1"/>
  <c r="N462" i="19" s="1"/>
  <c r="L603" i="18"/>
  <c r="L573" i="18"/>
  <c r="L591" i="18"/>
  <c r="M591" i="18" s="1"/>
  <c r="N591" i="18" s="1"/>
  <c r="E591" i="19" s="1"/>
  <c r="M591" i="19" s="1"/>
  <c r="N591" i="19" s="1"/>
  <c r="L615" i="18"/>
  <c r="L640" i="18"/>
  <c r="M640" i="18" s="1"/>
  <c r="N640" i="18" s="1"/>
  <c r="E640" i="19" s="1"/>
  <c r="M640" i="19" s="1"/>
  <c r="N640" i="19" s="1"/>
  <c r="L659" i="18"/>
  <c r="M659" i="18" s="1"/>
  <c r="N659" i="18" s="1"/>
  <c r="E659" i="19" s="1"/>
  <c r="M659" i="19" s="1"/>
  <c r="N659" i="19" s="1"/>
  <c r="L732" i="18"/>
  <c r="M732" i="18" s="1"/>
  <c r="N732" i="18" s="1"/>
  <c r="E732" i="19" s="1"/>
  <c r="M732" i="19" s="1"/>
  <c r="N732" i="19" s="1"/>
  <c r="L581" i="18"/>
  <c r="L607" i="18"/>
  <c r="L632" i="18"/>
  <c r="M632" i="18" s="1"/>
  <c r="N632" i="18" s="1"/>
  <c r="E632" i="19" s="1"/>
  <c r="M632" i="19" s="1"/>
  <c r="N632" i="19" s="1"/>
  <c r="L635" i="18"/>
  <c r="M635" i="18" s="1"/>
  <c r="N635" i="18" s="1"/>
  <c r="E635" i="19" s="1"/>
  <c r="M635" i="19" s="1"/>
  <c r="N635" i="19" s="1"/>
  <c r="L680" i="18"/>
  <c r="M680" i="18" s="1"/>
  <c r="N680" i="18" s="1"/>
  <c r="E680" i="19" s="1"/>
  <c r="M680" i="19" s="1"/>
  <c r="N680" i="19" s="1"/>
  <c r="L697" i="18"/>
  <c r="L734" i="18"/>
  <c r="M734" i="18" s="1"/>
  <c r="N734" i="18" s="1"/>
  <c r="E734" i="19" s="1"/>
  <c r="M734" i="19" s="1"/>
  <c r="N734" i="19" s="1"/>
  <c r="L621" i="18"/>
  <c r="L672" i="18"/>
  <c r="M672" i="18" s="1"/>
  <c r="N672" i="18" s="1"/>
  <c r="E672" i="19" s="1"/>
  <c r="M672" i="19" s="1"/>
  <c r="N672" i="19" s="1"/>
  <c r="L682" i="18"/>
  <c r="M682" i="18" s="1"/>
  <c r="N682" i="18" s="1"/>
  <c r="E682" i="19" s="1"/>
  <c r="M682" i="19" s="1"/>
  <c r="N682" i="19" s="1"/>
  <c r="L705" i="18"/>
  <c r="L707" i="18"/>
  <c r="L693" i="18"/>
  <c r="M693" i="18" s="1"/>
  <c r="N693" i="18" s="1"/>
  <c r="E693" i="19" s="1"/>
  <c r="M693" i="19" s="1"/>
  <c r="N693" i="19" s="1"/>
  <c r="L744" i="18"/>
  <c r="K750" i="18"/>
  <c r="L143" i="18"/>
  <c r="M143" i="18" s="1"/>
  <c r="N143" i="18" s="1"/>
  <c r="E143" i="19" s="1"/>
  <c r="M143" i="19" s="1"/>
  <c r="N143" i="19" s="1"/>
  <c r="L163" i="18"/>
  <c r="M163" i="18" s="1"/>
  <c r="N163" i="18" s="1"/>
  <c r="E163" i="19" s="1"/>
  <c r="M163" i="19" s="1"/>
  <c r="N163" i="19" s="1"/>
  <c r="L130" i="18"/>
  <c r="M130" i="18" s="1"/>
  <c r="N130" i="18" s="1"/>
  <c r="E130" i="19" s="1"/>
  <c r="M130" i="19" s="1"/>
  <c r="N130" i="19" s="1"/>
  <c r="L452" i="18"/>
  <c r="M452" i="18" s="1"/>
  <c r="N452" i="18" s="1"/>
  <c r="E452" i="19" s="1"/>
  <c r="M452" i="19" s="1"/>
  <c r="N452" i="19" s="1"/>
  <c r="L511" i="18"/>
  <c r="L565" i="18"/>
  <c r="M565" i="18" s="1"/>
  <c r="N565" i="18" s="1"/>
  <c r="E565" i="19" s="1"/>
  <c r="M565" i="19" s="1"/>
  <c r="N565" i="19" s="1"/>
  <c r="L592" i="18"/>
  <c r="M592" i="18" s="1"/>
  <c r="N592" i="18" s="1"/>
  <c r="E592" i="19" s="1"/>
  <c r="M592" i="19" s="1"/>
  <c r="N592" i="19" s="1"/>
  <c r="L11" i="18"/>
  <c r="M11" i="18" s="1"/>
  <c r="N11" i="18" s="1"/>
  <c r="E11" i="19" s="1"/>
  <c r="M11" i="19" s="1"/>
  <c r="N11" i="19" s="1"/>
  <c r="L19" i="18"/>
  <c r="M19" i="18" s="1"/>
  <c r="N19" i="18" s="1"/>
  <c r="E19" i="19" s="1"/>
  <c r="M19" i="19" s="1"/>
  <c r="N19" i="19" s="1"/>
  <c r="L27" i="18"/>
  <c r="M27" i="18" s="1"/>
  <c r="N27" i="18" s="1"/>
  <c r="E27" i="19" s="1"/>
  <c r="M27" i="19" s="1"/>
  <c r="N27" i="19" s="1"/>
  <c r="L35" i="18"/>
  <c r="M35" i="18" s="1"/>
  <c r="N35" i="18" s="1"/>
  <c r="E35" i="19" s="1"/>
  <c r="M35" i="19" s="1"/>
  <c r="N35" i="19" s="1"/>
  <c r="L43" i="18"/>
  <c r="M43" i="18" s="1"/>
  <c r="N43" i="18" s="1"/>
  <c r="E43" i="19" s="1"/>
  <c r="M43" i="19" s="1"/>
  <c r="N43" i="19" s="1"/>
  <c r="L51" i="18"/>
  <c r="M51" i="18" s="1"/>
  <c r="N51" i="18" s="1"/>
  <c r="E51" i="19" s="1"/>
  <c r="M51" i="19" s="1"/>
  <c r="N51" i="19" s="1"/>
  <c r="L59" i="18"/>
  <c r="M59" i="18" s="1"/>
  <c r="N59" i="18" s="1"/>
  <c r="E59" i="19" s="1"/>
  <c r="M59" i="19" s="1"/>
  <c r="N59" i="19" s="1"/>
  <c r="L67" i="18"/>
  <c r="M67" i="18" s="1"/>
  <c r="N67" i="18" s="1"/>
  <c r="E67" i="19" s="1"/>
  <c r="M67" i="19" s="1"/>
  <c r="N67" i="19" s="1"/>
  <c r="L75" i="18"/>
  <c r="M75" i="18" s="1"/>
  <c r="N75" i="18" s="1"/>
  <c r="E75" i="19" s="1"/>
  <c r="M75" i="19" s="1"/>
  <c r="N75" i="19" s="1"/>
  <c r="L83" i="18"/>
  <c r="L91" i="18"/>
  <c r="M91" i="18" s="1"/>
  <c r="N91" i="18" s="1"/>
  <c r="E91" i="19" s="1"/>
  <c r="M91" i="19" s="1"/>
  <c r="N91" i="19" s="1"/>
  <c r="L99" i="18"/>
  <c r="M99" i="18" s="1"/>
  <c r="N99" i="18" s="1"/>
  <c r="E99" i="19" s="1"/>
  <c r="M99" i="19" s="1"/>
  <c r="N99" i="19" s="1"/>
  <c r="L107" i="18"/>
  <c r="L115" i="18"/>
  <c r="M115" i="18" s="1"/>
  <c r="N115" i="18" s="1"/>
  <c r="E115" i="19" s="1"/>
  <c r="M115" i="19" s="1"/>
  <c r="N115" i="19" s="1"/>
  <c r="L342" i="18"/>
  <c r="L350" i="18"/>
  <c r="L440" i="18"/>
  <c r="M440" i="18" s="1"/>
  <c r="N440" i="18" s="1"/>
  <c r="E440" i="19" s="1"/>
  <c r="M440" i="19" s="1"/>
  <c r="N440" i="19" s="1"/>
  <c r="L472" i="18"/>
  <c r="M472" i="18" s="1"/>
  <c r="N472" i="18" s="1"/>
  <c r="E472" i="19" s="1"/>
  <c r="M472" i="19" s="1"/>
  <c r="N472" i="19" s="1"/>
  <c r="L474" i="18"/>
  <c r="L492" i="18"/>
  <c r="M492" i="18" s="1"/>
  <c r="N492" i="18" s="1"/>
  <c r="E492" i="19" s="1"/>
  <c r="M492" i="19" s="1"/>
  <c r="N492" i="19" s="1"/>
  <c r="L587" i="18"/>
  <c r="L676" i="18"/>
  <c r="L326" i="18"/>
  <c r="L381" i="18"/>
  <c r="L446" i="18"/>
  <c r="L513" i="18"/>
  <c r="L517" i="18"/>
  <c r="L133" i="18"/>
  <c r="M133" i="18" s="1"/>
  <c r="N133" i="18" s="1"/>
  <c r="E133" i="19" s="1"/>
  <c r="M133" i="19" s="1"/>
  <c r="N133" i="19" s="1"/>
  <c r="L376" i="18"/>
  <c r="M376" i="18" s="1"/>
  <c r="N376" i="18" s="1"/>
  <c r="E376" i="19" s="1"/>
  <c r="M376" i="19" s="1"/>
  <c r="N376" i="19" s="1"/>
  <c r="L448" i="18"/>
  <c r="M448" i="18" s="1"/>
  <c r="N448" i="18" s="1"/>
  <c r="E448" i="19" s="1"/>
  <c r="M448" i="19" s="1"/>
  <c r="N448" i="19" s="1"/>
  <c r="G750" i="18"/>
  <c r="L8" i="18"/>
  <c r="L16" i="18"/>
  <c r="L24" i="18"/>
  <c r="L32" i="18"/>
  <c r="L40" i="18"/>
  <c r="L48" i="18"/>
  <c r="L56" i="18"/>
  <c r="L64" i="18"/>
  <c r="L72" i="18"/>
  <c r="L80" i="18"/>
  <c r="L88" i="18"/>
  <c r="L96" i="18"/>
  <c r="L104" i="18"/>
  <c r="L112" i="18"/>
  <c r="L120" i="18"/>
  <c r="M120" i="18" s="1"/>
  <c r="N120" i="18" s="1"/>
  <c r="E120" i="19" s="1"/>
  <c r="M120" i="19" s="1"/>
  <c r="N120" i="19" s="1"/>
  <c r="L132" i="18"/>
  <c r="M132" i="18" s="1"/>
  <c r="N132" i="18" s="1"/>
  <c r="E132" i="19" s="1"/>
  <c r="M132" i="19" s="1"/>
  <c r="N132" i="19" s="1"/>
  <c r="L322" i="18"/>
  <c r="L328" i="18"/>
  <c r="L545" i="18"/>
  <c r="M545" i="18" s="1"/>
  <c r="N545" i="18" s="1"/>
  <c r="E545" i="19" s="1"/>
  <c r="M545" i="19" s="1"/>
  <c r="N545" i="19" s="1"/>
  <c r="L561" i="18"/>
  <c r="L660" i="18"/>
  <c r="L671" i="18"/>
  <c r="M671" i="18" s="1"/>
  <c r="N671" i="18" s="1"/>
  <c r="E671" i="19" s="1"/>
  <c r="M671" i="19" s="1"/>
  <c r="N671" i="19" s="1"/>
  <c r="L123" i="18"/>
  <c r="M123" i="18" s="1"/>
  <c r="N123" i="18" s="1"/>
  <c r="E123" i="19" s="1"/>
  <c r="M123" i="19" s="1"/>
  <c r="N123" i="19" s="1"/>
  <c r="L325" i="18"/>
  <c r="L338" i="18"/>
  <c r="L380" i="18"/>
  <c r="M380" i="18" s="1"/>
  <c r="N380" i="18" s="1"/>
  <c r="E380" i="19" s="1"/>
  <c r="M380" i="19" s="1"/>
  <c r="N380" i="19" s="1"/>
  <c r="L521" i="18"/>
  <c r="L557" i="18"/>
  <c r="L620" i="18"/>
  <c r="L627" i="18"/>
  <c r="M627" i="18" s="1"/>
  <c r="N627" i="18" s="1"/>
  <c r="E627" i="19" s="1"/>
  <c r="M627" i="19" s="1"/>
  <c r="N627" i="19" s="1"/>
  <c r="L128" i="18"/>
  <c r="L134" i="18"/>
  <c r="L317" i="18"/>
  <c r="L318" i="18"/>
  <c r="L330" i="18"/>
  <c r="L334" i="18"/>
  <c r="L374" i="18"/>
  <c r="L406" i="18"/>
  <c r="L418" i="18"/>
  <c r="M418" i="18" s="1"/>
  <c r="N418" i="18" s="1"/>
  <c r="E418" i="19" s="1"/>
  <c r="M418" i="19" s="1"/>
  <c r="N418" i="19" s="1"/>
  <c r="L468" i="18"/>
  <c r="M468" i="18" s="1"/>
  <c r="N468" i="18" s="1"/>
  <c r="E468" i="19" s="1"/>
  <c r="M468" i="19" s="1"/>
  <c r="N468" i="19" s="1"/>
  <c r="L522" i="18"/>
  <c r="M522" i="18" s="1"/>
  <c r="N522" i="18" s="1"/>
  <c r="E522" i="19" s="1"/>
  <c r="M522" i="19" s="1"/>
  <c r="N522" i="19" s="1"/>
  <c r="L608" i="18"/>
  <c r="M608" i="18" s="1"/>
  <c r="N608" i="18" s="1"/>
  <c r="E608" i="19" s="1"/>
  <c r="M608" i="19" s="1"/>
  <c r="N608" i="19" s="1"/>
  <c r="L377" i="18"/>
  <c r="L378" i="18"/>
  <c r="L434" i="18"/>
  <c r="M434" i="18" s="1"/>
  <c r="N434" i="18" s="1"/>
  <c r="E434" i="19" s="1"/>
  <c r="M434" i="19" s="1"/>
  <c r="N434" i="19" s="1"/>
  <c r="L488" i="18"/>
  <c r="M488" i="18" s="1"/>
  <c r="N488" i="18" s="1"/>
  <c r="E488" i="19" s="1"/>
  <c r="M488" i="19" s="1"/>
  <c r="N488" i="19" s="1"/>
  <c r="L506" i="18"/>
  <c r="M506" i="18" s="1"/>
  <c r="N506" i="18" s="1"/>
  <c r="E506" i="19" s="1"/>
  <c r="M506" i="19" s="1"/>
  <c r="N506" i="19" s="1"/>
  <c r="L531" i="18"/>
  <c r="M531" i="18" s="1"/>
  <c r="N531" i="18" s="1"/>
  <c r="E531" i="19" s="1"/>
  <c r="M531" i="19" s="1"/>
  <c r="N531" i="19" s="1"/>
  <c r="L569" i="18"/>
  <c r="M569" i="18" s="1"/>
  <c r="N569" i="18" s="1"/>
  <c r="E569" i="19" s="1"/>
  <c r="M569" i="19" s="1"/>
  <c r="N569" i="19" s="1"/>
  <c r="L571" i="18"/>
  <c r="M571" i="18" s="1"/>
  <c r="N571" i="18" s="1"/>
  <c r="E571" i="19" s="1"/>
  <c r="M571" i="19" s="1"/>
  <c r="N571" i="19" s="1"/>
  <c r="L639" i="18"/>
  <c r="L478" i="18"/>
  <c r="M478" i="18" s="1"/>
  <c r="N478" i="18" s="1"/>
  <c r="E478" i="19" s="1"/>
  <c r="M478" i="19" s="1"/>
  <c r="N478" i="19" s="1"/>
  <c r="L597" i="18"/>
  <c r="M597" i="18" s="1"/>
  <c r="N597" i="18" s="1"/>
  <c r="E597" i="19" s="1"/>
  <c r="M597" i="19" s="1"/>
  <c r="N597" i="19" s="1"/>
  <c r="L604" i="18"/>
  <c r="M604" i="18" s="1"/>
  <c r="N604" i="18" s="1"/>
  <c r="E604" i="19" s="1"/>
  <c r="M604" i="19" s="1"/>
  <c r="N604" i="19" s="1"/>
  <c r="L509" i="18"/>
  <c r="L510" i="18"/>
  <c r="L589" i="18"/>
  <c r="M589" i="18" s="1"/>
  <c r="N589" i="18" s="1"/>
  <c r="E589" i="19" s="1"/>
  <c r="M589" i="19" s="1"/>
  <c r="N589" i="19" s="1"/>
  <c r="L619" i="18"/>
  <c r="L727" i="18"/>
  <c r="L514" i="18"/>
  <c r="L549" i="18"/>
  <c r="L553" i="18"/>
  <c r="M600" i="18"/>
  <c r="N600" i="18" s="1"/>
  <c r="E600" i="19" s="1"/>
  <c r="M600" i="19" s="1"/>
  <c r="N600" i="19" s="1"/>
  <c r="L667" i="18"/>
  <c r="L518" i="18"/>
  <c r="L547" i="18"/>
  <c r="M547" i="18" s="1"/>
  <c r="N547" i="18" s="1"/>
  <c r="E547" i="19" s="1"/>
  <c r="M547" i="19" s="1"/>
  <c r="N547" i="19" s="1"/>
  <c r="L590" i="18"/>
  <c r="M590" i="18" s="1"/>
  <c r="N590" i="18" s="1"/>
  <c r="E590" i="19" s="1"/>
  <c r="M590" i="19" s="1"/>
  <c r="N590" i="19" s="1"/>
  <c r="L598" i="18"/>
  <c r="M598" i="18" s="1"/>
  <c r="N598" i="18" s="1"/>
  <c r="E598" i="19" s="1"/>
  <c r="M598" i="19" s="1"/>
  <c r="N598" i="19" s="1"/>
  <c r="L616" i="18"/>
  <c r="M616" i="18" s="1"/>
  <c r="N616" i="18" s="1"/>
  <c r="E616" i="19" s="1"/>
  <c r="M616" i="19" s="1"/>
  <c r="N616" i="19" s="1"/>
  <c r="L625" i="18"/>
  <c r="L656" i="18"/>
  <c r="M656" i="18" s="1"/>
  <c r="N656" i="18" s="1"/>
  <c r="E656" i="19" s="1"/>
  <c r="M656" i="19" s="1"/>
  <c r="N656" i="19" s="1"/>
  <c r="L689" i="18"/>
  <c r="L696" i="18"/>
  <c r="M696" i="18" s="1"/>
  <c r="N696" i="18" s="1"/>
  <c r="E696" i="19" s="1"/>
  <c r="M696" i="19" s="1"/>
  <c r="N696" i="19" s="1"/>
  <c r="L731" i="18"/>
  <c r="L611" i="18"/>
  <c r="L613" i="18"/>
  <c r="L636" i="18"/>
  <c r="L637" i="18"/>
  <c r="L665" i="18"/>
  <c r="L685" i="18"/>
  <c r="L709" i="18"/>
  <c r="L720" i="18"/>
  <c r="L599" i="18"/>
  <c r="L612" i="18"/>
  <c r="L617" i="18"/>
  <c r="L628" i="18"/>
  <c r="M628" i="18" s="1"/>
  <c r="N628" i="18" s="1"/>
  <c r="E628" i="19" s="1"/>
  <c r="M628" i="19" s="1"/>
  <c r="N628" i="19" s="1"/>
  <c r="L633" i="18"/>
  <c r="L649" i="18"/>
  <c r="L657" i="18"/>
  <c r="L668" i="18"/>
  <c r="M668" i="18" s="1"/>
  <c r="N668" i="18" s="1"/>
  <c r="E668" i="19" s="1"/>
  <c r="M668" i="19" s="1"/>
  <c r="N668" i="19" s="1"/>
  <c r="L673" i="18"/>
  <c r="L692" i="18"/>
  <c r="M692" i="18" s="1"/>
  <c r="N692" i="18" s="1"/>
  <c r="E692" i="19" s="1"/>
  <c r="M692" i="19" s="1"/>
  <c r="N692" i="19" s="1"/>
  <c r="L704" i="18"/>
  <c r="M704" i="18" s="1"/>
  <c r="N704" i="18" s="1"/>
  <c r="E704" i="19" s="1"/>
  <c r="M704" i="19" s="1"/>
  <c r="N704" i="19" s="1"/>
  <c r="L711" i="18"/>
  <c r="M711" i="18" s="1"/>
  <c r="N711" i="18" s="1"/>
  <c r="E711" i="19" s="1"/>
  <c r="M711" i="19" s="1"/>
  <c r="N711" i="19" s="1"/>
  <c r="L716" i="18"/>
  <c r="M716" i="18" s="1"/>
  <c r="N716" i="18" s="1"/>
  <c r="E716" i="19" s="1"/>
  <c r="M716" i="19" s="1"/>
  <c r="N716" i="19" s="1"/>
  <c r="L730" i="18"/>
  <c r="L624" i="18"/>
  <c r="M624" i="18" s="1"/>
  <c r="N624" i="18" s="1"/>
  <c r="E624" i="19" s="1"/>
  <c r="M624" i="19" s="1"/>
  <c r="N624" i="19" s="1"/>
  <c r="L629" i="18"/>
  <c r="L641" i="18"/>
  <c r="M641" i="18" s="1"/>
  <c r="N641" i="18" s="1"/>
  <c r="E641" i="19" s="1"/>
  <c r="M641" i="19" s="1"/>
  <c r="N641" i="19" s="1"/>
  <c r="L648" i="18"/>
  <c r="M648" i="18" s="1"/>
  <c r="N648" i="18" s="1"/>
  <c r="E648" i="19" s="1"/>
  <c r="M648" i="19" s="1"/>
  <c r="N648" i="19" s="1"/>
  <c r="L653" i="18"/>
  <c r="L664" i="18"/>
  <c r="L669" i="18"/>
  <c r="L681" i="18"/>
  <c r="M681" i="18" s="1"/>
  <c r="N681" i="18" s="1"/>
  <c r="E681" i="19" s="1"/>
  <c r="M681" i="19" s="1"/>
  <c r="N681" i="19" s="1"/>
  <c r="L698" i="18"/>
  <c r="L728" i="18"/>
  <c r="L690" i="18"/>
  <c r="L712" i="18"/>
  <c r="M712" i="18" s="1"/>
  <c r="N712" i="18" s="1"/>
  <c r="E712" i="19" s="1"/>
  <c r="M712" i="19" s="1"/>
  <c r="N712" i="19" s="1"/>
  <c r="L708" i="18"/>
  <c r="L713" i="18"/>
  <c r="L131" i="18"/>
  <c r="M131" i="18" s="1"/>
  <c r="N131" i="18" s="1"/>
  <c r="E131" i="19" s="1"/>
  <c r="M131" i="19" s="1"/>
  <c r="N131" i="19" s="1"/>
  <c r="L141" i="18"/>
  <c r="M141" i="18" s="1"/>
  <c r="N141" i="18" s="1"/>
  <c r="E141" i="19" s="1"/>
  <c r="M141" i="19" s="1"/>
  <c r="N141" i="19" s="1"/>
  <c r="F750" i="18"/>
  <c r="L6" i="18"/>
  <c r="L10" i="18"/>
  <c r="L14" i="18"/>
  <c r="L18" i="18"/>
  <c r="L22" i="18"/>
  <c r="M22" i="18" s="1"/>
  <c r="N22" i="18" s="1"/>
  <c r="E22" i="19" s="1"/>
  <c r="M22" i="19" s="1"/>
  <c r="N22" i="19" s="1"/>
  <c r="L26" i="18"/>
  <c r="L30" i="18"/>
  <c r="L34" i="18"/>
  <c r="L38" i="18"/>
  <c r="L42" i="18"/>
  <c r="L46" i="18"/>
  <c r="L50" i="18"/>
  <c r="L54" i="18"/>
  <c r="L58" i="18"/>
  <c r="L62" i="18"/>
  <c r="L66" i="18"/>
  <c r="L70" i="18"/>
  <c r="L74" i="18"/>
  <c r="L78" i="18"/>
  <c r="L82" i="18"/>
  <c r="L86" i="18"/>
  <c r="L90" i="18"/>
  <c r="L94" i="18"/>
  <c r="L98" i="18"/>
  <c r="L102" i="18"/>
  <c r="M102" i="18" s="1"/>
  <c r="N102" i="18" s="1"/>
  <c r="E102" i="19" s="1"/>
  <c r="M102" i="19" s="1"/>
  <c r="N102" i="19" s="1"/>
  <c r="L106" i="18"/>
  <c r="L110" i="18"/>
  <c r="L114" i="18"/>
  <c r="M114" i="18" s="1"/>
  <c r="N114" i="18" s="1"/>
  <c r="E114" i="19" s="1"/>
  <c r="M114" i="19" s="1"/>
  <c r="N114" i="19" s="1"/>
  <c r="L118" i="18"/>
  <c r="M118" i="18" s="1"/>
  <c r="N118" i="18" s="1"/>
  <c r="E118" i="19" s="1"/>
  <c r="M118" i="19" s="1"/>
  <c r="N118" i="19" s="1"/>
  <c r="L122" i="18"/>
  <c r="L126" i="18"/>
  <c r="L127" i="18"/>
  <c r="M127" i="18" s="1"/>
  <c r="N127" i="18" s="1"/>
  <c r="E127" i="19" s="1"/>
  <c r="M127" i="19" s="1"/>
  <c r="N127" i="19" s="1"/>
  <c r="L129" i="18"/>
  <c r="L135" i="18"/>
  <c r="L173" i="18"/>
  <c r="M173" i="18" s="1"/>
  <c r="N173" i="18" s="1"/>
  <c r="E173" i="19" s="1"/>
  <c r="M173" i="19" s="1"/>
  <c r="N173" i="19" s="1"/>
  <c r="L181" i="18"/>
  <c r="M181" i="18" s="1"/>
  <c r="N181" i="18" s="1"/>
  <c r="E181" i="19" s="1"/>
  <c r="M181" i="19" s="1"/>
  <c r="N181" i="19" s="1"/>
  <c r="L189" i="18"/>
  <c r="M189" i="18" s="1"/>
  <c r="N189" i="18" s="1"/>
  <c r="E189" i="19" s="1"/>
  <c r="M189" i="19" s="1"/>
  <c r="N189" i="19" s="1"/>
  <c r="L197" i="18"/>
  <c r="M197" i="18" s="1"/>
  <c r="N197" i="18" s="1"/>
  <c r="E197" i="19" s="1"/>
  <c r="M197" i="19" s="1"/>
  <c r="N197" i="19" s="1"/>
  <c r="L205" i="18"/>
  <c r="M205" i="18" s="1"/>
  <c r="N205" i="18" s="1"/>
  <c r="E205" i="19" s="1"/>
  <c r="M205" i="19" s="1"/>
  <c r="N205" i="19" s="1"/>
  <c r="L213" i="18"/>
  <c r="M213" i="18" s="1"/>
  <c r="N213" i="18" s="1"/>
  <c r="E213" i="19" s="1"/>
  <c r="M213" i="19" s="1"/>
  <c r="N213" i="19" s="1"/>
  <c r="L221" i="18"/>
  <c r="M221" i="18" s="1"/>
  <c r="N221" i="18" s="1"/>
  <c r="E221" i="19" s="1"/>
  <c r="M221" i="19" s="1"/>
  <c r="N221" i="19" s="1"/>
  <c r="L229" i="18"/>
  <c r="M229" i="18" s="1"/>
  <c r="N229" i="18" s="1"/>
  <c r="E229" i="19" s="1"/>
  <c r="M229" i="19" s="1"/>
  <c r="N229" i="19" s="1"/>
  <c r="L237" i="18"/>
  <c r="M237" i="18" s="1"/>
  <c r="N237" i="18" s="1"/>
  <c r="E237" i="19" s="1"/>
  <c r="M237" i="19" s="1"/>
  <c r="N237" i="19" s="1"/>
  <c r="L245" i="18"/>
  <c r="M245" i="18" s="1"/>
  <c r="N245" i="18" s="1"/>
  <c r="E245" i="19" s="1"/>
  <c r="M245" i="19" s="1"/>
  <c r="N245" i="19" s="1"/>
  <c r="L253" i="18"/>
  <c r="M253" i="18" s="1"/>
  <c r="N253" i="18" s="1"/>
  <c r="E253" i="19" s="1"/>
  <c r="M253" i="19" s="1"/>
  <c r="N253" i="19" s="1"/>
  <c r="L261" i="18"/>
  <c r="M261" i="18" s="1"/>
  <c r="N261" i="18" s="1"/>
  <c r="E261" i="19" s="1"/>
  <c r="M261" i="19" s="1"/>
  <c r="N261" i="19" s="1"/>
  <c r="L269" i="18"/>
  <c r="M269" i="18" s="1"/>
  <c r="N269" i="18" s="1"/>
  <c r="E269" i="19" s="1"/>
  <c r="M269" i="19" s="1"/>
  <c r="N269" i="19" s="1"/>
  <c r="L277" i="18"/>
  <c r="M277" i="18" s="1"/>
  <c r="N277" i="18" s="1"/>
  <c r="E277" i="19" s="1"/>
  <c r="M277" i="19" s="1"/>
  <c r="N277" i="19" s="1"/>
  <c r="L285" i="18"/>
  <c r="M285" i="18" s="1"/>
  <c r="N285" i="18" s="1"/>
  <c r="E285" i="19" s="1"/>
  <c r="M285" i="19" s="1"/>
  <c r="N285" i="19" s="1"/>
  <c r="L293" i="18"/>
  <c r="L301" i="18"/>
  <c r="M301" i="18" s="1"/>
  <c r="N301" i="18" s="1"/>
  <c r="E301" i="19" s="1"/>
  <c r="M301" i="19" s="1"/>
  <c r="N301" i="19" s="1"/>
  <c r="L309" i="18"/>
  <c r="M309" i="18" s="1"/>
  <c r="N309" i="18" s="1"/>
  <c r="E309" i="19" s="1"/>
  <c r="M309" i="19" s="1"/>
  <c r="N309" i="19" s="1"/>
  <c r="L394" i="18"/>
  <c r="M394" i="18" s="1"/>
  <c r="N394" i="18" s="1"/>
  <c r="E394" i="19" s="1"/>
  <c r="M394" i="19" s="1"/>
  <c r="N394" i="19" s="1"/>
  <c r="L410" i="18"/>
  <c r="M410" i="18" s="1"/>
  <c r="N410" i="18" s="1"/>
  <c r="E410" i="19" s="1"/>
  <c r="M410" i="19" s="1"/>
  <c r="N410" i="19" s="1"/>
  <c r="L426" i="18"/>
  <c r="M426" i="18" s="1"/>
  <c r="N426" i="18" s="1"/>
  <c r="E426" i="19" s="1"/>
  <c r="M426" i="19" s="1"/>
  <c r="N426" i="19" s="1"/>
  <c r="L454" i="18"/>
  <c r="M454" i="18" s="1"/>
  <c r="N454" i="18" s="1"/>
  <c r="E454" i="19" s="1"/>
  <c r="M454" i="19" s="1"/>
  <c r="N454" i="19" s="1"/>
  <c r="L145" i="18"/>
  <c r="M145" i="18" s="1"/>
  <c r="N145" i="18" s="1"/>
  <c r="E145" i="19" s="1"/>
  <c r="M145" i="19" s="1"/>
  <c r="N145" i="19" s="1"/>
  <c r="L149" i="18"/>
  <c r="L151" i="18"/>
  <c r="L153" i="18"/>
  <c r="L155" i="18"/>
  <c r="L157" i="18"/>
  <c r="L175" i="18"/>
  <c r="M175" i="18" s="1"/>
  <c r="N175" i="18" s="1"/>
  <c r="E175" i="19" s="1"/>
  <c r="M175" i="19" s="1"/>
  <c r="N175" i="19" s="1"/>
  <c r="L183" i="18"/>
  <c r="M183" i="18" s="1"/>
  <c r="N183" i="18" s="1"/>
  <c r="E183" i="19" s="1"/>
  <c r="M183" i="19" s="1"/>
  <c r="N183" i="19" s="1"/>
  <c r="L191" i="18"/>
  <c r="M191" i="18" s="1"/>
  <c r="N191" i="18" s="1"/>
  <c r="E191" i="19" s="1"/>
  <c r="M191" i="19" s="1"/>
  <c r="N191" i="19" s="1"/>
  <c r="L199" i="18"/>
  <c r="M199" i="18" s="1"/>
  <c r="N199" i="18" s="1"/>
  <c r="E199" i="19" s="1"/>
  <c r="M199" i="19" s="1"/>
  <c r="N199" i="19" s="1"/>
  <c r="L207" i="18"/>
  <c r="M207" i="18" s="1"/>
  <c r="N207" i="18" s="1"/>
  <c r="E207" i="19" s="1"/>
  <c r="M207" i="19" s="1"/>
  <c r="N207" i="19" s="1"/>
  <c r="L215" i="18"/>
  <c r="M215" i="18" s="1"/>
  <c r="N215" i="18" s="1"/>
  <c r="E215" i="19" s="1"/>
  <c r="M215" i="19" s="1"/>
  <c r="N215" i="19" s="1"/>
  <c r="L223" i="18"/>
  <c r="M223" i="18" s="1"/>
  <c r="N223" i="18" s="1"/>
  <c r="E223" i="19" s="1"/>
  <c r="M223" i="19" s="1"/>
  <c r="N223" i="19" s="1"/>
  <c r="L231" i="18"/>
  <c r="M231" i="18" s="1"/>
  <c r="N231" i="18" s="1"/>
  <c r="E231" i="19" s="1"/>
  <c r="M231" i="19" s="1"/>
  <c r="N231" i="19" s="1"/>
  <c r="L239" i="18"/>
  <c r="M239" i="18" s="1"/>
  <c r="N239" i="18" s="1"/>
  <c r="E239" i="19" s="1"/>
  <c r="M239" i="19" s="1"/>
  <c r="N239" i="19" s="1"/>
  <c r="L247" i="18"/>
  <c r="M247" i="18" s="1"/>
  <c r="N247" i="18" s="1"/>
  <c r="E247" i="19" s="1"/>
  <c r="M247" i="19" s="1"/>
  <c r="N247" i="19" s="1"/>
  <c r="L255" i="18"/>
  <c r="L263" i="18"/>
  <c r="M263" i="18" s="1"/>
  <c r="N263" i="18" s="1"/>
  <c r="E263" i="19" s="1"/>
  <c r="M263" i="19" s="1"/>
  <c r="N263" i="19" s="1"/>
  <c r="L271" i="18"/>
  <c r="M271" i="18" s="1"/>
  <c r="N271" i="18" s="1"/>
  <c r="E271" i="19" s="1"/>
  <c r="M271" i="19" s="1"/>
  <c r="N271" i="19" s="1"/>
  <c r="L279" i="18"/>
  <c r="M279" i="18" s="1"/>
  <c r="N279" i="18" s="1"/>
  <c r="E279" i="19" s="1"/>
  <c r="M279" i="19" s="1"/>
  <c r="N279" i="19" s="1"/>
  <c r="L287" i="18"/>
  <c r="M287" i="18" s="1"/>
  <c r="N287" i="18" s="1"/>
  <c r="E287" i="19" s="1"/>
  <c r="M287" i="19" s="1"/>
  <c r="N287" i="19" s="1"/>
  <c r="L295" i="18"/>
  <c r="M295" i="18" s="1"/>
  <c r="N295" i="18" s="1"/>
  <c r="E295" i="19" s="1"/>
  <c r="M295" i="19" s="1"/>
  <c r="N295" i="19" s="1"/>
  <c r="L303" i="18"/>
  <c r="M303" i="18" s="1"/>
  <c r="N303" i="18" s="1"/>
  <c r="E303" i="19" s="1"/>
  <c r="M303" i="19" s="1"/>
  <c r="N303" i="19" s="1"/>
  <c r="L311" i="18"/>
  <c r="M311" i="18" s="1"/>
  <c r="N311" i="18" s="1"/>
  <c r="E311" i="19" s="1"/>
  <c r="M311" i="19" s="1"/>
  <c r="N311" i="19" s="1"/>
  <c r="L329" i="18"/>
  <c r="L351" i="18"/>
  <c r="M351" i="18" s="1"/>
  <c r="N351" i="18" s="1"/>
  <c r="E351" i="19" s="1"/>
  <c r="M351" i="19" s="1"/>
  <c r="N351" i="19" s="1"/>
  <c r="L442" i="18"/>
  <c r="M442" i="18" s="1"/>
  <c r="N442" i="18" s="1"/>
  <c r="E442" i="19" s="1"/>
  <c r="M442" i="19" s="1"/>
  <c r="N442" i="19" s="1"/>
  <c r="L450" i="18"/>
  <c r="M450" i="18" s="1"/>
  <c r="N450" i="18" s="1"/>
  <c r="E450" i="19" s="1"/>
  <c r="M450" i="19" s="1"/>
  <c r="N450" i="19" s="1"/>
  <c r="L515" i="18"/>
  <c r="L519" i="18"/>
  <c r="L520" i="18"/>
  <c r="L523" i="18"/>
  <c r="L535" i="18"/>
  <c r="M535" i="18" s="1"/>
  <c r="N535" i="18" s="1"/>
  <c r="E535" i="19" s="1"/>
  <c r="M535" i="19" s="1"/>
  <c r="N535" i="19" s="1"/>
  <c r="L567" i="18"/>
  <c r="M567" i="18" s="1"/>
  <c r="N567" i="18" s="1"/>
  <c r="E567" i="19" s="1"/>
  <c r="M567" i="19" s="1"/>
  <c r="N567" i="19" s="1"/>
  <c r="L724" i="18"/>
  <c r="L742" i="18"/>
  <c r="I750" i="18"/>
  <c r="M76" i="18"/>
  <c r="N76" i="18" s="1"/>
  <c r="E76" i="19" s="1"/>
  <c r="M76" i="19" s="1"/>
  <c r="N76" i="19" s="1"/>
  <c r="M116" i="18"/>
  <c r="N116" i="18" s="1"/>
  <c r="E116" i="19" s="1"/>
  <c r="M116" i="19" s="1"/>
  <c r="N116" i="19" s="1"/>
  <c r="L169" i="18"/>
  <c r="L177" i="18"/>
  <c r="M177" i="18" s="1"/>
  <c r="N177" i="18" s="1"/>
  <c r="E177" i="19" s="1"/>
  <c r="M177" i="19" s="1"/>
  <c r="N177" i="19" s="1"/>
  <c r="L185" i="18"/>
  <c r="L193" i="18"/>
  <c r="M193" i="18" s="1"/>
  <c r="N193" i="18" s="1"/>
  <c r="E193" i="19" s="1"/>
  <c r="M193" i="19" s="1"/>
  <c r="N193" i="19" s="1"/>
  <c r="L201" i="18"/>
  <c r="L209" i="18"/>
  <c r="L217" i="18"/>
  <c r="M217" i="18" s="1"/>
  <c r="N217" i="18" s="1"/>
  <c r="E217" i="19" s="1"/>
  <c r="M217" i="19" s="1"/>
  <c r="N217" i="19" s="1"/>
  <c r="L225" i="18"/>
  <c r="M225" i="18" s="1"/>
  <c r="N225" i="18" s="1"/>
  <c r="E225" i="19" s="1"/>
  <c r="M225" i="19" s="1"/>
  <c r="N225" i="19" s="1"/>
  <c r="L233" i="18"/>
  <c r="L241" i="18"/>
  <c r="L249" i="18"/>
  <c r="M249" i="18" s="1"/>
  <c r="N249" i="18" s="1"/>
  <c r="E249" i="19" s="1"/>
  <c r="M249" i="19" s="1"/>
  <c r="N249" i="19" s="1"/>
  <c r="L257" i="18"/>
  <c r="M257" i="18" s="1"/>
  <c r="N257" i="18" s="1"/>
  <c r="E257" i="19" s="1"/>
  <c r="M257" i="19" s="1"/>
  <c r="N257" i="19" s="1"/>
  <c r="L265" i="18"/>
  <c r="L273" i="18"/>
  <c r="M273" i="18" s="1"/>
  <c r="N273" i="18" s="1"/>
  <c r="E273" i="19" s="1"/>
  <c r="M273" i="19" s="1"/>
  <c r="N273" i="19" s="1"/>
  <c r="L281" i="18"/>
  <c r="M281" i="18" s="1"/>
  <c r="N281" i="18" s="1"/>
  <c r="E281" i="19" s="1"/>
  <c r="M281" i="19" s="1"/>
  <c r="N281" i="19" s="1"/>
  <c r="L289" i="18"/>
  <c r="M289" i="18" s="1"/>
  <c r="N289" i="18" s="1"/>
  <c r="E289" i="19" s="1"/>
  <c r="M289" i="19" s="1"/>
  <c r="N289" i="19" s="1"/>
  <c r="L297" i="18"/>
  <c r="L305" i="18"/>
  <c r="M305" i="18" s="1"/>
  <c r="N305" i="18" s="1"/>
  <c r="E305" i="19" s="1"/>
  <c r="M305" i="19" s="1"/>
  <c r="N305" i="19" s="1"/>
  <c r="L313" i="18"/>
  <c r="M313" i="18" s="1"/>
  <c r="N313" i="18" s="1"/>
  <c r="E313" i="19" s="1"/>
  <c r="M313" i="19" s="1"/>
  <c r="N313" i="19" s="1"/>
  <c r="L348" i="18"/>
  <c r="L367" i="18"/>
  <c r="L461" i="18"/>
  <c r="L490" i="18"/>
  <c r="M490" i="18" s="1"/>
  <c r="N490" i="18" s="1"/>
  <c r="E490" i="19" s="1"/>
  <c r="M490" i="19" s="1"/>
  <c r="N490" i="19" s="1"/>
  <c r="L5" i="18"/>
  <c r="L9" i="18"/>
  <c r="M9" i="18" s="1"/>
  <c r="N9" i="18" s="1"/>
  <c r="E9" i="19" s="1"/>
  <c r="M9" i="19" s="1"/>
  <c r="N9" i="19" s="1"/>
  <c r="L13" i="18"/>
  <c r="L17" i="18"/>
  <c r="M17" i="18" s="1"/>
  <c r="N17" i="18" s="1"/>
  <c r="E17" i="19" s="1"/>
  <c r="M17" i="19" s="1"/>
  <c r="N17" i="19" s="1"/>
  <c r="L21" i="18"/>
  <c r="L25" i="18"/>
  <c r="M25" i="18" s="1"/>
  <c r="N25" i="18" s="1"/>
  <c r="E25" i="19" s="1"/>
  <c r="M25" i="19" s="1"/>
  <c r="N25" i="19" s="1"/>
  <c r="L29" i="18"/>
  <c r="L33" i="18"/>
  <c r="M33" i="18" s="1"/>
  <c r="N33" i="18" s="1"/>
  <c r="E33" i="19" s="1"/>
  <c r="M33" i="19" s="1"/>
  <c r="N33" i="19" s="1"/>
  <c r="L37" i="18"/>
  <c r="M37" i="18" s="1"/>
  <c r="N37" i="18" s="1"/>
  <c r="E37" i="19" s="1"/>
  <c r="M37" i="19" s="1"/>
  <c r="N37" i="19" s="1"/>
  <c r="L41" i="18"/>
  <c r="M41" i="18" s="1"/>
  <c r="N41" i="18" s="1"/>
  <c r="E41" i="19" s="1"/>
  <c r="M41" i="19" s="1"/>
  <c r="N41" i="19" s="1"/>
  <c r="L45" i="18"/>
  <c r="L49" i="18"/>
  <c r="M49" i="18" s="1"/>
  <c r="N49" i="18" s="1"/>
  <c r="E49" i="19" s="1"/>
  <c r="M49" i="19" s="1"/>
  <c r="N49" i="19" s="1"/>
  <c r="L53" i="18"/>
  <c r="L57" i="18"/>
  <c r="M57" i="18" s="1"/>
  <c r="N57" i="18" s="1"/>
  <c r="E57" i="19" s="1"/>
  <c r="M57" i="19" s="1"/>
  <c r="N57" i="19" s="1"/>
  <c r="L61" i="18"/>
  <c r="M61" i="18" s="1"/>
  <c r="N61" i="18" s="1"/>
  <c r="E61" i="19" s="1"/>
  <c r="M61" i="19" s="1"/>
  <c r="N61" i="19" s="1"/>
  <c r="L65" i="18"/>
  <c r="M65" i="18" s="1"/>
  <c r="N65" i="18" s="1"/>
  <c r="E65" i="19" s="1"/>
  <c r="M65" i="19" s="1"/>
  <c r="N65" i="19" s="1"/>
  <c r="L69" i="18"/>
  <c r="M69" i="18" s="1"/>
  <c r="N69" i="18" s="1"/>
  <c r="E69" i="19" s="1"/>
  <c r="M69" i="19" s="1"/>
  <c r="N69" i="19" s="1"/>
  <c r="L73" i="18"/>
  <c r="M73" i="18" s="1"/>
  <c r="N73" i="18" s="1"/>
  <c r="E73" i="19" s="1"/>
  <c r="M73" i="19" s="1"/>
  <c r="N73" i="19" s="1"/>
  <c r="L77" i="18"/>
  <c r="L81" i="18"/>
  <c r="M81" i="18" s="1"/>
  <c r="N81" i="18" s="1"/>
  <c r="E81" i="19" s="1"/>
  <c r="M81" i="19" s="1"/>
  <c r="N81" i="19" s="1"/>
  <c r="L85" i="18"/>
  <c r="L89" i="18"/>
  <c r="M89" i="18" s="1"/>
  <c r="N89" i="18" s="1"/>
  <c r="E89" i="19" s="1"/>
  <c r="M89" i="19" s="1"/>
  <c r="N89" i="19" s="1"/>
  <c r="L93" i="18"/>
  <c r="L97" i="18"/>
  <c r="M97" i="18" s="1"/>
  <c r="N97" i="18" s="1"/>
  <c r="E97" i="19" s="1"/>
  <c r="M97" i="19" s="1"/>
  <c r="N97" i="19" s="1"/>
  <c r="L101" i="18"/>
  <c r="L105" i="18"/>
  <c r="L109" i="18"/>
  <c r="L113" i="18"/>
  <c r="M113" i="18" s="1"/>
  <c r="N113" i="18" s="1"/>
  <c r="E113" i="19" s="1"/>
  <c r="M113" i="19" s="1"/>
  <c r="N113" i="19" s="1"/>
  <c r="L117" i="18"/>
  <c r="L121" i="18"/>
  <c r="M121" i="18" s="1"/>
  <c r="N121" i="18" s="1"/>
  <c r="E121" i="19" s="1"/>
  <c r="M121" i="19" s="1"/>
  <c r="N121" i="19" s="1"/>
  <c r="L125" i="18"/>
  <c r="L171" i="18"/>
  <c r="M171" i="18" s="1"/>
  <c r="N171" i="18" s="1"/>
  <c r="E171" i="19" s="1"/>
  <c r="M171" i="19" s="1"/>
  <c r="N171" i="19" s="1"/>
  <c r="L179" i="18"/>
  <c r="M179" i="18" s="1"/>
  <c r="N179" i="18" s="1"/>
  <c r="E179" i="19" s="1"/>
  <c r="M179" i="19" s="1"/>
  <c r="N179" i="19" s="1"/>
  <c r="L187" i="18"/>
  <c r="M187" i="18" s="1"/>
  <c r="N187" i="18" s="1"/>
  <c r="E187" i="19" s="1"/>
  <c r="M187" i="19" s="1"/>
  <c r="N187" i="19" s="1"/>
  <c r="L195" i="18"/>
  <c r="M195" i="18" s="1"/>
  <c r="N195" i="18" s="1"/>
  <c r="E195" i="19" s="1"/>
  <c r="M195" i="19" s="1"/>
  <c r="N195" i="19" s="1"/>
  <c r="L203" i="18"/>
  <c r="M203" i="18" s="1"/>
  <c r="N203" i="18" s="1"/>
  <c r="E203" i="19" s="1"/>
  <c r="M203" i="19" s="1"/>
  <c r="N203" i="19" s="1"/>
  <c r="L211" i="18"/>
  <c r="M211" i="18" s="1"/>
  <c r="N211" i="18" s="1"/>
  <c r="E211" i="19" s="1"/>
  <c r="M211" i="19" s="1"/>
  <c r="N211" i="19" s="1"/>
  <c r="L219" i="18"/>
  <c r="M219" i="18" s="1"/>
  <c r="N219" i="18" s="1"/>
  <c r="E219" i="19" s="1"/>
  <c r="M219" i="19" s="1"/>
  <c r="N219" i="19" s="1"/>
  <c r="L227" i="18"/>
  <c r="M227" i="18" s="1"/>
  <c r="N227" i="18" s="1"/>
  <c r="E227" i="19" s="1"/>
  <c r="M227" i="19" s="1"/>
  <c r="N227" i="19" s="1"/>
  <c r="L235" i="18"/>
  <c r="M235" i="18" s="1"/>
  <c r="N235" i="18" s="1"/>
  <c r="E235" i="19" s="1"/>
  <c r="M235" i="19" s="1"/>
  <c r="N235" i="19" s="1"/>
  <c r="L243" i="18"/>
  <c r="M243" i="18" s="1"/>
  <c r="N243" i="18" s="1"/>
  <c r="E243" i="19" s="1"/>
  <c r="M243" i="19" s="1"/>
  <c r="N243" i="19" s="1"/>
  <c r="L251" i="18"/>
  <c r="L259" i="18"/>
  <c r="M259" i="18" s="1"/>
  <c r="N259" i="18" s="1"/>
  <c r="E259" i="19" s="1"/>
  <c r="M259" i="19" s="1"/>
  <c r="N259" i="19" s="1"/>
  <c r="L267" i="18"/>
  <c r="M267" i="18" s="1"/>
  <c r="N267" i="18" s="1"/>
  <c r="E267" i="19" s="1"/>
  <c r="M267" i="19" s="1"/>
  <c r="N267" i="19" s="1"/>
  <c r="L275" i="18"/>
  <c r="M275" i="18" s="1"/>
  <c r="N275" i="18" s="1"/>
  <c r="E275" i="19" s="1"/>
  <c r="M275" i="19" s="1"/>
  <c r="N275" i="19" s="1"/>
  <c r="L283" i="18"/>
  <c r="M283" i="18" s="1"/>
  <c r="N283" i="18" s="1"/>
  <c r="E283" i="19" s="1"/>
  <c r="M283" i="19" s="1"/>
  <c r="N283" i="19" s="1"/>
  <c r="L291" i="18"/>
  <c r="L299" i="18"/>
  <c r="M299" i="18" s="1"/>
  <c r="N299" i="18" s="1"/>
  <c r="E299" i="19" s="1"/>
  <c r="M299" i="19" s="1"/>
  <c r="N299" i="19" s="1"/>
  <c r="L307" i="18"/>
  <c r="M307" i="18" s="1"/>
  <c r="N307" i="18" s="1"/>
  <c r="E307" i="19" s="1"/>
  <c r="M307" i="19" s="1"/>
  <c r="N307" i="19" s="1"/>
  <c r="L315" i="18"/>
  <c r="M315" i="18" s="1"/>
  <c r="N315" i="18" s="1"/>
  <c r="E315" i="19" s="1"/>
  <c r="M315" i="19" s="1"/>
  <c r="N315" i="19" s="1"/>
  <c r="L364" i="18"/>
  <c r="L393" i="18"/>
  <c r="L409" i="18"/>
  <c r="L425" i="18"/>
  <c r="L458" i="18"/>
  <c r="M458" i="18" s="1"/>
  <c r="N458" i="18" s="1"/>
  <c r="E458" i="19" s="1"/>
  <c r="M458" i="19" s="1"/>
  <c r="N458" i="19" s="1"/>
  <c r="L498" i="18"/>
  <c r="M498" i="18" s="1"/>
  <c r="N498" i="18" s="1"/>
  <c r="E498" i="19" s="1"/>
  <c r="M498" i="19" s="1"/>
  <c r="N498" i="19" s="1"/>
  <c r="L551" i="18"/>
  <c r="L555" i="18"/>
  <c r="L630" i="18"/>
  <c r="L651" i="18"/>
  <c r="M651" i="18" s="1"/>
  <c r="N651" i="18" s="1"/>
  <c r="E651" i="19" s="1"/>
  <c r="M651" i="19" s="1"/>
  <c r="N651" i="19" s="1"/>
  <c r="L652" i="18"/>
  <c r="M652" i="18" s="1"/>
  <c r="N652" i="18" s="1"/>
  <c r="E652" i="19" s="1"/>
  <c r="M652" i="19" s="1"/>
  <c r="N652" i="19" s="1"/>
  <c r="L666" i="18"/>
  <c r="M666" i="18" s="1"/>
  <c r="N666" i="18" s="1"/>
  <c r="E666" i="19" s="1"/>
  <c r="M666" i="19" s="1"/>
  <c r="N666" i="19" s="1"/>
  <c r="L316" i="18"/>
  <c r="L405" i="18"/>
  <c r="L408" i="18"/>
  <c r="M408" i="18" s="1"/>
  <c r="N408" i="18" s="1"/>
  <c r="E408" i="19" s="1"/>
  <c r="M408" i="19" s="1"/>
  <c r="N408" i="19" s="1"/>
  <c r="L424" i="18"/>
  <c r="M424" i="18" s="1"/>
  <c r="N424" i="18" s="1"/>
  <c r="E424" i="19" s="1"/>
  <c r="M424" i="19" s="1"/>
  <c r="N424" i="19" s="1"/>
  <c r="L445" i="18"/>
  <c r="L496" i="18"/>
  <c r="M496" i="18" s="1"/>
  <c r="N496" i="18" s="1"/>
  <c r="E496" i="19" s="1"/>
  <c r="M496" i="19" s="1"/>
  <c r="N496" i="19" s="1"/>
  <c r="M642" i="18"/>
  <c r="N642" i="18" s="1"/>
  <c r="E642" i="19" s="1"/>
  <c r="M642" i="19" s="1"/>
  <c r="N642" i="19" s="1"/>
  <c r="L674" i="18"/>
  <c r="E750" i="18"/>
  <c r="L344" i="18"/>
  <c r="M344" i="18" s="1"/>
  <c r="N344" i="18" s="1"/>
  <c r="E344" i="19" s="1"/>
  <c r="M344" i="19" s="1"/>
  <c r="N344" i="19" s="1"/>
  <c r="L347" i="18"/>
  <c r="M347" i="18" s="1"/>
  <c r="N347" i="18" s="1"/>
  <c r="E347" i="19" s="1"/>
  <c r="M347" i="19" s="1"/>
  <c r="N347" i="19" s="1"/>
  <c r="L360" i="18"/>
  <c r="L363" i="18"/>
  <c r="M363" i="18" s="1"/>
  <c r="N363" i="18" s="1"/>
  <c r="E363" i="19" s="1"/>
  <c r="M363" i="19" s="1"/>
  <c r="N363" i="19" s="1"/>
  <c r="L398" i="18"/>
  <c r="L414" i="18"/>
  <c r="M414" i="18" s="1"/>
  <c r="N414" i="18" s="1"/>
  <c r="E414" i="19" s="1"/>
  <c r="M414" i="19" s="1"/>
  <c r="N414" i="19" s="1"/>
  <c r="L430" i="18"/>
  <c r="M430" i="18" s="1"/>
  <c r="N430" i="18" s="1"/>
  <c r="E430" i="19" s="1"/>
  <c r="M430" i="19" s="1"/>
  <c r="N430" i="19" s="1"/>
  <c r="L449" i="18"/>
  <c r="M449" i="18" s="1"/>
  <c r="N449" i="18" s="1"/>
  <c r="E449" i="19" s="1"/>
  <c r="M449" i="19" s="1"/>
  <c r="N449" i="19" s="1"/>
  <c r="L466" i="18"/>
  <c r="M466" i="18" s="1"/>
  <c r="N466" i="18" s="1"/>
  <c r="E466" i="19" s="1"/>
  <c r="M466" i="19" s="1"/>
  <c r="N466" i="19" s="1"/>
  <c r="L470" i="18"/>
  <c r="L477" i="18"/>
  <c r="L563" i="18"/>
  <c r="M563" i="18" s="1"/>
  <c r="N563" i="18" s="1"/>
  <c r="E563" i="19" s="1"/>
  <c r="M563" i="19" s="1"/>
  <c r="N563" i="19" s="1"/>
  <c r="L332" i="18"/>
  <c r="M332" i="18" s="1"/>
  <c r="N332" i="18" s="1"/>
  <c r="E332" i="19" s="1"/>
  <c r="M332" i="19" s="1"/>
  <c r="N332" i="19" s="1"/>
  <c r="L352" i="18"/>
  <c r="L355" i="18"/>
  <c r="L368" i="18"/>
  <c r="L389" i="18"/>
  <c r="L392" i="18"/>
  <c r="L421" i="18"/>
  <c r="L438" i="18"/>
  <c r="M438" i="18" s="1"/>
  <c r="N438" i="18" s="1"/>
  <c r="E438" i="19" s="1"/>
  <c r="M438" i="19" s="1"/>
  <c r="N438" i="19" s="1"/>
  <c r="L481" i="18"/>
  <c r="M481" i="18" s="1"/>
  <c r="N481" i="18" s="1"/>
  <c r="E481" i="19" s="1"/>
  <c r="M481" i="19" s="1"/>
  <c r="N481" i="19" s="1"/>
  <c r="L494" i="18"/>
  <c r="L558" i="18"/>
  <c r="L575" i="18"/>
  <c r="M575" i="18" s="1"/>
  <c r="N575" i="18" s="1"/>
  <c r="E575" i="19" s="1"/>
  <c r="M575" i="19" s="1"/>
  <c r="N575" i="19" s="1"/>
  <c r="L699" i="18"/>
  <c r="L702" i="18"/>
  <c r="M702" i="18" s="1"/>
  <c r="N702" i="18" s="1"/>
  <c r="E702" i="19" s="1"/>
  <c r="M702" i="19" s="1"/>
  <c r="N702" i="19" s="1"/>
  <c r="L717" i="18"/>
  <c r="H750" i="18"/>
  <c r="L138" i="18"/>
  <c r="L140" i="18"/>
  <c r="L142" i="18"/>
  <c r="L144" i="18"/>
  <c r="L146" i="18"/>
  <c r="L148" i="18"/>
  <c r="L150" i="18"/>
  <c r="L152" i="18"/>
  <c r="L154" i="18"/>
  <c r="L156" i="18"/>
  <c r="M156" i="18" s="1"/>
  <c r="N156" i="18" s="1"/>
  <c r="E156" i="19" s="1"/>
  <c r="M156" i="19" s="1"/>
  <c r="N156" i="19" s="1"/>
  <c r="L158" i="18"/>
  <c r="L160" i="18"/>
  <c r="L162" i="18"/>
  <c r="L164" i="18"/>
  <c r="L166" i="18"/>
  <c r="L168" i="18"/>
  <c r="L170" i="18"/>
  <c r="M170" i="18" s="1"/>
  <c r="N170" i="18" s="1"/>
  <c r="E170" i="19" s="1"/>
  <c r="M170" i="19" s="1"/>
  <c r="N170" i="19" s="1"/>
  <c r="L172" i="18"/>
  <c r="L174" i="18"/>
  <c r="L176" i="18"/>
  <c r="L178" i="18"/>
  <c r="L180" i="18"/>
  <c r="M180" i="18" s="1"/>
  <c r="N180" i="18" s="1"/>
  <c r="E180" i="19" s="1"/>
  <c r="M180" i="19" s="1"/>
  <c r="N180" i="19" s="1"/>
  <c r="L182" i="18"/>
  <c r="L184" i="18"/>
  <c r="L186" i="18"/>
  <c r="L188" i="18"/>
  <c r="L190" i="18"/>
  <c r="L192" i="18"/>
  <c r="L194" i="18"/>
  <c r="L196" i="18"/>
  <c r="L198" i="18"/>
  <c r="L200" i="18"/>
  <c r="L202" i="18"/>
  <c r="L204" i="18"/>
  <c r="L206" i="18"/>
  <c r="L208" i="18"/>
  <c r="L210" i="18"/>
  <c r="L212" i="18"/>
  <c r="M212" i="18" s="1"/>
  <c r="N212" i="18" s="1"/>
  <c r="E212" i="19" s="1"/>
  <c r="M212" i="19" s="1"/>
  <c r="N212" i="19" s="1"/>
  <c r="L214" i="18"/>
  <c r="L216" i="18"/>
  <c r="L218" i="18"/>
  <c r="L220" i="18"/>
  <c r="L222" i="18"/>
  <c r="L224" i="18"/>
  <c r="L226" i="18"/>
  <c r="L228" i="18"/>
  <c r="L230" i="18"/>
  <c r="L232" i="18"/>
  <c r="L234" i="18"/>
  <c r="L236" i="18"/>
  <c r="L238" i="18"/>
  <c r="L240" i="18"/>
  <c r="L242" i="18"/>
  <c r="L244" i="18"/>
  <c r="L246" i="18"/>
  <c r="L248" i="18"/>
  <c r="L250" i="18"/>
  <c r="M250" i="18" s="1"/>
  <c r="N250" i="18" s="1"/>
  <c r="E250" i="19" s="1"/>
  <c r="M250" i="19" s="1"/>
  <c r="N250" i="19" s="1"/>
  <c r="L252" i="18"/>
  <c r="L254" i="18"/>
  <c r="L256" i="18"/>
  <c r="L258" i="18"/>
  <c r="L260" i="18"/>
  <c r="L262" i="18"/>
  <c r="L264" i="18"/>
  <c r="L266" i="18"/>
  <c r="L268" i="18"/>
  <c r="L270" i="18"/>
  <c r="L272" i="18"/>
  <c r="M272" i="18" s="1"/>
  <c r="N272" i="18" s="1"/>
  <c r="E272" i="19" s="1"/>
  <c r="M272" i="19" s="1"/>
  <c r="N272" i="19" s="1"/>
  <c r="L274" i="18"/>
  <c r="M274" i="18" s="1"/>
  <c r="N274" i="18" s="1"/>
  <c r="E274" i="19" s="1"/>
  <c r="M274" i="19" s="1"/>
  <c r="N274" i="19" s="1"/>
  <c r="L276" i="18"/>
  <c r="L278" i="18"/>
  <c r="L280" i="18"/>
  <c r="L282" i="18"/>
  <c r="M282" i="18" s="1"/>
  <c r="N282" i="18" s="1"/>
  <c r="E282" i="19" s="1"/>
  <c r="M282" i="19" s="1"/>
  <c r="N282" i="19" s="1"/>
  <c r="L284" i="18"/>
  <c r="L286" i="18"/>
  <c r="L288" i="18"/>
  <c r="L290" i="18"/>
  <c r="L292" i="18"/>
  <c r="L294" i="18"/>
  <c r="L296" i="18"/>
  <c r="L298" i="18"/>
  <c r="L300" i="18"/>
  <c r="L302" i="18"/>
  <c r="L304" i="18"/>
  <c r="M304" i="18" s="1"/>
  <c r="N304" i="18" s="1"/>
  <c r="E304" i="19" s="1"/>
  <c r="M304" i="19" s="1"/>
  <c r="N304" i="19" s="1"/>
  <c r="L306" i="18"/>
  <c r="L308" i="18"/>
  <c r="M308" i="18" s="1"/>
  <c r="N308" i="18" s="1"/>
  <c r="E308" i="19" s="1"/>
  <c r="M308" i="19" s="1"/>
  <c r="N308" i="19" s="1"/>
  <c r="L310" i="18"/>
  <c r="L312" i="18"/>
  <c r="L314" i="18"/>
  <c r="M314" i="18" s="1"/>
  <c r="N314" i="18" s="1"/>
  <c r="E314" i="19" s="1"/>
  <c r="M314" i="19" s="1"/>
  <c r="N314" i="19" s="1"/>
  <c r="L343" i="18"/>
  <c r="L356" i="18"/>
  <c r="L359" i="18"/>
  <c r="M359" i="18" s="1"/>
  <c r="N359" i="18" s="1"/>
  <c r="E359" i="19" s="1"/>
  <c r="M359" i="19" s="1"/>
  <c r="N359" i="19" s="1"/>
  <c r="L388" i="18"/>
  <c r="L404" i="18"/>
  <c r="M404" i="18" s="1"/>
  <c r="N404" i="18" s="1"/>
  <c r="E404" i="19" s="1"/>
  <c r="M404" i="19" s="1"/>
  <c r="N404" i="19" s="1"/>
  <c r="L420" i="18"/>
  <c r="M420" i="18" s="1"/>
  <c r="N420" i="18" s="1"/>
  <c r="E420" i="19" s="1"/>
  <c r="M420" i="19" s="1"/>
  <c r="N420" i="19" s="1"/>
  <c r="L465" i="18"/>
  <c r="L482" i="18"/>
  <c r="M482" i="18" s="1"/>
  <c r="N482" i="18" s="1"/>
  <c r="E482" i="19" s="1"/>
  <c r="M482" i="19" s="1"/>
  <c r="N482" i="19" s="1"/>
  <c r="L486" i="18"/>
  <c r="M486" i="18" s="1"/>
  <c r="N486" i="18" s="1"/>
  <c r="E486" i="19" s="1"/>
  <c r="M486" i="19" s="1"/>
  <c r="N486" i="19" s="1"/>
  <c r="L493" i="18"/>
  <c r="L582" i="18"/>
  <c r="L345" i="18"/>
  <c r="L349" i="18"/>
  <c r="M349" i="18" s="1"/>
  <c r="N349" i="18" s="1"/>
  <c r="E349" i="19" s="1"/>
  <c r="M349" i="19" s="1"/>
  <c r="N349" i="19" s="1"/>
  <c r="L353" i="18"/>
  <c r="L357" i="18"/>
  <c r="L361" i="18"/>
  <c r="L365" i="18"/>
  <c r="M365" i="18" s="1"/>
  <c r="N365" i="18" s="1"/>
  <c r="E365" i="19" s="1"/>
  <c r="M365" i="19" s="1"/>
  <c r="N365" i="19" s="1"/>
  <c r="L369" i="18"/>
  <c r="L384" i="18"/>
  <c r="L385" i="18"/>
  <c r="L400" i="18"/>
  <c r="M400" i="18" s="1"/>
  <c r="N400" i="18" s="1"/>
  <c r="E400" i="19" s="1"/>
  <c r="M400" i="19" s="1"/>
  <c r="N400" i="19" s="1"/>
  <c r="L401" i="18"/>
  <c r="L416" i="18"/>
  <c r="M416" i="18" s="1"/>
  <c r="N416" i="18" s="1"/>
  <c r="E416" i="19" s="1"/>
  <c r="M416" i="19" s="1"/>
  <c r="N416" i="19" s="1"/>
  <c r="L417" i="18"/>
  <c r="L432" i="18"/>
  <c r="M432" i="18" s="1"/>
  <c r="N432" i="18" s="1"/>
  <c r="E432" i="19" s="1"/>
  <c r="M432" i="19" s="1"/>
  <c r="N432" i="19" s="1"/>
  <c r="L433" i="18"/>
  <c r="L437" i="18"/>
  <c r="M437" i="18" s="1"/>
  <c r="N437" i="18" s="1"/>
  <c r="E437" i="19" s="1"/>
  <c r="M437" i="19" s="1"/>
  <c r="N437" i="19" s="1"/>
  <c r="L453" i="18"/>
  <c r="L469" i="18"/>
  <c r="L485" i="18"/>
  <c r="M485" i="18" s="1"/>
  <c r="N485" i="18" s="1"/>
  <c r="E485" i="19" s="1"/>
  <c r="M485" i="19" s="1"/>
  <c r="N485" i="19" s="1"/>
  <c r="L505" i="18"/>
  <c r="M505" i="18" s="1"/>
  <c r="N505" i="18" s="1"/>
  <c r="E505" i="19" s="1"/>
  <c r="M505" i="19" s="1"/>
  <c r="N505" i="19" s="1"/>
  <c r="L507" i="18"/>
  <c r="L526" i="18"/>
  <c r="L550" i="18"/>
  <c r="L319" i="18"/>
  <c r="M319" i="18" s="1"/>
  <c r="N319" i="18" s="1"/>
  <c r="E319" i="19" s="1"/>
  <c r="M319" i="19" s="1"/>
  <c r="N319" i="19" s="1"/>
  <c r="L323" i="18"/>
  <c r="M323" i="18" s="1"/>
  <c r="N323" i="18" s="1"/>
  <c r="E323" i="19" s="1"/>
  <c r="M323" i="19" s="1"/>
  <c r="N323" i="19" s="1"/>
  <c r="L327" i="18"/>
  <c r="M327" i="18" s="1"/>
  <c r="N327" i="18" s="1"/>
  <c r="E327" i="19" s="1"/>
  <c r="M327" i="19" s="1"/>
  <c r="N327" i="19" s="1"/>
  <c r="L331" i="18"/>
  <c r="M331" i="18" s="1"/>
  <c r="N331" i="18" s="1"/>
  <c r="E331" i="19" s="1"/>
  <c r="M331" i="19" s="1"/>
  <c r="N331" i="19" s="1"/>
  <c r="L335" i="18"/>
  <c r="M335" i="18" s="1"/>
  <c r="N335" i="18" s="1"/>
  <c r="E335" i="19" s="1"/>
  <c r="M335" i="19" s="1"/>
  <c r="N335" i="19" s="1"/>
  <c r="L339" i="18"/>
  <c r="M339" i="18" s="1"/>
  <c r="N339" i="18" s="1"/>
  <c r="E339" i="19" s="1"/>
  <c r="M339" i="19" s="1"/>
  <c r="N339" i="19" s="1"/>
  <c r="L396" i="18"/>
  <c r="M396" i="18" s="1"/>
  <c r="N396" i="18" s="1"/>
  <c r="E396" i="19" s="1"/>
  <c r="M396" i="19" s="1"/>
  <c r="N396" i="19" s="1"/>
  <c r="L397" i="18"/>
  <c r="L412" i="18"/>
  <c r="M412" i="18" s="1"/>
  <c r="N412" i="18" s="1"/>
  <c r="E412" i="19" s="1"/>
  <c r="M412" i="19" s="1"/>
  <c r="N412" i="19" s="1"/>
  <c r="L413" i="18"/>
  <c r="L428" i="18"/>
  <c r="L429" i="18"/>
  <c r="L441" i="18"/>
  <c r="L457" i="18"/>
  <c r="L473" i="18"/>
  <c r="L489" i="18"/>
  <c r="L543" i="18"/>
  <c r="L497" i="18"/>
  <c r="M497" i="18" s="1"/>
  <c r="N497" i="18" s="1"/>
  <c r="E497" i="19" s="1"/>
  <c r="M497" i="19" s="1"/>
  <c r="N497" i="19" s="1"/>
  <c r="L502" i="18"/>
  <c r="M502" i="18" s="1"/>
  <c r="N502" i="18" s="1"/>
  <c r="E502" i="19" s="1"/>
  <c r="M502" i="19" s="1"/>
  <c r="N502" i="19" s="1"/>
  <c r="L512" i="18"/>
  <c r="L542" i="18"/>
  <c r="L574" i="18"/>
  <c r="M584" i="18"/>
  <c r="N584" i="18" s="1"/>
  <c r="E584" i="19" s="1"/>
  <c r="M584" i="19" s="1"/>
  <c r="N584" i="19" s="1"/>
  <c r="L586" i="18"/>
  <c r="M586" i="18" s="1"/>
  <c r="N586" i="18" s="1"/>
  <c r="E586" i="19" s="1"/>
  <c r="M586" i="19" s="1"/>
  <c r="N586" i="19" s="1"/>
  <c r="L606" i="18"/>
  <c r="M606" i="18" s="1"/>
  <c r="N606" i="18" s="1"/>
  <c r="E606" i="19" s="1"/>
  <c r="M606" i="19" s="1"/>
  <c r="N606" i="19" s="1"/>
  <c r="L371" i="18"/>
  <c r="L375" i="18"/>
  <c r="M375" i="18" s="1"/>
  <c r="N375" i="18" s="1"/>
  <c r="E375" i="19" s="1"/>
  <c r="M375" i="19" s="1"/>
  <c r="N375" i="19" s="1"/>
  <c r="L379" i="18"/>
  <c r="L383" i="18"/>
  <c r="L387" i="18"/>
  <c r="L391" i="18"/>
  <c r="L395" i="18"/>
  <c r="L399" i="18"/>
  <c r="L403" i="18"/>
  <c r="L407" i="18"/>
  <c r="L411" i="18"/>
  <c r="L415" i="18"/>
  <c r="M415" i="18" s="1"/>
  <c r="N415" i="18" s="1"/>
  <c r="E415" i="19" s="1"/>
  <c r="M415" i="19" s="1"/>
  <c r="N415" i="19" s="1"/>
  <c r="L419" i="18"/>
  <c r="M419" i="18" s="1"/>
  <c r="N419" i="18" s="1"/>
  <c r="E419" i="19" s="1"/>
  <c r="M419" i="19" s="1"/>
  <c r="N419" i="19" s="1"/>
  <c r="L423" i="18"/>
  <c r="M423" i="18" s="1"/>
  <c r="N423" i="18" s="1"/>
  <c r="E423" i="19" s="1"/>
  <c r="M423" i="19" s="1"/>
  <c r="N423" i="19" s="1"/>
  <c r="L427" i="18"/>
  <c r="L431" i="18"/>
  <c r="M431" i="18" s="1"/>
  <c r="N431" i="18" s="1"/>
  <c r="E431" i="19" s="1"/>
  <c r="M431" i="19" s="1"/>
  <c r="N431" i="19" s="1"/>
  <c r="L501" i="18"/>
  <c r="M501" i="18" s="1"/>
  <c r="N501" i="18" s="1"/>
  <c r="E501" i="19" s="1"/>
  <c r="M501" i="19" s="1"/>
  <c r="N501" i="19" s="1"/>
  <c r="L534" i="18"/>
  <c r="L566" i="18"/>
  <c r="L435" i="18"/>
  <c r="M435" i="18" s="1"/>
  <c r="N435" i="18" s="1"/>
  <c r="E435" i="19" s="1"/>
  <c r="M435" i="19" s="1"/>
  <c r="N435" i="19" s="1"/>
  <c r="L439" i="18"/>
  <c r="L443" i="18"/>
  <c r="L447" i="18"/>
  <c r="L451" i="18"/>
  <c r="L455" i="18"/>
  <c r="L459" i="18"/>
  <c r="L463" i="18"/>
  <c r="L467" i="18"/>
  <c r="L471" i="18"/>
  <c r="L475" i="18"/>
  <c r="L479" i="18"/>
  <c r="L483" i="18"/>
  <c r="L487" i="18"/>
  <c r="L491" i="18"/>
  <c r="L495" i="18"/>
  <c r="L499" i="18"/>
  <c r="L503" i="18"/>
  <c r="L508" i="18"/>
  <c r="M508" i="18" s="1"/>
  <c r="N508" i="18" s="1"/>
  <c r="E508" i="19" s="1"/>
  <c r="M508" i="19" s="1"/>
  <c r="N508" i="19" s="1"/>
  <c r="L516" i="18"/>
  <c r="L524" i="18"/>
  <c r="L530" i="18"/>
  <c r="L538" i="18"/>
  <c r="L546" i="18"/>
  <c r="L554" i="18"/>
  <c r="L562" i="18"/>
  <c r="L570" i="18"/>
  <c r="L578" i="18"/>
  <c r="L594" i="18"/>
  <c r="M594" i="18" s="1"/>
  <c r="N594" i="18" s="1"/>
  <c r="E594" i="19" s="1"/>
  <c r="M594" i="19" s="1"/>
  <c r="N594" i="19" s="1"/>
  <c r="L601" i="18"/>
  <c r="L622" i="18"/>
  <c r="M622" i="18" s="1"/>
  <c r="N622" i="18" s="1"/>
  <c r="E622" i="19" s="1"/>
  <c r="M622" i="19" s="1"/>
  <c r="N622" i="19" s="1"/>
  <c r="L643" i="18"/>
  <c r="M643" i="18" s="1"/>
  <c r="N643" i="18" s="1"/>
  <c r="E643" i="19" s="1"/>
  <c r="M643" i="19" s="1"/>
  <c r="N643" i="19" s="1"/>
  <c r="L644" i="18"/>
  <c r="M644" i="18" s="1"/>
  <c r="N644" i="18" s="1"/>
  <c r="E644" i="19" s="1"/>
  <c r="M644" i="19" s="1"/>
  <c r="N644" i="19" s="1"/>
  <c r="L614" i="18"/>
  <c r="M614" i="18" s="1"/>
  <c r="N614" i="18" s="1"/>
  <c r="E614" i="19" s="1"/>
  <c r="M614" i="19" s="1"/>
  <c r="N614" i="19" s="1"/>
  <c r="L528" i="18"/>
  <c r="M528" i="18" s="1"/>
  <c r="N528" i="18" s="1"/>
  <c r="E528" i="19" s="1"/>
  <c r="M528" i="19" s="1"/>
  <c r="N528" i="19" s="1"/>
  <c r="L532" i="18"/>
  <c r="M532" i="18" s="1"/>
  <c r="N532" i="18" s="1"/>
  <c r="E532" i="19" s="1"/>
  <c r="M532" i="19" s="1"/>
  <c r="N532" i="19" s="1"/>
  <c r="L536" i="18"/>
  <c r="M536" i="18" s="1"/>
  <c r="N536" i="18" s="1"/>
  <c r="E536" i="19" s="1"/>
  <c r="M536" i="19" s="1"/>
  <c r="N536" i="19" s="1"/>
  <c r="L540" i="18"/>
  <c r="L544" i="18"/>
  <c r="M544" i="18" s="1"/>
  <c r="N544" i="18" s="1"/>
  <c r="E544" i="19" s="1"/>
  <c r="M544" i="19" s="1"/>
  <c r="N544" i="19" s="1"/>
  <c r="L548" i="18"/>
  <c r="L552" i="18"/>
  <c r="L556" i="18"/>
  <c r="M556" i="18" s="1"/>
  <c r="N556" i="18" s="1"/>
  <c r="E556" i="19" s="1"/>
  <c r="M556" i="19" s="1"/>
  <c r="N556" i="19" s="1"/>
  <c r="L560" i="18"/>
  <c r="M560" i="18" s="1"/>
  <c r="N560" i="18" s="1"/>
  <c r="E560" i="19" s="1"/>
  <c r="M560" i="19" s="1"/>
  <c r="N560" i="19" s="1"/>
  <c r="L564" i="18"/>
  <c r="M564" i="18" s="1"/>
  <c r="N564" i="18" s="1"/>
  <c r="E564" i="19" s="1"/>
  <c r="M564" i="19" s="1"/>
  <c r="N564" i="19" s="1"/>
  <c r="L568" i="18"/>
  <c r="M568" i="18" s="1"/>
  <c r="N568" i="18" s="1"/>
  <c r="E568" i="19" s="1"/>
  <c r="M568" i="19" s="1"/>
  <c r="N568" i="19" s="1"/>
  <c r="L572" i="18"/>
  <c r="M572" i="18" s="1"/>
  <c r="N572" i="18" s="1"/>
  <c r="E572" i="19" s="1"/>
  <c r="M572" i="19" s="1"/>
  <c r="N572" i="19" s="1"/>
  <c r="L576" i="18"/>
  <c r="M576" i="18" s="1"/>
  <c r="N576" i="18" s="1"/>
  <c r="E576" i="19" s="1"/>
  <c r="M576" i="19" s="1"/>
  <c r="N576" i="19" s="1"/>
  <c r="L580" i="18"/>
  <c r="L588" i="18"/>
  <c r="L596" i="18"/>
  <c r="M596" i="18" s="1"/>
  <c r="N596" i="18" s="1"/>
  <c r="E596" i="19" s="1"/>
  <c r="M596" i="19" s="1"/>
  <c r="N596" i="19" s="1"/>
  <c r="L691" i="18"/>
  <c r="L695" i="18"/>
  <c r="M695" i="18" s="1"/>
  <c r="N695" i="18" s="1"/>
  <c r="E695" i="19" s="1"/>
  <c r="M695" i="19" s="1"/>
  <c r="N695" i="19" s="1"/>
  <c r="L723" i="18"/>
  <c r="L602" i="18"/>
  <c r="M602" i="18" s="1"/>
  <c r="N602" i="18" s="1"/>
  <c r="E602" i="19" s="1"/>
  <c r="M602" i="19" s="1"/>
  <c r="N602" i="19" s="1"/>
  <c r="L610" i="18"/>
  <c r="M610" i="18" s="1"/>
  <c r="N610" i="18" s="1"/>
  <c r="E610" i="19" s="1"/>
  <c r="M610" i="19" s="1"/>
  <c r="N610" i="19" s="1"/>
  <c r="L618" i="18"/>
  <c r="M618" i="18" s="1"/>
  <c r="N618" i="18" s="1"/>
  <c r="E618" i="19" s="1"/>
  <c r="M618" i="19" s="1"/>
  <c r="N618" i="19" s="1"/>
  <c r="L626" i="18"/>
  <c r="M626" i="18" s="1"/>
  <c r="N626" i="18" s="1"/>
  <c r="E626" i="19" s="1"/>
  <c r="M626" i="19" s="1"/>
  <c r="N626" i="19" s="1"/>
  <c r="L634" i="18"/>
  <c r="M634" i="18" s="1"/>
  <c r="N634" i="18" s="1"/>
  <c r="E634" i="19" s="1"/>
  <c r="M634" i="19" s="1"/>
  <c r="N634" i="19" s="1"/>
  <c r="L658" i="18"/>
  <c r="M658" i="18" s="1"/>
  <c r="N658" i="18" s="1"/>
  <c r="E658" i="19" s="1"/>
  <c r="M658" i="19" s="1"/>
  <c r="N658" i="19" s="1"/>
  <c r="L683" i="18"/>
  <c r="M683" i="18" s="1"/>
  <c r="N683" i="18" s="1"/>
  <c r="E683" i="19" s="1"/>
  <c r="M683" i="19" s="1"/>
  <c r="N683" i="19" s="1"/>
  <c r="L687" i="18"/>
  <c r="L638" i="18"/>
  <c r="M638" i="18" s="1"/>
  <c r="N638" i="18" s="1"/>
  <c r="E638" i="19" s="1"/>
  <c r="M638" i="19" s="1"/>
  <c r="N638" i="19" s="1"/>
  <c r="L646" i="18"/>
  <c r="L654" i="18"/>
  <c r="M654" i="18" s="1"/>
  <c r="N654" i="18" s="1"/>
  <c r="E654" i="19" s="1"/>
  <c r="M654" i="19" s="1"/>
  <c r="N654" i="19" s="1"/>
  <c r="L662" i="18"/>
  <c r="M662" i="18" s="1"/>
  <c r="N662" i="18" s="1"/>
  <c r="E662" i="19" s="1"/>
  <c r="M662" i="19" s="1"/>
  <c r="N662" i="19" s="1"/>
  <c r="L670" i="18"/>
  <c r="L678" i="18"/>
  <c r="M678" i="18" s="1"/>
  <c r="N678" i="18" s="1"/>
  <c r="E678" i="19" s="1"/>
  <c r="M678" i="19" s="1"/>
  <c r="N678" i="19" s="1"/>
  <c r="L701" i="18"/>
  <c r="M701" i="18" s="1"/>
  <c r="N701" i="18" s="1"/>
  <c r="E701" i="19" s="1"/>
  <c r="M701" i="19" s="1"/>
  <c r="N701" i="19" s="1"/>
  <c r="L710" i="18"/>
  <c r="M710" i="18" s="1"/>
  <c r="N710" i="18" s="1"/>
  <c r="E710" i="19" s="1"/>
  <c r="M710" i="19" s="1"/>
  <c r="N710" i="19" s="1"/>
  <c r="L718" i="18"/>
  <c r="L706" i="18"/>
  <c r="M706" i="18" s="1"/>
  <c r="N706" i="18" s="1"/>
  <c r="E706" i="19" s="1"/>
  <c r="M706" i="19" s="1"/>
  <c r="N706" i="19" s="1"/>
  <c r="L714" i="18"/>
  <c r="L722" i="18"/>
  <c r="M722" i="18" s="1"/>
  <c r="N722" i="18" s="1"/>
  <c r="E722" i="19" s="1"/>
  <c r="M722" i="19" s="1"/>
  <c r="N722" i="19" s="1"/>
  <c r="L735" i="18"/>
  <c r="L746" i="18"/>
  <c r="L721" i="18"/>
  <c r="L739" i="18"/>
  <c r="M739" i="18" s="1"/>
  <c r="N739" i="18" s="1"/>
  <c r="E739" i="19" s="1"/>
  <c r="M739" i="19" s="1"/>
  <c r="N739" i="19" s="1"/>
  <c r="L743" i="18"/>
  <c r="L738" i="18"/>
  <c r="M744" i="18"/>
  <c r="N744" i="18" s="1"/>
  <c r="E744" i="19" s="1"/>
  <c r="M744" i="19" s="1"/>
  <c r="N744" i="19" s="1"/>
  <c r="L747" i="18"/>
  <c r="L725" i="18"/>
  <c r="M725" i="18" s="1"/>
  <c r="N725" i="18" s="1"/>
  <c r="E725" i="19" s="1"/>
  <c r="M725" i="19" s="1"/>
  <c r="N725" i="19" s="1"/>
  <c r="L729" i="18"/>
  <c r="L733" i="18"/>
  <c r="L737" i="18"/>
  <c r="L741" i="18"/>
  <c r="M741" i="18" s="1"/>
  <c r="N741" i="18" s="1"/>
  <c r="E741" i="19" s="1"/>
  <c r="M741" i="19" s="1"/>
  <c r="N741" i="19" s="1"/>
  <c r="L745" i="18"/>
  <c r="M745" i="18" s="1"/>
  <c r="N745" i="18" s="1"/>
  <c r="E745" i="19" s="1"/>
  <c r="M745" i="19" s="1"/>
  <c r="N745" i="19" s="1"/>
  <c r="C747" i="10"/>
  <c r="C747" i="10" a="1"/>
  <c r="C746" i="10" a="1"/>
  <c r="C746" i="10" s="1"/>
  <c r="C745" i="10"/>
  <c r="C745" i="10" a="1"/>
  <c r="C744" i="10" a="1"/>
  <c r="C744" i="10" s="1"/>
  <c r="C743" i="10"/>
  <c r="C743" i="10" a="1"/>
  <c r="C742" i="10" a="1"/>
  <c r="C742" i="10" s="1"/>
  <c r="C741" i="10"/>
  <c r="C741" i="10" a="1"/>
  <c r="C740" i="10" a="1"/>
  <c r="C740" i="10" s="1"/>
  <c r="C739" i="10"/>
  <c r="C739" i="10" a="1"/>
  <c r="C738" i="10" a="1"/>
  <c r="C738" i="10" s="1"/>
  <c r="C737" i="10"/>
  <c r="C737" i="10" a="1"/>
  <c r="C736" i="10" a="1"/>
  <c r="C736" i="10" s="1"/>
  <c r="C735" i="10" a="1"/>
  <c r="C735" i="10" s="1"/>
  <c r="C734" i="10" a="1"/>
  <c r="C734" i="10" s="1"/>
  <c r="C733" i="10" a="1"/>
  <c r="C733" i="10" s="1"/>
  <c r="C732" i="10" a="1"/>
  <c r="C732" i="10" s="1"/>
  <c r="C731" i="10" a="1"/>
  <c r="C731" i="10" s="1"/>
  <c r="C730" i="10" a="1"/>
  <c r="C730" i="10" s="1"/>
  <c r="C729" i="10" a="1"/>
  <c r="C729" i="10" s="1"/>
  <c r="C728" i="10" a="1"/>
  <c r="C728" i="10" s="1"/>
  <c r="C727" i="10" a="1"/>
  <c r="C727" i="10" s="1"/>
  <c r="C726" i="10" a="1"/>
  <c r="C726" i="10" s="1"/>
  <c r="C725" i="10" a="1"/>
  <c r="C725" i="10" s="1"/>
  <c r="C724" i="10" a="1"/>
  <c r="C724" i="10" s="1"/>
  <c r="C723" i="10"/>
  <c r="C723" i="10" a="1"/>
  <c r="C722" i="10" a="1"/>
  <c r="C722" i="10" s="1"/>
  <c r="C721" i="10"/>
  <c r="C721" i="10" a="1"/>
  <c r="C720" i="10" a="1"/>
  <c r="C720" i="10" s="1"/>
  <c r="C719" i="10"/>
  <c r="C719" i="10" a="1"/>
  <c r="C718" i="10" a="1"/>
  <c r="C718" i="10" s="1"/>
  <c r="C717" i="10"/>
  <c r="C717" i="10" a="1"/>
  <c r="C716" i="10" a="1"/>
  <c r="C716" i="10" s="1"/>
  <c r="C715" i="10"/>
  <c r="C715" i="10" a="1"/>
  <c r="C714" i="10" a="1"/>
  <c r="C714" i="10" s="1"/>
  <c r="C713" i="10" a="1"/>
  <c r="C713" i="10" s="1"/>
  <c r="C712" i="10" a="1"/>
  <c r="C712" i="10" s="1"/>
  <c r="C711" i="10" a="1"/>
  <c r="C711" i="10" s="1"/>
  <c r="C710" i="10" a="1"/>
  <c r="C710" i="10" s="1"/>
  <c r="C709" i="10" a="1"/>
  <c r="C709" i="10" s="1"/>
  <c r="C708" i="10" a="1"/>
  <c r="C708" i="10" s="1"/>
  <c r="C707" i="10" a="1"/>
  <c r="C707" i="10" s="1"/>
  <c r="C706" i="10" a="1"/>
  <c r="C706" i="10" s="1"/>
  <c r="C705" i="10" a="1"/>
  <c r="C705" i="10" s="1"/>
  <c r="C704" i="10" a="1"/>
  <c r="C704" i="10" s="1"/>
  <c r="C703" i="10" a="1"/>
  <c r="C703" i="10" s="1"/>
  <c r="C702" i="10" a="1"/>
  <c r="C702" i="10" s="1"/>
  <c r="C701" i="10" a="1"/>
  <c r="C701" i="10" s="1"/>
  <c r="C700" i="10" a="1"/>
  <c r="C700" i="10" s="1"/>
  <c r="C529" i="10" a="1"/>
  <c r="C529" i="10" s="1"/>
  <c r="C530" i="10" a="1"/>
  <c r="C530" i="10" s="1"/>
  <c r="C531" i="10" a="1"/>
  <c r="C531" i="10" s="1"/>
  <c r="C532" i="10" a="1"/>
  <c r="C532" i="10" s="1"/>
  <c r="C533" i="10" a="1"/>
  <c r="C533" i="10" s="1"/>
  <c r="C534" i="10" a="1"/>
  <c r="C534" i="10" s="1"/>
  <c r="C535" i="10" a="1"/>
  <c r="C535" i="10" s="1"/>
  <c r="C536" i="10" a="1"/>
  <c r="C536" i="10" s="1"/>
  <c r="C537" i="10" a="1"/>
  <c r="C537" i="10" s="1"/>
  <c r="C538" i="10" a="1"/>
  <c r="C538" i="10" s="1"/>
  <c r="C539" i="10" a="1"/>
  <c r="C539" i="10" s="1"/>
  <c r="C540" i="10" a="1"/>
  <c r="C540" i="10" s="1"/>
  <c r="C541" i="10" a="1"/>
  <c r="C541" i="10" s="1"/>
  <c r="C542" i="10" a="1"/>
  <c r="C542" i="10" s="1"/>
  <c r="C543" i="10" a="1"/>
  <c r="C543" i="10" s="1"/>
  <c r="C544" i="10" a="1"/>
  <c r="C544" i="10" s="1"/>
  <c r="C545" i="10" a="1"/>
  <c r="C545" i="10" s="1"/>
  <c r="C546" i="10" a="1"/>
  <c r="C546" i="10" s="1"/>
  <c r="C547" i="10" a="1"/>
  <c r="C547" i="10" s="1"/>
  <c r="C548" i="10" a="1"/>
  <c r="C548" i="10" s="1"/>
  <c r="C549" i="10" a="1"/>
  <c r="C549" i="10" s="1"/>
  <c r="C550" i="10" a="1"/>
  <c r="C550" i="10" s="1"/>
  <c r="C551" i="10" a="1"/>
  <c r="C551" i="10" s="1"/>
  <c r="C552" i="10" a="1"/>
  <c r="C552" i="10" s="1"/>
  <c r="C554" i="10" a="1"/>
  <c r="C554" i="10" s="1"/>
  <c r="C5" i="10" a="1"/>
  <c r="C5" i="10" s="1"/>
  <c r="C6" i="10" a="1"/>
  <c r="C6" i="10"/>
  <c r="C7" i="10" a="1"/>
  <c r="C7" i="10" s="1"/>
  <c r="C8" i="10" a="1"/>
  <c r="C8" i="10"/>
  <c r="C9" i="10" a="1"/>
  <c r="C9" i="10" s="1"/>
  <c r="C10" i="10" a="1"/>
  <c r="C10" i="10" s="1"/>
  <c r="C11" i="10" a="1"/>
  <c r="C11" i="10" s="1"/>
  <c r="C12" i="10" a="1"/>
  <c r="C12" i="10"/>
  <c r="C13" i="10" a="1"/>
  <c r="C13" i="10" s="1"/>
  <c r="C14" i="10" a="1"/>
  <c r="C14" i="10"/>
  <c r="C15" i="10" a="1"/>
  <c r="C15" i="10" s="1"/>
  <c r="C16" i="10" a="1"/>
  <c r="C16" i="10" s="1"/>
  <c r="C17" i="10" a="1"/>
  <c r="C17" i="10" s="1"/>
  <c r="C18" i="10" a="1"/>
  <c r="C18" i="10" s="1"/>
  <c r="C19" i="10" a="1"/>
  <c r="C19" i="10" s="1"/>
  <c r="C20" i="10" a="1"/>
  <c r="C20" i="10" s="1"/>
  <c r="C21" i="10" a="1"/>
  <c r="C21" i="10" s="1"/>
  <c r="C22" i="10" a="1"/>
  <c r="C22" i="10"/>
  <c r="C23" i="10" a="1"/>
  <c r="C23" i="10" s="1"/>
  <c r="C24" i="10" a="1"/>
  <c r="C24" i="10" s="1"/>
  <c r="C25" i="10" a="1"/>
  <c r="C25" i="10" s="1"/>
  <c r="C26" i="10" a="1"/>
  <c r="C26" i="10" s="1"/>
  <c r="C27" i="10" a="1"/>
  <c r="C27" i="10" s="1"/>
  <c r="C28" i="10" a="1"/>
  <c r="C28" i="10"/>
  <c r="C29" i="10" a="1"/>
  <c r="C29" i="10" s="1"/>
  <c r="C30" i="10" a="1"/>
  <c r="C30" i="10"/>
  <c r="C31" i="10" a="1"/>
  <c r="C31" i="10" s="1"/>
  <c r="C32" i="10" a="1"/>
  <c r="C32" i="10" s="1"/>
  <c r="C33" i="10" a="1"/>
  <c r="C33" i="10" s="1"/>
  <c r="C34" i="10" a="1"/>
  <c r="C34" i="10" s="1"/>
  <c r="C35" i="10" a="1"/>
  <c r="C35" i="10" s="1"/>
  <c r="C36" i="10" a="1"/>
  <c r="C36" i="10" s="1"/>
  <c r="C37" i="10" a="1"/>
  <c r="C37" i="10" s="1"/>
  <c r="C38" i="10" a="1"/>
  <c r="C38" i="10"/>
  <c r="C39" i="10" a="1"/>
  <c r="C39" i="10" s="1"/>
  <c r="C40" i="10" a="1"/>
  <c r="C40" i="10" s="1"/>
  <c r="C41" i="10" a="1"/>
  <c r="C41" i="10" s="1"/>
  <c r="C42" i="10" a="1"/>
  <c r="C42" i="10" s="1"/>
  <c r="C43" i="10" a="1"/>
  <c r="C43" i="10" s="1"/>
  <c r="C44" i="10" a="1"/>
  <c r="C44" i="10"/>
  <c r="C45" i="10" a="1"/>
  <c r="C45" i="10" s="1"/>
  <c r="C46" i="10" a="1"/>
  <c r="C46" i="10"/>
  <c r="C47" i="10" a="1"/>
  <c r="C47" i="10" s="1"/>
  <c r="C48" i="10" a="1"/>
  <c r="C48" i="10" s="1"/>
  <c r="C49" i="10" a="1"/>
  <c r="C49" i="10" s="1"/>
  <c r="C50" i="10" a="1"/>
  <c r="C50" i="10" s="1"/>
  <c r="C51" i="10" a="1"/>
  <c r="C51" i="10" s="1"/>
  <c r="C52" i="10" a="1"/>
  <c r="C52" i="10" s="1"/>
  <c r="C53" i="10" a="1"/>
  <c r="C53" i="10" s="1"/>
  <c r="C54" i="10" a="1"/>
  <c r="C54" i="10"/>
  <c r="C55" i="10" a="1"/>
  <c r="C55" i="10" s="1"/>
  <c r="C56" i="10" a="1"/>
  <c r="C56" i="10" s="1"/>
  <c r="C57" i="10" a="1"/>
  <c r="C57" i="10" s="1"/>
  <c r="C58" i="10" a="1"/>
  <c r="C58" i="10" s="1"/>
  <c r="C59" i="10" a="1"/>
  <c r="C59" i="10" s="1"/>
  <c r="C60" i="10" a="1"/>
  <c r="C60" i="10"/>
  <c r="C61" i="10" a="1"/>
  <c r="C61" i="10" s="1"/>
  <c r="C62" i="10" a="1"/>
  <c r="C62" i="10"/>
  <c r="C63" i="10" a="1"/>
  <c r="C63" i="10" s="1"/>
  <c r="C64" i="10" a="1"/>
  <c r="C64" i="10"/>
  <c r="C65" i="10" a="1"/>
  <c r="C65" i="10" s="1"/>
  <c r="C66" i="10" a="1"/>
  <c r="C66" i="10" s="1"/>
  <c r="C67" i="10" a="1"/>
  <c r="C67" i="10" s="1"/>
  <c r="C68" i="10" a="1"/>
  <c r="C68" i="10"/>
  <c r="C69" i="10" a="1"/>
  <c r="C69" i="10" s="1"/>
  <c r="C70" i="10" a="1"/>
  <c r="C70" i="10"/>
  <c r="C71" i="10" a="1"/>
  <c r="C71" i="10" s="1"/>
  <c r="C72" i="10" a="1"/>
  <c r="C72" i="10" s="1"/>
  <c r="C73" i="10" a="1"/>
  <c r="C73" i="10" s="1"/>
  <c r="C74" i="10" a="1"/>
  <c r="C74" i="10" s="1"/>
  <c r="C75" i="10" a="1"/>
  <c r="C75" i="10" s="1"/>
  <c r="C76" i="10" a="1"/>
  <c r="C76" i="10" s="1"/>
  <c r="C77" i="10" a="1"/>
  <c r="C77" i="10" s="1"/>
  <c r="C78" i="10" a="1"/>
  <c r="C78" i="10"/>
  <c r="C79" i="10" a="1"/>
  <c r="C79" i="10" s="1"/>
  <c r="C80" i="10" a="1"/>
  <c r="C80" i="10" s="1"/>
  <c r="C81" i="10" a="1"/>
  <c r="C81" i="10" s="1"/>
  <c r="C82" i="10" a="1"/>
  <c r="C82" i="10" s="1"/>
  <c r="C83" i="10" a="1"/>
  <c r="C83" i="10" s="1"/>
  <c r="C84" i="10" a="1"/>
  <c r="C84" i="10"/>
  <c r="C85" i="10" a="1"/>
  <c r="C85" i="10" s="1"/>
  <c r="C86" i="10" a="1"/>
  <c r="C86" i="10"/>
  <c r="C87" i="10" a="1"/>
  <c r="C87" i="10" s="1"/>
  <c r="C88" i="10" a="1"/>
  <c r="C88" i="10" s="1"/>
  <c r="C89" i="10" a="1"/>
  <c r="C89" i="10" s="1"/>
  <c r="C90" i="10" a="1"/>
  <c r="C90" i="10" s="1"/>
  <c r="C91" i="10" a="1"/>
  <c r="C91" i="10" s="1"/>
  <c r="C92" i="10" a="1"/>
  <c r="C92" i="10" s="1"/>
  <c r="C93" i="10" a="1"/>
  <c r="C93" i="10" s="1"/>
  <c r="C94" i="10" a="1"/>
  <c r="C94" i="10"/>
  <c r="C95" i="10" a="1"/>
  <c r="C95" i="10" s="1"/>
  <c r="C96" i="10" a="1"/>
  <c r="C96" i="10" s="1"/>
  <c r="C97" i="10" a="1"/>
  <c r="C97" i="10" s="1"/>
  <c r="C98" i="10" a="1"/>
  <c r="C98" i="10" s="1"/>
  <c r="C99" i="10" a="1"/>
  <c r="C99" i="10" s="1"/>
  <c r="C100" i="10" a="1"/>
  <c r="C100" i="10"/>
  <c r="C101" i="10" a="1"/>
  <c r="C101" i="10" s="1"/>
  <c r="C102" i="10" a="1"/>
  <c r="C102" i="10"/>
  <c r="C103" i="10" a="1"/>
  <c r="C103" i="10" s="1"/>
  <c r="C104" i="10" a="1"/>
  <c r="C104" i="10" s="1"/>
  <c r="C105" i="10" a="1"/>
  <c r="C105" i="10" s="1"/>
  <c r="C106" i="10" a="1"/>
  <c r="C106" i="10" s="1"/>
  <c r="C107" i="10" a="1"/>
  <c r="C107" i="10" s="1"/>
  <c r="C108" i="10" a="1"/>
  <c r="C108" i="10" s="1"/>
  <c r="C109" i="10" a="1"/>
  <c r="C109" i="10" s="1"/>
  <c r="C110" i="10" a="1"/>
  <c r="C110" i="10"/>
  <c r="C111" i="10" a="1"/>
  <c r="C111" i="10" s="1"/>
  <c r="C112" i="10" a="1"/>
  <c r="C112" i="10" s="1"/>
  <c r="C113" i="10" a="1"/>
  <c r="C113" i="10" s="1"/>
  <c r="C114" i="10" a="1"/>
  <c r="C114" i="10" s="1"/>
  <c r="C115" i="10" a="1"/>
  <c r="C115" i="10" s="1"/>
  <c r="C116" i="10" a="1"/>
  <c r="C116" i="10"/>
  <c r="C117" i="10" a="1"/>
  <c r="C117" i="10" s="1"/>
  <c r="C118" i="10" a="1"/>
  <c r="C118" i="10"/>
  <c r="C119" i="10" a="1"/>
  <c r="C119" i="10" s="1"/>
  <c r="C120" i="10" a="1"/>
  <c r="C120" i="10" s="1"/>
  <c r="C121" i="10" a="1"/>
  <c r="C121" i="10" s="1"/>
  <c r="C122" i="10" a="1"/>
  <c r="C122" i="10" s="1"/>
  <c r="C123" i="10" a="1"/>
  <c r="C123" i="10" s="1"/>
  <c r="C124" i="10" a="1"/>
  <c r="C124" i="10" s="1"/>
  <c r="C125" i="10" a="1"/>
  <c r="C125" i="10" s="1"/>
  <c r="C126" i="10" a="1"/>
  <c r="C126" i="10"/>
  <c r="C127" i="10" a="1"/>
  <c r="C127" i="10" s="1"/>
  <c r="C128" i="10" a="1"/>
  <c r="C128" i="10" s="1"/>
  <c r="C129" i="10" a="1"/>
  <c r="C129" i="10" s="1"/>
  <c r="C130" i="10" a="1"/>
  <c r="C130" i="10" s="1"/>
  <c r="C131" i="10" a="1"/>
  <c r="C131" i="10" s="1"/>
  <c r="C132" i="10" a="1"/>
  <c r="C132" i="10"/>
  <c r="C133" i="10" a="1"/>
  <c r="C133" i="10" s="1"/>
  <c r="C134" i="10" a="1"/>
  <c r="C134" i="10"/>
  <c r="C135" i="10" a="1"/>
  <c r="C135" i="10" s="1"/>
  <c r="C136" i="10" a="1"/>
  <c r="C136" i="10" s="1"/>
  <c r="C137" i="10" a="1"/>
  <c r="C137" i="10" s="1"/>
  <c r="C138" i="10" a="1"/>
  <c r="C138" i="10" s="1"/>
  <c r="C139" i="10" a="1"/>
  <c r="C139" i="10" s="1"/>
  <c r="C140" i="10" a="1"/>
  <c r="C140" i="10" s="1"/>
  <c r="C141" i="10" a="1"/>
  <c r="C141" i="10" s="1"/>
  <c r="C142" i="10" a="1"/>
  <c r="C142" i="10"/>
  <c r="C143" i="10" a="1"/>
  <c r="C143" i="10" s="1"/>
  <c r="C144" i="10" a="1"/>
  <c r="C144" i="10" s="1"/>
  <c r="C145" i="10" a="1"/>
  <c r="C145" i="10" s="1"/>
  <c r="C146" i="10" a="1"/>
  <c r="C146" i="10" s="1"/>
  <c r="C147" i="10" a="1"/>
  <c r="C147" i="10" s="1"/>
  <c r="C148" i="10" a="1"/>
  <c r="C148" i="10"/>
  <c r="C149" i="10" a="1"/>
  <c r="C149" i="10" s="1"/>
  <c r="C150" i="10" a="1"/>
  <c r="C150" i="10"/>
  <c r="C151" i="10" a="1"/>
  <c r="C151" i="10" s="1"/>
  <c r="C152" i="10" a="1"/>
  <c r="C152" i="10" s="1"/>
  <c r="C153" i="10" a="1"/>
  <c r="C153" i="10" s="1"/>
  <c r="C154" i="10" a="1"/>
  <c r="C154" i="10" s="1"/>
  <c r="C155" i="10" a="1"/>
  <c r="C155" i="10" s="1"/>
  <c r="C156" i="10" a="1"/>
  <c r="C156" i="10" s="1"/>
  <c r="C157" i="10" a="1"/>
  <c r="C157" i="10" s="1"/>
  <c r="C158" i="10" a="1"/>
  <c r="C158" i="10"/>
  <c r="C159" i="10" a="1"/>
  <c r="C159" i="10" s="1"/>
  <c r="C160" i="10" a="1"/>
  <c r="C160" i="10" s="1"/>
  <c r="C161" i="10" a="1"/>
  <c r="C161" i="10" s="1"/>
  <c r="C162" i="10" a="1"/>
  <c r="C162" i="10" s="1"/>
  <c r="C163" i="10" a="1"/>
  <c r="C163" i="10" s="1"/>
  <c r="C164" i="10" a="1"/>
  <c r="C164" i="10"/>
  <c r="C165" i="10" a="1"/>
  <c r="C165" i="10" s="1"/>
  <c r="C166" i="10" a="1"/>
  <c r="C166" i="10"/>
  <c r="C167" i="10" a="1"/>
  <c r="C167" i="10" s="1"/>
  <c r="C168" i="10" a="1"/>
  <c r="C168" i="10" s="1"/>
  <c r="C169" i="10" a="1"/>
  <c r="C169" i="10" s="1"/>
  <c r="C170" i="10" a="1"/>
  <c r="C170" i="10" s="1"/>
  <c r="C171" i="10" a="1"/>
  <c r="C171" i="10" s="1"/>
  <c r="C172" i="10" a="1"/>
  <c r="C172" i="10" s="1"/>
  <c r="C173" i="10" a="1"/>
  <c r="C173" i="10" s="1"/>
  <c r="C174" i="10" a="1"/>
  <c r="C174" i="10"/>
  <c r="C175" i="10" a="1"/>
  <c r="C175" i="10" s="1"/>
  <c r="C176" i="10" a="1"/>
  <c r="C176" i="10" s="1"/>
  <c r="C177" i="10" a="1"/>
  <c r="C177" i="10" s="1"/>
  <c r="C178" i="10" a="1"/>
  <c r="C178" i="10" s="1"/>
  <c r="C179" i="10" a="1"/>
  <c r="C179" i="10" s="1"/>
  <c r="C180" i="10" a="1"/>
  <c r="C180" i="10"/>
  <c r="C181" i="10" a="1"/>
  <c r="C181" i="10" s="1"/>
  <c r="C182" i="10" a="1"/>
  <c r="C182" i="10"/>
  <c r="C183" i="10" a="1"/>
  <c r="C183" i="10" s="1"/>
  <c r="C184" i="10" a="1"/>
  <c r="C184" i="10" s="1"/>
  <c r="C185" i="10" a="1"/>
  <c r="C185" i="10" s="1"/>
  <c r="C186" i="10" a="1"/>
  <c r="C186" i="10" s="1"/>
  <c r="C187" i="10" a="1"/>
  <c r="C187" i="10" s="1"/>
  <c r="C188" i="10" a="1"/>
  <c r="C188" i="10" s="1"/>
  <c r="C189" i="10" a="1"/>
  <c r="C189" i="10" s="1"/>
  <c r="C190" i="10" a="1"/>
  <c r="C190" i="10"/>
  <c r="C191" i="10" a="1"/>
  <c r="C191" i="10" s="1"/>
  <c r="C192" i="10" a="1"/>
  <c r="C192" i="10" s="1"/>
  <c r="C193" i="10" a="1"/>
  <c r="C193" i="10" s="1"/>
  <c r="C194" i="10" a="1"/>
  <c r="C194" i="10" s="1"/>
  <c r="C195" i="10" a="1"/>
  <c r="C195" i="10" s="1"/>
  <c r="C196" i="10" a="1"/>
  <c r="C196" i="10"/>
  <c r="C197" i="10" a="1"/>
  <c r="C197" i="10" s="1"/>
  <c r="C198" i="10" a="1"/>
  <c r="C198" i="10"/>
  <c r="C199" i="10" a="1"/>
  <c r="C199" i="10" s="1"/>
  <c r="C200" i="10" a="1"/>
  <c r="C200" i="10" s="1"/>
  <c r="C201" i="10" a="1"/>
  <c r="C201" i="10" s="1"/>
  <c r="C202" i="10" a="1"/>
  <c r="C202" i="10" s="1"/>
  <c r="C203" i="10" a="1"/>
  <c r="C203" i="10" s="1"/>
  <c r="C204" i="10" a="1"/>
  <c r="C204" i="10" s="1"/>
  <c r="C205" i="10" a="1"/>
  <c r="C205" i="10" s="1"/>
  <c r="C206" i="10" a="1"/>
  <c r="C206" i="10"/>
  <c r="C207" i="10" a="1"/>
  <c r="C207" i="10" s="1"/>
  <c r="C208" i="10" a="1"/>
  <c r="C208" i="10" s="1"/>
  <c r="C209" i="10" a="1"/>
  <c r="C209" i="10" s="1"/>
  <c r="C210" i="10" a="1"/>
  <c r="C210" i="10" s="1"/>
  <c r="C211" i="10" a="1"/>
  <c r="C211" i="10" s="1"/>
  <c r="C212" i="10" a="1"/>
  <c r="C212" i="10"/>
  <c r="C213" i="10" a="1"/>
  <c r="C213" i="10" s="1"/>
  <c r="C214" i="10" a="1"/>
  <c r="C214" i="10"/>
  <c r="C215" i="10" a="1"/>
  <c r="C215" i="10" s="1"/>
  <c r="C216" i="10" a="1"/>
  <c r="C216" i="10" s="1"/>
  <c r="C217" i="10" a="1"/>
  <c r="C217" i="10" s="1"/>
  <c r="C218" i="10" a="1"/>
  <c r="C218" i="10" s="1"/>
  <c r="C219" i="10" a="1"/>
  <c r="C219" i="10" s="1"/>
  <c r="C220" i="10" a="1"/>
  <c r="C220" i="10" s="1"/>
  <c r="C221" i="10" a="1"/>
  <c r="C221" i="10" s="1"/>
  <c r="C222" i="10" a="1"/>
  <c r="C222" i="10"/>
  <c r="C223" i="10" a="1"/>
  <c r="C223" i="10" s="1"/>
  <c r="C224" i="10" a="1"/>
  <c r="C224" i="10"/>
  <c r="C225" i="10" a="1"/>
  <c r="C225" i="10" s="1"/>
  <c r="C226" i="10" a="1"/>
  <c r="C226" i="10" s="1"/>
  <c r="C227" i="10" a="1"/>
  <c r="C227" i="10" s="1"/>
  <c r="C228" i="10" a="1"/>
  <c r="C228" i="10"/>
  <c r="C229" i="10" a="1"/>
  <c r="C229" i="10" s="1"/>
  <c r="C230" i="10" a="1"/>
  <c r="C230" i="10"/>
  <c r="C231" i="10" a="1"/>
  <c r="C231" i="10" s="1"/>
  <c r="C232" i="10" a="1"/>
  <c r="C232" i="10" s="1"/>
  <c r="C233" i="10" a="1"/>
  <c r="C233" i="10" s="1"/>
  <c r="C234" i="10" a="1"/>
  <c r="C234" i="10" s="1"/>
  <c r="C235" i="10" a="1"/>
  <c r="C235" i="10" s="1"/>
  <c r="C236" i="10" a="1"/>
  <c r="C236" i="10"/>
  <c r="C237" i="10" a="1"/>
  <c r="C237" i="10" s="1"/>
  <c r="C238" i="10" a="1"/>
  <c r="C238" i="10"/>
  <c r="C239" i="10" a="1"/>
  <c r="C239" i="10" s="1"/>
  <c r="C240" i="10" a="1"/>
  <c r="C240" i="10" s="1"/>
  <c r="C241" i="10" a="1"/>
  <c r="C241" i="10" s="1"/>
  <c r="C242" i="10" a="1"/>
  <c r="C242" i="10" s="1"/>
  <c r="C243" i="10" a="1"/>
  <c r="C243" i="10" s="1"/>
  <c r="C244" i="10" a="1"/>
  <c r="C244" i="10"/>
  <c r="C245" i="10" a="1"/>
  <c r="C245" i="10" s="1"/>
  <c r="C246" i="10" a="1"/>
  <c r="C246" i="10"/>
  <c r="C247" i="10" a="1"/>
  <c r="C247" i="10" s="1"/>
  <c r="C248" i="10" a="1"/>
  <c r="C248" i="10" s="1"/>
  <c r="C249" i="10" a="1"/>
  <c r="C249" i="10" s="1"/>
  <c r="C250" i="10" a="1"/>
  <c r="C250" i="10" s="1"/>
  <c r="C251" i="10" a="1"/>
  <c r="C251" i="10" s="1"/>
  <c r="C252" i="10" a="1"/>
  <c r="C252" i="10"/>
  <c r="C253" i="10" a="1"/>
  <c r="C253" i="10" s="1"/>
  <c r="C254" i="10" a="1"/>
  <c r="C254" i="10"/>
  <c r="C255" i="10" a="1"/>
  <c r="C255" i="10" s="1"/>
  <c r="C256" i="10" a="1"/>
  <c r="C256" i="10" s="1"/>
  <c r="C257" i="10" a="1"/>
  <c r="C257" i="10" s="1"/>
  <c r="C258" i="10" a="1"/>
  <c r="C258" i="10" s="1"/>
  <c r="C259" i="10" a="1"/>
  <c r="C259" i="10" s="1"/>
  <c r="C260" i="10" a="1"/>
  <c r="C260" i="10"/>
  <c r="C261" i="10" a="1"/>
  <c r="C261" i="10" s="1"/>
  <c r="C262" i="10" a="1"/>
  <c r="C262" i="10"/>
  <c r="C263" i="10" a="1"/>
  <c r="C263" i="10" s="1"/>
  <c r="C264" i="10" a="1"/>
  <c r="C264" i="10" s="1"/>
  <c r="C265" i="10" a="1"/>
  <c r="C265" i="10" s="1"/>
  <c r="C266" i="10" a="1"/>
  <c r="C266" i="10" s="1"/>
  <c r="C267" i="10" a="1"/>
  <c r="C267" i="10" s="1"/>
  <c r="C268" i="10" a="1"/>
  <c r="C268" i="10"/>
  <c r="C269" i="10" a="1"/>
  <c r="C269" i="10" s="1"/>
  <c r="C270" i="10" a="1"/>
  <c r="C270" i="10"/>
  <c r="C271" i="10" a="1"/>
  <c r="C271" i="10" s="1"/>
  <c r="C272" i="10" a="1"/>
  <c r="C272" i="10" s="1"/>
  <c r="C273" i="10" a="1"/>
  <c r="C273" i="10" s="1"/>
  <c r="C274" i="10" a="1"/>
  <c r="C274" i="10" s="1"/>
  <c r="C275" i="10" a="1"/>
  <c r="C275" i="10" s="1"/>
  <c r="C276" i="10" a="1"/>
  <c r="C276" i="10"/>
  <c r="C277" i="10" a="1"/>
  <c r="C277" i="10" s="1"/>
  <c r="C278" i="10" a="1"/>
  <c r="C278" i="10"/>
  <c r="C279" i="10" a="1"/>
  <c r="C279" i="10" s="1"/>
  <c r="C280" i="10" a="1"/>
  <c r="C280" i="10" s="1"/>
  <c r="C281" i="10" a="1"/>
  <c r="C281" i="10" s="1"/>
  <c r="C282" i="10" a="1"/>
  <c r="C282" i="10" s="1"/>
  <c r="C283" i="10" a="1"/>
  <c r="C283" i="10" s="1"/>
  <c r="C284" i="10" a="1"/>
  <c r="C284" i="10"/>
  <c r="C285" i="10" a="1"/>
  <c r="C285" i="10" s="1"/>
  <c r="C286" i="10" a="1"/>
  <c r="C286" i="10"/>
  <c r="C287" i="10" a="1"/>
  <c r="C287" i="10" s="1"/>
  <c r="C288" i="10" a="1"/>
  <c r="C288" i="10" s="1"/>
  <c r="C289" i="10" a="1"/>
  <c r="C289" i="10" s="1"/>
  <c r="C290" i="10" a="1"/>
  <c r="C290" i="10" s="1"/>
  <c r="C291" i="10" a="1"/>
  <c r="C291" i="10" s="1"/>
  <c r="C292" i="10" a="1"/>
  <c r="C292" i="10"/>
  <c r="C293" i="10" a="1"/>
  <c r="C293" i="10" s="1"/>
  <c r="C294" i="10" a="1"/>
  <c r="C294" i="10"/>
  <c r="C295" i="10" a="1"/>
  <c r="C295" i="10" s="1"/>
  <c r="C296" i="10" a="1"/>
  <c r="C296" i="10" s="1"/>
  <c r="C297" i="10" a="1"/>
  <c r="C297" i="10" s="1"/>
  <c r="C298" i="10" a="1"/>
  <c r="C298" i="10" s="1"/>
  <c r="C299" i="10" a="1"/>
  <c r="C299" i="10" s="1"/>
  <c r="C300" i="10" a="1"/>
  <c r="C300" i="10"/>
  <c r="C301" i="10" a="1"/>
  <c r="C301" i="10" s="1"/>
  <c r="C302" i="10" a="1"/>
  <c r="C302" i="10"/>
  <c r="C303" i="10" a="1"/>
  <c r="C303" i="10" s="1"/>
  <c r="C304" i="10" a="1"/>
  <c r="C304" i="10"/>
  <c r="C305" i="10" a="1"/>
  <c r="C305" i="10" s="1"/>
  <c r="C306" i="10" a="1"/>
  <c r="C306" i="10"/>
  <c r="C307" i="10" a="1"/>
  <c r="C307" i="10" s="1"/>
  <c r="C308" i="10" a="1"/>
  <c r="C308" i="10"/>
  <c r="C309" i="10" a="1"/>
  <c r="C309" i="10" s="1"/>
  <c r="C310" i="10" a="1"/>
  <c r="C310" i="10" s="1"/>
  <c r="C311" i="10" a="1"/>
  <c r="C311" i="10" s="1"/>
  <c r="C312" i="10" a="1"/>
  <c r="C312" i="10"/>
  <c r="C313" i="10" a="1"/>
  <c r="C313" i="10" s="1"/>
  <c r="C314" i="10" a="1"/>
  <c r="C314" i="10"/>
  <c r="C315" i="10" a="1"/>
  <c r="C315" i="10" s="1"/>
  <c r="C316" i="10" a="1"/>
  <c r="C316" i="10"/>
  <c r="C317" i="10" a="1"/>
  <c r="C317" i="10" s="1"/>
  <c r="C318" i="10" a="1"/>
  <c r="C318" i="10" s="1"/>
  <c r="C319" i="10" a="1"/>
  <c r="C319" i="10" s="1"/>
  <c r="C320" i="10" a="1"/>
  <c r="C320" i="10"/>
  <c r="C321" i="10" a="1"/>
  <c r="C321" i="10" s="1"/>
  <c r="C322" i="10" a="1"/>
  <c r="C322" i="10"/>
  <c r="C323" i="10" a="1"/>
  <c r="C323" i="10" s="1"/>
  <c r="C324" i="10" a="1"/>
  <c r="C324" i="10"/>
  <c r="C325" i="10" a="1"/>
  <c r="C325" i="10" s="1"/>
  <c r="C326" i="10" a="1"/>
  <c r="C326" i="10" s="1"/>
  <c r="C327" i="10" a="1"/>
  <c r="C327" i="10" s="1"/>
  <c r="C328" i="10" a="1"/>
  <c r="C328" i="10"/>
  <c r="C329" i="10" a="1"/>
  <c r="C329" i="10" s="1"/>
  <c r="C330" i="10" a="1"/>
  <c r="C330" i="10"/>
  <c r="C331" i="10" a="1"/>
  <c r="C331" i="10" s="1"/>
  <c r="C332" i="10" a="1"/>
  <c r="C332" i="10"/>
  <c r="C333" i="10" a="1"/>
  <c r="C333" i="10" s="1"/>
  <c r="C334" i="10" a="1"/>
  <c r="C334" i="10" s="1"/>
  <c r="C335" i="10" a="1"/>
  <c r="C335" i="10" s="1"/>
  <c r="C336" i="10" a="1"/>
  <c r="C336" i="10"/>
  <c r="C337" i="10" a="1"/>
  <c r="C337" i="10" s="1"/>
  <c r="C338" i="10" a="1"/>
  <c r="C338" i="10"/>
  <c r="C339" i="10" a="1"/>
  <c r="C339" i="10" s="1"/>
  <c r="C340" i="10" a="1"/>
  <c r="C340" i="10"/>
  <c r="C341" i="10" a="1"/>
  <c r="C341" i="10" s="1"/>
  <c r="C342" i="10" a="1"/>
  <c r="C342" i="10" s="1"/>
  <c r="C343" i="10" a="1"/>
  <c r="C343" i="10" s="1"/>
  <c r="C344" i="10" a="1"/>
  <c r="C344" i="10"/>
  <c r="C345" i="10" a="1"/>
  <c r="C345" i="10" s="1"/>
  <c r="C346" i="10" a="1"/>
  <c r="C346" i="10"/>
  <c r="C347" i="10" a="1"/>
  <c r="C347" i="10" s="1"/>
  <c r="C348" i="10" a="1"/>
  <c r="C348" i="10"/>
  <c r="C349" i="10" a="1"/>
  <c r="C349" i="10" s="1"/>
  <c r="C350" i="10" a="1"/>
  <c r="C350" i="10" s="1"/>
  <c r="C351" i="10" a="1"/>
  <c r="C351" i="10" s="1"/>
  <c r="C352" i="10" a="1"/>
  <c r="C352" i="10"/>
  <c r="C353" i="10" a="1"/>
  <c r="C353" i="10" s="1"/>
  <c r="C354" i="10" a="1"/>
  <c r="C354" i="10"/>
  <c r="C355" i="10" a="1"/>
  <c r="C355" i="10" s="1"/>
  <c r="C356" i="10" a="1"/>
  <c r="C356" i="10"/>
  <c r="C357" i="10" a="1"/>
  <c r="C357" i="10" s="1"/>
  <c r="C358" i="10" a="1"/>
  <c r="C358" i="10" s="1"/>
  <c r="C359" i="10" a="1"/>
  <c r="C359" i="10" s="1"/>
  <c r="C360" i="10" a="1"/>
  <c r="C360" i="10"/>
  <c r="C361" i="10" a="1"/>
  <c r="C361" i="10" s="1"/>
  <c r="C362" i="10" a="1"/>
  <c r="C362" i="10"/>
  <c r="C363" i="10" a="1"/>
  <c r="C363" i="10" s="1"/>
  <c r="C364" i="10" a="1"/>
  <c r="C364" i="10"/>
  <c r="C365" i="10" a="1"/>
  <c r="C365" i="10" s="1"/>
  <c r="C366" i="10" a="1"/>
  <c r="C366" i="10" s="1"/>
  <c r="C367" i="10" a="1"/>
  <c r="C367" i="10" s="1"/>
  <c r="C368" i="10" a="1"/>
  <c r="C368" i="10"/>
  <c r="C369" i="10" a="1"/>
  <c r="C369" i="10" s="1"/>
  <c r="C370" i="10" a="1"/>
  <c r="C370" i="10"/>
  <c r="C371" i="10" a="1"/>
  <c r="C371" i="10" s="1"/>
  <c r="C372" i="10" a="1"/>
  <c r="C372" i="10"/>
  <c r="C373" i="10" a="1"/>
  <c r="C373" i="10" s="1"/>
  <c r="C374" i="10" a="1"/>
  <c r="C374" i="10" s="1"/>
  <c r="C375" i="10" a="1"/>
  <c r="C375" i="10" s="1"/>
  <c r="C376" i="10" a="1"/>
  <c r="C376" i="10"/>
  <c r="C377" i="10" a="1"/>
  <c r="C377" i="10" s="1"/>
  <c r="C378" i="10" a="1"/>
  <c r="C378" i="10"/>
  <c r="C379" i="10" a="1"/>
  <c r="C379" i="10" s="1"/>
  <c r="C380" i="10" a="1"/>
  <c r="C380" i="10"/>
  <c r="C381" i="10" a="1"/>
  <c r="C381" i="10" s="1"/>
  <c r="C382" i="10" a="1"/>
  <c r="C382" i="10" s="1"/>
  <c r="C383" i="10" a="1"/>
  <c r="C383" i="10" s="1"/>
  <c r="C384" i="10" a="1"/>
  <c r="C384" i="10"/>
  <c r="C385" i="10" a="1"/>
  <c r="C385" i="10" s="1"/>
  <c r="C386" i="10" a="1"/>
  <c r="C386" i="10"/>
  <c r="C387" i="10" a="1"/>
  <c r="C387" i="10" s="1"/>
  <c r="C388" i="10" a="1"/>
  <c r="C388" i="10"/>
  <c r="C389" i="10" a="1"/>
  <c r="C389" i="10" s="1"/>
  <c r="C390" i="10" a="1"/>
  <c r="C390" i="10" s="1"/>
  <c r="C391" i="10" a="1"/>
  <c r="C391" i="10" s="1"/>
  <c r="C392" i="10" a="1"/>
  <c r="C392" i="10"/>
  <c r="C393" i="10" a="1"/>
  <c r="C393" i="10" s="1"/>
  <c r="C394" i="10" a="1"/>
  <c r="C394" i="10"/>
  <c r="C395" i="10" a="1"/>
  <c r="C395" i="10" s="1"/>
  <c r="C396" i="10" a="1"/>
  <c r="C396" i="10"/>
  <c r="C397" i="10" a="1"/>
  <c r="C397" i="10" s="1"/>
  <c r="C398" i="10" a="1"/>
  <c r="C398" i="10" s="1"/>
  <c r="C399" i="10" a="1"/>
  <c r="C399" i="10" s="1"/>
  <c r="C400" i="10" a="1"/>
  <c r="C400" i="10"/>
  <c r="C401" i="10" a="1"/>
  <c r="C401" i="10" s="1"/>
  <c r="C402" i="10" a="1"/>
  <c r="C402" i="10"/>
  <c r="C403" i="10" a="1"/>
  <c r="C403" i="10" s="1"/>
  <c r="C404" i="10" a="1"/>
  <c r="C404" i="10"/>
  <c r="C405" i="10" a="1"/>
  <c r="C405" i="10" s="1"/>
  <c r="C406" i="10" a="1"/>
  <c r="C406" i="10" s="1"/>
  <c r="C407" i="10" a="1"/>
  <c r="C407" i="10" s="1"/>
  <c r="C408" i="10" a="1"/>
  <c r="C408" i="10"/>
  <c r="C409" i="10" a="1"/>
  <c r="C409" i="10" s="1"/>
  <c r="C410" i="10" a="1"/>
  <c r="C410" i="10"/>
  <c r="C411" i="10" a="1"/>
  <c r="C411" i="10" s="1"/>
  <c r="C412" i="10" a="1"/>
  <c r="C412" i="10"/>
  <c r="C413" i="10" a="1"/>
  <c r="C413" i="10" s="1"/>
  <c r="C414" i="10" a="1"/>
  <c r="C414" i="10" s="1"/>
  <c r="C415" i="10" a="1"/>
  <c r="C415" i="10" s="1"/>
  <c r="C416" i="10" a="1"/>
  <c r="C416" i="10"/>
  <c r="C417" i="10" a="1"/>
  <c r="C417" i="10" s="1"/>
  <c r="C418" i="10" a="1"/>
  <c r="C418" i="10"/>
  <c r="C419" i="10" a="1"/>
  <c r="C419" i="10" s="1"/>
  <c r="C420" i="10" a="1"/>
  <c r="C420" i="10"/>
  <c r="C421" i="10" a="1"/>
  <c r="C421" i="10" s="1"/>
  <c r="C422" i="10" a="1"/>
  <c r="C422" i="10" s="1"/>
  <c r="C423" i="10" a="1"/>
  <c r="C423" i="10" s="1"/>
  <c r="C424" i="10" a="1"/>
  <c r="C424" i="10"/>
  <c r="C425" i="10" a="1"/>
  <c r="C425" i="10" s="1"/>
  <c r="C426" i="10" a="1"/>
  <c r="C426" i="10"/>
  <c r="C427" i="10" a="1"/>
  <c r="C427" i="10" s="1"/>
  <c r="C428" i="10" a="1"/>
  <c r="C428" i="10"/>
  <c r="C429" i="10" a="1"/>
  <c r="C429" i="10" s="1"/>
  <c r="C430" i="10" a="1"/>
  <c r="C430" i="10" s="1"/>
  <c r="C431" i="10" a="1"/>
  <c r="C431" i="10" s="1"/>
  <c r="C432" i="10" a="1"/>
  <c r="C432" i="10"/>
  <c r="C433" i="10" a="1"/>
  <c r="C433" i="10" s="1"/>
  <c r="C434" i="10" a="1"/>
  <c r="C434" i="10"/>
  <c r="C435" i="10" a="1"/>
  <c r="C435" i="10" s="1"/>
  <c r="C436" i="10" a="1"/>
  <c r="C436" i="10"/>
  <c r="C437" i="10" a="1"/>
  <c r="C437" i="10" s="1"/>
  <c r="C438" i="10" a="1"/>
  <c r="C438" i="10" s="1"/>
  <c r="C439" i="10" a="1"/>
  <c r="C439" i="10" s="1"/>
  <c r="C440" i="10" a="1"/>
  <c r="C440" i="10"/>
  <c r="C441" i="10" a="1"/>
  <c r="C441" i="10" s="1"/>
  <c r="C442" i="10" a="1"/>
  <c r="C442" i="10"/>
  <c r="C443" i="10" a="1"/>
  <c r="C443" i="10" s="1"/>
  <c r="C444" i="10" a="1"/>
  <c r="C444" i="10"/>
  <c r="C445" i="10" a="1"/>
  <c r="C445" i="10" s="1"/>
  <c r="C446" i="10" a="1"/>
  <c r="C446" i="10" s="1"/>
  <c r="C447" i="10" a="1"/>
  <c r="C447" i="10" s="1"/>
  <c r="C448" i="10" a="1"/>
  <c r="C448" i="10"/>
  <c r="C449" i="10" a="1"/>
  <c r="C449" i="10" s="1"/>
  <c r="C450" i="10" a="1"/>
  <c r="C450" i="10"/>
  <c r="C451" i="10" a="1"/>
  <c r="C451" i="10" s="1"/>
  <c r="C452" i="10" a="1"/>
  <c r="C452" i="10"/>
  <c r="C453" i="10" a="1"/>
  <c r="C453" i="10" s="1"/>
  <c r="C454" i="10" a="1"/>
  <c r="C454" i="10" s="1"/>
  <c r="C455" i="10" a="1"/>
  <c r="C455" i="10" s="1"/>
  <c r="C456" i="10" a="1"/>
  <c r="C456" i="10"/>
  <c r="C457" i="10" a="1"/>
  <c r="C457" i="10" s="1"/>
  <c r="C458" i="10" a="1"/>
  <c r="C458" i="10"/>
  <c r="C459" i="10" a="1"/>
  <c r="C459" i="10" s="1"/>
  <c r="C460" i="10" a="1"/>
  <c r="C460" i="10"/>
  <c r="C461" i="10" a="1"/>
  <c r="C461" i="10" s="1"/>
  <c r="C462" i="10" a="1"/>
  <c r="C462" i="10" s="1"/>
  <c r="C463" i="10" a="1"/>
  <c r="C463" i="10" s="1"/>
  <c r="C464" i="10" a="1"/>
  <c r="C464" i="10"/>
  <c r="C465" i="10" a="1"/>
  <c r="C465" i="10" s="1"/>
  <c r="C466" i="10" a="1"/>
  <c r="C466" i="10"/>
  <c r="C467" i="10" a="1"/>
  <c r="C467" i="10" s="1"/>
  <c r="C468" i="10" a="1"/>
  <c r="C468" i="10"/>
  <c r="C469" i="10" a="1"/>
  <c r="C469" i="10" s="1"/>
  <c r="C470" i="10" a="1"/>
  <c r="C470" i="10" s="1"/>
  <c r="C471" i="10" a="1"/>
  <c r="C471" i="10" s="1"/>
  <c r="C472" i="10" a="1"/>
  <c r="C472" i="10"/>
  <c r="C473" i="10" a="1"/>
  <c r="C473" i="10" s="1"/>
  <c r="C474" i="10" a="1"/>
  <c r="C474" i="10"/>
  <c r="C475" i="10" a="1"/>
  <c r="C475" i="10" s="1"/>
  <c r="C476" i="10" a="1"/>
  <c r="C476" i="10"/>
  <c r="C477" i="10" a="1"/>
  <c r="C477" i="10" s="1"/>
  <c r="C478" i="10" a="1"/>
  <c r="C478" i="10" s="1"/>
  <c r="C479" i="10" a="1"/>
  <c r="C479" i="10" s="1"/>
  <c r="C480" i="10" a="1"/>
  <c r="C480" i="10"/>
  <c r="C481" i="10" a="1"/>
  <c r="C481" i="10" s="1"/>
  <c r="C482" i="10" a="1"/>
  <c r="C482" i="10"/>
  <c r="C483" i="10" a="1"/>
  <c r="C483" i="10" s="1"/>
  <c r="C484" i="10" a="1"/>
  <c r="C484" i="10"/>
  <c r="C485" i="10" a="1"/>
  <c r="C485" i="10" s="1"/>
  <c r="C486" i="10" a="1"/>
  <c r="C486" i="10" s="1"/>
  <c r="C487" i="10" a="1"/>
  <c r="C487" i="10" s="1"/>
  <c r="C488" i="10" a="1"/>
  <c r="C488" i="10"/>
  <c r="C489" i="10" a="1"/>
  <c r="C489" i="10" s="1"/>
  <c r="C490" i="10" a="1"/>
  <c r="C490" i="10"/>
  <c r="C491" i="10" a="1"/>
  <c r="C491" i="10" s="1"/>
  <c r="C492" i="10" a="1"/>
  <c r="C492" i="10"/>
  <c r="C493" i="10" a="1"/>
  <c r="C493" i="10" s="1"/>
  <c r="C494" i="10" a="1"/>
  <c r="C494" i="10" s="1"/>
  <c r="C495" i="10" a="1"/>
  <c r="C495" i="10" s="1"/>
  <c r="C496" i="10" a="1"/>
  <c r="C496" i="10"/>
  <c r="C497" i="10" a="1"/>
  <c r="C497" i="10" s="1"/>
  <c r="C498" i="10" a="1"/>
  <c r="C498" i="10"/>
  <c r="C499" i="10" a="1"/>
  <c r="C499" i="10" s="1"/>
  <c r="C500" i="10" a="1"/>
  <c r="C500" i="10"/>
  <c r="C501" i="10" a="1"/>
  <c r="C501" i="10" s="1"/>
  <c r="C502" i="10" a="1"/>
  <c r="C502" i="10" s="1"/>
  <c r="C503" i="10" a="1"/>
  <c r="C503" i="10" s="1"/>
  <c r="C504" i="10" a="1"/>
  <c r="C504" i="10"/>
  <c r="C505" i="10" a="1"/>
  <c r="C505" i="10" s="1"/>
  <c r="C506" i="10" a="1"/>
  <c r="C506" i="10"/>
  <c r="C507" i="10" a="1"/>
  <c r="C507" i="10" s="1"/>
  <c r="C508" i="10" a="1"/>
  <c r="C508" i="10"/>
  <c r="C509" i="10" a="1"/>
  <c r="C509" i="10" s="1"/>
  <c r="C510" i="10" a="1"/>
  <c r="C510" i="10" s="1"/>
  <c r="C511" i="10" a="1"/>
  <c r="C511" i="10" s="1"/>
  <c r="C512" i="10" a="1"/>
  <c r="C512" i="10"/>
  <c r="C513" i="10" a="1"/>
  <c r="C513" i="10" s="1"/>
  <c r="C514" i="10" a="1"/>
  <c r="C514" i="10"/>
  <c r="C515" i="10" a="1"/>
  <c r="C515" i="10" s="1"/>
  <c r="C516" i="10" a="1"/>
  <c r="C516" i="10"/>
  <c r="C517" i="10" a="1"/>
  <c r="C517" i="10" s="1"/>
  <c r="C518" i="10" a="1"/>
  <c r="C518" i="10" s="1"/>
  <c r="C519" i="10" a="1"/>
  <c r="C519" i="10" s="1"/>
  <c r="C520" i="10" a="1"/>
  <c r="C520" i="10"/>
  <c r="C521" i="10" a="1"/>
  <c r="C521" i="10" s="1"/>
  <c r="C522" i="10" a="1"/>
  <c r="C522" i="10"/>
  <c r="C523" i="10" a="1"/>
  <c r="C523" i="10" s="1"/>
  <c r="C524" i="10" a="1"/>
  <c r="C524" i="10"/>
  <c r="C525" i="10" a="1"/>
  <c r="C525" i="10" s="1"/>
  <c r="C526" i="10" a="1"/>
  <c r="C526" i="10" s="1"/>
  <c r="C527" i="10" a="1"/>
  <c r="C527" i="10" s="1"/>
  <c r="C528" i="10" a="1"/>
  <c r="C528" i="10"/>
  <c r="C553" i="10" a="1"/>
  <c r="C553" i="10" s="1"/>
  <c r="C555" i="10" a="1"/>
  <c r="C555" i="10" s="1"/>
  <c r="C556" i="10" a="1"/>
  <c r="C556" i="10"/>
  <c r="C557" i="10" a="1"/>
  <c r="C557" i="10" s="1"/>
  <c r="C558" i="10" a="1"/>
  <c r="C558" i="10" s="1"/>
  <c r="C559" i="10" a="1"/>
  <c r="C559" i="10" s="1"/>
  <c r="C560" i="10" a="1"/>
  <c r="C560" i="10"/>
  <c r="C561" i="10" a="1"/>
  <c r="C561" i="10" s="1"/>
  <c r="C562" i="10" a="1"/>
  <c r="C562" i="10"/>
  <c r="C563" i="10" a="1"/>
  <c r="C563" i="10" s="1"/>
  <c r="C564" i="10" a="1"/>
  <c r="C564" i="10"/>
  <c r="C565" i="10" a="1"/>
  <c r="C565" i="10" s="1"/>
  <c r="C566" i="10" a="1"/>
  <c r="C566" i="10" s="1"/>
  <c r="C567" i="10" a="1"/>
  <c r="C567" i="10" s="1"/>
  <c r="C568" i="10" a="1"/>
  <c r="C568" i="10"/>
  <c r="C569" i="10" a="1"/>
  <c r="C569" i="10" s="1"/>
  <c r="C570" i="10" a="1"/>
  <c r="C570" i="10"/>
  <c r="C571" i="10" a="1"/>
  <c r="C571" i="10" s="1"/>
  <c r="C572" i="10" a="1"/>
  <c r="C572" i="10"/>
  <c r="C573" i="10" a="1"/>
  <c r="C573" i="10" s="1"/>
  <c r="C574" i="10" a="1"/>
  <c r="C574" i="10" s="1"/>
  <c r="C575" i="10" a="1"/>
  <c r="C575" i="10" s="1"/>
  <c r="C576" i="10" a="1"/>
  <c r="C576" i="10"/>
  <c r="C577" i="10" a="1"/>
  <c r="C577" i="10" s="1"/>
  <c r="C578" i="10" a="1"/>
  <c r="C578" i="10"/>
  <c r="C579" i="10" a="1"/>
  <c r="C579" i="10" s="1"/>
  <c r="C580" i="10" a="1"/>
  <c r="C580" i="10"/>
  <c r="C581" i="10" a="1"/>
  <c r="C581" i="10" s="1"/>
  <c r="C582" i="10" a="1"/>
  <c r="C582" i="10" s="1"/>
  <c r="C583" i="10" a="1"/>
  <c r="C583" i="10" s="1"/>
  <c r="C584" i="10" a="1"/>
  <c r="C584" i="10"/>
  <c r="C585" i="10" a="1"/>
  <c r="C585" i="10" s="1"/>
  <c r="C586" i="10" a="1"/>
  <c r="C586" i="10"/>
  <c r="C587" i="10" a="1"/>
  <c r="C587" i="10" s="1"/>
  <c r="C588" i="10" a="1"/>
  <c r="C588" i="10"/>
  <c r="C589" i="10" a="1"/>
  <c r="C589" i="10" s="1"/>
  <c r="C590" i="10" a="1"/>
  <c r="C590" i="10" s="1"/>
  <c r="C591" i="10" a="1"/>
  <c r="C591" i="10" s="1"/>
  <c r="C592" i="10" a="1"/>
  <c r="C592" i="10"/>
  <c r="C593" i="10" a="1"/>
  <c r="C593" i="10" s="1"/>
  <c r="C594" i="10" a="1"/>
  <c r="C594" i="10"/>
  <c r="C595" i="10" a="1"/>
  <c r="C595" i="10" s="1"/>
  <c r="C596" i="10" a="1"/>
  <c r="C596" i="10"/>
  <c r="C597" i="10" a="1"/>
  <c r="C597" i="10" s="1"/>
  <c r="C598" i="10" a="1"/>
  <c r="C598" i="10" s="1"/>
  <c r="C599" i="10" a="1"/>
  <c r="C599" i="10" s="1"/>
  <c r="C600" i="10" a="1"/>
  <c r="C600" i="10"/>
  <c r="C601" i="10" a="1"/>
  <c r="C601" i="10" s="1"/>
  <c r="C602" i="10" a="1"/>
  <c r="C602" i="10"/>
  <c r="C603" i="10" a="1"/>
  <c r="C603" i="10" s="1"/>
  <c r="C604" i="10" a="1"/>
  <c r="C604" i="10"/>
  <c r="C605" i="10" a="1"/>
  <c r="C605" i="10"/>
  <c r="C606" i="10" a="1"/>
  <c r="C606" i="10"/>
  <c r="C607" i="10" a="1"/>
  <c r="C607" i="10"/>
  <c r="C608" i="10" a="1"/>
  <c r="C608" i="10"/>
  <c r="C609" i="10" a="1"/>
  <c r="C609" i="10"/>
  <c r="C610" i="10" a="1"/>
  <c r="C610" i="10"/>
  <c r="C611" i="10" a="1"/>
  <c r="C611" i="10"/>
  <c r="C612" i="10" a="1"/>
  <c r="C612" i="10"/>
  <c r="C613" i="10" a="1"/>
  <c r="C613" i="10"/>
  <c r="C614" i="10" a="1"/>
  <c r="C614" i="10"/>
  <c r="C615" i="10" a="1"/>
  <c r="C615" i="10"/>
  <c r="C616" i="10" a="1"/>
  <c r="C616" i="10"/>
  <c r="C617" i="10" a="1"/>
  <c r="C617" i="10"/>
  <c r="C618" i="10" a="1"/>
  <c r="C618" i="10"/>
  <c r="C619" i="10" a="1"/>
  <c r="C619" i="10"/>
  <c r="C620" i="10" a="1"/>
  <c r="C620" i="10"/>
  <c r="C621" i="10" a="1"/>
  <c r="C621" i="10"/>
  <c r="C622" i="10" a="1"/>
  <c r="C622" i="10"/>
  <c r="C623" i="10" a="1"/>
  <c r="C623" i="10"/>
  <c r="C624" i="10" a="1"/>
  <c r="C624" i="10"/>
  <c r="C625" i="10" a="1"/>
  <c r="C625" i="10"/>
  <c r="C626" i="10" a="1"/>
  <c r="C626" i="10"/>
  <c r="C627" i="10" a="1"/>
  <c r="C627" i="10"/>
  <c r="C628" i="10" a="1"/>
  <c r="C628" i="10"/>
  <c r="C629" i="10" a="1"/>
  <c r="C629" i="10"/>
  <c r="C630" i="10" a="1"/>
  <c r="C630" i="10"/>
  <c r="C631" i="10" a="1"/>
  <c r="C631" i="10"/>
  <c r="C632" i="10" a="1"/>
  <c r="C632" i="10"/>
  <c r="C633" i="10" a="1"/>
  <c r="C633" i="10"/>
  <c r="C634" i="10" a="1"/>
  <c r="C634" i="10"/>
  <c r="C635" i="10" a="1"/>
  <c r="C635" i="10"/>
  <c r="C636" i="10" a="1"/>
  <c r="C636" i="10"/>
  <c r="C637" i="10" a="1"/>
  <c r="C637" i="10"/>
  <c r="C638" i="10" a="1"/>
  <c r="C638" i="10"/>
  <c r="C639" i="10" a="1"/>
  <c r="C639" i="10"/>
  <c r="C640" i="10" a="1"/>
  <c r="C640" i="10"/>
  <c r="C641" i="10" a="1"/>
  <c r="C641" i="10"/>
  <c r="C642" i="10" a="1"/>
  <c r="C642" i="10"/>
  <c r="C643" i="10" a="1"/>
  <c r="C643" i="10"/>
  <c r="C644" i="10" a="1"/>
  <c r="C644" i="10"/>
  <c r="C645" i="10" a="1"/>
  <c r="C645" i="10"/>
  <c r="C646" i="10" a="1"/>
  <c r="C646" i="10"/>
  <c r="C647" i="10" a="1"/>
  <c r="C647" i="10"/>
  <c r="C648" i="10" a="1"/>
  <c r="C648" i="10"/>
  <c r="C649" i="10" a="1"/>
  <c r="C649" i="10"/>
  <c r="C650" i="10" a="1"/>
  <c r="C650" i="10"/>
  <c r="C651" i="10" a="1"/>
  <c r="C651" i="10"/>
  <c r="C652" i="10" a="1"/>
  <c r="C652" i="10"/>
  <c r="C653" i="10" a="1"/>
  <c r="C653" i="10"/>
  <c r="C654" i="10" a="1"/>
  <c r="C654" i="10"/>
  <c r="C655" i="10" a="1"/>
  <c r="C655" i="10"/>
  <c r="C656" i="10" a="1"/>
  <c r="C656" i="10"/>
  <c r="C657" i="10" a="1"/>
  <c r="C657" i="10"/>
  <c r="C658" i="10" a="1"/>
  <c r="C658" i="10"/>
  <c r="C659" i="10" a="1"/>
  <c r="C659" i="10"/>
  <c r="C660" i="10" a="1"/>
  <c r="C660" i="10"/>
  <c r="C661" i="10" a="1"/>
  <c r="C661" i="10"/>
  <c r="C662" i="10" a="1"/>
  <c r="C662" i="10"/>
  <c r="C663" i="10" a="1"/>
  <c r="C663" i="10"/>
  <c r="C664" i="10" a="1"/>
  <c r="C664" i="10"/>
  <c r="C665" i="10" a="1"/>
  <c r="C665" i="10"/>
  <c r="C666" i="10" a="1"/>
  <c r="C666" i="10"/>
  <c r="C667" i="10" a="1"/>
  <c r="C667" i="10"/>
  <c r="C668" i="10" a="1"/>
  <c r="C668" i="10"/>
  <c r="C669" i="10" a="1"/>
  <c r="C669" i="10"/>
  <c r="C670" i="10" a="1"/>
  <c r="C670" i="10"/>
  <c r="C671" i="10" a="1"/>
  <c r="C671" i="10"/>
  <c r="C672" i="10" a="1"/>
  <c r="C672" i="10"/>
  <c r="C673" i="10" a="1"/>
  <c r="C673" i="10"/>
  <c r="C674" i="10" a="1"/>
  <c r="C674" i="10"/>
  <c r="C675" i="10" a="1"/>
  <c r="C675" i="10"/>
  <c r="C676" i="10" a="1"/>
  <c r="C676" i="10"/>
  <c r="C677" i="10" a="1"/>
  <c r="C677" i="10"/>
  <c r="C678" i="10" a="1"/>
  <c r="C678" i="10"/>
  <c r="C679" i="10" a="1"/>
  <c r="C679" i="10"/>
  <c r="C680" i="10" a="1"/>
  <c r="C680" i="10"/>
  <c r="C681" i="10" a="1"/>
  <c r="C681" i="10"/>
  <c r="C682" i="10" a="1"/>
  <c r="C682" i="10"/>
  <c r="C683" i="10" a="1"/>
  <c r="C683" i="10"/>
  <c r="C684" i="10" a="1"/>
  <c r="C684" i="10"/>
  <c r="C685" i="10" a="1"/>
  <c r="C685" i="10"/>
  <c r="C686" i="10" a="1"/>
  <c r="C686" i="10"/>
  <c r="C687" i="10" a="1"/>
  <c r="C687" i="10"/>
  <c r="C688" i="10" a="1"/>
  <c r="C688" i="10"/>
  <c r="C689" i="10" a="1"/>
  <c r="C689" i="10"/>
  <c r="C690" i="10" a="1"/>
  <c r="C690" i="10"/>
  <c r="C691" i="10" a="1"/>
  <c r="C691" i="10"/>
  <c r="C692" i="10" a="1"/>
  <c r="C692" i="10"/>
  <c r="C693" i="10" a="1"/>
  <c r="C693" i="10"/>
  <c r="C694" i="10" a="1"/>
  <c r="C694" i="10"/>
  <c r="C695" i="10" a="1"/>
  <c r="C695" i="10"/>
  <c r="C696" i="10" a="1"/>
  <c r="C696" i="10"/>
  <c r="C697" i="10" a="1"/>
  <c r="C697" i="10"/>
  <c r="C698" i="10" a="1"/>
  <c r="C698" i="10"/>
  <c r="C699" i="10" a="1"/>
  <c r="C699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H24" i="7"/>
  <c r="H9" i="7"/>
  <c r="L28" i="19" l="1" a="1"/>
  <c r="L28" i="19" s="1"/>
  <c r="F28" i="19" a="1"/>
  <c r="F28" i="19" s="1"/>
  <c r="H28" i="19" a="1"/>
  <c r="H28" i="19" s="1"/>
  <c r="G28" i="19" a="1"/>
  <c r="G28" i="19" s="1"/>
  <c r="L5" i="19" a="1"/>
  <c r="L5" i="19" s="1"/>
  <c r="H5" i="19" a="1"/>
  <c r="H5" i="19" s="1"/>
  <c r="G5" i="19" a="1"/>
  <c r="G5" i="19" s="1"/>
  <c r="F5" i="19" a="1"/>
  <c r="F5" i="19" s="1"/>
  <c r="A52" i="19"/>
  <c r="J750" i="18"/>
  <c r="M353" i="18"/>
  <c r="N353" i="18" s="1"/>
  <c r="E353" i="19" s="1"/>
  <c r="M353" i="19" s="1"/>
  <c r="N353" i="19" s="1"/>
  <c r="A29" i="19"/>
  <c r="A6" i="19"/>
  <c r="M477" i="18"/>
  <c r="N477" i="18" s="1"/>
  <c r="E477" i="19" s="1"/>
  <c r="M477" i="19" s="1"/>
  <c r="N477" i="19" s="1"/>
  <c r="M521" i="18"/>
  <c r="N521" i="18" s="1"/>
  <c r="E521" i="19" s="1"/>
  <c r="M521" i="19" s="1"/>
  <c r="N521" i="19" s="1"/>
  <c r="M748" i="18"/>
  <c r="N748" i="18" s="1"/>
  <c r="M621" i="18"/>
  <c r="N621" i="18" s="1"/>
  <c r="E621" i="19" s="1"/>
  <c r="M621" i="19" s="1"/>
  <c r="N621" i="19" s="1"/>
  <c r="M387" i="18"/>
  <c r="N387" i="18" s="1"/>
  <c r="E387" i="19" s="1"/>
  <c r="M387" i="19" s="1"/>
  <c r="N387" i="19" s="1"/>
  <c r="M489" i="18"/>
  <c r="N489" i="18" s="1"/>
  <c r="E489" i="19" s="1"/>
  <c r="M489" i="19" s="1"/>
  <c r="N489" i="19" s="1"/>
  <c r="M615" i="18"/>
  <c r="N615" i="18" s="1"/>
  <c r="E615" i="19" s="1"/>
  <c r="M615" i="19" s="1"/>
  <c r="N615" i="19" s="1"/>
  <c r="M124" i="18"/>
  <c r="N124" i="18" s="1"/>
  <c r="E124" i="19" s="1"/>
  <c r="M124" i="19" s="1"/>
  <c r="N124" i="19" s="1"/>
  <c r="M92" i="18"/>
  <c r="N92" i="18" s="1"/>
  <c r="E92" i="19" s="1"/>
  <c r="M92" i="19" s="1"/>
  <c r="N92" i="19" s="1"/>
  <c r="M60" i="18"/>
  <c r="N60" i="18" s="1"/>
  <c r="E60" i="19" s="1"/>
  <c r="M60" i="19" s="1"/>
  <c r="N60" i="19" s="1"/>
  <c r="M690" i="18"/>
  <c r="N690" i="18" s="1"/>
  <c r="E690" i="19" s="1"/>
  <c r="M690" i="19" s="1"/>
  <c r="N690" i="19" s="1"/>
  <c r="M406" i="18"/>
  <c r="N406" i="18" s="1"/>
  <c r="E406" i="19" s="1"/>
  <c r="M406" i="19" s="1"/>
  <c r="N406" i="19" s="1"/>
  <c r="M96" i="18"/>
  <c r="N96" i="18" s="1"/>
  <c r="E96" i="19" s="1"/>
  <c r="M96" i="19" s="1"/>
  <c r="N96" i="19" s="1"/>
  <c r="M48" i="18"/>
  <c r="N48" i="18" s="1"/>
  <c r="E48" i="19" s="1"/>
  <c r="M48" i="19" s="1"/>
  <c r="N48" i="19" s="1"/>
  <c r="M675" i="18"/>
  <c r="N675" i="18" s="1"/>
  <c r="E675" i="19" s="1"/>
  <c r="M675" i="19" s="1"/>
  <c r="N675" i="19" s="1"/>
  <c r="M167" i="18"/>
  <c r="N167" i="18" s="1"/>
  <c r="E167" i="19" s="1"/>
  <c r="M167" i="19" s="1"/>
  <c r="N167" i="19" s="1"/>
  <c r="M28" i="18"/>
  <c r="N28" i="18" s="1"/>
  <c r="E28" i="19" s="1"/>
  <c r="M28" i="19" s="1"/>
  <c r="N28" i="19" s="1"/>
  <c r="M500" i="18"/>
  <c r="N500" i="18" s="1"/>
  <c r="E500" i="19" s="1"/>
  <c r="M500" i="19" s="1"/>
  <c r="N500" i="19" s="1"/>
  <c r="M346" i="18"/>
  <c r="N346" i="18" s="1"/>
  <c r="E346" i="19" s="1"/>
  <c r="M346" i="19" s="1"/>
  <c r="N346" i="19" s="1"/>
  <c r="M743" i="18"/>
  <c r="N743" i="18" s="1"/>
  <c r="E743" i="19" s="1"/>
  <c r="M743" i="19" s="1"/>
  <c r="N743" i="19" s="1"/>
  <c r="M587" i="18"/>
  <c r="N587" i="18" s="1"/>
  <c r="E587" i="19" s="1"/>
  <c r="M587" i="19" s="1"/>
  <c r="N587" i="19" s="1"/>
  <c r="M443" i="18"/>
  <c r="N443" i="18" s="1"/>
  <c r="E443" i="19" s="1"/>
  <c r="M443" i="19" s="1"/>
  <c r="N443" i="19" s="1"/>
  <c r="M494" i="18"/>
  <c r="N494" i="18" s="1"/>
  <c r="E494" i="19" s="1"/>
  <c r="M494" i="19" s="1"/>
  <c r="N494" i="19" s="1"/>
  <c r="M655" i="18"/>
  <c r="N655" i="18" s="1"/>
  <c r="E655" i="19" s="1"/>
  <c r="M655" i="19" s="1"/>
  <c r="N655" i="19" s="1"/>
  <c r="M125" i="18"/>
  <c r="N125" i="18" s="1"/>
  <c r="E125" i="19" s="1"/>
  <c r="M125" i="19" s="1"/>
  <c r="N125" i="19" s="1"/>
  <c r="M128" i="18"/>
  <c r="N128" i="18" s="1"/>
  <c r="E128" i="19" s="1"/>
  <c r="M128" i="19" s="1"/>
  <c r="N128" i="19" s="1"/>
  <c r="M80" i="18"/>
  <c r="N80" i="18" s="1"/>
  <c r="E80" i="19" s="1"/>
  <c r="M80" i="19" s="1"/>
  <c r="N80" i="19" s="1"/>
  <c r="M377" i="18"/>
  <c r="N377" i="18" s="1"/>
  <c r="E377" i="19" s="1"/>
  <c r="M377" i="19" s="1"/>
  <c r="N377" i="19" s="1"/>
  <c r="M104" i="18"/>
  <c r="N104" i="18" s="1"/>
  <c r="E104" i="19" s="1"/>
  <c r="M104" i="19" s="1"/>
  <c r="N104" i="19" s="1"/>
  <c r="M714" i="18"/>
  <c r="N714" i="18" s="1"/>
  <c r="E714" i="19" s="1"/>
  <c r="M714" i="19" s="1"/>
  <c r="N714" i="19" s="1"/>
  <c r="M708" i="18"/>
  <c r="N708" i="18" s="1"/>
  <c r="E708" i="19" s="1"/>
  <c r="M708" i="19" s="1"/>
  <c r="N708" i="19" s="1"/>
  <c r="M107" i="18"/>
  <c r="N107" i="18" s="1"/>
  <c r="E107" i="19" s="1"/>
  <c r="M107" i="19" s="1"/>
  <c r="N107" i="19" s="1"/>
  <c r="M64" i="18"/>
  <c r="N64" i="18" s="1"/>
  <c r="E64" i="19" s="1"/>
  <c r="M64" i="19" s="1"/>
  <c r="N64" i="19" s="1"/>
  <c r="M15" i="18"/>
  <c r="N15" i="18" s="1"/>
  <c r="E15" i="19" s="1"/>
  <c r="M15" i="19" s="1"/>
  <c r="N15" i="19" s="1"/>
  <c r="M740" i="18"/>
  <c r="N740" i="18" s="1"/>
  <c r="E740" i="19" s="1"/>
  <c r="M740" i="19" s="1"/>
  <c r="N740" i="19" s="1"/>
  <c r="M619" i="18"/>
  <c r="N619" i="18" s="1"/>
  <c r="E619" i="19" s="1"/>
  <c r="M619" i="19" s="1"/>
  <c r="N619" i="19" s="1"/>
  <c r="M580" i="18"/>
  <c r="N580" i="18" s="1"/>
  <c r="E580" i="19" s="1"/>
  <c r="M580" i="19" s="1"/>
  <c r="N580" i="19" s="1"/>
  <c r="M383" i="18"/>
  <c r="N383" i="18" s="1"/>
  <c r="E383" i="19" s="1"/>
  <c r="M383" i="19" s="1"/>
  <c r="N383" i="19" s="1"/>
  <c r="M554" i="18"/>
  <c r="N554" i="18" s="1"/>
  <c r="E554" i="19" s="1"/>
  <c r="M554" i="19" s="1"/>
  <c r="N554" i="19" s="1"/>
  <c r="M378" i="18"/>
  <c r="N378" i="18" s="1"/>
  <c r="E378" i="19" s="1"/>
  <c r="M378" i="19" s="1"/>
  <c r="N378" i="19" s="1"/>
  <c r="M417" i="18"/>
  <c r="N417" i="18" s="1"/>
  <c r="E417" i="19" s="1"/>
  <c r="M417" i="19" s="1"/>
  <c r="N417" i="19" s="1"/>
  <c r="M292" i="18"/>
  <c r="N292" i="18" s="1"/>
  <c r="E292" i="19" s="1"/>
  <c r="M292" i="19" s="1"/>
  <c r="N292" i="19" s="1"/>
  <c r="M288" i="18"/>
  <c r="N288" i="18" s="1"/>
  <c r="E288" i="19" s="1"/>
  <c r="M288" i="19" s="1"/>
  <c r="N288" i="19" s="1"/>
  <c r="M260" i="18"/>
  <c r="N260" i="18" s="1"/>
  <c r="E260" i="19" s="1"/>
  <c r="M260" i="19" s="1"/>
  <c r="N260" i="19" s="1"/>
  <c r="M256" i="18"/>
  <c r="N256" i="18" s="1"/>
  <c r="E256" i="19" s="1"/>
  <c r="M256" i="19" s="1"/>
  <c r="N256" i="19" s="1"/>
  <c r="M228" i="18"/>
  <c r="N228" i="18" s="1"/>
  <c r="E228" i="19" s="1"/>
  <c r="M228" i="19" s="1"/>
  <c r="N228" i="19" s="1"/>
  <c r="M196" i="18"/>
  <c r="N196" i="18" s="1"/>
  <c r="E196" i="19" s="1"/>
  <c r="M196" i="19" s="1"/>
  <c r="N196" i="19" s="1"/>
  <c r="M673" i="18"/>
  <c r="N673" i="18" s="1"/>
  <c r="E673" i="19" s="1"/>
  <c r="M673" i="19" s="1"/>
  <c r="N673" i="19" s="1"/>
  <c r="M310" i="18"/>
  <c r="N310" i="18" s="1"/>
  <c r="E310" i="19" s="1"/>
  <c r="M310" i="19" s="1"/>
  <c r="N310" i="19" s="1"/>
  <c r="M471" i="18"/>
  <c r="N471" i="18" s="1"/>
  <c r="E471" i="19" s="1"/>
  <c r="M471" i="19" s="1"/>
  <c r="N471" i="19" s="1"/>
  <c r="M460" i="18"/>
  <c r="N460" i="18" s="1"/>
  <c r="E460" i="19" s="1"/>
  <c r="M460" i="19" s="1"/>
  <c r="N460" i="19" s="1"/>
  <c r="M422" i="18"/>
  <c r="N422" i="18" s="1"/>
  <c r="E422" i="19" s="1"/>
  <c r="M422" i="19" s="1"/>
  <c r="N422" i="19" s="1"/>
  <c r="M384" i="18"/>
  <c r="N384" i="18" s="1"/>
  <c r="E384" i="19" s="1"/>
  <c r="M384" i="19" s="1"/>
  <c r="N384" i="19" s="1"/>
  <c r="M737" i="18"/>
  <c r="N737" i="18" s="1"/>
  <c r="E737" i="19" s="1"/>
  <c r="M737" i="19" s="1"/>
  <c r="N737" i="19" s="1"/>
  <c r="M555" i="18"/>
  <c r="N555" i="18" s="1"/>
  <c r="E555" i="19" s="1"/>
  <c r="M555" i="19" s="1"/>
  <c r="N555" i="19" s="1"/>
  <c r="M328" i="18"/>
  <c r="N328" i="18" s="1"/>
  <c r="E328" i="19" s="1"/>
  <c r="M328" i="19" s="1"/>
  <c r="N328" i="19" s="1"/>
  <c r="M402" i="18"/>
  <c r="N402" i="18" s="1"/>
  <c r="E402" i="19" s="1"/>
  <c r="M402" i="19" s="1"/>
  <c r="N402" i="19" s="1"/>
  <c r="M326" i="18"/>
  <c r="N326" i="18" s="1"/>
  <c r="E326" i="19" s="1"/>
  <c r="M326" i="19" s="1"/>
  <c r="N326" i="19" s="1"/>
  <c r="M676" i="18"/>
  <c r="N676" i="18" s="1"/>
  <c r="E676" i="19" s="1"/>
  <c r="M676" i="19" s="1"/>
  <c r="N676" i="19" s="1"/>
  <c r="M727" i="18"/>
  <c r="N727" i="18" s="1"/>
  <c r="E727" i="19" s="1"/>
  <c r="M727" i="19" s="1"/>
  <c r="N727" i="19" s="1"/>
  <c r="M707" i="18"/>
  <c r="N707" i="18" s="1"/>
  <c r="E707" i="19" s="1"/>
  <c r="M707" i="19" s="1"/>
  <c r="N707" i="19" s="1"/>
  <c r="M715" i="18"/>
  <c r="N715" i="18" s="1"/>
  <c r="E715" i="19" s="1"/>
  <c r="M715" i="19" s="1"/>
  <c r="N715" i="19" s="1"/>
  <c r="M574" i="18"/>
  <c r="N574" i="18" s="1"/>
  <c r="E574" i="19" s="1"/>
  <c r="M574" i="19" s="1"/>
  <c r="N574" i="19" s="1"/>
  <c r="M411" i="18"/>
  <c r="N411" i="18" s="1"/>
  <c r="E411" i="19" s="1"/>
  <c r="M411" i="19" s="1"/>
  <c r="N411" i="19" s="1"/>
  <c r="M403" i="18"/>
  <c r="N403" i="18" s="1"/>
  <c r="E403" i="19" s="1"/>
  <c r="M403" i="19" s="1"/>
  <c r="N403" i="19" s="1"/>
  <c r="M395" i="18"/>
  <c r="N395" i="18" s="1"/>
  <c r="E395" i="19" s="1"/>
  <c r="M395" i="19" s="1"/>
  <c r="N395" i="19" s="1"/>
  <c r="M379" i="18"/>
  <c r="N379" i="18" s="1"/>
  <c r="E379" i="19" s="1"/>
  <c r="M379" i="19" s="1"/>
  <c r="N379" i="19" s="1"/>
  <c r="M151" i="18"/>
  <c r="N151" i="18" s="1"/>
  <c r="E151" i="19" s="1"/>
  <c r="M151" i="19" s="1"/>
  <c r="N151" i="19" s="1"/>
  <c r="M38" i="18"/>
  <c r="N38" i="18" s="1"/>
  <c r="E38" i="19" s="1"/>
  <c r="M38" i="19" s="1"/>
  <c r="N38" i="19" s="1"/>
  <c r="M687" i="18"/>
  <c r="N687" i="18" s="1"/>
  <c r="E687" i="19" s="1"/>
  <c r="M687" i="19" s="1"/>
  <c r="N687" i="19" s="1"/>
  <c r="M660" i="18"/>
  <c r="N660" i="18" s="1"/>
  <c r="E660" i="19" s="1"/>
  <c r="M660" i="19" s="1"/>
  <c r="N660" i="19" s="1"/>
  <c r="M679" i="18"/>
  <c r="N679" i="18" s="1"/>
  <c r="E679" i="19" s="1"/>
  <c r="M679" i="19" s="1"/>
  <c r="N679" i="19" s="1"/>
  <c r="M581" i="18"/>
  <c r="N581" i="18" s="1"/>
  <c r="E581" i="19" s="1"/>
  <c r="M581" i="19" s="1"/>
  <c r="N581" i="19" s="1"/>
  <c r="M504" i="18"/>
  <c r="N504" i="18" s="1"/>
  <c r="E504" i="19" s="1"/>
  <c r="M504" i="19" s="1"/>
  <c r="N504" i="19" s="1"/>
  <c r="M686" i="18"/>
  <c r="N686" i="18" s="1"/>
  <c r="E686" i="19" s="1"/>
  <c r="M686" i="19" s="1"/>
  <c r="N686" i="19" s="1"/>
  <c r="M511" i="18"/>
  <c r="N511" i="18" s="1"/>
  <c r="E511" i="19" s="1"/>
  <c r="M511" i="19" s="1"/>
  <c r="N511" i="19" s="1"/>
  <c r="M241" i="18"/>
  <c r="N241" i="18" s="1"/>
  <c r="E241" i="19" s="1"/>
  <c r="M241" i="19" s="1"/>
  <c r="N241" i="19" s="1"/>
  <c r="M265" i="18"/>
  <c r="N265" i="18" s="1"/>
  <c r="E265" i="19" s="1"/>
  <c r="M265" i="19" s="1"/>
  <c r="N265" i="19" s="1"/>
  <c r="M87" i="18"/>
  <c r="N87" i="18" s="1"/>
  <c r="E87" i="19" s="1"/>
  <c r="M87" i="19" s="1"/>
  <c r="N87" i="19" s="1"/>
  <c r="M63" i="18"/>
  <c r="N63" i="18" s="1"/>
  <c r="E63" i="19" s="1"/>
  <c r="M63" i="19" s="1"/>
  <c r="N63" i="19" s="1"/>
  <c r="M32" i="18"/>
  <c r="N32" i="18" s="1"/>
  <c r="E32" i="19" s="1"/>
  <c r="M32" i="19" s="1"/>
  <c r="N32" i="19" s="1"/>
  <c r="M16" i="18"/>
  <c r="N16" i="18" s="1"/>
  <c r="E16" i="19" s="1"/>
  <c r="M16" i="19" s="1"/>
  <c r="N16" i="19" s="1"/>
  <c r="M79" i="18"/>
  <c r="N79" i="18" s="1"/>
  <c r="E79" i="19" s="1"/>
  <c r="M79" i="19" s="1"/>
  <c r="N79" i="19" s="1"/>
  <c r="M20" i="18"/>
  <c r="N20" i="18" s="1"/>
  <c r="E20" i="19" s="1"/>
  <c r="M20" i="19" s="1"/>
  <c r="N20" i="19" s="1"/>
  <c r="M677" i="18"/>
  <c r="N677" i="18" s="1"/>
  <c r="E677" i="19" s="1"/>
  <c r="M677" i="19" s="1"/>
  <c r="N677" i="19" s="1"/>
  <c r="M647" i="18"/>
  <c r="N647" i="18" s="1"/>
  <c r="E647" i="19" s="1"/>
  <c r="M647" i="19" s="1"/>
  <c r="N647" i="19" s="1"/>
  <c r="M639" i="18"/>
  <c r="N639" i="18" s="1"/>
  <c r="E639" i="19" s="1"/>
  <c r="M639" i="19" s="1"/>
  <c r="N639" i="19" s="1"/>
  <c r="M603" i="18"/>
  <c r="N603" i="18" s="1"/>
  <c r="E603" i="19" s="1"/>
  <c r="M603" i="19" s="1"/>
  <c r="N603" i="19" s="1"/>
  <c r="M516" i="18"/>
  <c r="N516" i="18" s="1"/>
  <c r="E516" i="19" s="1"/>
  <c r="M516" i="19" s="1"/>
  <c r="N516" i="19" s="1"/>
  <c r="M607" i="18"/>
  <c r="N607" i="18" s="1"/>
  <c r="E607" i="19" s="1"/>
  <c r="M607" i="19" s="1"/>
  <c r="N607" i="19" s="1"/>
  <c r="M518" i="18"/>
  <c r="N518" i="18" s="1"/>
  <c r="E518" i="19" s="1"/>
  <c r="M518" i="19" s="1"/>
  <c r="N518" i="19" s="1"/>
  <c r="M543" i="18"/>
  <c r="N543" i="18" s="1"/>
  <c r="E543" i="19" s="1"/>
  <c r="M543" i="19" s="1"/>
  <c r="N543" i="19" s="1"/>
  <c r="M473" i="18"/>
  <c r="N473" i="18" s="1"/>
  <c r="E473" i="19" s="1"/>
  <c r="M473" i="19" s="1"/>
  <c r="N473" i="19" s="1"/>
  <c r="M409" i="18"/>
  <c r="N409" i="18" s="1"/>
  <c r="E409" i="19" s="1"/>
  <c r="M409" i="19" s="1"/>
  <c r="N409" i="19" s="1"/>
  <c r="M348" i="18"/>
  <c r="N348" i="18" s="1"/>
  <c r="E348" i="19" s="1"/>
  <c r="M348" i="19" s="1"/>
  <c r="N348" i="19" s="1"/>
  <c r="M525" i="18"/>
  <c r="N525" i="18" s="1"/>
  <c r="E525" i="19" s="1"/>
  <c r="M525" i="19" s="1"/>
  <c r="N525" i="19" s="1"/>
  <c r="M429" i="18"/>
  <c r="N429" i="18" s="1"/>
  <c r="E429" i="19" s="1"/>
  <c r="M429" i="19" s="1"/>
  <c r="N429" i="19" s="1"/>
  <c r="M361" i="18"/>
  <c r="N361" i="18" s="1"/>
  <c r="E361" i="19" s="1"/>
  <c r="M361" i="19" s="1"/>
  <c r="N361" i="19" s="1"/>
  <c r="M345" i="18"/>
  <c r="N345" i="18" s="1"/>
  <c r="E345" i="19" s="1"/>
  <c r="M345" i="19" s="1"/>
  <c r="N345" i="19" s="1"/>
  <c r="M699" i="18"/>
  <c r="N699" i="18" s="1"/>
  <c r="E699" i="19" s="1"/>
  <c r="M699" i="19" s="1"/>
  <c r="N699" i="19" s="1"/>
  <c r="M117" i="18"/>
  <c r="N117" i="18" s="1"/>
  <c r="E117" i="19" s="1"/>
  <c r="M117" i="19" s="1"/>
  <c r="N117" i="19" s="1"/>
  <c r="M85" i="18"/>
  <c r="N85" i="18" s="1"/>
  <c r="E85" i="19" s="1"/>
  <c r="M85" i="19" s="1"/>
  <c r="N85" i="19" s="1"/>
  <c r="M255" i="18"/>
  <c r="N255" i="18" s="1"/>
  <c r="E255" i="19" s="1"/>
  <c r="M255" i="19" s="1"/>
  <c r="N255" i="19" s="1"/>
  <c r="M155" i="18"/>
  <c r="N155" i="18" s="1"/>
  <c r="E155" i="19" s="1"/>
  <c r="M155" i="19" s="1"/>
  <c r="N155" i="19" s="1"/>
  <c r="M82" i="18"/>
  <c r="N82" i="18" s="1"/>
  <c r="E82" i="19" s="1"/>
  <c r="M82" i="19" s="1"/>
  <c r="N82" i="19" s="1"/>
  <c r="M70" i="18"/>
  <c r="N70" i="18" s="1"/>
  <c r="E70" i="19" s="1"/>
  <c r="M70" i="19" s="1"/>
  <c r="N70" i="19" s="1"/>
  <c r="M54" i="18"/>
  <c r="N54" i="18" s="1"/>
  <c r="E54" i="19" s="1"/>
  <c r="M54" i="19" s="1"/>
  <c r="N54" i="19" s="1"/>
  <c r="M728" i="18"/>
  <c r="N728" i="18" s="1"/>
  <c r="E728" i="19" s="1"/>
  <c r="M728" i="19" s="1"/>
  <c r="N728" i="19" s="1"/>
  <c r="M689" i="18"/>
  <c r="N689" i="18" s="1"/>
  <c r="E689" i="19" s="1"/>
  <c r="M689" i="19" s="1"/>
  <c r="N689" i="19" s="1"/>
  <c r="M446" i="18"/>
  <c r="N446" i="18" s="1"/>
  <c r="E446" i="19" s="1"/>
  <c r="M446" i="19" s="1"/>
  <c r="N446" i="19" s="1"/>
  <c r="M39" i="18"/>
  <c r="N39" i="18" s="1"/>
  <c r="E39" i="19" s="1"/>
  <c r="M39" i="19" s="1"/>
  <c r="N39" i="19" s="1"/>
  <c r="M23" i="18"/>
  <c r="N23" i="18" s="1"/>
  <c r="E23" i="19" s="1"/>
  <c r="M23" i="19" s="1"/>
  <c r="N23" i="19" s="1"/>
  <c r="M251" i="18"/>
  <c r="N251" i="18" s="1"/>
  <c r="E251" i="19" s="1"/>
  <c r="M251" i="19" s="1"/>
  <c r="N251" i="19" s="1"/>
  <c r="M578" i="18"/>
  <c r="N578" i="18" s="1"/>
  <c r="E578" i="19" s="1"/>
  <c r="M578" i="19" s="1"/>
  <c r="N578" i="19" s="1"/>
  <c r="M444" i="18"/>
  <c r="N444" i="18" s="1"/>
  <c r="E444" i="19" s="1"/>
  <c r="M444" i="19" s="1"/>
  <c r="N444" i="19" s="1"/>
  <c r="M733" i="18"/>
  <c r="N733" i="18" s="1"/>
  <c r="E733" i="19" s="1"/>
  <c r="M733" i="19" s="1"/>
  <c r="N733" i="19" s="1"/>
  <c r="M718" i="18"/>
  <c r="N718" i="18" s="1"/>
  <c r="E718" i="19" s="1"/>
  <c r="M718" i="19" s="1"/>
  <c r="N718" i="19" s="1"/>
  <c r="M475" i="18"/>
  <c r="N475" i="18" s="1"/>
  <c r="E475" i="19" s="1"/>
  <c r="M475" i="19" s="1"/>
  <c r="N475" i="19" s="1"/>
  <c r="M447" i="18"/>
  <c r="N447" i="18" s="1"/>
  <c r="E447" i="19" s="1"/>
  <c r="M447" i="19" s="1"/>
  <c r="N447" i="19" s="1"/>
  <c r="M441" i="18"/>
  <c r="N441" i="18" s="1"/>
  <c r="E441" i="19" s="1"/>
  <c r="M441" i="19" s="1"/>
  <c r="N441" i="19" s="1"/>
  <c r="M401" i="18"/>
  <c r="N401" i="18" s="1"/>
  <c r="E401" i="19" s="1"/>
  <c r="M401" i="19" s="1"/>
  <c r="N401" i="19" s="1"/>
  <c r="M84" i="18"/>
  <c r="N84" i="18" s="1"/>
  <c r="E84" i="19" s="1"/>
  <c r="M84" i="19" s="1"/>
  <c r="N84" i="19" s="1"/>
  <c r="M86" i="18"/>
  <c r="N86" i="18" s="1"/>
  <c r="E86" i="19" s="1"/>
  <c r="M86" i="19" s="1"/>
  <c r="N86" i="19" s="1"/>
  <c r="M6" i="18"/>
  <c r="N6" i="18" s="1"/>
  <c r="E6" i="19" s="1"/>
  <c r="M6" i="19" s="1"/>
  <c r="N6" i="19" s="1"/>
  <c r="M730" i="18"/>
  <c r="N730" i="18" s="1"/>
  <c r="E730" i="19" s="1"/>
  <c r="M730" i="19" s="1"/>
  <c r="N730" i="19" s="1"/>
  <c r="M629" i="18"/>
  <c r="N629" i="18" s="1"/>
  <c r="E629" i="19" s="1"/>
  <c r="M629" i="19" s="1"/>
  <c r="N629" i="19" s="1"/>
  <c r="M645" i="18"/>
  <c r="N645" i="18" s="1"/>
  <c r="E645" i="19" s="1"/>
  <c r="M645" i="19" s="1"/>
  <c r="N645" i="19" s="1"/>
  <c r="M550" i="18"/>
  <c r="N550" i="18" s="1"/>
  <c r="E550" i="19" s="1"/>
  <c r="M550" i="19" s="1"/>
  <c r="N550" i="19" s="1"/>
  <c r="M463" i="18"/>
  <c r="N463" i="18" s="1"/>
  <c r="E463" i="19" s="1"/>
  <c r="M463" i="19" s="1"/>
  <c r="N463" i="19" s="1"/>
  <c r="M503" i="18"/>
  <c r="N503" i="18" s="1"/>
  <c r="E503" i="19" s="1"/>
  <c r="M503" i="19" s="1"/>
  <c r="N503" i="19" s="1"/>
  <c r="M427" i="18"/>
  <c r="N427" i="18" s="1"/>
  <c r="E427" i="19" s="1"/>
  <c r="M427" i="19" s="1"/>
  <c r="N427" i="19" s="1"/>
  <c r="M439" i="18"/>
  <c r="N439" i="18" s="1"/>
  <c r="E439" i="19" s="1"/>
  <c r="M439" i="19" s="1"/>
  <c r="N439" i="19" s="1"/>
  <c r="M354" i="18"/>
  <c r="N354" i="18" s="1"/>
  <c r="E354" i="19" s="1"/>
  <c r="M354" i="19" s="1"/>
  <c r="N354" i="19" s="1"/>
  <c r="M290" i="18"/>
  <c r="N290" i="18" s="1"/>
  <c r="E290" i="19" s="1"/>
  <c r="M290" i="19" s="1"/>
  <c r="N290" i="19" s="1"/>
  <c r="M258" i="18"/>
  <c r="N258" i="18" s="1"/>
  <c r="E258" i="19" s="1"/>
  <c r="M258" i="19" s="1"/>
  <c r="N258" i="19" s="1"/>
  <c r="M337" i="18"/>
  <c r="N337" i="18" s="1"/>
  <c r="E337" i="19" s="1"/>
  <c r="M337" i="19" s="1"/>
  <c r="N337" i="19" s="1"/>
  <c r="M291" i="18"/>
  <c r="N291" i="18" s="1"/>
  <c r="E291" i="19" s="1"/>
  <c r="M291" i="19" s="1"/>
  <c r="N291" i="19" s="1"/>
  <c r="M101" i="18"/>
  <c r="N101" i="18" s="1"/>
  <c r="E101" i="19" s="1"/>
  <c r="M101" i="19" s="1"/>
  <c r="N101" i="19" s="1"/>
  <c r="M209" i="18"/>
  <c r="N209" i="18" s="1"/>
  <c r="E209" i="19" s="1"/>
  <c r="M209" i="19" s="1"/>
  <c r="N209" i="19" s="1"/>
  <c r="M108" i="18"/>
  <c r="N108" i="18" s="1"/>
  <c r="E108" i="19" s="1"/>
  <c r="M108" i="19" s="1"/>
  <c r="N108" i="19" s="1"/>
  <c r="M100" i="18"/>
  <c r="N100" i="18" s="1"/>
  <c r="E100" i="19" s="1"/>
  <c r="M100" i="19" s="1"/>
  <c r="N100" i="19" s="1"/>
  <c r="M58" i="18"/>
  <c r="N58" i="18" s="1"/>
  <c r="E58" i="19" s="1"/>
  <c r="M58" i="19" s="1"/>
  <c r="N58" i="19" s="1"/>
  <c r="M664" i="18"/>
  <c r="N664" i="18" s="1"/>
  <c r="E664" i="19" s="1"/>
  <c r="M664" i="19" s="1"/>
  <c r="N664" i="19" s="1"/>
  <c r="M579" i="18"/>
  <c r="N579" i="18" s="1"/>
  <c r="E579" i="19" s="1"/>
  <c r="M579" i="19" s="1"/>
  <c r="N579" i="19" s="1"/>
  <c r="M620" i="18"/>
  <c r="N620" i="18" s="1"/>
  <c r="E620" i="19" s="1"/>
  <c r="M620" i="19" s="1"/>
  <c r="N620" i="19" s="1"/>
  <c r="M524" i="18"/>
  <c r="N524" i="18" s="1"/>
  <c r="E524" i="19" s="1"/>
  <c r="M524" i="19" s="1"/>
  <c r="N524" i="19" s="1"/>
  <c r="M112" i="18"/>
  <c r="N112" i="18" s="1"/>
  <c r="E112" i="19" s="1"/>
  <c r="M112" i="19" s="1"/>
  <c r="N112" i="19" s="1"/>
  <c r="M398" i="18"/>
  <c r="N398" i="18" s="1"/>
  <c r="E398" i="19" s="1"/>
  <c r="M398" i="19" s="1"/>
  <c r="N398" i="19" s="1"/>
  <c r="M549" i="18"/>
  <c r="N549" i="18" s="1"/>
  <c r="E549" i="19" s="1"/>
  <c r="M549" i="19" s="1"/>
  <c r="N549" i="19" s="1"/>
  <c r="M293" i="18"/>
  <c r="N293" i="18" s="1"/>
  <c r="E293" i="19" s="1"/>
  <c r="M293" i="19" s="1"/>
  <c r="N293" i="19" s="1"/>
  <c r="M397" i="18"/>
  <c r="N397" i="18" s="1"/>
  <c r="E397" i="19" s="1"/>
  <c r="M397" i="19" s="1"/>
  <c r="N397" i="19" s="1"/>
  <c r="M742" i="18"/>
  <c r="N742" i="18" s="1"/>
  <c r="E742" i="19" s="1"/>
  <c r="M742" i="19" s="1"/>
  <c r="N742" i="19" s="1"/>
  <c r="M246" i="18"/>
  <c r="N246" i="18" s="1"/>
  <c r="E246" i="19" s="1"/>
  <c r="M246" i="19" s="1"/>
  <c r="N246" i="19" s="1"/>
  <c r="M306" i="18"/>
  <c r="N306" i="18" s="1"/>
  <c r="E306" i="19" s="1"/>
  <c r="M306" i="19" s="1"/>
  <c r="N306" i="19" s="1"/>
  <c r="M513" i="18"/>
  <c r="N513" i="18" s="1"/>
  <c r="E513" i="19" s="1"/>
  <c r="M513" i="19" s="1"/>
  <c r="N513" i="19" s="1"/>
  <c r="M670" i="18"/>
  <c r="N670" i="18" s="1"/>
  <c r="E670" i="19" s="1"/>
  <c r="M670" i="19" s="1"/>
  <c r="N670" i="19" s="1"/>
  <c r="M507" i="18"/>
  <c r="N507" i="18" s="1"/>
  <c r="E507" i="19" s="1"/>
  <c r="M507" i="19" s="1"/>
  <c r="N507" i="19" s="1"/>
  <c r="M517" i="18"/>
  <c r="N517" i="18" s="1"/>
  <c r="E517" i="19" s="1"/>
  <c r="M517" i="19" s="1"/>
  <c r="N517" i="19" s="1"/>
  <c r="M425" i="18"/>
  <c r="N425" i="18" s="1"/>
  <c r="E425" i="19" s="1"/>
  <c r="M425" i="19" s="1"/>
  <c r="N425" i="19" s="1"/>
  <c r="M469" i="18"/>
  <c r="N469" i="18" s="1"/>
  <c r="E469" i="19" s="1"/>
  <c r="M469" i="19" s="1"/>
  <c r="N469" i="19" s="1"/>
  <c r="M510" i="18"/>
  <c r="N510" i="18" s="1"/>
  <c r="E510" i="19" s="1"/>
  <c r="M510" i="19" s="1"/>
  <c r="N510" i="19" s="1"/>
  <c r="M358" i="18"/>
  <c r="N358" i="18" s="1"/>
  <c r="E358" i="19" s="1"/>
  <c r="M358" i="19" s="1"/>
  <c r="N358" i="19" s="1"/>
  <c r="M330" i="18"/>
  <c r="N330" i="18" s="1"/>
  <c r="E330" i="19" s="1"/>
  <c r="M330" i="19" s="1"/>
  <c r="N330" i="19" s="1"/>
  <c r="M254" i="18"/>
  <c r="N254" i="18" s="1"/>
  <c r="E254" i="19" s="1"/>
  <c r="M254" i="19" s="1"/>
  <c r="N254" i="19" s="1"/>
  <c r="M182" i="18"/>
  <c r="N182" i="18" s="1"/>
  <c r="E182" i="19" s="1"/>
  <c r="M182" i="19" s="1"/>
  <c r="N182" i="19" s="1"/>
  <c r="M45" i="18"/>
  <c r="N45" i="18" s="1"/>
  <c r="E45" i="19" s="1"/>
  <c r="M45" i="19" s="1"/>
  <c r="N45" i="19" s="1"/>
  <c r="M166" i="18"/>
  <c r="N166" i="18" s="1"/>
  <c r="E166" i="19" s="1"/>
  <c r="M166" i="19" s="1"/>
  <c r="N166" i="19" s="1"/>
  <c r="M103" i="18"/>
  <c r="N103" i="18" s="1"/>
  <c r="E103" i="19" s="1"/>
  <c r="M103" i="19" s="1"/>
  <c r="N103" i="19" s="1"/>
  <c r="M68" i="18"/>
  <c r="N68" i="18" s="1"/>
  <c r="E68" i="19" s="1"/>
  <c r="M68" i="19" s="1"/>
  <c r="N68" i="19" s="1"/>
  <c r="M44" i="18"/>
  <c r="N44" i="18" s="1"/>
  <c r="E44" i="19" s="1"/>
  <c r="M44" i="19" s="1"/>
  <c r="N44" i="19" s="1"/>
  <c r="M388" i="18"/>
  <c r="N388" i="18" s="1"/>
  <c r="E388" i="19" s="1"/>
  <c r="M388" i="19" s="1"/>
  <c r="N388" i="19" s="1"/>
  <c r="M684" i="18"/>
  <c r="N684" i="18" s="1"/>
  <c r="E684" i="19" s="1"/>
  <c r="M684" i="19" s="1"/>
  <c r="N684" i="19" s="1"/>
  <c r="M588" i="18"/>
  <c r="N588" i="18" s="1"/>
  <c r="E588" i="19" s="1"/>
  <c r="M588" i="19" s="1"/>
  <c r="N588" i="19" s="1"/>
  <c r="M542" i="18"/>
  <c r="N542" i="18" s="1"/>
  <c r="E542" i="19" s="1"/>
  <c r="M542" i="19" s="1"/>
  <c r="N542" i="19" s="1"/>
  <c r="M360" i="18"/>
  <c r="N360" i="18" s="1"/>
  <c r="E360" i="19" s="1"/>
  <c r="M360" i="19" s="1"/>
  <c r="N360" i="19" s="1"/>
  <c r="M298" i="18"/>
  <c r="N298" i="18" s="1"/>
  <c r="E298" i="19" s="1"/>
  <c r="M298" i="19" s="1"/>
  <c r="N298" i="19" s="1"/>
  <c r="M266" i="18"/>
  <c r="N266" i="18" s="1"/>
  <c r="E266" i="19" s="1"/>
  <c r="M266" i="19" s="1"/>
  <c r="N266" i="19" s="1"/>
  <c r="M234" i="18"/>
  <c r="N234" i="18" s="1"/>
  <c r="E234" i="19" s="1"/>
  <c r="M234" i="19" s="1"/>
  <c r="N234" i="19" s="1"/>
  <c r="M242" i="18"/>
  <c r="N242" i="18" s="1"/>
  <c r="E242" i="19" s="1"/>
  <c r="M242" i="19" s="1"/>
  <c r="N242" i="19" s="1"/>
  <c r="M210" i="18"/>
  <c r="N210" i="18" s="1"/>
  <c r="E210" i="19" s="1"/>
  <c r="M210" i="19" s="1"/>
  <c r="N210" i="19" s="1"/>
  <c r="M720" i="18"/>
  <c r="N720" i="18" s="1"/>
  <c r="E720" i="19" s="1"/>
  <c r="M720" i="19" s="1"/>
  <c r="N720" i="19" s="1"/>
  <c r="M573" i="18"/>
  <c r="N573" i="18" s="1"/>
  <c r="E573" i="19" s="1"/>
  <c r="M573" i="19" s="1"/>
  <c r="N573" i="19" s="1"/>
  <c r="M731" i="18"/>
  <c r="N731" i="18" s="1"/>
  <c r="E731" i="19" s="1"/>
  <c r="M731" i="19" s="1"/>
  <c r="N731" i="19" s="1"/>
  <c r="M735" i="18"/>
  <c r="N735" i="18" s="1"/>
  <c r="E735" i="19" s="1"/>
  <c r="M735" i="19" s="1"/>
  <c r="N735" i="19" s="1"/>
  <c r="M617" i="18"/>
  <c r="N617" i="18" s="1"/>
  <c r="E617" i="19" s="1"/>
  <c r="M617" i="19" s="1"/>
  <c r="N617" i="19" s="1"/>
  <c r="M609" i="18"/>
  <c r="N609" i="18" s="1"/>
  <c r="E609" i="19" s="1"/>
  <c r="M609" i="19" s="1"/>
  <c r="N609" i="19" s="1"/>
  <c r="M646" i="18"/>
  <c r="N646" i="18" s="1"/>
  <c r="E646" i="19" s="1"/>
  <c r="M646" i="19" s="1"/>
  <c r="N646" i="19" s="1"/>
  <c r="M540" i="18"/>
  <c r="N540" i="18" s="1"/>
  <c r="E540" i="19" s="1"/>
  <c r="M540" i="19" s="1"/>
  <c r="N540" i="19" s="1"/>
  <c r="M479" i="18"/>
  <c r="N479" i="18" s="1"/>
  <c r="E479" i="19" s="1"/>
  <c r="M479" i="19" s="1"/>
  <c r="N479" i="19" s="1"/>
  <c r="M371" i="18"/>
  <c r="N371" i="18" s="1"/>
  <c r="E371" i="19" s="1"/>
  <c r="M371" i="19" s="1"/>
  <c r="N371" i="19" s="1"/>
  <c r="M413" i="18"/>
  <c r="N413" i="18" s="1"/>
  <c r="E413" i="19" s="1"/>
  <c r="M413" i="19" s="1"/>
  <c r="N413" i="19" s="1"/>
  <c r="M357" i="18"/>
  <c r="N357" i="18" s="1"/>
  <c r="E357" i="19" s="1"/>
  <c r="M357" i="19" s="1"/>
  <c r="N357" i="19" s="1"/>
  <c r="M312" i="18"/>
  <c r="N312" i="18" s="1"/>
  <c r="E312" i="19" s="1"/>
  <c r="M312" i="19" s="1"/>
  <c r="N312" i="19" s="1"/>
  <c r="M296" i="18"/>
  <c r="N296" i="18" s="1"/>
  <c r="E296" i="19" s="1"/>
  <c r="M296" i="19" s="1"/>
  <c r="N296" i="19" s="1"/>
  <c r="M280" i="18"/>
  <c r="N280" i="18" s="1"/>
  <c r="E280" i="19" s="1"/>
  <c r="M280" i="19" s="1"/>
  <c r="N280" i="19" s="1"/>
  <c r="M276" i="18"/>
  <c r="N276" i="18" s="1"/>
  <c r="E276" i="19" s="1"/>
  <c r="M276" i="19" s="1"/>
  <c r="N276" i="19" s="1"/>
  <c r="M264" i="18"/>
  <c r="N264" i="18" s="1"/>
  <c r="E264" i="19" s="1"/>
  <c r="M264" i="19" s="1"/>
  <c r="N264" i="19" s="1"/>
  <c r="M248" i="18"/>
  <c r="N248" i="18" s="1"/>
  <c r="E248" i="19" s="1"/>
  <c r="M248" i="19" s="1"/>
  <c r="N248" i="19" s="1"/>
  <c r="M244" i="18"/>
  <c r="N244" i="18" s="1"/>
  <c r="E244" i="19" s="1"/>
  <c r="M244" i="19" s="1"/>
  <c r="N244" i="19" s="1"/>
  <c r="M232" i="18"/>
  <c r="N232" i="18" s="1"/>
  <c r="E232" i="19" s="1"/>
  <c r="M232" i="19" s="1"/>
  <c r="N232" i="19" s="1"/>
  <c r="M216" i="18"/>
  <c r="N216" i="18" s="1"/>
  <c r="E216" i="19" s="1"/>
  <c r="M216" i="19" s="1"/>
  <c r="N216" i="19" s="1"/>
  <c r="M200" i="18"/>
  <c r="N200" i="18" s="1"/>
  <c r="E200" i="19" s="1"/>
  <c r="M200" i="19" s="1"/>
  <c r="N200" i="19" s="1"/>
  <c r="M184" i="18"/>
  <c r="N184" i="18" s="1"/>
  <c r="E184" i="19" s="1"/>
  <c r="M184" i="19" s="1"/>
  <c r="N184" i="19" s="1"/>
  <c r="M168" i="18"/>
  <c r="N168" i="18" s="1"/>
  <c r="E168" i="19" s="1"/>
  <c r="M168" i="19" s="1"/>
  <c r="N168" i="19" s="1"/>
  <c r="M160" i="18"/>
  <c r="N160" i="18" s="1"/>
  <c r="E160" i="19" s="1"/>
  <c r="M160" i="19" s="1"/>
  <c r="N160" i="19" s="1"/>
  <c r="M148" i="18"/>
  <c r="N148" i="18" s="1"/>
  <c r="E148" i="19" s="1"/>
  <c r="M148" i="19" s="1"/>
  <c r="N148" i="19" s="1"/>
  <c r="M368" i="18"/>
  <c r="N368" i="18" s="1"/>
  <c r="E368" i="19" s="1"/>
  <c r="M368" i="19" s="1"/>
  <c r="N368" i="19" s="1"/>
  <c r="M190" i="18"/>
  <c r="N190" i="18" s="1"/>
  <c r="E190" i="19" s="1"/>
  <c r="M190" i="19" s="1"/>
  <c r="N190" i="19" s="1"/>
  <c r="M109" i="18"/>
  <c r="N109" i="18" s="1"/>
  <c r="E109" i="19" s="1"/>
  <c r="M109" i="19" s="1"/>
  <c r="N109" i="19" s="1"/>
  <c r="M77" i="18"/>
  <c r="N77" i="18" s="1"/>
  <c r="E77" i="19" s="1"/>
  <c r="M77" i="19" s="1"/>
  <c r="N77" i="19" s="1"/>
  <c r="M461" i="18"/>
  <c r="N461" i="18" s="1"/>
  <c r="E461" i="19" s="1"/>
  <c r="M461" i="19" s="1"/>
  <c r="N461" i="19" s="1"/>
  <c r="M201" i="18"/>
  <c r="N201" i="18" s="1"/>
  <c r="E201" i="19" s="1"/>
  <c r="M201" i="19" s="1"/>
  <c r="N201" i="19" s="1"/>
  <c r="M226" i="18"/>
  <c r="N226" i="18" s="1"/>
  <c r="E226" i="19" s="1"/>
  <c r="M226" i="19" s="1"/>
  <c r="N226" i="19" s="1"/>
  <c r="M158" i="18"/>
  <c r="N158" i="18" s="1"/>
  <c r="E158" i="19" s="1"/>
  <c r="M158" i="19" s="1"/>
  <c r="N158" i="19" s="1"/>
  <c r="M153" i="18"/>
  <c r="N153" i="18" s="1"/>
  <c r="E153" i="19" s="1"/>
  <c r="M153" i="19" s="1"/>
  <c r="N153" i="19" s="1"/>
  <c r="M142" i="18"/>
  <c r="N142" i="18" s="1"/>
  <c r="E142" i="19" s="1"/>
  <c r="M142" i="19" s="1"/>
  <c r="N142" i="19" s="1"/>
  <c r="M612" i="18"/>
  <c r="N612" i="18" s="1"/>
  <c r="E612" i="19" s="1"/>
  <c r="M612" i="19" s="1"/>
  <c r="N612" i="19" s="1"/>
  <c r="M514" i="18"/>
  <c r="N514" i="18" s="1"/>
  <c r="E514" i="19" s="1"/>
  <c r="M514" i="19" s="1"/>
  <c r="N514" i="19" s="1"/>
  <c r="M548" i="18"/>
  <c r="N548" i="18" s="1"/>
  <c r="E548" i="19" s="1"/>
  <c r="M548" i="19" s="1"/>
  <c r="N548" i="19" s="1"/>
  <c r="M342" i="18"/>
  <c r="N342" i="18" s="1"/>
  <c r="E342" i="19" s="1"/>
  <c r="M342" i="19" s="1"/>
  <c r="N342" i="19" s="1"/>
  <c r="M83" i="18"/>
  <c r="N83" i="18" s="1"/>
  <c r="E83" i="19" s="1"/>
  <c r="M83" i="19" s="1"/>
  <c r="N83" i="19" s="1"/>
  <c r="M373" i="18"/>
  <c r="N373" i="18" s="1"/>
  <c r="E373" i="19" s="1"/>
  <c r="M373" i="19" s="1"/>
  <c r="N373" i="19" s="1"/>
  <c r="M538" i="18"/>
  <c r="N538" i="18" s="1"/>
  <c r="E538" i="19" s="1"/>
  <c r="M538" i="19" s="1"/>
  <c r="N538" i="19" s="1"/>
  <c r="M317" i="18"/>
  <c r="N317" i="18" s="1"/>
  <c r="E317" i="19" s="1"/>
  <c r="M317" i="19" s="1"/>
  <c r="N317" i="19" s="1"/>
  <c r="M350" i="18"/>
  <c r="N350" i="18" s="1"/>
  <c r="E350" i="19" s="1"/>
  <c r="M350" i="19" s="1"/>
  <c r="N350" i="19" s="1"/>
  <c r="M470" i="18"/>
  <c r="N470" i="18" s="1"/>
  <c r="E470" i="19" s="1"/>
  <c r="M470" i="19" s="1"/>
  <c r="N470" i="19" s="1"/>
  <c r="M674" i="18"/>
  <c r="N674" i="18" s="1"/>
  <c r="E674" i="19" s="1"/>
  <c r="M674" i="19" s="1"/>
  <c r="N674" i="19" s="1"/>
  <c r="M238" i="18"/>
  <c r="N238" i="18" s="1"/>
  <c r="E238" i="19" s="1"/>
  <c r="M238" i="19" s="1"/>
  <c r="N238" i="19" s="1"/>
  <c r="M214" i="18"/>
  <c r="N214" i="18" s="1"/>
  <c r="E214" i="19" s="1"/>
  <c r="M214" i="19" s="1"/>
  <c r="N214" i="19" s="1"/>
  <c r="M206" i="18"/>
  <c r="N206" i="18" s="1"/>
  <c r="E206" i="19" s="1"/>
  <c r="M206" i="19" s="1"/>
  <c r="N206" i="19" s="1"/>
  <c r="M198" i="18"/>
  <c r="N198" i="18" s="1"/>
  <c r="E198" i="19" s="1"/>
  <c r="M198" i="19" s="1"/>
  <c r="N198" i="19" s="1"/>
  <c r="M93" i="18"/>
  <c r="N93" i="18" s="1"/>
  <c r="E93" i="19" s="1"/>
  <c r="M93" i="19" s="1"/>
  <c r="N93" i="19" s="1"/>
  <c r="M29" i="18"/>
  <c r="N29" i="18" s="1"/>
  <c r="E29" i="19" s="1"/>
  <c r="M29" i="19" s="1"/>
  <c r="N29" i="19" s="1"/>
  <c r="M13" i="18"/>
  <c r="N13" i="18" s="1"/>
  <c r="E13" i="19" s="1"/>
  <c r="M13" i="19" s="1"/>
  <c r="N13" i="19" s="1"/>
  <c r="M154" i="18"/>
  <c r="N154" i="18" s="1"/>
  <c r="E154" i="19" s="1"/>
  <c r="M154" i="19" s="1"/>
  <c r="N154" i="19" s="1"/>
  <c r="M150" i="18"/>
  <c r="N150" i="18" s="1"/>
  <c r="E150" i="19" s="1"/>
  <c r="M150" i="19" s="1"/>
  <c r="N150" i="19" s="1"/>
  <c r="M698" i="18"/>
  <c r="N698" i="18" s="1"/>
  <c r="E698" i="19" s="1"/>
  <c r="M698" i="19" s="1"/>
  <c r="N698" i="19" s="1"/>
  <c r="M697" i="18"/>
  <c r="N697" i="18" s="1"/>
  <c r="E697" i="19" s="1"/>
  <c r="M697" i="19" s="1"/>
  <c r="N697" i="19" s="1"/>
  <c r="M336" i="18"/>
  <c r="N336" i="18" s="1"/>
  <c r="E336" i="19" s="1"/>
  <c r="M336" i="19" s="1"/>
  <c r="N336" i="19" s="1"/>
  <c r="M31" i="18"/>
  <c r="N31" i="18" s="1"/>
  <c r="E31" i="19" s="1"/>
  <c r="M31" i="19" s="1"/>
  <c r="N31" i="19" s="1"/>
  <c r="M362" i="18"/>
  <c r="N362" i="18" s="1"/>
  <c r="E362" i="19" s="1"/>
  <c r="M362" i="19" s="1"/>
  <c r="N362" i="19" s="1"/>
  <c r="M321" i="18"/>
  <c r="N321" i="18" s="1"/>
  <c r="E321" i="19" s="1"/>
  <c r="M321" i="19" s="1"/>
  <c r="N321" i="19" s="1"/>
  <c r="M302" i="18"/>
  <c r="N302" i="18" s="1"/>
  <c r="E302" i="19" s="1"/>
  <c r="M302" i="19" s="1"/>
  <c r="N302" i="19" s="1"/>
  <c r="M278" i="18"/>
  <c r="N278" i="18" s="1"/>
  <c r="E278" i="19" s="1"/>
  <c r="M278" i="19" s="1"/>
  <c r="N278" i="19" s="1"/>
  <c r="M270" i="18"/>
  <c r="N270" i="18" s="1"/>
  <c r="E270" i="19" s="1"/>
  <c r="M270" i="19" s="1"/>
  <c r="N270" i="19" s="1"/>
  <c r="M262" i="18"/>
  <c r="N262" i="18" s="1"/>
  <c r="E262" i="19" s="1"/>
  <c r="M262" i="19" s="1"/>
  <c r="N262" i="19" s="1"/>
  <c r="M174" i="18"/>
  <c r="N174" i="18" s="1"/>
  <c r="E174" i="19" s="1"/>
  <c r="M174" i="19" s="1"/>
  <c r="N174" i="19" s="1"/>
  <c r="M105" i="18"/>
  <c r="N105" i="18" s="1"/>
  <c r="E105" i="19" s="1"/>
  <c r="M105" i="19" s="1"/>
  <c r="N105" i="19" s="1"/>
  <c r="M72" i="18"/>
  <c r="N72" i="18" s="1"/>
  <c r="E72" i="19" s="1"/>
  <c r="M72" i="19" s="1"/>
  <c r="N72" i="19" s="1"/>
  <c r="M40" i="18"/>
  <c r="N40" i="18" s="1"/>
  <c r="E40" i="19" s="1"/>
  <c r="M40" i="19" s="1"/>
  <c r="N40" i="19" s="1"/>
  <c r="M194" i="18"/>
  <c r="N194" i="18" s="1"/>
  <c r="E194" i="19" s="1"/>
  <c r="M194" i="19" s="1"/>
  <c r="N194" i="19" s="1"/>
  <c r="M146" i="18"/>
  <c r="N146" i="18" s="1"/>
  <c r="E146" i="19" s="1"/>
  <c r="M146" i="19" s="1"/>
  <c r="N146" i="19" s="1"/>
  <c r="M691" i="18"/>
  <c r="N691" i="18" s="1"/>
  <c r="E691" i="19" s="1"/>
  <c r="M691" i="19" s="1"/>
  <c r="N691" i="19" s="1"/>
  <c r="M667" i="18"/>
  <c r="N667" i="18" s="1"/>
  <c r="E667" i="19" s="1"/>
  <c r="M667" i="19" s="1"/>
  <c r="N667" i="19" s="1"/>
  <c r="M557" i="18"/>
  <c r="N557" i="18" s="1"/>
  <c r="E557" i="19" s="1"/>
  <c r="M557" i="19" s="1"/>
  <c r="N557" i="19" s="1"/>
  <c r="M553" i="18"/>
  <c r="N553" i="18" s="1"/>
  <c r="E553" i="19" s="1"/>
  <c r="M553" i="19" s="1"/>
  <c r="N553" i="19" s="1"/>
  <c r="M338" i="18"/>
  <c r="N338" i="18" s="1"/>
  <c r="E338" i="19" s="1"/>
  <c r="M338" i="19" s="1"/>
  <c r="N338" i="19" s="1"/>
  <c r="M561" i="18"/>
  <c r="N561" i="18" s="1"/>
  <c r="E561" i="19" s="1"/>
  <c r="M561" i="19" s="1"/>
  <c r="N561" i="19" s="1"/>
  <c r="M119" i="18"/>
  <c r="N119" i="18" s="1"/>
  <c r="E119" i="19" s="1"/>
  <c r="M119" i="19" s="1"/>
  <c r="N119" i="19" s="1"/>
  <c r="M55" i="18"/>
  <c r="N55" i="18" s="1"/>
  <c r="E55" i="19" s="1"/>
  <c r="M55" i="19" s="1"/>
  <c r="N55" i="19" s="1"/>
  <c r="M364" i="18"/>
  <c r="N364" i="18" s="1"/>
  <c r="E364" i="19" s="1"/>
  <c r="M364" i="19" s="1"/>
  <c r="N364" i="19" s="1"/>
  <c r="M428" i="18"/>
  <c r="N428" i="18" s="1"/>
  <c r="E428" i="19" s="1"/>
  <c r="M428" i="19" s="1"/>
  <c r="N428" i="19" s="1"/>
  <c r="M474" i="18"/>
  <c r="N474" i="18" s="1"/>
  <c r="E474" i="19" s="1"/>
  <c r="M474" i="19" s="1"/>
  <c r="N474" i="19" s="1"/>
  <c r="M135" i="18"/>
  <c r="N135" i="18" s="1"/>
  <c r="E135" i="19" s="1"/>
  <c r="M135" i="19" s="1"/>
  <c r="N135" i="19" s="1"/>
  <c r="M721" i="18"/>
  <c r="N721" i="18" s="1"/>
  <c r="E721" i="19" s="1"/>
  <c r="M721" i="19" s="1"/>
  <c r="N721" i="19" s="1"/>
  <c r="M570" i="18"/>
  <c r="N570" i="18" s="1"/>
  <c r="E570" i="19" s="1"/>
  <c r="M570" i="19" s="1"/>
  <c r="N570" i="19" s="1"/>
  <c r="M268" i="18"/>
  <c r="N268" i="18" s="1"/>
  <c r="E268" i="19" s="1"/>
  <c r="M268" i="19" s="1"/>
  <c r="N268" i="19" s="1"/>
  <c r="M636" i="18"/>
  <c r="N636" i="18" s="1"/>
  <c r="E636" i="19" s="1"/>
  <c r="M636" i="19" s="1"/>
  <c r="N636" i="19" s="1"/>
  <c r="M601" i="18"/>
  <c r="N601" i="18" s="1"/>
  <c r="E601" i="19" s="1"/>
  <c r="M601" i="19" s="1"/>
  <c r="N601" i="19" s="1"/>
  <c r="M729" i="18"/>
  <c r="N729" i="18" s="1"/>
  <c r="E729" i="19" s="1"/>
  <c r="M729" i="19" s="1"/>
  <c r="N729" i="19" s="1"/>
  <c r="M709" i="18"/>
  <c r="N709" i="18" s="1"/>
  <c r="E709" i="19" s="1"/>
  <c r="M709" i="19" s="1"/>
  <c r="N709" i="19" s="1"/>
  <c r="M669" i="18"/>
  <c r="N669" i="18" s="1"/>
  <c r="E669" i="19" s="1"/>
  <c r="M669" i="19" s="1"/>
  <c r="N669" i="19" s="1"/>
  <c r="M661" i="18"/>
  <c r="N661" i="18" s="1"/>
  <c r="E661" i="19" s="1"/>
  <c r="M661" i="19" s="1"/>
  <c r="N661" i="19" s="1"/>
  <c r="M566" i="18"/>
  <c r="N566" i="18" s="1"/>
  <c r="E566" i="19" s="1"/>
  <c r="M566" i="19" s="1"/>
  <c r="N566" i="19" s="1"/>
  <c r="M433" i="18"/>
  <c r="N433" i="18" s="1"/>
  <c r="E433" i="19" s="1"/>
  <c r="M433" i="19" s="1"/>
  <c r="N433" i="19" s="1"/>
  <c r="M385" i="18"/>
  <c r="N385" i="18" s="1"/>
  <c r="E385" i="19" s="1"/>
  <c r="M385" i="19" s="1"/>
  <c r="N385" i="19" s="1"/>
  <c r="M369" i="18"/>
  <c r="N369" i="18" s="1"/>
  <c r="E369" i="19" s="1"/>
  <c r="M369" i="19" s="1"/>
  <c r="N369" i="19" s="1"/>
  <c r="M665" i="18"/>
  <c r="N665" i="18" s="1"/>
  <c r="E665" i="19" s="1"/>
  <c r="M665" i="19" s="1"/>
  <c r="N665" i="19" s="1"/>
  <c r="M637" i="18"/>
  <c r="N637" i="18" s="1"/>
  <c r="E637" i="19" s="1"/>
  <c r="M637" i="19" s="1"/>
  <c r="N637" i="19" s="1"/>
  <c r="M685" i="18"/>
  <c r="N685" i="18" s="1"/>
  <c r="E685" i="19" s="1"/>
  <c r="M685" i="19" s="1"/>
  <c r="N685" i="19" s="1"/>
  <c r="M399" i="18"/>
  <c r="N399" i="18" s="1"/>
  <c r="E399" i="19" s="1"/>
  <c r="M399" i="19" s="1"/>
  <c r="N399" i="19" s="1"/>
  <c r="M88" i="18"/>
  <c r="N88" i="18" s="1"/>
  <c r="E88" i="19" s="1"/>
  <c r="M88" i="19" s="1"/>
  <c r="N88" i="19" s="1"/>
  <c r="M56" i="18"/>
  <c r="N56" i="18" s="1"/>
  <c r="E56" i="19" s="1"/>
  <c r="M56" i="19" s="1"/>
  <c r="N56" i="19" s="1"/>
  <c r="M24" i="18"/>
  <c r="N24" i="18" s="1"/>
  <c r="E24" i="19" s="1"/>
  <c r="M24" i="19" s="1"/>
  <c r="N24" i="19" s="1"/>
  <c r="M172" i="18"/>
  <c r="N172" i="18" s="1"/>
  <c r="E172" i="19" s="1"/>
  <c r="M172" i="19" s="1"/>
  <c r="N172" i="19" s="1"/>
  <c r="M129" i="18"/>
  <c r="N129" i="18" s="1"/>
  <c r="E129" i="19" s="1"/>
  <c r="M129" i="19" s="1"/>
  <c r="N129" i="19" s="1"/>
  <c r="M467" i="18"/>
  <c r="N467" i="18" s="1"/>
  <c r="E467" i="19" s="1"/>
  <c r="M467" i="19" s="1"/>
  <c r="N467" i="19" s="1"/>
  <c r="M356" i="18"/>
  <c r="N356" i="18" s="1"/>
  <c r="E356" i="19" s="1"/>
  <c r="M356" i="19" s="1"/>
  <c r="N356" i="19" s="1"/>
  <c r="M562" i="18"/>
  <c r="N562" i="18" s="1"/>
  <c r="E562" i="19" s="1"/>
  <c r="M562" i="19" s="1"/>
  <c r="N562" i="19" s="1"/>
  <c r="M389" i="18"/>
  <c r="N389" i="18" s="1"/>
  <c r="E389" i="19" s="1"/>
  <c r="M389" i="19" s="1"/>
  <c r="N389" i="19" s="1"/>
  <c r="M455" i="18"/>
  <c r="N455" i="18" s="1"/>
  <c r="E455" i="19" s="1"/>
  <c r="M455" i="19" s="1"/>
  <c r="N455" i="19" s="1"/>
  <c r="M322" i="18"/>
  <c r="N322" i="18" s="1"/>
  <c r="E322" i="19" s="1"/>
  <c r="M322" i="19" s="1"/>
  <c r="N322" i="19" s="1"/>
  <c r="M630" i="18"/>
  <c r="N630" i="18" s="1"/>
  <c r="E630" i="19" s="1"/>
  <c r="M630" i="19" s="1"/>
  <c r="N630" i="19" s="1"/>
  <c r="M738" i="18"/>
  <c r="N738" i="18" s="1"/>
  <c r="E738" i="19" s="1"/>
  <c r="M738" i="19" s="1"/>
  <c r="N738" i="19" s="1"/>
  <c r="M526" i="18"/>
  <c r="N526" i="18" s="1"/>
  <c r="E526" i="19" s="1"/>
  <c r="M526" i="19" s="1"/>
  <c r="N526" i="19" s="1"/>
  <c r="M300" i="18"/>
  <c r="N300" i="18" s="1"/>
  <c r="E300" i="19" s="1"/>
  <c r="M300" i="19" s="1"/>
  <c r="N300" i="19" s="1"/>
  <c r="M236" i="18"/>
  <c r="N236" i="18" s="1"/>
  <c r="E236" i="19" s="1"/>
  <c r="M236" i="19" s="1"/>
  <c r="N236" i="19" s="1"/>
  <c r="M8" i="18"/>
  <c r="N8" i="18" s="1"/>
  <c r="E8" i="19" s="1"/>
  <c r="M8" i="19" s="1"/>
  <c r="N8" i="19" s="1"/>
  <c r="M192" i="18"/>
  <c r="N192" i="18" s="1"/>
  <c r="E192" i="19" s="1"/>
  <c r="M192" i="19" s="1"/>
  <c r="N192" i="19" s="1"/>
  <c r="M663" i="18"/>
  <c r="N663" i="18" s="1"/>
  <c r="E663" i="19" s="1"/>
  <c r="M663" i="19" s="1"/>
  <c r="N663" i="19" s="1"/>
  <c r="M355" i="18"/>
  <c r="N355" i="18" s="1"/>
  <c r="E355" i="19" s="1"/>
  <c r="M355" i="19" s="1"/>
  <c r="N355" i="19" s="1"/>
  <c r="M53" i="18"/>
  <c r="N53" i="18" s="1"/>
  <c r="E53" i="19" s="1"/>
  <c r="M53" i="19" s="1"/>
  <c r="N53" i="19" s="1"/>
  <c r="M21" i="18"/>
  <c r="N21" i="18" s="1"/>
  <c r="E21" i="19" s="1"/>
  <c r="M21" i="19" s="1"/>
  <c r="N21" i="19" s="1"/>
  <c r="M746" i="18"/>
  <c r="N746" i="18" s="1"/>
  <c r="E746" i="19" s="1"/>
  <c r="M746" i="19" s="1"/>
  <c r="N746" i="19" s="1"/>
  <c r="M523" i="18"/>
  <c r="N523" i="18" s="1"/>
  <c r="E523" i="19" s="1"/>
  <c r="M523" i="19" s="1"/>
  <c r="N523" i="19" s="1"/>
  <c r="M713" i="18"/>
  <c r="N713" i="18" s="1"/>
  <c r="E713" i="19" s="1"/>
  <c r="M713" i="19" s="1"/>
  <c r="N713" i="19" s="1"/>
  <c r="M633" i="18"/>
  <c r="N633" i="18" s="1"/>
  <c r="E633" i="19" s="1"/>
  <c r="M633" i="19" s="1"/>
  <c r="N633" i="19" s="1"/>
  <c r="M625" i="18"/>
  <c r="N625" i="18" s="1"/>
  <c r="E625" i="19" s="1"/>
  <c r="M625" i="19" s="1"/>
  <c r="N625" i="19" s="1"/>
  <c r="M552" i="18"/>
  <c r="N552" i="18" s="1"/>
  <c r="E552" i="19" s="1"/>
  <c r="M552" i="19" s="1"/>
  <c r="N552" i="19" s="1"/>
  <c r="M407" i="18"/>
  <c r="N407" i="18" s="1"/>
  <c r="E407" i="19" s="1"/>
  <c r="M407" i="19" s="1"/>
  <c r="N407" i="19" s="1"/>
  <c r="M391" i="18"/>
  <c r="N391" i="18" s="1"/>
  <c r="E391" i="19" s="1"/>
  <c r="M391" i="19" s="1"/>
  <c r="N391" i="19" s="1"/>
  <c r="M453" i="18"/>
  <c r="N453" i="18" s="1"/>
  <c r="E453" i="19" s="1"/>
  <c r="M453" i="19" s="1"/>
  <c r="N453" i="19" s="1"/>
  <c r="M465" i="18"/>
  <c r="N465" i="18" s="1"/>
  <c r="E465" i="19" s="1"/>
  <c r="M465" i="19" s="1"/>
  <c r="N465" i="19" s="1"/>
  <c r="M370" i="18"/>
  <c r="N370" i="18" s="1"/>
  <c r="E370" i="19" s="1"/>
  <c r="M370" i="19" s="1"/>
  <c r="N370" i="19" s="1"/>
  <c r="M343" i="18"/>
  <c r="N343" i="18" s="1"/>
  <c r="E343" i="19" s="1"/>
  <c r="M343" i="19" s="1"/>
  <c r="N343" i="19" s="1"/>
  <c r="M318" i="18"/>
  <c r="N318" i="18" s="1"/>
  <c r="E318" i="19" s="1"/>
  <c r="M318" i="19" s="1"/>
  <c r="N318" i="19" s="1"/>
  <c r="M284" i="18"/>
  <c r="N284" i="18" s="1"/>
  <c r="E284" i="19" s="1"/>
  <c r="M284" i="19" s="1"/>
  <c r="N284" i="19" s="1"/>
  <c r="M252" i="18"/>
  <c r="N252" i="18" s="1"/>
  <c r="E252" i="19" s="1"/>
  <c r="M252" i="19" s="1"/>
  <c r="N252" i="19" s="1"/>
  <c r="M233" i="18"/>
  <c r="N233" i="18" s="1"/>
  <c r="E233" i="19" s="1"/>
  <c r="M233" i="19" s="1"/>
  <c r="N233" i="19" s="1"/>
  <c r="M204" i="18"/>
  <c r="N204" i="18" s="1"/>
  <c r="E204" i="19" s="1"/>
  <c r="M204" i="19" s="1"/>
  <c r="N204" i="19" s="1"/>
  <c r="M185" i="18"/>
  <c r="N185" i="18" s="1"/>
  <c r="E185" i="19" s="1"/>
  <c r="M185" i="19" s="1"/>
  <c r="N185" i="19" s="1"/>
  <c r="M341" i="18"/>
  <c r="N341" i="18" s="1"/>
  <c r="E341" i="19" s="1"/>
  <c r="M341" i="19" s="1"/>
  <c r="N341" i="19" s="1"/>
  <c r="M325" i="18"/>
  <c r="N325" i="18" s="1"/>
  <c r="E325" i="19" s="1"/>
  <c r="M325" i="19" s="1"/>
  <c r="N325" i="19" s="1"/>
  <c r="M224" i="18"/>
  <c r="N224" i="18" s="1"/>
  <c r="E224" i="19" s="1"/>
  <c r="M224" i="19" s="1"/>
  <c r="N224" i="19" s="1"/>
  <c r="M134" i="18"/>
  <c r="N134" i="18" s="1"/>
  <c r="E134" i="19" s="1"/>
  <c r="M134" i="19" s="1"/>
  <c r="N134" i="19" s="1"/>
  <c r="M126" i="18"/>
  <c r="N126" i="18" s="1"/>
  <c r="E126" i="19" s="1"/>
  <c r="M126" i="19" s="1"/>
  <c r="N126" i="19" s="1"/>
  <c r="M110" i="18"/>
  <c r="N110" i="18" s="1"/>
  <c r="E110" i="19" s="1"/>
  <c r="M110" i="19" s="1"/>
  <c r="N110" i="19" s="1"/>
  <c r="M94" i="18"/>
  <c r="N94" i="18" s="1"/>
  <c r="E94" i="19" s="1"/>
  <c r="M94" i="19" s="1"/>
  <c r="N94" i="19" s="1"/>
  <c r="M78" i="18"/>
  <c r="N78" i="18" s="1"/>
  <c r="E78" i="19" s="1"/>
  <c r="M78" i="19" s="1"/>
  <c r="N78" i="19" s="1"/>
  <c r="M62" i="18"/>
  <c r="N62" i="18" s="1"/>
  <c r="E62" i="19" s="1"/>
  <c r="M62" i="19" s="1"/>
  <c r="N62" i="19" s="1"/>
  <c r="M46" i="18"/>
  <c r="N46" i="18" s="1"/>
  <c r="E46" i="19" s="1"/>
  <c r="M46" i="19" s="1"/>
  <c r="N46" i="19" s="1"/>
  <c r="M30" i="18"/>
  <c r="N30" i="18" s="1"/>
  <c r="E30" i="19" s="1"/>
  <c r="M30" i="19" s="1"/>
  <c r="N30" i="19" s="1"/>
  <c r="M14" i="18"/>
  <c r="N14" i="18" s="1"/>
  <c r="E14" i="19" s="1"/>
  <c r="M14" i="19" s="1"/>
  <c r="N14" i="19" s="1"/>
  <c r="M152" i="18"/>
  <c r="N152" i="18" s="1"/>
  <c r="E152" i="19" s="1"/>
  <c r="M152" i="19" s="1"/>
  <c r="N152" i="19" s="1"/>
  <c r="M220" i="18"/>
  <c r="N220" i="18" s="1"/>
  <c r="E220" i="19" s="1"/>
  <c r="M220" i="19" s="1"/>
  <c r="N220" i="19" s="1"/>
  <c r="M164" i="18"/>
  <c r="N164" i="18" s="1"/>
  <c r="E164" i="19" s="1"/>
  <c r="M164" i="19" s="1"/>
  <c r="N164" i="19" s="1"/>
  <c r="M140" i="18"/>
  <c r="N140" i="18" s="1"/>
  <c r="E140" i="19" s="1"/>
  <c r="M140" i="19" s="1"/>
  <c r="N140" i="19" s="1"/>
  <c r="M240" i="18"/>
  <c r="N240" i="18" s="1"/>
  <c r="E240" i="19" s="1"/>
  <c r="M240" i="19" s="1"/>
  <c r="N240" i="19" s="1"/>
  <c r="M176" i="18"/>
  <c r="N176" i="18" s="1"/>
  <c r="E176" i="19" s="1"/>
  <c r="M176" i="19" s="1"/>
  <c r="N176" i="19" s="1"/>
  <c r="M122" i="18"/>
  <c r="N122" i="18" s="1"/>
  <c r="E122" i="19" s="1"/>
  <c r="M122" i="19" s="1"/>
  <c r="N122" i="19" s="1"/>
  <c r="M106" i="18"/>
  <c r="N106" i="18" s="1"/>
  <c r="E106" i="19" s="1"/>
  <c r="M106" i="19" s="1"/>
  <c r="N106" i="19" s="1"/>
  <c r="M90" i="18"/>
  <c r="N90" i="18" s="1"/>
  <c r="E90" i="19" s="1"/>
  <c r="M90" i="19" s="1"/>
  <c r="N90" i="19" s="1"/>
  <c r="M74" i="18"/>
  <c r="N74" i="18" s="1"/>
  <c r="E74" i="19" s="1"/>
  <c r="M74" i="19" s="1"/>
  <c r="N74" i="19" s="1"/>
  <c r="M42" i="18"/>
  <c r="N42" i="18" s="1"/>
  <c r="E42" i="19" s="1"/>
  <c r="M42" i="19" s="1"/>
  <c r="N42" i="19" s="1"/>
  <c r="M26" i="18"/>
  <c r="N26" i="18" s="1"/>
  <c r="E26" i="19" s="1"/>
  <c r="M26" i="19" s="1"/>
  <c r="N26" i="19" s="1"/>
  <c r="M10" i="18"/>
  <c r="N10" i="18" s="1"/>
  <c r="E10" i="19" s="1"/>
  <c r="M10" i="19" s="1"/>
  <c r="N10" i="19" s="1"/>
  <c r="M723" i="18"/>
  <c r="N723" i="18" s="1"/>
  <c r="E723" i="19" s="1"/>
  <c r="M723" i="19" s="1"/>
  <c r="N723" i="19" s="1"/>
  <c r="M657" i="18"/>
  <c r="N657" i="18" s="1"/>
  <c r="E657" i="19" s="1"/>
  <c r="M657" i="19" s="1"/>
  <c r="N657" i="19" s="1"/>
  <c r="M611" i="18"/>
  <c r="N611" i="18" s="1"/>
  <c r="E611" i="19" s="1"/>
  <c r="M611" i="19" s="1"/>
  <c r="N611" i="19" s="1"/>
  <c r="M519" i="18"/>
  <c r="N519" i="18" s="1"/>
  <c r="E519" i="19" s="1"/>
  <c r="M519" i="19" s="1"/>
  <c r="N519" i="19" s="1"/>
  <c r="M534" i="18"/>
  <c r="N534" i="18" s="1"/>
  <c r="E534" i="19" s="1"/>
  <c r="M534" i="19" s="1"/>
  <c r="N534" i="19" s="1"/>
  <c r="M491" i="18"/>
  <c r="N491" i="18" s="1"/>
  <c r="E491" i="19" s="1"/>
  <c r="M491" i="19" s="1"/>
  <c r="N491" i="19" s="1"/>
  <c r="M457" i="18"/>
  <c r="N457" i="18" s="1"/>
  <c r="E457" i="19" s="1"/>
  <c r="M457" i="19" s="1"/>
  <c r="N457" i="19" s="1"/>
  <c r="M530" i="18"/>
  <c r="N530" i="18" s="1"/>
  <c r="E530" i="19" s="1"/>
  <c r="M530" i="19" s="1"/>
  <c r="N530" i="19" s="1"/>
  <c r="M487" i="18"/>
  <c r="N487" i="18" s="1"/>
  <c r="E487" i="19" s="1"/>
  <c r="M487" i="19" s="1"/>
  <c r="N487" i="19" s="1"/>
  <c r="M747" i="18"/>
  <c r="N747" i="18" s="1"/>
  <c r="E747" i="19" s="1"/>
  <c r="M747" i="19" s="1"/>
  <c r="N747" i="19" s="1"/>
  <c r="M724" i="18"/>
  <c r="N724" i="18" s="1"/>
  <c r="E724" i="19" s="1"/>
  <c r="M724" i="19" s="1"/>
  <c r="N724" i="19" s="1"/>
  <c r="M705" i="18"/>
  <c r="N705" i="18" s="1"/>
  <c r="E705" i="19" s="1"/>
  <c r="M705" i="19" s="1"/>
  <c r="N705" i="19" s="1"/>
  <c r="M717" i="18"/>
  <c r="N717" i="18" s="1"/>
  <c r="E717" i="19" s="1"/>
  <c r="M717" i="19" s="1"/>
  <c r="N717" i="19" s="1"/>
  <c r="M605" i="18"/>
  <c r="N605" i="18" s="1"/>
  <c r="E605" i="19" s="1"/>
  <c r="M605" i="19" s="1"/>
  <c r="N605" i="19" s="1"/>
  <c r="M653" i="18"/>
  <c r="N653" i="18" s="1"/>
  <c r="E653" i="19" s="1"/>
  <c r="M653" i="19" s="1"/>
  <c r="N653" i="19" s="1"/>
  <c r="M613" i="18"/>
  <c r="N613" i="18" s="1"/>
  <c r="E613" i="19" s="1"/>
  <c r="M613" i="19" s="1"/>
  <c r="N613" i="19" s="1"/>
  <c r="M599" i="18"/>
  <c r="N599" i="18" s="1"/>
  <c r="E599" i="19" s="1"/>
  <c r="M599" i="19" s="1"/>
  <c r="N599" i="19" s="1"/>
  <c r="M558" i="18"/>
  <c r="N558" i="18" s="1"/>
  <c r="E558" i="19" s="1"/>
  <c r="M558" i="19" s="1"/>
  <c r="N558" i="19" s="1"/>
  <c r="M495" i="18"/>
  <c r="N495" i="18" s="1"/>
  <c r="E495" i="19" s="1"/>
  <c r="M495" i="19" s="1"/>
  <c r="N495" i="19" s="1"/>
  <c r="M459" i="18"/>
  <c r="N459" i="18" s="1"/>
  <c r="E459" i="19" s="1"/>
  <c r="M459" i="19" s="1"/>
  <c r="N459" i="19" s="1"/>
  <c r="M451" i="18"/>
  <c r="N451" i="18" s="1"/>
  <c r="E451" i="19" s="1"/>
  <c r="M451" i="19" s="1"/>
  <c r="N451" i="19" s="1"/>
  <c r="M546" i="18"/>
  <c r="N546" i="18" s="1"/>
  <c r="E546" i="19" s="1"/>
  <c r="M546" i="19" s="1"/>
  <c r="N546" i="19" s="1"/>
  <c r="M512" i="18"/>
  <c r="N512" i="18" s="1"/>
  <c r="E512" i="19" s="1"/>
  <c r="M512" i="19" s="1"/>
  <c r="N512" i="19" s="1"/>
  <c r="M499" i="18"/>
  <c r="N499" i="18" s="1"/>
  <c r="E499" i="19" s="1"/>
  <c r="M499" i="19" s="1"/>
  <c r="N499" i="19" s="1"/>
  <c r="M509" i="18"/>
  <c r="N509" i="18" s="1"/>
  <c r="E509" i="19" s="1"/>
  <c r="M509" i="19" s="1"/>
  <c r="N509" i="19" s="1"/>
  <c r="M493" i="18"/>
  <c r="N493" i="18" s="1"/>
  <c r="E493" i="19" s="1"/>
  <c r="M493" i="19" s="1"/>
  <c r="N493" i="19" s="1"/>
  <c r="M333" i="18"/>
  <c r="N333" i="18" s="1"/>
  <c r="E333" i="19" s="1"/>
  <c r="M333" i="19" s="1"/>
  <c r="N333" i="19" s="1"/>
  <c r="M218" i="18"/>
  <c r="N218" i="18" s="1"/>
  <c r="E218" i="19" s="1"/>
  <c r="M218" i="19" s="1"/>
  <c r="N218" i="19" s="1"/>
  <c r="M202" i="18"/>
  <c r="N202" i="18" s="1"/>
  <c r="E202" i="19" s="1"/>
  <c r="M202" i="19" s="1"/>
  <c r="N202" i="19" s="1"/>
  <c r="M186" i="18"/>
  <c r="N186" i="18" s="1"/>
  <c r="E186" i="19" s="1"/>
  <c r="M186" i="19" s="1"/>
  <c r="N186" i="19" s="1"/>
  <c r="M392" i="18"/>
  <c r="N392" i="18" s="1"/>
  <c r="E392" i="19" s="1"/>
  <c r="M392" i="19" s="1"/>
  <c r="N392" i="19" s="1"/>
  <c r="M366" i="18"/>
  <c r="N366" i="18" s="1"/>
  <c r="E366" i="19" s="1"/>
  <c r="M366" i="19" s="1"/>
  <c r="N366" i="19" s="1"/>
  <c r="M352" i="18"/>
  <c r="N352" i="18" s="1"/>
  <c r="E352" i="19" s="1"/>
  <c r="M352" i="19" s="1"/>
  <c r="N352" i="19" s="1"/>
  <c r="M374" i="18"/>
  <c r="N374" i="18" s="1"/>
  <c r="E374" i="19" s="1"/>
  <c r="M374" i="19" s="1"/>
  <c r="N374" i="19" s="1"/>
  <c r="M445" i="18"/>
  <c r="N445" i="18" s="1"/>
  <c r="E445" i="19" s="1"/>
  <c r="M445" i="19" s="1"/>
  <c r="N445" i="19" s="1"/>
  <c r="M329" i="18"/>
  <c r="N329" i="18" s="1"/>
  <c r="E329" i="19" s="1"/>
  <c r="M329" i="19" s="1"/>
  <c r="N329" i="19" s="1"/>
  <c r="M316" i="18"/>
  <c r="N316" i="18" s="1"/>
  <c r="E316" i="19" s="1"/>
  <c r="M316" i="19" s="1"/>
  <c r="N316" i="19" s="1"/>
  <c r="M551" i="18"/>
  <c r="N551" i="18" s="1"/>
  <c r="E551" i="19" s="1"/>
  <c r="M551" i="19" s="1"/>
  <c r="N551" i="19" s="1"/>
  <c r="M294" i="18"/>
  <c r="N294" i="18" s="1"/>
  <c r="E294" i="19" s="1"/>
  <c r="M294" i="19" s="1"/>
  <c r="N294" i="19" s="1"/>
  <c r="M286" i="18"/>
  <c r="N286" i="18" s="1"/>
  <c r="E286" i="19" s="1"/>
  <c r="M286" i="19" s="1"/>
  <c r="N286" i="19" s="1"/>
  <c r="M230" i="18"/>
  <c r="N230" i="18" s="1"/>
  <c r="E230" i="19" s="1"/>
  <c r="M230" i="19" s="1"/>
  <c r="N230" i="19" s="1"/>
  <c r="M222" i="18"/>
  <c r="N222" i="18" s="1"/>
  <c r="E222" i="19" s="1"/>
  <c r="M222" i="19" s="1"/>
  <c r="N222" i="19" s="1"/>
  <c r="M367" i="18"/>
  <c r="N367" i="18" s="1"/>
  <c r="E367" i="19" s="1"/>
  <c r="M367" i="19" s="1"/>
  <c r="N367" i="19" s="1"/>
  <c r="M334" i="18"/>
  <c r="N334" i="18" s="1"/>
  <c r="E334" i="19" s="1"/>
  <c r="M334" i="19" s="1"/>
  <c r="N334" i="19" s="1"/>
  <c r="M297" i="18"/>
  <c r="N297" i="18" s="1"/>
  <c r="E297" i="19" s="1"/>
  <c r="M297" i="19" s="1"/>
  <c r="N297" i="19" s="1"/>
  <c r="M188" i="18"/>
  <c r="N188" i="18" s="1"/>
  <c r="E188" i="19" s="1"/>
  <c r="M188" i="19" s="1"/>
  <c r="N188" i="19" s="1"/>
  <c r="M169" i="18"/>
  <c r="N169" i="18" s="1"/>
  <c r="E169" i="19" s="1"/>
  <c r="M169" i="19" s="1"/>
  <c r="N169" i="19" s="1"/>
  <c r="M649" i="18"/>
  <c r="N649" i="18" s="1"/>
  <c r="E649" i="19" s="1"/>
  <c r="M649" i="19" s="1"/>
  <c r="N649" i="19" s="1"/>
  <c r="M520" i="18"/>
  <c r="N520" i="18" s="1"/>
  <c r="E520" i="19" s="1"/>
  <c r="M520" i="19" s="1"/>
  <c r="N520" i="19" s="1"/>
  <c r="M515" i="18"/>
  <c r="N515" i="18" s="1"/>
  <c r="E515" i="19" s="1"/>
  <c r="M515" i="19" s="1"/>
  <c r="N515" i="19" s="1"/>
  <c r="M483" i="18"/>
  <c r="N483" i="18" s="1"/>
  <c r="E483" i="19" s="1"/>
  <c r="M483" i="19" s="1"/>
  <c r="N483" i="19" s="1"/>
  <c r="M381" i="18"/>
  <c r="N381" i="18" s="1"/>
  <c r="E381" i="19" s="1"/>
  <c r="M381" i="19" s="1"/>
  <c r="N381" i="19" s="1"/>
  <c r="M178" i="18"/>
  <c r="N178" i="18" s="1"/>
  <c r="E178" i="19" s="1"/>
  <c r="M178" i="19" s="1"/>
  <c r="N178" i="19" s="1"/>
  <c r="M162" i="18"/>
  <c r="N162" i="18" s="1"/>
  <c r="E162" i="19" s="1"/>
  <c r="M162" i="19" s="1"/>
  <c r="N162" i="19" s="1"/>
  <c r="M157" i="18"/>
  <c r="N157" i="18" s="1"/>
  <c r="E157" i="19" s="1"/>
  <c r="M157" i="19" s="1"/>
  <c r="N157" i="19" s="1"/>
  <c r="M149" i="18"/>
  <c r="N149" i="18" s="1"/>
  <c r="E149" i="19" s="1"/>
  <c r="M149" i="19" s="1"/>
  <c r="N149" i="19" s="1"/>
  <c r="M208" i="18"/>
  <c r="N208" i="18" s="1"/>
  <c r="E208" i="19" s="1"/>
  <c r="M208" i="19" s="1"/>
  <c r="N208" i="19" s="1"/>
  <c r="M98" i="18"/>
  <c r="N98" i="18" s="1"/>
  <c r="E98" i="19" s="1"/>
  <c r="M98" i="19" s="1"/>
  <c r="N98" i="19" s="1"/>
  <c r="M66" i="18"/>
  <c r="N66" i="18" s="1"/>
  <c r="E66" i="19" s="1"/>
  <c r="M66" i="19" s="1"/>
  <c r="N66" i="19" s="1"/>
  <c r="M50" i="18"/>
  <c r="N50" i="18" s="1"/>
  <c r="E50" i="19" s="1"/>
  <c r="M50" i="19" s="1"/>
  <c r="N50" i="19" s="1"/>
  <c r="M34" i="18"/>
  <c r="N34" i="18" s="1"/>
  <c r="E34" i="19" s="1"/>
  <c r="M34" i="19" s="1"/>
  <c r="N34" i="19" s="1"/>
  <c r="M18" i="18"/>
  <c r="N18" i="18" s="1"/>
  <c r="E18" i="19" s="1"/>
  <c r="M18" i="19" s="1"/>
  <c r="N18" i="19" s="1"/>
  <c r="M144" i="18"/>
  <c r="N144" i="18" s="1"/>
  <c r="E144" i="19" s="1"/>
  <c r="M144" i="19" s="1"/>
  <c r="N144" i="19" s="1"/>
  <c r="M5" i="18"/>
  <c r="N5" i="18" s="1"/>
  <c r="E5" i="19" s="1"/>
  <c r="M5" i="19" s="1"/>
  <c r="N5" i="19" s="1"/>
  <c r="N748" i="19" s="1"/>
  <c r="E17" i="1" s="1"/>
  <c r="M582" i="18"/>
  <c r="N582" i="18" s="1"/>
  <c r="E582" i="19" s="1"/>
  <c r="M582" i="19" s="1"/>
  <c r="N582" i="19" s="1"/>
  <c r="M138" i="18"/>
  <c r="N138" i="18" s="1"/>
  <c r="E138" i="19" s="1"/>
  <c r="M138" i="19" s="1"/>
  <c r="N138" i="19" s="1"/>
  <c r="M393" i="18"/>
  <c r="N393" i="18" s="1"/>
  <c r="E393" i="19" s="1"/>
  <c r="M393" i="19" s="1"/>
  <c r="N393" i="19" s="1"/>
  <c r="M421" i="18"/>
  <c r="N421" i="18" s="1"/>
  <c r="E421" i="19" s="1"/>
  <c r="M421" i="19" s="1"/>
  <c r="N421" i="19" s="1"/>
  <c r="M405" i="18"/>
  <c r="N405" i="18" s="1"/>
  <c r="E405" i="19" s="1"/>
  <c r="M405" i="19" s="1"/>
  <c r="N405" i="19" s="1"/>
  <c r="L750" i="18"/>
  <c r="D722" i="10"/>
  <c r="D741" i="10"/>
  <c r="E741" i="10" s="1"/>
  <c r="D733" i="10"/>
  <c r="E733" i="10" s="1"/>
  <c r="D725" i="10"/>
  <c r="E725" i="10" s="1"/>
  <c r="D744" i="10"/>
  <c r="E744" i="10" s="1"/>
  <c r="D738" i="10"/>
  <c r="E738" i="10" s="1"/>
  <c r="D743" i="10"/>
  <c r="E743" i="10" s="1"/>
  <c r="D745" i="10"/>
  <c r="E745" i="10" s="1"/>
  <c r="D737" i="10"/>
  <c r="E737" i="10" s="1"/>
  <c r="D729" i="10"/>
  <c r="E729" i="10" s="1"/>
  <c r="D721" i="10"/>
  <c r="D746" i="10"/>
  <c r="D742" i="10"/>
  <c r="E742" i="10" s="1"/>
  <c r="D734" i="10"/>
  <c r="E734" i="10" s="1"/>
  <c r="D730" i="10"/>
  <c r="D726" i="10"/>
  <c r="D736" i="10"/>
  <c r="E736" i="10" s="1"/>
  <c r="D732" i="10"/>
  <c r="E732" i="10" s="1"/>
  <c r="D720" i="10"/>
  <c r="D747" i="10"/>
  <c r="E747" i="10" s="1"/>
  <c r="D735" i="10"/>
  <c r="E735" i="10" s="1"/>
  <c r="D731" i="10"/>
  <c r="E731" i="10" s="1"/>
  <c r="D740" i="10"/>
  <c r="E740" i="10" s="1"/>
  <c r="D728" i="10"/>
  <c r="E728" i="10" s="1"/>
  <c r="D724" i="10"/>
  <c r="E724" i="10" s="1"/>
  <c r="D739" i="10"/>
  <c r="E739" i="10" s="1"/>
  <c r="D727" i="10"/>
  <c r="E727" i="10" s="1"/>
  <c r="D723" i="10"/>
  <c r="E746" i="10"/>
  <c r="E730" i="10"/>
  <c r="E726" i="10"/>
  <c r="H6" i="7"/>
  <c r="H7" i="7"/>
  <c r="H8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L29" i="19" l="1" a="1"/>
  <c r="L29" i="19" s="1"/>
  <c r="H29" i="19" a="1"/>
  <c r="H29" i="19" s="1"/>
  <c r="G29" i="19" a="1"/>
  <c r="G29" i="19" s="1"/>
  <c r="F29" i="19" a="1"/>
  <c r="F29" i="19" s="1"/>
  <c r="L6" i="19" a="1"/>
  <c r="L6" i="19" s="1"/>
  <c r="H6" i="19" a="1"/>
  <c r="H6" i="19" s="1"/>
  <c r="G6" i="19" a="1"/>
  <c r="G6" i="19" s="1"/>
  <c r="F6" i="19" a="1"/>
  <c r="F6" i="19" s="1"/>
  <c r="L52" i="19" a="1"/>
  <c r="L52" i="19" s="1"/>
  <c r="H52" i="19" a="1"/>
  <c r="H52" i="19" s="1"/>
  <c r="G52" i="19" a="1"/>
  <c r="G52" i="19" s="1"/>
  <c r="F52" i="19" a="1"/>
  <c r="F52" i="19" s="1"/>
  <c r="A76" i="19"/>
  <c r="A53" i="19"/>
  <c r="A7" i="19"/>
  <c r="A30" i="19"/>
  <c r="M750" i="18"/>
  <c r="L53" i="19" l="1" a="1"/>
  <c r="L53" i="19" s="1"/>
  <c r="H53" i="19" a="1"/>
  <c r="H53" i="19" s="1"/>
  <c r="G53" i="19" a="1"/>
  <c r="G53" i="19" s="1"/>
  <c r="F53" i="19" a="1"/>
  <c r="F53" i="19" s="1"/>
  <c r="L76" i="19" a="1"/>
  <c r="L76" i="19" s="1"/>
  <c r="H76" i="19" a="1"/>
  <c r="H76" i="19" s="1"/>
  <c r="G76" i="19" a="1"/>
  <c r="G76" i="19" s="1"/>
  <c r="F76" i="19" a="1"/>
  <c r="F76" i="19" s="1"/>
  <c r="L7" i="19" a="1"/>
  <c r="L7" i="19" s="1"/>
  <c r="H7" i="19" a="1"/>
  <c r="H7" i="19" s="1"/>
  <c r="G7" i="19" a="1"/>
  <c r="G7" i="19" s="1"/>
  <c r="F7" i="19" a="1"/>
  <c r="F7" i="19" s="1"/>
  <c r="L30" i="19" a="1"/>
  <c r="L30" i="19" s="1"/>
  <c r="H30" i="19" a="1"/>
  <c r="H30" i="19" s="1"/>
  <c r="G30" i="19" a="1"/>
  <c r="G30" i="19" s="1"/>
  <c r="F30" i="19" a="1"/>
  <c r="F30" i="19" s="1"/>
  <c r="A77" i="19"/>
  <c r="A54" i="19"/>
  <c r="A100" i="19"/>
  <c r="A31" i="19"/>
  <c r="A8" i="19"/>
  <c r="A2" i="15"/>
  <c r="L31" i="19" l="1" a="1"/>
  <c r="L31" i="19" s="1"/>
  <c r="G31" i="19" a="1"/>
  <c r="G31" i="19" s="1"/>
  <c r="H31" i="19" a="1"/>
  <c r="H31" i="19" s="1"/>
  <c r="F31" i="19" a="1"/>
  <c r="F31" i="19" s="1"/>
  <c r="L54" i="19" a="1"/>
  <c r="L54" i="19" s="1"/>
  <c r="H54" i="19" a="1"/>
  <c r="H54" i="19" s="1"/>
  <c r="F54" i="19" a="1"/>
  <c r="F54" i="19" s="1"/>
  <c r="G54" i="19" a="1"/>
  <c r="G54" i="19" s="1"/>
  <c r="L77" i="19" a="1"/>
  <c r="L77" i="19" s="1"/>
  <c r="H77" i="19" a="1"/>
  <c r="H77" i="19" s="1"/>
  <c r="G77" i="19" a="1"/>
  <c r="G77" i="19" s="1"/>
  <c r="F77" i="19" a="1"/>
  <c r="F77" i="19" s="1"/>
  <c r="L8" i="19" a="1"/>
  <c r="L8" i="19" s="1"/>
  <c r="H8" i="19" a="1"/>
  <c r="H8" i="19" s="1"/>
  <c r="G8" i="19" a="1"/>
  <c r="G8" i="19" s="1"/>
  <c r="F8" i="19" a="1"/>
  <c r="F8" i="19" s="1"/>
  <c r="L100" i="19" a="1"/>
  <c r="L100" i="19" s="1"/>
  <c r="H100" i="19" a="1"/>
  <c r="H100" i="19" s="1"/>
  <c r="F100" i="19" a="1"/>
  <c r="F100" i="19" s="1"/>
  <c r="G100" i="19" a="1"/>
  <c r="G100" i="19" s="1"/>
  <c r="A55" i="19"/>
  <c r="A124" i="19"/>
  <c r="A78" i="19"/>
  <c r="A101" i="19"/>
  <c r="A32" i="19"/>
  <c r="A9" i="19"/>
  <c r="D9" i="1"/>
  <c r="D8" i="1"/>
  <c r="L101" i="19" l="1" a="1"/>
  <c r="L101" i="19" s="1"/>
  <c r="H101" i="19" a="1"/>
  <c r="H101" i="19" s="1"/>
  <c r="G101" i="19" a="1"/>
  <c r="G101" i="19" s="1"/>
  <c r="F101" i="19" a="1"/>
  <c r="F101" i="19" s="1"/>
  <c r="L78" i="19" a="1"/>
  <c r="L78" i="19" s="1"/>
  <c r="H78" i="19" a="1"/>
  <c r="H78" i="19" s="1"/>
  <c r="F78" i="19" a="1"/>
  <c r="F78" i="19" s="1"/>
  <c r="G78" i="19" a="1"/>
  <c r="G78" i="19" s="1"/>
  <c r="L9" i="19" a="1"/>
  <c r="L9" i="19" s="1"/>
  <c r="H9" i="19" a="1"/>
  <c r="H9" i="19" s="1"/>
  <c r="F9" i="19" a="1"/>
  <c r="F9" i="19" s="1"/>
  <c r="G9" i="19" a="1"/>
  <c r="G9" i="19" s="1"/>
  <c r="L32" i="19" a="1"/>
  <c r="L32" i="19" s="1"/>
  <c r="H32" i="19" a="1"/>
  <c r="H32" i="19" s="1"/>
  <c r="G32" i="19" a="1"/>
  <c r="G32" i="19" s="1"/>
  <c r="F32" i="19" a="1"/>
  <c r="F32" i="19" s="1"/>
  <c r="L55" i="19" a="1"/>
  <c r="L55" i="19" s="1"/>
  <c r="H55" i="19" a="1"/>
  <c r="H55" i="19" s="1"/>
  <c r="G55" i="19" a="1"/>
  <c r="G55" i="19" s="1"/>
  <c r="F55" i="19" a="1"/>
  <c r="F55" i="19" s="1"/>
  <c r="L124" i="19" a="1"/>
  <c r="L124" i="19" s="1"/>
  <c r="H124" i="19" a="1"/>
  <c r="H124" i="19" s="1"/>
  <c r="G124" i="19" a="1"/>
  <c r="G124" i="19" s="1"/>
  <c r="F124" i="19" a="1"/>
  <c r="F124" i="19" s="1"/>
  <c r="A56" i="19"/>
  <c r="A125" i="19"/>
  <c r="A102" i="19"/>
  <c r="A148" i="19"/>
  <c r="A79" i="19"/>
  <c r="A33" i="19"/>
  <c r="A10" i="19"/>
  <c r="A20" i="15"/>
  <c r="E10" i="1" s="1"/>
  <c r="L10" i="19" l="1" a="1"/>
  <c r="L10" i="19" s="1"/>
  <c r="H10" i="19" a="1"/>
  <c r="H10" i="19" s="1"/>
  <c r="G10" i="19" a="1"/>
  <c r="G10" i="19" s="1"/>
  <c r="F10" i="19" a="1"/>
  <c r="F10" i="19" s="1"/>
  <c r="L102" i="19" a="1"/>
  <c r="L102" i="19" s="1"/>
  <c r="H102" i="19" a="1"/>
  <c r="H102" i="19" s="1"/>
  <c r="G102" i="19" a="1"/>
  <c r="G102" i="19" s="1"/>
  <c r="F102" i="19" a="1"/>
  <c r="F102" i="19" s="1"/>
  <c r="L33" i="19" a="1"/>
  <c r="L33" i="19" s="1"/>
  <c r="H33" i="19" a="1"/>
  <c r="H33" i="19" s="1"/>
  <c r="G33" i="19" a="1"/>
  <c r="G33" i="19" s="1"/>
  <c r="F33" i="19" a="1"/>
  <c r="F33" i="19" s="1"/>
  <c r="L125" i="19" a="1"/>
  <c r="L125" i="19" s="1"/>
  <c r="H125" i="19" a="1"/>
  <c r="H125" i="19" s="1"/>
  <c r="G125" i="19" a="1"/>
  <c r="G125" i="19" s="1"/>
  <c r="F125" i="19" a="1"/>
  <c r="F125" i="19" s="1"/>
  <c r="L148" i="19" a="1"/>
  <c r="L148" i="19" s="1"/>
  <c r="H148" i="19" a="1"/>
  <c r="H148" i="19" s="1"/>
  <c r="G148" i="19" a="1"/>
  <c r="G148" i="19" s="1"/>
  <c r="F148" i="19" a="1"/>
  <c r="F148" i="19" s="1"/>
  <c r="L79" i="19" a="1"/>
  <c r="L79" i="19" s="1"/>
  <c r="H79" i="19" a="1"/>
  <c r="H79" i="19" s="1"/>
  <c r="G79" i="19" a="1"/>
  <c r="G79" i="19" s="1"/>
  <c r="F79" i="19" a="1"/>
  <c r="F79" i="19" s="1"/>
  <c r="L56" i="19" a="1"/>
  <c r="L56" i="19" s="1"/>
  <c r="H56" i="19" a="1"/>
  <c r="H56" i="19" s="1"/>
  <c r="F56" i="19" a="1"/>
  <c r="F56" i="19" s="1"/>
  <c r="G56" i="19" a="1"/>
  <c r="G56" i="19" s="1"/>
  <c r="A57" i="19"/>
  <c r="A103" i="19"/>
  <c r="A172" i="19"/>
  <c r="A126" i="19"/>
  <c r="A149" i="19"/>
  <c r="A80" i="19"/>
  <c r="A11" i="19"/>
  <c r="A34" i="19"/>
  <c r="H7" i="16"/>
  <c r="H80" i="19" l="1" a="1"/>
  <c r="H80" i="19" s="1"/>
  <c r="L80" i="19" a="1"/>
  <c r="L80" i="19" s="1"/>
  <c r="G80" i="19" a="1"/>
  <c r="G80" i="19" s="1"/>
  <c r="F80" i="19" a="1"/>
  <c r="F80" i="19" s="1"/>
  <c r="L103" i="19" a="1"/>
  <c r="L103" i="19" s="1"/>
  <c r="H103" i="19" a="1"/>
  <c r="H103" i="19" s="1"/>
  <c r="G103" i="19" a="1"/>
  <c r="G103" i="19" s="1"/>
  <c r="F103" i="19" a="1"/>
  <c r="F103" i="19" s="1"/>
  <c r="L149" i="19" a="1"/>
  <c r="L149" i="19" s="1"/>
  <c r="H149" i="19" a="1"/>
  <c r="H149" i="19" s="1"/>
  <c r="G149" i="19" a="1"/>
  <c r="G149" i="19" s="1"/>
  <c r="F149" i="19" a="1"/>
  <c r="F149" i="19" s="1"/>
  <c r="L57" i="19" a="1"/>
  <c r="L57" i="19" s="1"/>
  <c r="H57" i="19" a="1"/>
  <c r="H57" i="19" s="1"/>
  <c r="F57" i="19" a="1"/>
  <c r="F57" i="19" s="1"/>
  <c r="G57" i="19" a="1"/>
  <c r="G57" i="19" s="1"/>
  <c r="L34" i="19" a="1"/>
  <c r="L34" i="19" s="1"/>
  <c r="H34" i="19" a="1"/>
  <c r="H34" i="19" s="1"/>
  <c r="G34" i="19" a="1"/>
  <c r="G34" i="19" s="1"/>
  <c r="F34" i="19" a="1"/>
  <c r="F34" i="19" s="1"/>
  <c r="L126" i="19" a="1"/>
  <c r="L126" i="19" s="1"/>
  <c r="H126" i="19" a="1"/>
  <c r="H126" i="19" s="1"/>
  <c r="G126" i="19" a="1"/>
  <c r="G126" i="19" s="1"/>
  <c r="F126" i="19" a="1"/>
  <c r="F126" i="19" s="1"/>
  <c r="L11" i="19" a="1"/>
  <c r="L11" i="19" s="1"/>
  <c r="H11" i="19" a="1"/>
  <c r="H11" i="19" s="1"/>
  <c r="G11" i="19" a="1"/>
  <c r="G11" i="19" s="1"/>
  <c r="F11" i="19" a="1"/>
  <c r="F11" i="19" s="1"/>
  <c r="L172" i="19" a="1"/>
  <c r="L172" i="19" s="1"/>
  <c r="H172" i="19" a="1"/>
  <c r="H172" i="19" s="1"/>
  <c r="G172" i="19" a="1"/>
  <c r="G172" i="19" s="1"/>
  <c r="F172" i="19" a="1"/>
  <c r="F172" i="19" s="1"/>
  <c r="A58" i="19"/>
  <c r="A104" i="19"/>
  <c r="A173" i="19"/>
  <c r="A150" i="19"/>
  <c r="A196" i="19"/>
  <c r="A127" i="19"/>
  <c r="A81" i="19"/>
  <c r="A35" i="19"/>
  <c r="A12" i="19"/>
  <c r="H13" i="16"/>
  <c r="E20" i="1" s="1"/>
  <c r="E24" i="1" s="1"/>
  <c r="H37" i="1" s="1"/>
  <c r="C6" i="4"/>
  <c r="L81" i="19" l="1" a="1"/>
  <c r="L81" i="19" s="1"/>
  <c r="H81" i="19" a="1"/>
  <c r="H81" i="19" s="1"/>
  <c r="G81" i="19" a="1"/>
  <c r="G81" i="19" s="1"/>
  <c r="F81" i="19" a="1"/>
  <c r="F81" i="19" s="1"/>
  <c r="L173" i="19" a="1"/>
  <c r="L173" i="19" s="1"/>
  <c r="H173" i="19" a="1"/>
  <c r="H173" i="19" s="1"/>
  <c r="G173" i="19" a="1"/>
  <c r="G173" i="19" s="1"/>
  <c r="F173" i="19" a="1"/>
  <c r="F173" i="19" s="1"/>
  <c r="L127" i="19" a="1"/>
  <c r="L127" i="19" s="1"/>
  <c r="H127" i="19" a="1"/>
  <c r="H127" i="19" s="1"/>
  <c r="G127" i="19" a="1"/>
  <c r="G127" i="19" s="1"/>
  <c r="F127" i="19" a="1"/>
  <c r="F127" i="19" s="1"/>
  <c r="L104" i="19" a="1"/>
  <c r="L104" i="19" s="1"/>
  <c r="H104" i="19" a="1"/>
  <c r="H104" i="19" s="1"/>
  <c r="G104" i="19" a="1"/>
  <c r="G104" i="19" s="1"/>
  <c r="F104" i="19" a="1"/>
  <c r="F104" i="19" s="1"/>
  <c r="L12" i="19" a="1"/>
  <c r="L12" i="19" s="1"/>
  <c r="G12" i="19" a="1"/>
  <c r="G12" i="19" s="1"/>
  <c r="H12" i="19" a="1"/>
  <c r="H12" i="19" s="1"/>
  <c r="F12" i="19" a="1"/>
  <c r="F12" i="19" s="1"/>
  <c r="L196" i="19" a="1"/>
  <c r="L196" i="19" s="1"/>
  <c r="H196" i="19" a="1"/>
  <c r="H196" i="19" s="1"/>
  <c r="G196" i="19" a="1"/>
  <c r="G196" i="19" s="1"/>
  <c r="F196" i="19" a="1"/>
  <c r="F196" i="19" s="1"/>
  <c r="L58" i="19" a="1"/>
  <c r="L58" i="19" s="1"/>
  <c r="H58" i="19" a="1"/>
  <c r="H58" i="19" s="1"/>
  <c r="G58" i="19" a="1"/>
  <c r="G58" i="19" s="1"/>
  <c r="F58" i="19" a="1"/>
  <c r="F58" i="19" s="1"/>
  <c r="L35" i="19" a="1"/>
  <c r="L35" i="19" s="1"/>
  <c r="H35" i="19" a="1"/>
  <c r="H35" i="19" s="1"/>
  <c r="G35" i="19" a="1"/>
  <c r="G35" i="19" s="1"/>
  <c r="F35" i="19" a="1"/>
  <c r="F35" i="19" s="1"/>
  <c r="L150" i="19" a="1"/>
  <c r="L150" i="19" s="1"/>
  <c r="H150" i="19" a="1"/>
  <c r="H150" i="19" s="1"/>
  <c r="G150" i="19" a="1"/>
  <c r="G150" i="19" s="1"/>
  <c r="F150" i="19" a="1"/>
  <c r="F150" i="19" s="1"/>
  <c r="A82" i="19"/>
  <c r="A59" i="19"/>
  <c r="A105" i="19"/>
  <c r="A151" i="19"/>
  <c r="A220" i="19"/>
  <c r="A174" i="19"/>
  <c r="A197" i="19"/>
  <c r="A128" i="19"/>
  <c r="A36" i="19"/>
  <c r="A13" i="19"/>
  <c r="E21" i="2"/>
  <c r="G21" i="2"/>
  <c r="E23" i="2"/>
  <c r="G23" i="2"/>
  <c r="E25" i="2"/>
  <c r="G25" i="2"/>
  <c r="E33" i="2"/>
  <c r="G33" i="2"/>
  <c r="G6" i="4"/>
  <c r="L36" i="19" l="1" a="1"/>
  <c r="L36" i="19" s="1"/>
  <c r="H36" i="19" a="1"/>
  <c r="H36" i="19" s="1"/>
  <c r="G36" i="19" a="1"/>
  <c r="G36" i="19" s="1"/>
  <c r="F36" i="19" a="1"/>
  <c r="F36" i="19" s="1"/>
  <c r="L82" i="19" a="1"/>
  <c r="L82" i="19" s="1"/>
  <c r="G82" i="19" a="1"/>
  <c r="G82" i="19" s="1"/>
  <c r="H82" i="19" a="1"/>
  <c r="H82" i="19" s="1"/>
  <c r="F82" i="19" a="1"/>
  <c r="F82" i="19" s="1"/>
  <c r="L128" i="19" a="1"/>
  <c r="L128" i="19" s="1"/>
  <c r="H128" i="19" a="1"/>
  <c r="H128" i="19" s="1"/>
  <c r="G128" i="19" a="1"/>
  <c r="G128" i="19" s="1"/>
  <c r="F128" i="19" a="1"/>
  <c r="F128" i="19" s="1"/>
  <c r="L151" i="19" a="1"/>
  <c r="L151" i="19" s="1"/>
  <c r="H151" i="19" a="1"/>
  <c r="H151" i="19" s="1"/>
  <c r="G151" i="19" a="1"/>
  <c r="G151" i="19" s="1"/>
  <c r="F151" i="19" a="1"/>
  <c r="F151" i="19" s="1"/>
  <c r="H13" i="19" a="1"/>
  <c r="H13" i="19" s="1"/>
  <c r="L13" i="19" a="1"/>
  <c r="L13" i="19" s="1"/>
  <c r="G13" i="19" a="1"/>
  <c r="G13" i="19" s="1"/>
  <c r="F13" i="19" a="1"/>
  <c r="F13" i="19" s="1"/>
  <c r="L174" i="19" a="1"/>
  <c r="L174" i="19" s="1"/>
  <c r="H174" i="19" a="1"/>
  <c r="H174" i="19" s="1"/>
  <c r="F174" i="19" a="1"/>
  <c r="F174" i="19" s="1"/>
  <c r="G174" i="19" a="1"/>
  <c r="G174" i="19" s="1"/>
  <c r="L59" i="19" a="1"/>
  <c r="L59" i="19" s="1"/>
  <c r="H59" i="19" a="1"/>
  <c r="H59" i="19" s="1"/>
  <c r="G59" i="19" a="1"/>
  <c r="G59" i="19" s="1"/>
  <c r="F59" i="19" a="1"/>
  <c r="F59" i="19" s="1"/>
  <c r="L220" i="19" a="1"/>
  <c r="L220" i="19" s="1"/>
  <c r="H220" i="19" a="1"/>
  <c r="H220" i="19" s="1"/>
  <c r="F220" i="19" a="1"/>
  <c r="F220" i="19" s="1"/>
  <c r="G220" i="19" a="1"/>
  <c r="G220" i="19" s="1"/>
  <c r="L197" i="19" a="1"/>
  <c r="L197" i="19" s="1"/>
  <c r="H197" i="19" a="1"/>
  <c r="H197" i="19" s="1"/>
  <c r="G197" i="19" a="1"/>
  <c r="G197" i="19" s="1"/>
  <c r="F197" i="19" a="1"/>
  <c r="F197" i="19" s="1"/>
  <c r="L105" i="19" a="1"/>
  <c r="L105" i="19" s="1"/>
  <c r="F105" i="19" a="1"/>
  <c r="F105" i="19" s="1"/>
  <c r="G105" i="19" a="1"/>
  <c r="G105" i="19" s="1"/>
  <c r="H105" i="19" a="1"/>
  <c r="H105" i="19" s="1"/>
  <c r="A60" i="19"/>
  <c r="A152" i="19"/>
  <c r="A221" i="19"/>
  <c r="A198" i="19"/>
  <c r="A244" i="19"/>
  <c r="A175" i="19"/>
  <c r="A129" i="19"/>
  <c r="A83" i="19"/>
  <c r="A106" i="19"/>
  <c r="A37" i="19"/>
  <c r="A14" i="19"/>
  <c r="B16" i="2"/>
  <c r="L14" i="19" l="1" a="1"/>
  <c r="L14" i="19" s="1"/>
  <c r="H14" i="19" a="1"/>
  <c r="H14" i="19" s="1"/>
  <c r="G14" i="19" a="1"/>
  <c r="G14" i="19" s="1"/>
  <c r="F14" i="19" a="1"/>
  <c r="F14" i="19" s="1"/>
  <c r="L129" i="19" a="1"/>
  <c r="L129" i="19" s="1"/>
  <c r="H129" i="19" a="1"/>
  <c r="H129" i="19" s="1"/>
  <c r="G129" i="19" a="1"/>
  <c r="G129" i="19" s="1"/>
  <c r="F129" i="19" a="1"/>
  <c r="F129" i="19" s="1"/>
  <c r="L221" i="19" a="1"/>
  <c r="L221" i="19" s="1"/>
  <c r="H221" i="19" a="1"/>
  <c r="H221" i="19" s="1"/>
  <c r="G221" i="19" a="1"/>
  <c r="G221" i="19" s="1"/>
  <c r="F221" i="19" a="1"/>
  <c r="F221" i="19" s="1"/>
  <c r="L152" i="19" a="1"/>
  <c r="L152" i="19" s="1"/>
  <c r="H152" i="19" a="1"/>
  <c r="H152" i="19" s="1"/>
  <c r="G152" i="19" a="1"/>
  <c r="G152" i="19" s="1"/>
  <c r="F152" i="19" a="1"/>
  <c r="F152" i="19" s="1"/>
  <c r="L83" i="19" a="1"/>
  <c r="L83" i="19" s="1"/>
  <c r="H83" i="19" a="1"/>
  <c r="H83" i="19" s="1"/>
  <c r="G83" i="19" a="1"/>
  <c r="G83" i="19" s="1"/>
  <c r="F83" i="19" a="1"/>
  <c r="F83" i="19" s="1"/>
  <c r="L198" i="19" a="1"/>
  <c r="L198" i="19" s="1"/>
  <c r="H198" i="19" a="1"/>
  <c r="H198" i="19" s="1"/>
  <c r="G198" i="19" a="1"/>
  <c r="G198" i="19" s="1"/>
  <c r="F198" i="19" a="1"/>
  <c r="F198" i="19" s="1"/>
  <c r="L37" i="19" a="1"/>
  <c r="L37" i="19" s="1"/>
  <c r="H37" i="19" a="1"/>
  <c r="H37" i="19" s="1"/>
  <c r="G37" i="19" a="1"/>
  <c r="G37" i="19" s="1"/>
  <c r="F37" i="19" a="1"/>
  <c r="F37" i="19" s="1"/>
  <c r="L175" i="19" a="1"/>
  <c r="L175" i="19" s="1"/>
  <c r="G175" i="19" a="1"/>
  <c r="G175" i="19" s="1"/>
  <c r="H175" i="19" a="1"/>
  <c r="H175" i="19" s="1"/>
  <c r="F175" i="19" a="1"/>
  <c r="F175" i="19" s="1"/>
  <c r="L106" i="19" a="1"/>
  <c r="L106" i="19" s="1"/>
  <c r="H106" i="19" a="1"/>
  <c r="H106" i="19" s="1"/>
  <c r="F106" i="19" a="1"/>
  <c r="F106" i="19" s="1"/>
  <c r="G106" i="19" a="1"/>
  <c r="G106" i="19" s="1"/>
  <c r="L244" i="19" a="1"/>
  <c r="L244" i="19" s="1"/>
  <c r="H244" i="19" a="1"/>
  <c r="H244" i="19" s="1"/>
  <c r="G244" i="19" a="1"/>
  <c r="G244" i="19" s="1"/>
  <c r="F244" i="19" a="1"/>
  <c r="F244" i="19" s="1"/>
  <c r="L60" i="19" a="1"/>
  <c r="L60" i="19" s="1"/>
  <c r="H60" i="19" a="1"/>
  <c r="H60" i="19" s="1"/>
  <c r="F60" i="19" a="1"/>
  <c r="F60" i="19" s="1"/>
  <c r="G60" i="19" a="1"/>
  <c r="G60" i="19" s="1"/>
  <c r="A61" i="19"/>
  <c r="A130" i="19"/>
  <c r="A107" i="19"/>
  <c r="A153" i="19"/>
  <c r="A199" i="19"/>
  <c r="A268" i="19"/>
  <c r="A222" i="19"/>
  <c r="A245" i="19"/>
  <c r="A176" i="19"/>
  <c r="A84" i="19"/>
  <c r="A15" i="19"/>
  <c r="A38" i="19"/>
  <c r="C15" i="4"/>
  <c r="L176" i="19" l="1" a="1"/>
  <c r="L176" i="19" s="1"/>
  <c r="H176" i="19" a="1"/>
  <c r="H176" i="19" s="1"/>
  <c r="G176" i="19" a="1"/>
  <c r="G176" i="19" s="1"/>
  <c r="F176" i="19" a="1"/>
  <c r="F176" i="19" s="1"/>
  <c r="L199" i="19" a="1"/>
  <c r="L199" i="19" s="1"/>
  <c r="G199" i="19" a="1"/>
  <c r="G199" i="19" s="1"/>
  <c r="H199" i="19" a="1"/>
  <c r="H199" i="19" s="1"/>
  <c r="F199" i="19" a="1"/>
  <c r="F199" i="19" s="1"/>
  <c r="L61" i="19" a="1"/>
  <c r="L61" i="19" s="1"/>
  <c r="H61" i="19" a="1"/>
  <c r="H61" i="19" s="1"/>
  <c r="G61" i="19" a="1"/>
  <c r="G61" i="19" s="1"/>
  <c r="F61" i="19" a="1"/>
  <c r="F61" i="19" s="1"/>
  <c r="L15" i="19" a="1"/>
  <c r="L15" i="19" s="1"/>
  <c r="H15" i="19" a="1"/>
  <c r="H15" i="19" s="1"/>
  <c r="G15" i="19" a="1"/>
  <c r="G15" i="19" s="1"/>
  <c r="F15" i="19" a="1"/>
  <c r="F15" i="19" s="1"/>
  <c r="L222" i="19" a="1"/>
  <c r="L222" i="19" s="1"/>
  <c r="H222" i="19" a="1"/>
  <c r="H222" i="19" s="1"/>
  <c r="G222" i="19" a="1"/>
  <c r="G222" i="19" s="1"/>
  <c r="F222" i="19" a="1"/>
  <c r="F222" i="19" s="1"/>
  <c r="H107" i="19" a="1"/>
  <c r="H107" i="19" s="1"/>
  <c r="L107" i="19" a="1"/>
  <c r="L107" i="19" s="1"/>
  <c r="G107" i="19" a="1"/>
  <c r="G107" i="19" s="1"/>
  <c r="F107" i="19" a="1"/>
  <c r="F107" i="19" s="1"/>
  <c r="L84" i="19" a="1"/>
  <c r="L84" i="19" s="1"/>
  <c r="H84" i="19" a="1"/>
  <c r="H84" i="19" s="1"/>
  <c r="G84" i="19" a="1"/>
  <c r="G84" i="19" s="1"/>
  <c r="F84" i="19" a="1"/>
  <c r="F84" i="19" s="1"/>
  <c r="L268" i="19" a="1"/>
  <c r="L268" i="19" s="1"/>
  <c r="H268" i="19" a="1"/>
  <c r="H268" i="19" s="1"/>
  <c r="F268" i="19" a="1"/>
  <c r="F268" i="19" s="1"/>
  <c r="G268" i="19" a="1"/>
  <c r="G268" i="19" s="1"/>
  <c r="L130" i="19" a="1"/>
  <c r="L130" i="19" s="1"/>
  <c r="G130" i="19" a="1"/>
  <c r="G130" i="19" s="1"/>
  <c r="H130" i="19" a="1"/>
  <c r="H130" i="19" s="1"/>
  <c r="F130" i="19" a="1"/>
  <c r="F130" i="19" s="1"/>
  <c r="L38" i="19" a="1"/>
  <c r="L38" i="19" s="1"/>
  <c r="H38" i="19" a="1"/>
  <c r="H38" i="19" s="1"/>
  <c r="G38" i="19" a="1"/>
  <c r="G38" i="19" s="1"/>
  <c r="F38" i="19" a="1"/>
  <c r="F38" i="19" s="1"/>
  <c r="L245" i="19" a="1"/>
  <c r="L245" i="19" s="1"/>
  <c r="H245" i="19" a="1"/>
  <c r="H245" i="19" s="1"/>
  <c r="G245" i="19" a="1"/>
  <c r="G245" i="19" s="1"/>
  <c r="F245" i="19" a="1"/>
  <c r="F245" i="19" s="1"/>
  <c r="L153" i="19" a="1"/>
  <c r="L153" i="19" s="1"/>
  <c r="H153" i="19" a="1"/>
  <c r="H153" i="19" s="1"/>
  <c r="G153" i="19" a="1"/>
  <c r="G153" i="19" s="1"/>
  <c r="F153" i="19" a="1"/>
  <c r="F153" i="19" s="1"/>
  <c r="A62" i="19"/>
  <c r="A108" i="19"/>
  <c r="A200" i="19"/>
  <c r="A269" i="19"/>
  <c r="A246" i="19"/>
  <c r="A292" i="19"/>
  <c r="A223" i="19"/>
  <c r="A177" i="19"/>
  <c r="A131" i="19"/>
  <c r="A154" i="19"/>
  <c r="A85" i="19"/>
  <c r="A39" i="19"/>
  <c r="A16" i="19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486" i="14"/>
  <c r="Q487" i="14"/>
  <c r="Q488" i="14"/>
  <c r="Q489" i="14"/>
  <c r="Q490" i="14"/>
  <c r="Q491" i="14"/>
  <c r="Q492" i="14"/>
  <c r="Q493" i="14"/>
  <c r="Q494" i="14"/>
  <c r="Q495" i="14"/>
  <c r="Q496" i="14"/>
  <c r="Q497" i="14"/>
  <c r="Q498" i="14"/>
  <c r="Q499" i="14"/>
  <c r="Q500" i="14"/>
  <c r="Q501" i="14"/>
  <c r="Q502" i="14"/>
  <c r="Q503" i="14"/>
  <c r="Q504" i="14"/>
  <c r="Q505" i="14"/>
  <c r="Q506" i="14"/>
  <c r="Q507" i="14"/>
  <c r="Q508" i="14"/>
  <c r="Q509" i="14"/>
  <c r="Q510" i="14"/>
  <c r="Q511" i="14"/>
  <c r="Q512" i="14"/>
  <c r="Q513" i="14"/>
  <c r="Q514" i="14"/>
  <c r="Q515" i="14"/>
  <c r="Q516" i="14"/>
  <c r="Q517" i="14"/>
  <c r="Q518" i="14"/>
  <c r="Q519" i="14"/>
  <c r="Q520" i="14"/>
  <c r="Q521" i="14"/>
  <c r="Q522" i="14"/>
  <c r="Q523" i="14"/>
  <c r="Q524" i="14"/>
  <c r="Q525" i="14"/>
  <c r="Q526" i="14"/>
  <c r="Q527" i="14"/>
  <c r="Q528" i="14"/>
  <c r="Q529" i="14"/>
  <c r="Q530" i="14"/>
  <c r="Q531" i="14"/>
  <c r="Q532" i="14"/>
  <c r="Q533" i="14"/>
  <c r="Q534" i="14"/>
  <c r="Q535" i="14"/>
  <c r="Q536" i="14"/>
  <c r="Q537" i="14"/>
  <c r="Q538" i="14"/>
  <c r="Q539" i="14"/>
  <c r="Q540" i="14"/>
  <c r="Q541" i="14"/>
  <c r="Q542" i="14"/>
  <c r="Q543" i="14"/>
  <c r="Q544" i="14"/>
  <c r="Q545" i="14"/>
  <c r="Q546" i="14"/>
  <c r="Q547" i="14"/>
  <c r="Q548" i="14"/>
  <c r="Q549" i="14"/>
  <c r="Q550" i="14"/>
  <c r="Q551" i="14"/>
  <c r="Q552" i="14"/>
  <c r="Q553" i="14"/>
  <c r="Q554" i="14"/>
  <c r="Q555" i="14"/>
  <c r="Q556" i="14"/>
  <c r="Q557" i="14"/>
  <c r="Q558" i="14"/>
  <c r="Q559" i="14"/>
  <c r="Q560" i="14"/>
  <c r="Q561" i="14"/>
  <c r="Q562" i="14"/>
  <c r="Q563" i="14"/>
  <c r="Q564" i="14"/>
  <c r="Q565" i="14"/>
  <c r="Q566" i="14"/>
  <c r="Q567" i="14"/>
  <c r="Q568" i="14"/>
  <c r="Q569" i="14"/>
  <c r="Q570" i="14"/>
  <c r="Q571" i="14"/>
  <c r="Q572" i="14"/>
  <c r="Q573" i="14"/>
  <c r="Q574" i="14"/>
  <c r="Q575" i="14"/>
  <c r="Q576" i="14"/>
  <c r="Q577" i="14"/>
  <c r="Q578" i="14"/>
  <c r="Q579" i="14"/>
  <c r="Q580" i="14"/>
  <c r="Q581" i="14"/>
  <c r="Q582" i="14"/>
  <c r="Q583" i="14"/>
  <c r="Q584" i="14"/>
  <c r="Q585" i="14"/>
  <c r="Q586" i="14"/>
  <c r="Q587" i="14"/>
  <c r="Q588" i="14"/>
  <c r="Q589" i="14"/>
  <c r="Q590" i="14"/>
  <c r="Q591" i="14"/>
  <c r="Q592" i="14"/>
  <c r="Q593" i="14"/>
  <c r="Q594" i="14"/>
  <c r="Q595" i="14"/>
  <c r="Q596" i="14"/>
  <c r="Q597" i="14"/>
  <c r="Q598" i="14"/>
  <c r="Q599" i="14"/>
  <c r="Q600" i="14"/>
  <c r="Q601" i="14"/>
  <c r="Q602" i="14"/>
  <c r="Q603" i="14"/>
  <c r="Q604" i="14"/>
  <c r="Q605" i="14"/>
  <c r="Q606" i="14"/>
  <c r="Q607" i="14"/>
  <c r="Q608" i="14"/>
  <c r="Q609" i="14"/>
  <c r="Q610" i="14"/>
  <c r="Q611" i="14"/>
  <c r="Q612" i="14"/>
  <c r="Q613" i="14"/>
  <c r="Q614" i="14"/>
  <c r="Q615" i="14"/>
  <c r="Q616" i="14"/>
  <c r="Q617" i="14"/>
  <c r="Q618" i="14"/>
  <c r="Q619" i="14"/>
  <c r="Q620" i="14"/>
  <c r="Q621" i="14"/>
  <c r="Q622" i="14"/>
  <c r="Q623" i="14"/>
  <c r="Q624" i="14"/>
  <c r="Q625" i="14"/>
  <c r="Q626" i="14"/>
  <c r="Q627" i="14"/>
  <c r="Q628" i="14"/>
  <c r="Q629" i="14"/>
  <c r="Q630" i="14"/>
  <c r="Q631" i="14"/>
  <c r="Q632" i="14"/>
  <c r="Q633" i="14"/>
  <c r="Q634" i="14"/>
  <c r="Q635" i="14"/>
  <c r="Q636" i="14"/>
  <c r="Q637" i="14"/>
  <c r="Q638" i="14"/>
  <c r="Q639" i="14"/>
  <c r="Q640" i="14"/>
  <c r="Q641" i="14"/>
  <c r="Q642" i="14"/>
  <c r="Q643" i="14"/>
  <c r="Q644" i="14"/>
  <c r="Q645" i="14"/>
  <c r="Q646" i="14"/>
  <c r="Q647" i="14"/>
  <c r="Q648" i="14"/>
  <c r="Q649" i="14"/>
  <c r="Q650" i="14"/>
  <c r="Q651" i="14"/>
  <c r="Q652" i="14"/>
  <c r="Q653" i="14"/>
  <c r="Q654" i="14"/>
  <c r="Q655" i="14"/>
  <c r="Q656" i="14"/>
  <c r="Q657" i="14"/>
  <c r="Q658" i="14"/>
  <c r="Q659" i="14"/>
  <c r="Q660" i="14"/>
  <c r="Q661" i="14"/>
  <c r="Q662" i="14"/>
  <c r="Q663" i="14"/>
  <c r="Q664" i="14"/>
  <c r="Q665" i="14"/>
  <c r="Q666" i="14"/>
  <c r="Q667" i="14"/>
  <c r="Q668" i="14"/>
  <c r="Q669" i="14"/>
  <c r="Q670" i="14"/>
  <c r="Q671" i="14"/>
  <c r="Q672" i="14"/>
  <c r="Q673" i="14"/>
  <c r="Q674" i="14"/>
  <c r="Q675" i="14"/>
  <c r="Q676" i="14"/>
  <c r="Q677" i="14"/>
  <c r="Q678" i="14"/>
  <c r="Q679" i="14"/>
  <c r="Q680" i="14"/>
  <c r="Q681" i="14"/>
  <c r="Q682" i="14"/>
  <c r="Q683" i="14"/>
  <c r="Q684" i="14"/>
  <c r="Q685" i="14"/>
  <c r="Q686" i="14"/>
  <c r="Q687" i="14"/>
  <c r="Q688" i="14"/>
  <c r="Q689" i="14"/>
  <c r="Q690" i="14"/>
  <c r="Q691" i="14"/>
  <c r="Q692" i="14"/>
  <c r="Q693" i="14"/>
  <c r="Q694" i="14"/>
  <c r="Q695" i="14"/>
  <c r="Q696" i="14"/>
  <c r="Q697" i="14"/>
  <c r="Q698" i="14"/>
  <c r="Q699" i="14"/>
  <c r="Q700" i="14"/>
  <c r="Q701" i="14"/>
  <c r="Q702" i="14"/>
  <c r="Q703" i="14"/>
  <c r="Q704" i="14"/>
  <c r="Q705" i="14"/>
  <c r="Q706" i="14"/>
  <c r="Q707" i="14"/>
  <c r="Q708" i="14"/>
  <c r="Q709" i="14"/>
  <c r="Q710" i="14"/>
  <c r="Q711" i="14"/>
  <c r="Q712" i="14"/>
  <c r="Q713" i="14"/>
  <c r="Q714" i="14"/>
  <c r="Q715" i="14"/>
  <c r="Q716" i="14"/>
  <c r="Q717" i="14"/>
  <c r="Q718" i="14"/>
  <c r="Q719" i="14"/>
  <c r="Q720" i="14"/>
  <c r="Q721" i="14"/>
  <c r="Q722" i="14"/>
  <c r="Q723" i="14"/>
  <c r="Q724" i="14"/>
  <c r="Q725" i="14"/>
  <c r="Q726" i="14"/>
  <c r="Q727" i="14"/>
  <c r="Q728" i="14"/>
  <c r="Q729" i="14"/>
  <c r="Q730" i="14"/>
  <c r="Q731" i="14"/>
  <c r="Q732" i="14"/>
  <c r="Q733" i="14"/>
  <c r="Q734" i="14"/>
  <c r="Q735" i="14"/>
  <c r="Q736" i="14"/>
  <c r="Q737" i="14"/>
  <c r="Q738" i="14"/>
  <c r="Q739" i="14"/>
  <c r="Q740" i="14"/>
  <c r="Q741" i="14"/>
  <c r="Q742" i="14"/>
  <c r="Q743" i="14"/>
  <c r="Q744" i="14"/>
  <c r="Q745" i="14"/>
  <c r="Q746" i="14"/>
  <c r="Q747" i="14"/>
  <c r="Q748" i="14"/>
  <c r="Q749" i="14"/>
  <c r="Q750" i="14"/>
  <c r="Q751" i="14"/>
  <c r="Q752" i="14"/>
  <c r="Q753" i="14"/>
  <c r="Q754" i="14"/>
  <c r="Q755" i="14"/>
  <c r="Q756" i="14"/>
  <c r="Q757" i="14"/>
  <c r="Q758" i="14"/>
  <c r="Q759" i="14"/>
  <c r="Q760" i="14"/>
  <c r="Q761" i="14"/>
  <c r="Q762" i="14"/>
  <c r="Q763" i="14"/>
  <c r="Q764" i="14"/>
  <c r="Q765" i="14"/>
  <c r="Q766" i="14"/>
  <c r="Q767" i="14"/>
  <c r="Q768" i="14"/>
  <c r="Q769" i="14"/>
  <c r="Q770" i="14"/>
  <c r="Q771" i="14"/>
  <c r="Q772" i="14"/>
  <c r="Q773" i="14"/>
  <c r="Q774" i="14"/>
  <c r="Q775" i="14"/>
  <c r="Q776" i="14"/>
  <c r="Q777" i="14"/>
  <c r="Q778" i="14"/>
  <c r="Q779" i="14"/>
  <c r="Q780" i="14"/>
  <c r="Q781" i="14"/>
  <c r="Q782" i="14"/>
  <c r="Q783" i="14"/>
  <c r="Q784" i="14"/>
  <c r="Q785" i="14"/>
  <c r="Q786" i="14"/>
  <c r="Q787" i="14"/>
  <c r="Q788" i="14"/>
  <c r="Q789" i="14"/>
  <c r="Q790" i="14"/>
  <c r="Q791" i="14"/>
  <c r="Q792" i="14"/>
  <c r="Q793" i="14"/>
  <c r="Q794" i="14"/>
  <c r="Q795" i="14"/>
  <c r="Q796" i="14"/>
  <c r="Q797" i="14"/>
  <c r="Q798" i="14"/>
  <c r="Q799" i="14"/>
  <c r="Q800" i="14"/>
  <c r="Q801" i="14"/>
  <c r="Q802" i="14"/>
  <c r="Q803" i="14"/>
  <c r="Q804" i="14"/>
  <c r="Q805" i="14"/>
  <c r="Q806" i="14"/>
  <c r="Q807" i="14"/>
  <c r="Q808" i="14"/>
  <c r="Q809" i="14"/>
  <c r="Q810" i="14"/>
  <c r="Q811" i="14"/>
  <c r="Q812" i="14"/>
  <c r="Q813" i="14"/>
  <c r="Q814" i="14"/>
  <c r="Q815" i="14"/>
  <c r="Q816" i="14"/>
  <c r="Q817" i="14"/>
  <c r="Q818" i="14"/>
  <c r="Q819" i="14"/>
  <c r="Q820" i="14"/>
  <c r="Q821" i="14"/>
  <c r="Q822" i="14"/>
  <c r="Q823" i="14"/>
  <c r="Q824" i="14"/>
  <c r="Q825" i="14"/>
  <c r="Q826" i="14"/>
  <c r="Q827" i="14"/>
  <c r="Q828" i="14"/>
  <c r="Q829" i="14"/>
  <c r="Q830" i="14"/>
  <c r="Q831" i="14"/>
  <c r="Q832" i="14"/>
  <c r="Q833" i="14"/>
  <c r="Q834" i="14"/>
  <c r="Q835" i="14"/>
  <c r="Q836" i="14"/>
  <c r="Q837" i="14"/>
  <c r="Q838" i="14"/>
  <c r="Q839" i="14"/>
  <c r="Q840" i="14"/>
  <c r="Q841" i="14"/>
  <c r="Q842" i="14"/>
  <c r="Q843" i="14"/>
  <c r="Q844" i="14"/>
  <c r="Q845" i="14"/>
  <c r="Q846" i="14"/>
  <c r="Q847" i="14"/>
  <c r="Q848" i="14"/>
  <c r="Q849" i="14"/>
  <c r="Q850" i="14"/>
  <c r="Q851" i="14"/>
  <c r="Q852" i="14"/>
  <c r="Q853" i="14"/>
  <c r="Q854" i="14"/>
  <c r="Q855" i="14"/>
  <c r="Q856" i="14"/>
  <c r="Q857" i="14"/>
  <c r="Q858" i="14"/>
  <c r="Q859" i="14"/>
  <c r="Q860" i="14"/>
  <c r="Q861" i="14"/>
  <c r="Q862" i="14"/>
  <c r="Q863" i="14"/>
  <c r="Q864" i="14"/>
  <c r="Q865" i="14"/>
  <c r="Q866" i="14"/>
  <c r="Q867" i="14"/>
  <c r="Q868" i="14"/>
  <c r="Q869" i="14"/>
  <c r="Q870" i="14"/>
  <c r="Q871" i="14"/>
  <c r="Q872" i="14"/>
  <c r="Q873" i="14"/>
  <c r="Q874" i="14"/>
  <c r="Q875" i="14"/>
  <c r="Q876" i="14"/>
  <c r="Q877" i="14"/>
  <c r="Q878" i="14"/>
  <c r="Q879" i="14"/>
  <c r="Q880" i="14"/>
  <c r="Q881" i="14"/>
  <c r="Q882" i="14"/>
  <c r="Q883" i="14"/>
  <c r="Q884" i="14"/>
  <c r="Q885" i="14"/>
  <c r="Q886" i="14"/>
  <c r="Q887" i="14"/>
  <c r="Q888" i="14"/>
  <c r="Q889" i="14"/>
  <c r="Q890" i="14"/>
  <c r="Q891" i="14"/>
  <c r="Q892" i="14"/>
  <c r="Q893" i="14"/>
  <c r="Q894" i="14"/>
  <c r="Q895" i="14"/>
  <c r="Q896" i="14"/>
  <c r="Q897" i="14"/>
  <c r="Q898" i="14"/>
  <c r="Q899" i="14"/>
  <c r="Q900" i="14"/>
  <c r="Q901" i="14"/>
  <c r="Q902" i="14"/>
  <c r="Q903" i="14"/>
  <c r="Q904" i="14"/>
  <c r="Q905" i="14"/>
  <c r="Q906" i="14"/>
  <c r="Q907" i="14"/>
  <c r="Q908" i="14"/>
  <c r="Q909" i="14"/>
  <c r="Q910" i="14"/>
  <c r="Q911" i="14"/>
  <c r="Q912" i="14"/>
  <c r="Q913" i="14"/>
  <c r="Q914" i="14"/>
  <c r="Q915" i="14"/>
  <c r="Q916" i="14"/>
  <c r="Q917" i="14"/>
  <c r="Q918" i="14"/>
  <c r="Q919" i="14"/>
  <c r="Q920" i="14"/>
  <c r="Q921" i="14"/>
  <c r="Q922" i="14"/>
  <c r="Q923" i="14"/>
  <c r="Q924" i="14"/>
  <c r="Q925" i="14"/>
  <c r="Q926" i="14"/>
  <c r="Q927" i="14"/>
  <c r="Q928" i="14"/>
  <c r="Q929" i="14"/>
  <c r="Q930" i="14"/>
  <c r="Q931" i="14"/>
  <c r="Q932" i="14"/>
  <c r="Q933" i="14"/>
  <c r="Q934" i="14"/>
  <c r="Q935" i="14"/>
  <c r="Q936" i="14"/>
  <c r="Q937" i="14"/>
  <c r="Q938" i="14"/>
  <c r="Q939" i="14"/>
  <c r="Q940" i="14"/>
  <c r="Q941" i="14"/>
  <c r="Q942" i="14"/>
  <c r="Q943" i="14"/>
  <c r="Q944" i="14"/>
  <c r="Q945" i="14"/>
  <c r="Q946" i="14"/>
  <c r="Q947" i="14"/>
  <c r="Q948" i="14"/>
  <c r="Q949" i="14"/>
  <c r="Q950" i="14"/>
  <c r="Q951" i="14"/>
  <c r="Q952" i="14"/>
  <c r="Q953" i="14"/>
  <c r="Q954" i="14"/>
  <c r="Q955" i="14"/>
  <c r="Q956" i="14"/>
  <c r="Q957" i="14"/>
  <c r="Q958" i="14"/>
  <c r="Q959" i="14"/>
  <c r="Q960" i="14"/>
  <c r="Q961" i="14"/>
  <c r="Q962" i="14"/>
  <c r="Q963" i="14"/>
  <c r="Q964" i="14"/>
  <c r="Q965" i="14"/>
  <c r="Q966" i="14"/>
  <c r="Q967" i="14"/>
  <c r="Q968" i="14"/>
  <c r="Q969" i="14"/>
  <c r="Q970" i="14"/>
  <c r="Q971" i="14"/>
  <c r="Q972" i="14"/>
  <c r="Q973" i="14"/>
  <c r="Q974" i="14"/>
  <c r="Q975" i="14"/>
  <c r="Q976" i="14"/>
  <c r="Q977" i="14"/>
  <c r="Q978" i="14"/>
  <c r="Q979" i="14"/>
  <c r="Q980" i="14"/>
  <c r="Q981" i="14"/>
  <c r="Q982" i="14"/>
  <c r="Q983" i="14"/>
  <c r="Q984" i="14"/>
  <c r="Q985" i="14"/>
  <c r="Q986" i="14"/>
  <c r="Q987" i="14"/>
  <c r="Q988" i="14"/>
  <c r="Q989" i="14"/>
  <c r="Q990" i="14"/>
  <c r="Q991" i="14"/>
  <c r="Q992" i="14"/>
  <c r="Q993" i="14"/>
  <c r="Q994" i="14"/>
  <c r="Q995" i="14"/>
  <c r="Q996" i="14"/>
  <c r="Q997" i="14"/>
  <c r="Q998" i="14"/>
  <c r="Q999" i="14"/>
  <c r="Q1000" i="14"/>
  <c r="Q1001" i="14"/>
  <c r="Q1002" i="14"/>
  <c r="Q1003" i="14"/>
  <c r="Q1004" i="14"/>
  <c r="Q1005" i="14"/>
  <c r="Q1006" i="14"/>
  <c r="Q1007" i="14"/>
  <c r="Q1008" i="14"/>
  <c r="Q1009" i="14"/>
  <c r="Q1010" i="14"/>
  <c r="Q1011" i="14"/>
  <c r="Q1012" i="14"/>
  <c r="Q1013" i="14"/>
  <c r="Q1014" i="14"/>
  <c r="Q1015" i="14"/>
  <c r="Q1016" i="14"/>
  <c r="Q1017" i="14"/>
  <c r="Q1018" i="14"/>
  <c r="Q1019" i="14"/>
  <c r="Q1020" i="14"/>
  <c r="Q1021" i="14"/>
  <c r="Q1022" i="14"/>
  <c r="Q1023" i="14"/>
  <c r="Q1024" i="14"/>
  <c r="Q1025" i="14"/>
  <c r="Q1026" i="14"/>
  <c r="Q1027" i="14"/>
  <c r="Q1028" i="14"/>
  <c r="Q1029" i="14"/>
  <c r="Q1030" i="14"/>
  <c r="Q1031" i="14"/>
  <c r="Q1032" i="14"/>
  <c r="Q1033" i="14"/>
  <c r="Q1034" i="14"/>
  <c r="Q1035" i="14"/>
  <c r="Q1036" i="14"/>
  <c r="Q1037" i="14"/>
  <c r="Q1038" i="14"/>
  <c r="Q1039" i="14"/>
  <c r="Q1040" i="14"/>
  <c r="Q1041" i="14"/>
  <c r="Q1042" i="14"/>
  <c r="Q1043" i="14"/>
  <c r="Q1044" i="14"/>
  <c r="Q1045" i="14"/>
  <c r="Q1046" i="14"/>
  <c r="Q1047" i="14"/>
  <c r="Q1048" i="14"/>
  <c r="Q1049" i="14"/>
  <c r="Q1050" i="14"/>
  <c r="Q1051" i="14"/>
  <c r="Q1052" i="14"/>
  <c r="Q1053" i="14"/>
  <c r="Q1054" i="14"/>
  <c r="Q1055" i="14"/>
  <c r="Q1056" i="14"/>
  <c r="Q1057" i="14"/>
  <c r="Q1058" i="14"/>
  <c r="Q1059" i="14"/>
  <c r="Q1060" i="14"/>
  <c r="Q1061" i="14"/>
  <c r="Q1062" i="14"/>
  <c r="Q1063" i="14"/>
  <c r="Q1064" i="14"/>
  <c r="Q1065" i="14"/>
  <c r="Q1066" i="14"/>
  <c r="Q1067" i="14"/>
  <c r="Q1068" i="14"/>
  <c r="Q1069" i="14"/>
  <c r="Q1070" i="14"/>
  <c r="Q1071" i="14"/>
  <c r="Q1072" i="14"/>
  <c r="Q1073" i="14"/>
  <c r="Q1074" i="14"/>
  <c r="Q1075" i="14"/>
  <c r="Q1076" i="14"/>
  <c r="Q1077" i="14"/>
  <c r="Q1078" i="14"/>
  <c r="Q1079" i="14"/>
  <c r="Q1080" i="14"/>
  <c r="Q1081" i="14"/>
  <c r="Q1082" i="14"/>
  <c r="Q1083" i="14"/>
  <c r="Q1084" i="14"/>
  <c r="Q1085" i="14"/>
  <c r="Q1086" i="14"/>
  <c r="Q1087" i="14"/>
  <c r="Q1088" i="14"/>
  <c r="Q1089" i="14"/>
  <c r="Q1090" i="14"/>
  <c r="Q1091" i="14"/>
  <c r="Q1092" i="14"/>
  <c r="Q1093" i="14"/>
  <c r="Q1094" i="14"/>
  <c r="Q1095" i="14"/>
  <c r="Q1096" i="14"/>
  <c r="Q1097" i="14"/>
  <c r="Q1098" i="14"/>
  <c r="Q1099" i="14"/>
  <c r="Q1100" i="14"/>
  <c r="Q1101" i="14"/>
  <c r="Q1102" i="14"/>
  <c r="Q1103" i="14"/>
  <c r="Q1104" i="14"/>
  <c r="Q1105" i="14"/>
  <c r="Q1106" i="14"/>
  <c r="Q1107" i="14"/>
  <c r="Q1108" i="14"/>
  <c r="Q1109" i="14"/>
  <c r="Q1110" i="14"/>
  <c r="Q1111" i="14"/>
  <c r="Q1112" i="14"/>
  <c r="Q1113" i="14"/>
  <c r="Q1114" i="14"/>
  <c r="Q1115" i="14"/>
  <c r="Q1116" i="14"/>
  <c r="Q1117" i="14"/>
  <c r="Q1118" i="14"/>
  <c r="Q1119" i="14"/>
  <c r="Q1120" i="14"/>
  <c r="Q1121" i="14"/>
  <c r="Q1122" i="14"/>
  <c r="Q1123" i="14"/>
  <c r="Q1124" i="14"/>
  <c r="Q1125" i="14"/>
  <c r="Q1126" i="14"/>
  <c r="Q1127" i="14"/>
  <c r="Q1128" i="14"/>
  <c r="Q1129" i="14"/>
  <c r="Q1130" i="14"/>
  <c r="Q1131" i="14"/>
  <c r="Q1132" i="14"/>
  <c r="Q1133" i="14"/>
  <c r="Q1134" i="14"/>
  <c r="Q1135" i="14"/>
  <c r="Q1136" i="14"/>
  <c r="Q1137" i="14"/>
  <c r="Q1138" i="14"/>
  <c r="Q1139" i="14"/>
  <c r="Q1140" i="14"/>
  <c r="Q1141" i="14"/>
  <c r="Q1142" i="14"/>
  <c r="Q1143" i="14"/>
  <c r="Q1144" i="14"/>
  <c r="Q1145" i="14"/>
  <c r="Q1146" i="14"/>
  <c r="Q1147" i="14"/>
  <c r="Q1148" i="14"/>
  <c r="Q1149" i="14"/>
  <c r="Q1150" i="14"/>
  <c r="Q1151" i="14"/>
  <c r="Q1152" i="14"/>
  <c r="Q1153" i="14"/>
  <c r="Q1154" i="14"/>
  <c r="Q1155" i="14"/>
  <c r="Q1156" i="14"/>
  <c r="Q1157" i="14"/>
  <c r="Q1158" i="14"/>
  <c r="Q1159" i="14"/>
  <c r="Q1160" i="14"/>
  <c r="Q1161" i="14"/>
  <c r="Q1162" i="14"/>
  <c r="Q1163" i="14"/>
  <c r="Q1164" i="14"/>
  <c r="Q1165" i="14"/>
  <c r="Q1166" i="14"/>
  <c r="Q1167" i="14"/>
  <c r="Q1168" i="14"/>
  <c r="Q1169" i="14"/>
  <c r="Q1170" i="14"/>
  <c r="Q1171" i="14"/>
  <c r="Q1172" i="14"/>
  <c r="Q1173" i="14"/>
  <c r="Q1174" i="14"/>
  <c r="Q1175" i="14"/>
  <c r="Q1176" i="14"/>
  <c r="Q1177" i="14"/>
  <c r="Q1178" i="14"/>
  <c r="Q1179" i="14"/>
  <c r="Q1180" i="14"/>
  <c r="Q1181" i="14"/>
  <c r="Q1182" i="14"/>
  <c r="Q1183" i="14"/>
  <c r="Q1184" i="14"/>
  <c r="Q1185" i="14"/>
  <c r="Q1186" i="14"/>
  <c r="Q1187" i="14"/>
  <c r="Q1188" i="14"/>
  <c r="Q1189" i="14"/>
  <c r="Q1190" i="14"/>
  <c r="Q1191" i="14"/>
  <c r="Q1192" i="14"/>
  <c r="Q1193" i="14"/>
  <c r="Q1194" i="14"/>
  <c r="Q1195" i="14"/>
  <c r="Q1196" i="14"/>
  <c r="Q1197" i="14"/>
  <c r="Q1198" i="14"/>
  <c r="Q1199" i="14"/>
  <c r="Q1200" i="14"/>
  <c r="Q1201" i="14"/>
  <c r="Q1202" i="14"/>
  <c r="Q1203" i="14"/>
  <c r="Q1204" i="14"/>
  <c r="Q1205" i="14"/>
  <c r="Q1206" i="14"/>
  <c r="Q1207" i="14"/>
  <c r="Q1208" i="14"/>
  <c r="Q1209" i="14"/>
  <c r="Q1210" i="14"/>
  <c r="Q1211" i="14"/>
  <c r="Q1212" i="14"/>
  <c r="Q1213" i="14"/>
  <c r="Q1214" i="14"/>
  <c r="Q1215" i="14"/>
  <c r="Q1216" i="14"/>
  <c r="Q1217" i="14"/>
  <c r="Q1218" i="14"/>
  <c r="Q1219" i="14"/>
  <c r="Q1220" i="14"/>
  <c r="Q1221" i="14"/>
  <c r="Q1222" i="14"/>
  <c r="Q1223" i="14"/>
  <c r="Q1224" i="14"/>
  <c r="Q1225" i="14"/>
  <c r="Q1226" i="14"/>
  <c r="Q1227" i="14"/>
  <c r="Q1228" i="14"/>
  <c r="Q1229" i="14"/>
  <c r="Q1230" i="14"/>
  <c r="Q1231" i="14"/>
  <c r="Q1232" i="14"/>
  <c r="Q1233" i="14"/>
  <c r="Q1234" i="14"/>
  <c r="Q1235" i="14"/>
  <c r="Q1236" i="14"/>
  <c r="Q1237" i="14"/>
  <c r="Q1238" i="14"/>
  <c r="Q1239" i="14"/>
  <c r="Q1240" i="14"/>
  <c r="Q1241" i="14"/>
  <c r="Q1242" i="14"/>
  <c r="Q1243" i="14"/>
  <c r="Q1244" i="14"/>
  <c r="Q1245" i="14"/>
  <c r="Q1246" i="14"/>
  <c r="Q1247" i="14"/>
  <c r="Q1248" i="14"/>
  <c r="Q1249" i="14"/>
  <c r="Q1250" i="14"/>
  <c r="Q1251" i="14"/>
  <c r="Q1252" i="14"/>
  <c r="Q1253" i="14"/>
  <c r="Q1254" i="14"/>
  <c r="Q1255" i="14"/>
  <c r="Q1256" i="14"/>
  <c r="Q1257" i="14"/>
  <c r="Q1258" i="14"/>
  <c r="Q1259" i="14"/>
  <c r="Q1260" i="14"/>
  <c r="Q1261" i="14"/>
  <c r="Q1262" i="14"/>
  <c r="Q1263" i="14"/>
  <c r="Q1264" i="14"/>
  <c r="Q1265" i="14"/>
  <c r="Q1266" i="14"/>
  <c r="Q1267" i="14"/>
  <c r="Q1268" i="14"/>
  <c r="Q1269" i="14"/>
  <c r="Q1270" i="14"/>
  <c r="Q1271" i="14"/>
  <c r="Q1272" i="14"/>
  <c r="Q1273" i="14"/>
  <c r="Q1274" i="14"/>
  <c r="Q1275" i="14"/>
  <c r="Q1276" i="14"/>
  <c r="Q1277" i="14"/>
  <c r="Q1278" i="14"/>
  <c r="Q1279" i="14"/>
  <c r="Q1280" i="14"/>
  <c r="Q1281" i="14"/>
  <c r="Q1282" i="14"/>
  <c r="Q1283" i="14"/>
  <c r="Q1284" i="14"/>
  <c r="Q1285" i="14"/>
  <c r="Q1286" i="14"/>
  <c r="Q1287" i="14"/>
  <c r="Q1288" i="14"/>
  <c r="Q1289" i="14"/>
  <c r="Q1290" i="14"/>
  <c r="Q1291" i="14"/>
  <c r="Q1292" i="14"/>
  <c r="Q1293" i="14"/>
  <c r="Q1294" i="14"/>
  <c r="Q1295" i="14"/>
  <c r="Q1296" i="14"/>
  <c r="Q1297" i="14"/>
  <c r="Q1298" i="14"/>
  <c r="Q1299" i="14"/>
  <c r="Q1300" i="14"/>
  <c r="Q1301" i="14"/>
  <c r="Q1302" i="14"/>
  <c r="Q1303" i="14"/>
  <c r="Q1304" i="14"/>
  <c r="Q1305" i="14"/>
  <c r="Q1306" i="14"/>
  <c r="Q1307" i="14"/>
  <c r="Q1308" i="14"/>
  <c r="Q1309" i="14"/>
  <c r="Q1310" i="14"/>
  <c r="Q1311" i="14"/>
  <c r="Q1312" i="14"/>
  <c r="Q1313" i="14"/>
  <c r="Q1314" i="14"/>
  <c r="Q1315" i="14"/>
  <c r="Q1316" i="14"/>
  <c r="Q1317" i="14"/>
  <c r="Q1318" i="14"/>
  <c r="Q1319" i="14"/>
  <c r="Q1320" i="14"/>
  <c r="Q1321" i="14"/>
  <c r="Q1322" i="14"/>
  <c r="Q1323" i="14"/>
  <c r="Q1324" i="14"/>
  <c r="Q1325" i="14"/>
  <c r="Q1326" i="14"/>
  <c r="Q1327" i="14"/>
  <c r="Q1328" i="14"/>
  <c r="Q1329" i="14"/>
  <c r="Q1330" i="14"/>
  <c r="Q1331" i="14"/>
  <c r="Q1332" i="14"/>
  <c r="Q1333" i="14"/>
  <c r="Q1334" i="14"/>
  <c r="Q1335" i="14"/>
  <c r="Q1336" i="14"/>
  <c r="Q1337" i="14"/>
  <c r="Q1338" i="14"/>
  <c r="Q1339" i="14"/>
  <c r="Q1340" i="14"/>
  <c r="Q1341" i="14"/>
  <c r="Q1342" i="14"/>
  <c r="Q1343" i="14"/>
  <c r="Q1344" i="14"/>
  <c r="Q1345" i="14"/>
  <c r="Q1346" i="14"/>
  <c r="Q1347" i="14"/>
  <c r="Q1348" i="14"/>
  <c r="Q1349" i="14"/>
  <c r="Q1350" i="14"/>
  <c r="Q1351" i="14"/>
  <c r="Q1352" i="14"/>
  <c r="Q1353" i="14"/>
  <c r="Q1354" i="14"/>
  <c r="Q1355" i="14"/>
  <c r="Q1356" i="14"/>
  <c r="Q1357" i="14"/>
  <c r="Q1358" i="14"/>
  <c r="Q1359" i="14"/>
  <c r="Q1360" i="14"/>
  <c r="Q1361" i="14"/>
  <c r="Q1362" i="14"/>
  <c r="Q1363" i="14"/>
  <c r="Q1364" i="14"/>
  <c r="Q1365" i="14"/>
  <c r="Q1366" i="14"/>
  <c r="Q1367" i="14"/>
  <c r="Q1368" i="14"/>
  <c r="Q1369" i="14"/>
  <c r="Q1370" i="14"/>
  <c r="Q1371" i="14"/>
  <c r="Q1372" i="14"/>
  <c r="Q1373" i="14"/>
  <c r="Q1374" i="14"/>
  <c r="Q1375" i="14"/>
  <c r="Q1376" i="14"/>
  <c r="Q1377" i="14"/>
  <c r="Q1378" i="14"/>
  <c r="Q1379" i="14"/>
  <c r="Q1380" i="14"/>
  <c r="Q1381" i="14"/>
  <c r="Q1382" i="14"/>
  <c r="Q1383" i="14"/>
  <c r="Q1384" i="14"/>
  <c r="Q1385" i="14"/>
  <c r="Q1386" i="14"/>
  <c r="Q1387" i="14"/>
  <c r="Q1388" i="14"/>
  <c r="Q1389" i="14"/>
  <c r="Q1390" i="14"/>
  <c r="Q1391" i="14"/>
  <c r="Q1392" i="14"/>
  <c r="Q1393" i="14"/>
  <c r="Q1394" i="14"/>
  <c r="Q1395" i="14"/>
  <c r="Q1396" i="14"/>
  <c r="Q1397" i="14"/>
  <c r="Q1398" i="14"/>
  <c r="Q1399" i="14"/>
  <c r="Q1400" i="14"/>
  <c r="Q1401" i="14"/>
  <c r="Q1402" i="14"/>
  <c r="Q1403" i="14"/>
  <c r="Q1404" i="14"/>
  <c r="Q1405" i="14"/>
  <c r="Q1406" i="14"/>
  <c r="Q1407" i="14"/>
  <c r="Q1408" i="14"/>
  <c r="Q1409" i="14"/>
  <c r="Q1410" i="14"/>
  <c r="Q1411" i="14"/>
  <c r="Q1412" i="14"/>
  <c r="Q1413" i="14"/>
  <c r="Q1414" i="14"/>
  <c r="Q1415" i="14"/>
  <c r="Q1416" i="14"/>
  <c r="Q1417" i="14"/>
  <c r="Q1418" i="14"/>
  <c r="Q1419" i="14"/>
  <c r="Q1420" i="14"/>
  <c r="Q1421" i="14"/>
  <c r="Q1422" i="14"/>
  <c r="Q1423" i="14"/>
  <c r="Q1424" i="14"/>
  <c r="Q1425" i="14"/>
  <c r="Q1426" i="14"/>
  <c r="Q1427" i="14"/>
  <c r="Q1428" i="14"/>
  <c r="Q1429" i="14"/>
  <c r="Q1430" i="14"/>
  <c r="Q1431" i="14"/>
  <c r="Q1432" i="14"/>
  <c r="Q1433" i="14"/>
  <c r="Q1434" i="14"/>
  <c r="Q1435" i="14"/>
  <c r="Q1436" i="14"/>
  <c r="Q1437" i="14"/>
  <c r="Q1438" i="14"/>
  <c r="Q1439" i="14"/>
  <c r="Q1440" i="14"/>
  <c r="Q1441" i="14"/>
  <c r="Q1442" i="14"/>
  <c r="Q1443" i="14"/>
  <c r="Q1444" i="14"/>
  <c r="Q1445" i="14"/>
  <c r="Q1446" i="14"/>
  <c r="Q1447" i="14"/>
  <c r="Q1448" i="14"/>
  <c r="Q1449" i="14"/>
  <c r="Q1450" i="14"/>
  <c r="Q1451" i="14"/>
  <c r="Q1452" i="14"/>
  <c r="Q1453" i="14"/>
  <c r="Q1454" i="14"/>
  <c r="Q1455" i="14"/>
  <c r="Q1456" i="14"/>
  <c r="Q1457" i="14"/>
  <c r="Q1458" i="14"/>
  <c r="Q1459" i="14"/>
  <c r="Q1460" i="14"/>
  <c r="Q1461" i="14"/>
  <c r="Q1462" i="14"/>
  <c r="Q1463" i="14"/>
  <c r="Q1464" i="14"/>
  <c r="Q1465" i="14"/>
  <c r="Q1466" i="14"/>
  <c r="Q1467" i="14"/>
  <c r="Q1468" i="14"/>
  <c r="Q1469" i="14"/>
  <c r="Q1470" i="14"/>
  <c r="Q1471" i="14"/>
  <c r="Q1472" i="14"/>
  <c r="Q1473" i="14"/>
  <c r="Q1474" i="14"/>
  <c r="Q1475" i="14"/>
  <c r="Q1476" i="14"/>
  <c r="Q1477" i="14"/>
  <c r="Q1478" i="14"/>
  <c r="Q1479" i="14"/>
  <c r="Q1480" i="14"/>
  <c r="Q1481" i="14"/>
  <c r="Q1482" i="14"/>
  <c r="Q1483" i="14"/>
  <c r="Q1484" i="14"/>
  <c r="Q1485" i="14"/>
  <c r="Q1486" i="14"/>
  <c r="Q1487" i="14"/>
  <c r="Q1488" i="14"/>
  <c r="Q1489" i="14"/>
  <c r="Q1490" i="14"/>
  <c r="Q1491" i="14"/>
  <c r="Q1492" i="14"/>
  <c r="Q1493" i="14"/>
  <c r="Q1494" i="14"/>
  <c r="Q1495" i="14"/>
  <c r="Q1496" i="14"/>
  <c r="Q1497" i="14"/>
  <c r="Q1498" i="14"/>
  <c r="Q1499" i="14"/>
  <c r="Q1500" i="14"/>
  <c r="Q1501" i="14"/>
  <c r="Q1502" i="14"/>
  <c r="Q1503" i="14"/>
  <c r="Q1504" i="14"/>
  <c r="Q1505" i="14"/>
  <c r="Q1506" i="14"/>
  <c r="Q1507" i="14"/>
  <c r="Q1508" i="14"/>
  <c r="Q1509" i="14"/>
  <c r="Q1510" i="14"/>
  <c r="Q1511" i="14"/>
  <c r="Q1512" i="14"/>
  <c r="Q1513" i="14"/>
  <c r="Q1514" i="14"/>
  <c r="Q1515" i="14"/>
  <c r="Q1516" i="14"/>
  <c r="Q1517" i="14"/>
  <c r="Q1518" i="14"/>
  <c r="Q1519" i="14"/>
  <c r="Q1520" i="14"/>
  <c r="Q1521" i="14"/>
  <c r="Q1522" i="14"/>
  <c r="Q1523" i="14"/>
  <c r="Q1524" i="14"/>
  <c r="Q1525" i="14"/>
  <c r="Q1526" i="14"/>
  <c r="Q1527" i="14"/>
  <c r="Q1528" i="14"/>
  <c r="Q1529" i="14"/>
  <c r="Q1530" i="14"/>
  <c r="Q1531" i="14"/>
  <c r="Q1532" i="14"/>
  <c r="Q1533" i="14"/>
  <c r="Q1534" i="14"/>
  <c r="Q1535" i="14"/>
  <c r="Q1536" i="14"/>
  <c r="Q1537" i="14"/>
  <c r="Q1538" i="14"/>
  <c r="Q1539" i="14"/>
  <c r="Q1540" i="14"/>
  <c r="Q1541" i="14"/>
  <c r="Q1542" i="14"/>
  <c r="Q1543" i="14"/>
  <c r="Q1544" i="14"/>
  <c r="Q1545" i="14"/>
  <c r="Q1546" i="14"/>
  <c r="Q1547" i="14"/>
  <c r="Q1548" i="14"/>
  <c r="Q1549" i="14"/>
  <c r="Q1550" i="14"/>
  <c r="Q1551" i="14"/>
  <c r="Q1552" i="14"/>
  <c r="Q1553" i="14"/>
  <c r="Q1554" i="14"/>
  <c r="Q1555" i="14"/>
  <c r="Q1556" i="14"/>
  <c r="Q1557" i="14"/>
  <c r="Q1558" i="14"/>
  <c r="Q1559" i="14"/>
  <c r="Q1560" i="14"/>
  <c r="Q1561" i="14"/>
  <c r="Q1562" i="14"/>
  <c r="Q1563" i="14"/>
  <c r="Q1564" i="14"/>
  <c r="Q1565" i="14"/>
  <c r="Q1566" i="14"/>
  <c r="Q1567" i="14"/>
  <c r="Q1568" i="14"/>
  <c r="Q1569" i="14"/>
  <c r="Q1570" i="14"/>
  <c r="Q1571" i="14"/>
  <c r="Q1572" i="14"/>
  <c r="Q1573" i="14"/>
  <c r="Q1574" i="14"/>
  <c r="Q1575" i="14"/>
  <c r="Q1576" i="14"/>
  <c r="Q1577" i="14"/>
  <c r="Q1578" i="14"/>
  <c r="Q1579" i="14"/>
  <c r="Q1580" i="14"/>
  <c r="Q1581" i="14"/>
  <c r="Q1582" i="14"/>
  <c r="Q1583" i="14"/>
  <c r="Q1584" i="14"/>
  <c r="Q1585" i="14"/>
  <c r="Q1586" i="14"/>
  <c r="Q1587" i="14"/>
  <c r="Q1588" i="14"/>
  <c r="Q1589" i="14"/>
  <c r="Q1590" i="14"/>
  <c r="Q1591" i="14"/>
  <c r="Q1592" i="14"/>
  <c r="Q1593" i="14"/>
  <c r="Q1594" i="14"/>
  <c r="Q1595" i="14"/>
  <c r="Q1596" i="14"/>
  <c r="Q1597" i="14"/>
  <c r="Q1598" i="14"/>
  <c r="Q1599" i="14"/>
  <c r="Q1600" i="14"/>
  <c r="Q1601" i="14"/>
  <c r="Q1602" i="14"/>
  <c r="Q1603" i="14"/>
  <c r="Q1604" i="14"/>
  <c r="Q1605" i="14"/>
  <c r="Q1606" i="14"/>
  <c r="Q1607" i="14"/>
  <c r="Q1608" i="14"/>
  <c r="Q1609" i="14"/>
  <c r="Q1610" i="14"/>
  <c r="Q1611" i="14"/>
  <c r="Q1612" i="14"/>
  <c r="Q1613" i="14"/>
  <c r="Q1614" i="14"/>
  <c r="Q1615" i="14"/>
  <c r="Q1616" i="14"/>
  <c r="Q1617" i="14"/>
  <c r="Q1618" i="14"/>
  <c r="Q1619" i="14"/>
  <c r="Q1620" i="14"/>
  <c r="Q1621" i="14"/>
  <c r="Q1622" i="14"/>
  <c r="Q1623" i="14"/>
  <c r="Q1624" i="14"/>
  <c r="Q1625" i="14"/>
  <c r="Q1626" i="14"/>
  <c r="Q1627" i="14"/>
  <c r="Q1628" i="14"/>
  <c r="Q1629" i="14"/>
  <c r="Q1630" i="14"/>
  <c r="Q1631" i="14"/>
  <c r="Q1632" i="14"/>
  <c r="Q1633" i="14"/>
  <c r="Q1634" i="14"/>
  <c r="Q1635" i="14"/>
  <c r="Q1636" i="14"/>
  <c r="Q1637" i="14"/>
  <c r="Q1638" i="14"/>
  <c r="Q1639" i="14"/>
  <c r="Q1640" i="14"/>
  <c r="Q1641" i="14"/>
  <c r="Q1642" i="14"/>
  <c r="Q1643" i="14"/>
  <c r="Q1644" i="14"/>
  <c r="Q1645" i="14"/>
  <c r="Q1646" i="14"/>
  <c r="Q1647" i="14"/>
  <c r="Q1648" i="14"/>
  <c r="Q1649" i="14"/>
  <c r="Q1650" i="14"/>
  <c r="Q1651" i="14"/>
  <c r="Q1652" i="14"/>
  <c r="Q1653" i="14"/>
  <c r="Q1654" i="14"/>
  <c r="Q1655" i="14"/>
  <c r="Q1656" i="14"/>
  <c r="Q1657" i="14"/>
  <c r="Q1658" i="14"/>
  <c r="Q1659" i="14"/>
  <c r="Q1660" i="14"/>
  <c r="Q1661" i="14"/>
  <c r="Q1662" i="14"/>
  <c r="Q1663" i="14"/>
  <c r="Q1664" i="14"/>
  <c r="Q1665" i="14"/>
  <c r="Q1666" i="14"/>
  <c r="Q1667" i="14"/>
  <c r="Q1668" i="14"/>
  <c r="Q1669" i="14"/>
  <c r="Q1670" i="14"/>
  <c r="Q1671" i="14"/>
  <c r="Q1672" i="14"/>
  <c r="Q1673" i="14"/>
  <c r="Q1674" i="14"/>
  <c r="Q1675" i="14"/>
  <c r="Q1676" i="14"/>
  <c r="Q1677" i="14"/>
  <c r="Q1678" i="14"/>
  <c r="Q1679" i="14"/>
  <c r="Q1680" i="14"/>
  <c r="Q1681" i="14"/>
  <c r="Q1682" i="14"/>
  <c r="Q1683" i="14"/>
  <c r="Q1684" i="14"/>
  <c r="Q1685" i="14"/>
  <c r="Q1686" i="14"/>
  <c r="Q1687" i="14"/>
  <c r="Q1688" i="14"/>
  <c r="Q1689" i="14"/>
  <c r="Q1690" i="14"/>
  <c r="Q1691" i="14"/>
  <c r="Q1692" i="14"/>
  <c r="Q1693" i="14"/>
  <c r="Q1694" i="14"/>
  <c r="Q1695" i="14"/>
  <c r="Q1696" i="14"/>
  <c r="Q1697" i="14"/>
  <c r="Q1698" i="14"/>
  <c r="Q1699" i="14"/>
  <c r="Q1700" i="14"/>
  <c r="Q1701" i="14"/>
  <c r="Q1702" i="14"/>
  <c r="Q1703" i="14"/>
  <c r="Q1704" i="14"/>
  <c r="Q1705" i="14"/>
  <c r="Q1706" i="14"/>
  <c r="Q1707" i="14"/>
  <c r="Q1708" i="14"/>
  <c r="Q1709" i="14"/>
  <c r="Q1710" i="14"/>
  <c r="Q1711" i="14"/>
  <c r="Q1712" i="14"/>
  <c r="Q1713" i="14"/>
  <c r="Q1714" i="14"/>
  <c r="Q1715" i="14"/>
  <c r="Q1716" i="14"/>
  <c r="Q1717" i="14"/>
  <c r="Q1718" i="14"/>
  <c r="Q1719" i="14"/>
  <c r="Q1720" i="14"/>
  <c r="Q1721" i="14"/>
  <c r="Q1722" i="14"/>
  <c r="Q1723" i="14"/>
  <c r="Q1724" i="14"/>
  <c r="Q1725" i="14"/>
  <c r="Q1726" i="14"/>
  <c r="Q1727" i="14"/>
  <c r="Q1728" i="14"/>
  <c r="Q1729" i="14"/>
  <c r="Q1730" i="14"/>
  <c r="Q1731" i="14"/>
  <c r="Q1732" i="14"/>
  <c r="Q1733" i="14"/>
  <c r="Q1734" i="14"/>
  <c r="Q1735" i="14"/>
  <c r="Q1736" i="14"/>
  <c r="Q1737" i="14"/>
  <c r="Q1738" i="14"/>
  <c r="Q1739" i="14"/>
  <c r="Q1740" i="14"/>
  <c r="Q1741" i="14"/>
  <c r="Q1742" i="14"/>
  <c r="Q1743" i="14"/>
  <c r="Q1744" i="14"/>
  <c r="Q1745" i="14"/>
  <c r="Q1746" i="14"/>
  <c r="Q1747" i="14"/>
  <c r="Q1748" i="14"/>
  <c r="Q1749" i="14"/>
  <c r="Q1750" i="14"/>
  <c r="Q1751" i="14"/>
  <c r="Q1752" i="14"/>
  <c r="Q1753" i="14"/>
  <c r="Q1754" i="14"/>
  <c r="Q1755" i="14"/>
  <c r="Q1756" i="14"/>
  <c r="Q1757" i="14"/>
  <c r="Q1758" i="14"/>
  <c r="Q1759" i="14"/>
  <c r="Q1760" i="14"/>
  <c r="Q1761" i="14"/>
  <c r="Q1762" i="14"/>
  <c r="Q1763" i="14"/>
  <c r="Q1764" i="14"/>
  <c r="Q1765" i="14"/>
  <c r="Q1766" i="14"/>
  <c r="Q1767" i="14"/>
  <c r="Q1768" i="14"/>
  <c r="Q1769" i="14"/>
  <c r="Q1770" i="14"/>
  <c r="Q1771" i="14"/>
  <c r="Q1772" i="14"/>
  <c r="Q1773" i="14"/>
  <c r="Q1774" i="14"/>
  <c r="Q1775" i="14"/>
  <c r="Q1776" i="14"/>
  <c r="Q1777" i="14"/>
  <c r="Q1778" i="14"/>
  <c r="Q1779" i="14"/>
  <c r="Q1780" i="14"/>
  <c r="Q1781" i="14"/>
  <c r="Q1782" i="14"/>
  <c r="Q1783" i="14"/>
  <c r="Q1784" i="14"/>
  <c r="Q1785" i="14"/>
  <c r="Q1786" i="14"/>
  <c r="Q1787" i="14"/>
  <c r="Q1788" i="14"/>
  <c r="Q1789" i="14"/>
  <c r="Q1790" i="14"/>
  <c r="Q1791" i="14"/>
  <c r="Q1792" i="14"/>
  <c r="Q1793" i="14"/>
  <c r="Q1794" i="14"/>
  <c r="Q1795" i="14"/>
  <c r="Q1796" i="14"/>
  <c r="Q1797" i="14"/>
  <c r="Q1798" i="14"/>
  <c r="Q1799" i="14"/>
  <c r="Q1800" i="14"/>
  <c r="Q1801" i="14"/>
  <c r="Q1802" i="14"/>
  <c r="Q1803" i="14"/>
  <c r="Q1804" i="14"/>
  <c r="Q1805" i="14"/>
  <c r="Q1806" i="14"/>
  <c r="Q1807" i="14"/>
  <c r="Q1808" i="14"/>
  <c r="Q1809" i="14"/>
  <c r="Q1810" i="14"/>
  <c r="Q1811" i="14"/>
  <c r="Q1812" i="14"/>
  <c r="Q1813" i="14"/>
  <c r="Q1814" i="14"/>
  <c r="Q1815" i="14"/>
  <c r="Q1816" i="14"/>
  <c r="Q1817" i="14"/>
  <c r="Q1818" i="14"/>
  <c r="Q1819" i="14"/>
  <c r="Q1820" i="14"/>
  <c r="Q1821" i="14"/>
  <c r="Q1822" i="14"/>
  <c r="Q1823" i="14"/>
  <c r="Q1824" i="14"/>
  <c r="Q1825" i="14"/>
  <c r="Q1826" i="14"/>
  <c r="Q1827" i="14"/>
  <c r="Q1828" i="14"/>
  <c r="Q1829" i="14"/>
  <c r="Q1830" i="14"/>
  <c r="Q1831" i="14"/>
  <c r="Q1832" i="14"/>
  <c r="Q1833" i="14"/>
  <c r="Q1834" i="14"/>
  <c r="Q1835" i="14"/>
  <c r="Q1836" i="14"/>
  <c r="Q1837" i="14"/>
  <c r="Q1838" i="14"/>
  <c r="Q1839" i="14"/>
  <c r="Q1840" i="14"/>
  <c r="Q1841" i="14"/>
  <c r="Q1842" i="14"/>
  <c r="Q1843" i="14"/>
  <c r="Q1844" i="14"/>
  <c r="Q1845" i="14"/>
  <c r="Q1846" i="14"/>
  <c r="Q1847" i="14"/>
  <c r="Q1848" i="14"/>
  <c r="Q1849" i="14"/>
  <c r="Q1850" i="14"/>
  <c r="Q1851" i="14"/>
  <c r="Q1852" i="14"/>
  <c r="Q1853" i="14"/>
  <c r="Q1854" i="14"/>
  <c r="Q1855" i="14"/>
  <c r="Q1856" i="14"/>
  <c r="Q1857" i="14"/>
  <c r="Q1858" i="14"/>
  <c r="Q1859" i="14"/>
  <c r="Q1860" i="14"/>
  <c r="Q1861" i="14"/>
  <c r="Q1862" i="14"/>
  <c r="Q1863" i="14"/>
  <c r="Q1864" i="14"/>
  <c r="Q1865" i="14"/>
  <c r="Q1866" i="14"/>
  <c r="Q1867" i="14"/>
  <c r="Q1868" i="14"/>
  <c r="Q1869" i="14"/>
  <c r="Q1870" i="14"/>
  <c r="Q1871" i="14"/>
  <c r="Q1872" i="14"/>
  <c r="Q1873" i="14"/>
  <c r="Q1874" i="14"/>
  <c r="Q1875" i="14"/>
  <c r="Q1876" i="14"/>
  <c r="Q1877" i="14"/>
  <c r="Q1878" i="14"/>
  <c r="Q1879" i="14"/>
  <c r="Q1880" i="14"/>
  <c r="Q1881" i="14"/>
  <c r="Q1882" i="14"/>
  <c r="Q1883" i="14"/>
  <c r="Q1884" i="14"/>
  <c r="Q1885" i="14"/>
  <c r="Q1886" i="14"/>
  <c r="Q1887" i="14"/>
  <c r="Q1888" i="14"/>
  <c r="Q1889" i="14"/>
  <c r="Q1890" i="14"/>
  <c r="Q1891" i="14"/>
  <c r="Q1892" i="14"/>
  <c r="Q1893" i="14"/>
  <c r="Q1894" i="14"/>
  <c r="Q1895" i="14"/>
  <c r="Q1896" i="14"/>
  <c r="Q1897" i="14"/>
  <c r="Q1898" i="14"/>
  <c r="Q1899" i="14"/>
  <c r="Q1900" i="14"/>
  <c r="Q1901" i="14"/>
  <c r="Q1902" i="14"/>
  <c r="Q1903" i="14"/>
  <c r="Q1904" i="14"/>
  <c r="Q1905" i="14"/>
  <c r="Q1906" i="14"/>
  <c r="Q1907" i="14"/>
  <c r="Q1908" i="14"/>
  <c r="Q1909" i="14"/>
  <c r="Q1910" i="14"/>
  <c r="Q1911" i="14"/>
  <c r="Q1912" i="14"/>
  <c r="Q1913" i="14"/>
  <c r="Q1914" i="14"/>
  <c r="Q1915" i="14"/>
  <c r="Q1916" i="14"/>
  <c r="Q1917" i="14"/>
  <c r="Q1918" i="14"/>
  <c r="Q1919" i="14"/>
  <c r="Q1920" i="14"/>
  <c r="Q1921" i="14"/>
  <c r="Q1922" i="14"/>
  <c r="Q1923" i="14"/>
  <c r="Q1924" i="14"/>
  <c r="Q1925" i="14"/>
  <c r="Q1926" i="14"/>
  <c r="Q1927" i="14"/>
  <c r="Q1928" i="14"/>
  <c r="Q1929" i="14"/>
  <c r="Q1930" i="14"/>
  <c r="Q1931" i="14"/>
  <c r="Q1932" i="14"/>
  <c r="Q1933" i="14"/>
  <c r="Q1934" i="14"/>
  <c r="Q1935" i="14"/>
  <c r="Q1936" i="14"/>
  <c r="Q1937" i="14"/>
  <c r="Q1938" i="14"/>
  <c r="Q1939" i="14"/>
  <c r="Q1940" i="14"/>
  <c r="Q1941" i="14"/>
  <c r="Q1942" i="14"/>
  <c r="Q1943" i="14"/>
  <c r="Q1944" i="14"/>
  <c r="Q1945" i="14"/>
  <c r="Q1946" i="14"/>
  <c r="Q1947" i="14"/>
  <c r="Q1948" i="14"/>
  <c r="Q1949" i="14"/>
  <c r="Q1950" i="14"/>
  <c r="Q1951" i="14"/>
  <c r="Q1952" i="14"/>
  <c r="Q1953" i="14"/>
  <c r="Q1954" i="14"/>
  <c r="Q1955" i="14"/>
  <c r="Q1956" i="14"/>
  <c r="Q1957" i="14"/>
  <c r="Q1958" i="14"/>
  <c r="Q1959" i="14"/>
  <c r="Q1960" i="14"/>
  <c r="Q1961" i="14"/>
  <c r="Q1962" i="14"/>
  <c r="Q1963" i="14"/>
  <c r="Q1964" i="14"/>
  <c r="Q1965" i="14"/>
  <c r="Q1966" i="14"/>
  <c r="Q1967" i="14"/>
  <c r="Q1968" i="14"/>
  <c r="Q1969" i="14"/>
  <c r="Q1970" i="14"/>
  <c r="Q1971" i="14"/>
  <c r="Q1972" i="14"/>
  <c r="Q1973" i="14"/>
  <c r="Q1974" i="14"/>
  <c r="Q1975" i="14"/>
  <c r="Q1976" i="14"/>
  <c r="Q1977" i="14"/>
  <c r="Q1978" i="14"/>
  <c r="Q1979" i="14"/>
  <c r="Q1980" i="14"/>
  <c r="Q1981" i="14"/>
  <c r="Q1982" i="14"/>
  <c r="Q1983" i="14"/>
  <c r="Q1984" i="14"/>
  <c r="Q1985" i="14"/>
  <c r="Q1986" i="14"/>
  <c r="Q1987" i="14"/>
  <c r="Q1988" i="14"/>
  <c r="Q1989" i="14"/>
  <c r="Q1990" i="14"/>
  <c r="Q1991" i="14"/>
  <c r="Q1992" i="14"/>
  <c r="Q1993" i="14"/>
  <c r="Q1994" i="14"/>
  <c r="Q1995" i="14"/>
  <c r="Q1996" i="14"/>
  <c r="Q1997" i="14"/>
  <c r="Q1998" i="14"/>
  <c r="Q1999" i="14"/>
  <c r="Q2000" i="14"/>
  <c r="Q2001" i="14"/>
  <c r="Q2002" i="14"/>
  <c r="Q2003" i="14"/>
  <c r="Q2004" i="14"/>
  <c r="Q2005" i="14"/>
  <c r="Q2006" i="14"/>
  <c r="Q2007" i="14"/>
  <c r="Q2008" i="14"/>
  <c r="Q2009" i="14"/>
  <c r="Q2010" i="14"/>
  <c r="Q2011" i="14"/>
  <c r="Q2012" i="14"/>
  <c r="Q2013" i="14"/>
  <c r="Q2014" i="14"/>
  <c r="Q2015" i="14"/>
  <c r="Q2016" i="14"/>
  <c r="Q2017" i="14"/>
  <c r="Q2018" i="14"/>
  <c r="Q2019" i="14"/>
  <c r="Q2020" i="14"/>
  <c r="Q2021" i="14"/>
  <c r="Q2022" i="14"/>
  <c r="Q2023" i="14"/>
  <c r="Q2024" i="14"/>
  <c r="Q2025" i="14"/>
  <c r="Q2026" i="14"/>
  <c r="Q2027" i="14"/>
  <c r="Q2028" i="14"/>
  <c r="Q2029" i="14"/>
  <c r="Q2030" i="14"/>
  <c r="Q2031" i="14"/>
  <c r="Q2032" i="14"/>
  <c r="Q2033" i="14"/>
  <c r="Q2034" i="14"/>
  <c r="Q2035" i="14"/>
  <c r="Q2036" i="14"/>
  <c r="Q2037" i="14"/>
  <c r="Q2038" i="14"/>
  <c r="Q2039" i="14"/>
  <c r="Q2040" i="14"/>
  <c r="Q2041" i="14"/>
  <c r="Q2042" i="14"/>
  <c r="Q2043" i="14"/>
  <c r="Q2044" i="14"/>
  <c r="Q2045" i="14"/>
  <c r="Q2046" i="14"/>
  <c r="Q2047" i="14"/>
  <c r="Q2048" i="14"/>
  <c r="Q2049" i="14"/>
  <c r="Q2050" i="14"/>
  <c r="Q2051" i="14"/>
  <c r="Q2052" i="14"/>
  <c r="Q2053" i="14"/>
  <c r="Q2054" i="14"/>
  <c r="Q2055" i="14"/>
  <c r="Q2056" i="14"/>
  <c r="Q2057" i="14"/>
  <c r="Q2058" i="14"/>
  <c r="Q2059" i="14"/>
  <c r="Q2060" i="14"/>
  <c r="Q2061" i="14"/>
  <c r="Q2062" i="14"/>
  <c r="Q2063" i="14"/>
  <c r="Q2064" i="14"/>
  <c r="Q2065" i="14"/>
  <c r="Q2066" i="14"/>
  <c r="Q2067" i="14"/>
  <c r="Q2068" i="14"/>
  <c r="Q2069" i="14"/>
  <c r="Q2070" i="14"/>
  <c r="Q2071" i="14"/>
  <c r="Q2072" i="14"/>
  <c r="Q2073" i="14"/>
  <c r="Q2074" i="14"/>
  <c r="Q2075" i="14"/>
  <c r="Q2076" i="14"/>
  <c r="Q2077" i="14"/>
  <c r="Q2078" i="14"/>
  <c r="Q2079" i="14"/>
  <c r="Q2080" i="14"/>
  <c r="Q2081" i="14"/>
  <c r="Q2082" i="14"/>
  <c r="Q2083" i="14"/>
  <c r="Q2084" i="14"/>
  <c r="Q2085" i="14"/>
  <c r="Q2086" i="14"/>
  <c r="Q2087" i="14"/>
  <c r="Q2088" i="14"/>
  <c r="Q2089" i="14"/>
  <c r="Q2090" i="14"/>
  <c r="Q2091" i="14"/>
  <c r="Q2092" i="14"/>
  <c r="Q2093" i="14"/>
  <c r="Q2094" i="14"/>
  <c r="Q2095" i="14"/>
  <c r="Q2096" i="14"/>
  <c r="Q2097" i="14"/>
  <c r="Q2098" i="14"/>
  <c r="Q2099" i="14"/>
  <c r="Q2100" i="14"/>
  <c r="Q2101" i="14"/>
  <c r="Q2102" i="14"/>
  <c r="Q2103" i="14"/>
  <c r="Q2104" i="14"/>
  <c r="Q2105" i="14"/>
  <c r="Q2106" i="14"/>
  <c r="Q2107" i="14"/>
  <c r="Q2108" i="14"/>
  <c r="Q2109" i="14"/>
  <c r="Q2110" i="14"/>
  <c r="Q2111" i="14"/>
  <c r="Q2112" i="14"/>
  <c r="Q2113" i="14"/>
  <c r="Q2114" i="14"/>
  <c r="Q2115" i="14"/>
  <c r="Q2116" i="14"/>
  <c r="Q2117" i="14"/>
  <c r="Q2118" i="14"/>
  <c r="Q2119" i="14"/>
  <c r="Q2120" i="14"/>
  <c r="Q2121" i="14"/>
  <c r="Q2122" i="14"/>
  <c r="Q2123" i="14"/>
  <c r="Q2124" i="14"/>
  <c r="Q2125" i="14"/>
  <c r="Q2126" i="14"/>
  <c r="Q2127" i="14"/>
  <c r="Q2128" i="14"/>
  <c r="Q2129" i="14"/>
  <c r="Q2130" i="14"/>
  <c r="Q2131" i="14"/>
  <c r="Q2132" i="14"/>
  <c r="Q2133" i="14"/>
  <c r="Q2134" i="14"/>
  <c r="Q2135" i="14"/>
  <c r="Q2136" i="14"/>
  <c r="Q2137" i="14"/>
  <c r="Q2138" i="14"/>
  <c r="Q2139" i="14"/>
  <c r="Q2140" i="14"/>
  <c r="Q2141" i="14"/>
  <c r="Q2142" i="14"/>
  <c r="Q2143" i="14"/>
  <c r="Q2144" i="14"/>
  <c r="Q2145" i="14"/>
  <c r="Q2146" i="14"/>
  <c r="Q2147" i="14"/>
  <c r="Q2148" i="14"/>
  <c r="Q2149" i="14"/>
  <c r="Q2150" i="14"/>
  <c r="Q2151" i="14"/>
  <c r="Q2152" i="14"/>
  <c r="Q2153" i="14"/>
  <c r="Q2154" i="14"/>
  <c r="Q2155" i="14"/>
  <c r="Q2156" i="14"/>
  <c r="Q2157" i="14"/>
  <c r="Q2158" i="14"/>
  <c r="Q2159" i="14"/>
  <c r="Q2160" i="14"/>
  <c r="Q2161" i="14"/>
  <c r="Q2162" i="14"/>
  <c r="Q2163" i="14"/>
  <c r="Q2164" i="14"/>
  <c r="Q2165" i="14"/>
  <c r="Q2166" i="14"/>
  <c r="Q2167" i="14"/>
  <c r="Q2168" i="14"/>
  <c r="Q2169" i="14"/>
  <c r="Q2170" i="14"/>
  <c r="Q2171" i="14"/>
  <c r="Q2172" i="14"/>
  <c r="Q2173" i="14"/>
  <c r="Q2174" i="14"/>
  <c r="Q2175" i="14"/>
  <c r="Q2176" i="14"/>
  <c r="Q2177" i="14"/>
  <c r="Q2178" i="14"/>
  <c r="Q2179" i="14"/>
  <c r="Q2180" i="14"/>
  <c r="Q2181" i="14"/>
  <c r="Q2182" i="14"/>
  <c r="Q2183" i="14"/>
  <c r="Q2184" i="14"/>
  <c r="Q2185" i="14"/>
  <c r="Q2186" i="14"/>
  <c r="Q2187" i="14"/>
  <c r="Q2188" i="14"/>
  <c r="Q2189" i="14"/>
  <c r="Q2190" i="14"/>
  <c r="Q2191" i="14"/>
  <c r="Q2192" i="14"/>
  <c r="Q2193" i="14"/>
  <c r="Q2194" i="14"/>
  <c r="Q2195" i="14"/>
  <c r="Q2196" i="14"/>
  <c r="Q2197" i="14"/>
  <c r="Q2198" i="14"/>
  <c r="Q2199" i="14"/>
  <c r="Q2200" i="14"/>
  <c r="Q2201" i="14"/>
  <c r="Q2202" i="14"/>
  <c r="Q2203" i="14"/>
  <c r="Q2204" i="14"/>
  <c r="Q2205" i="14"/>
  <c r="Q2206" i="14"/>
  <c r="Q2207" i="14"/>
  <c r="Q2208" i="14"/>
  <c r="Q2209" i="14"/>
  <c r="Q2210" i="14"/>
  <c r="Q2211" i="14"/>
  <c r="Q2212" i="14"/>
  <c r="Q2213" i="14"/>
  <c r="Q2214" i="14"/>
  <c r="Q2215" i="14"/>
  <c r="Q2216" i="14"/>
  <c r="Q2217" i="14"/>
  <c r="Q2218" i="14"/>
  <c r="Q2219" i="14"/>
  <c r="Q2220" i="14"/>
  <c r="Q2221" i="14"/>
  <c r="Q2222" i="14"/>
  <c r="Q2223" i="14"/>
  <c r="Q2224" i="14"/>
  <c r="Q2225" i="14"/>
  <c r="G131" i="19" l="1" a="1"/>
  <c r="G131" i="19" s="1"/>
  <c r="L131" i="19" a="1"/>
  <c r="L131" i="19" s="1"/>
  <c r="H131" i="19" a="1"/>
  <c r="H131" i="19" s="1"/>
  <c r="F131" i="19" a="1"/>
  <c r="F131" i="19" s="1"/>
  <c r="L246" i="19" a="1"/>
  <c r="L246" i="19" s="1"/>
  <c r="F246" i="19" a="1"/>
  <c r="F246" i="19" s="1"/>
  <c r="G246" i="19" a="1"/>
  <c r="G246" i="19" s="1"/>
  <c r="H246" i="19" a="1"/>
  <c r="H246" i="19" s="1"/>
  <c r="L39" i="19" a="1"/>
  <c r="L39" i="19" s="1"/>
  <c r="G39" i="19" a="1"/>
  <c r="G39" i="19" s="1"/>
  <c r="H39" i="19" a="1"/>
  <c r="H39" i="19" s="1"/>
  <c r="F39" i="19" a="1"/>
  <c r="F39" i="19" s="1"/>
  <c r="L223" i="19" a="1"/>
  <c r="L223" i="19" s="1"/>
  <c r="H223" i="19" a="1"/>
  <c r="H223" i="19" s="1"/>
  <c r="G223" i="19" a="1"/>
  <c r="G223" i="19" s="1"/>
  <c r="F223" i="19" a="1"/>
  <c r="F223" i="19" s="1"/>
  <c r="L154" i="19" a="1"/>
  <c r="L154" i="19" s="1"/>
  <c r="G154" i="19" a="1"/>
  <c r="G154" i="19" s="1"/>
  <c r="H154" i="19" a="1"/>
  <c r="H154" i="19" s="1"/>
  <c r="F154" i="19" a="1"/>
  <c r="F154" i="19" s="1"/>
  <c r="L292" i="19" a="1"/>
  <c r="L292" i="19" s="1"/>
  <c r="H292" i="19" a="1"/>
  <c r="H292" i="19" s="1"/>
  <c r="G292" i="19" a="1"/>
  <c r="G292" i="19" s="1"/>
  <c r="F292" i="19" a="1"/>
  <c r="F292" i="19" s="1"/>
  <c r="L108" i="19" a="1"/>
  <c r="L108" i="19" s="1"/>
  <c r="H108" i="19" a="1"/>
  <c r="H108" i="19" s="1"/>
  <c r="G108" i="19" a="1"/>
  <c r="G108" i="19" s="1"/>
  <c r="F108" i="19" a="1"/>
  <c r="F108" i="19" s="1"/>
  <c r="L16" i="19" a="1"/>
  <c r="L16" i="19" s="1"/>
  <c r="H16" i="19" a="1"/>
  <c r="H16" i="19" s="1"/>
  <c r="G16" i="19" a="1"/>
  <c r="G16" i="19" s="1"/>
  <c r="F16" i="19" a="1"/>
  <c r="F16" i="19" s="1"/>
  <c r="H62" i="19" a="1"/>
  <c r="H62" i="19" s="1"/>
  <c r="L62" i="19" a="1"/>
  <c r="L62" i="19" s="1"/>
  <c r="G62" i="19" a="1"/>
  <c r="G62" i="19" s="1"/>
  <c r="F62" i="19" a="1"/>
  <c r="F62" i="19" s="1"/>
  <c r="L177" i="19" a="1"/>
  <c r="L177" i="19" s="1"/>
  <c r="H177" i="19" a="1"/>
  <c r="H177" i="19" s="1"/>
  <c r="F177" i="19" a="1"/>
  <c r="F177" i="19" s="1"/>
  <c r="G177" i="19" a="1"/>
  <c r="G177" i="19" s="1"/>
  <c r="L269" i="19" a="1"/>
  <c r="L269" i="19" s="1"/>
  <c r="H269" i="19" a="1"/>
  <c r="H269" i="19" s="1"/>
  <c r="G269" i="19" a="1"/>
  <c r="G269" i="19" s="1"/>
  <c r="F269" i="19" a="1"/>
  <c r="F269" i="19" s="1"/>
  <c r="L85" i="19" a="1"/>
  <c r="L85" i="19" s="1"/>
  <c r="H85" i="19" a="1"/>
  <c r="H85" i="19" s="1"/>
  <c r="G85" i="19" a="1"/>
  <c r="G85" i="19" s="1"/>
  <c r="F85" i="19" a="1"/>
  <c r="F85" i="19" s="1"/>
  <c r="L200" i="19" a="1"/>
  <c r="L200" i="19" s="1"/>
  <c r="H200" i="19" a="1"/>
  <c r="H200" i="19" s="1"/>
  <c r="G200" i="19" a="1"/>
  <c r="G200" i="19" s="1"/>
  <c r="F200" i="19" a="1"/>
  <c r="F200" i="19" s="1"/>
  <c r="A86" i="19"/>
  <c r="A63" i="19"/>
  <c r="A109" i="19"/>
  <c r="A178" i="19"/>
  <c r="A155" i="19"/>
  <c r="A201" i="19"/>
  <c r="A247" i="19"/>
  <c r="A316" i="19"/>
  <c r="A270" i="19"/>
  <c r="A293" i="19"/>
  <c r="A224" i="19"/>
  <c r="A132" i="19"/>
  <c r="A40" i="19"/>
  <c r="A17" i="19"/>
  <c r="Q6" i="14"/>
  <c r="L247" i="19" l="1" a="1"/>
  <c r="L247" i="19" s="1"/>
  <c r="G247" i="19" a="1"/>
  <c r="G247" i="19" s="1"/>
  <c r="H247" i="19" a="1"/>
  <c r="H247" i="19" s="1"/>
  <c r="F247" i="19" a="1"/>
  <c r="F247" i="19" s="1"/>
  <c r="L17" i="19" a="1"/>
  <c r="L17" i="19" s="1"/>
  <c r="H17" i="19" a="1"/>
  <c r="H17" i="19" s="1"/>
  <c r="G17" i="19" a="1"/>
  <c r="G17" i="19" s="1"/>
  <c r="F17" i="19" a="1"/>
  <c r="F17" i="19" s="1"/>
  <c r="L293" i="19" a="1"/>
  <c r="L293" i="19" s="1"/>
  <c r="G293" i="19" a="1"/>
  <c r="G293" i="19" s="1"/>
  <c r="F293" i="19" a="1"/>
  <c r="F293" i="19" s="1"/>
  <c r="H293" i="19" a="1"/>
  <c r="H293" i="19" s="1"/>
  <c r="L201" i="19" a="1"/>
  <c r="L201" i="19" s="1"/>
  <c r="H201" i="19" a="1"/>
  <c r="H201" i="19" s="1"/>
  <c r="G201" i="19" a="1"/>
  <c r="G201" i="19" s="1"/>
  <c r="F201" i="19" a="1"/>
  <c r="F201" i="19" s="1"/>
  <c r="L40" i="19" a="1"/>
  <c r="L40" i="19" s="1"/>
  <c r="H40" i="19" a="1"/>
  <c r="H40" i="19" s="1"/>
  <c r="F40" i="19" a="1"/>
  <c r="F40" i="19" s="1"/>
  <c r="G40" i="19" a="1"/>
  <c r="G40" i="19" s="1"/>
  <c r="L270" i="19" a="1"/>
  <c r="L270" i="19" s="1"/>
  <c r="G270" i="19" a="1"/>
  <c r="G270" i="19" s="1"/>
  <c r="H270" i="19" a="1"/>
  <c r="H270" i="19" s="1"/>
  <c r="F270" i="19" a="1"/>
  <c r="F270" i="19" s="1"/>
  <c r="L155" i="19" a="1"/>
  <c r="L155" i="19" s="1"/>
  <c r="H155" i="19" a="1"/>
  <c r="H155" i="19" s="1"/>
  <c r="F155" i="19" a="1"/>
  <c r="F155" i="19" s="1"/>
  <c r="G155" i="19" a="1"/>
  <c r="G155" i="19" s="1"/>
  <c r="L86" i="19" a="1"/>
  <c r="L86" i="19" s="1"/>
  <c r="H86" i="19" a="1"/>
  <c r="H86" i="19" s="1"/>
  <c r="G86" i="19" a="1"/>
  <c r="G86" i="19" s="1"/>
  <c r="F86" i="19" a="1"/>
  <c r="F86" i="19" s="1"/>
  <c r="L132" i="19" a="1"/>
  <c r="L132" i="19" s="1"/>
  <c r="H132" i="19" a="1"/>
  <c r="H132" i="19" s="1"/>
  <c r="F132" i="19" a="1"/>
  <c r="F132" i="19" s="1"/>
  <c r="G132" i="19" a="1"/>
  <c r="G132" i="19" s="1"/>
  <c r="L316" i="19" a="1"/>
  <c r="L316" i="19" s="1"/>
  <c r="H316" i="19" a="1"/>
  <c r="H316" i="19" s="1"/>
  <c r="G316" i="19" a="1"/>
  <c r="G316" i="19" s="1"/>
  <c r="F316" i="19" a="1"/>
  <c r="F316" i="19" s="1"/>
  <c r="G178" i="19" a="1"/>
  <c r="G178" i="19" s="1"/>
  <c r="L178" i="19" a="1"/>
  <c r="L178" i="19" s="1"/>
  <c r="F178" i="19" a="1"/>
  <c r="F178" i="19" s="1"/>
  <c r="H178" i="19" a="1"/>
  <c r="H178" i="19" s="1"/>
  <c r="L224" i="19" a="1"/>
  <c r="L224" i="19" s="1"/>
  <c r="H224" i="19" a="1"/>
  <c r="H224" i="19" s="1"/>
  <c r="G224" i="19" a="1"/>
  <c r="G224" i="19" s="1"/>
  <c r="F224" i="19" a="1"/>
  <c r="F224" i="19" s="1"/>
  <c r="L109" i="19" a="1"/>
  <c r="L109" i="19" s="1"/>
  <c r="H109" i="19" a="1"/>
  <c r="H109" i="19" s="1"/>
  <c r="F109" i="19" a="1"/>
  <c r="F109" i="19" s="1"/>
  <c r="G109" i="19" a="1"/>
  <c r="G109" i="19" s="1"/>
  <c r="L63" i="19" a="1"/>
  <c r="L63" i="19" s="1"/>
  <c r="H63" i="19" a="1"/>
  <c r="H63" i="19" s="1"/>
  <c r="G63" i="19" a="1"/>
  <c r="G63" i="19" s="1"/>
  <c r="F63" i="19" a="1"/>
  <c r="F63" i="19" s="1"/>
  <c r="A64" i="19"/>
  <c r="A156" i="19"/>
  <c r="A248" i="19"/>
  <c r="A317" i="19"/>
  <c r="A294" i="19"/>
  <c r="A340" i="19"/>
  <c r="A271" i="19"/>
  <c r="A225" i="19"/>
  <c r="A179" i="19"/>
  <c r="A202" i="19"/>
  <c r="A133" i="19"/>
  <c r="A87" i="19"/>
  <c r="A110" i="19"/>
  <c r="A41" i="19"/>
  <c r="A18" i="19"/>
  <c r="C6" i="3"/>
  <c r="C11" i="3" s="1"/>
  <c r="C18" i="3" s="1"/>
  <c r="L87" i="19" l="1" a="1"/>
  <c r="L87" i="19" s="1"/>
  <c r="F87" i="19" a="1"/>
  <c r="F87" i="19" s="1"/>
  <c r="H87" i="19" a="1"/>
  <c r="H87" i="19" s="1"/>
  <c r="G87" i="19" a="1"/>
  <c r="G87" i="19" s="1"/>
  <c r="L225" i="19" a="1"/>
  <c r="L225" i="19" s="1"/>
  <c r="H225" i="19" a="1"/>
  <c r="H225" i="19" s="1"/>
  <c r="F225" i="19" a="1"/>
  <c r="F225" i="19" s="1"/>
  <c r="G225" i="19" a="1"/>
  <c r="G225" i="19" s="1"/>
  <c r="L317" i="19" a="1"/>
  <c r="L317" i="19" s="1"/>
  <c r="F317" i="19" a="1"/>
  <c r="F317" i="19" s="1"/>
  <c r="G317" i="19" a="1"/>
  <c r="G317" i="19" s="1"/>
  <c r="H317" i="19" a="1"/>
  <c r="H317" i="19" s="1"/>
  <c r="L18" i="19" a="1"/>
  <c r="L18" i="19" s="1"/>
  <c r="H18" i="19" a="1"/>
  <c r="H18" i="19" s="1"/>
  <c r="G18" i="19" a="1"/>
  <c r="G18" i="19" s="1"/>
  <c r="F18" i="19" a="1"/>
  <c r="F18" i="19" s="1"/>
  <c r="L133" i="19" a="1"/>
  <c r="L133" i="19" s="1"/>
  <c r="H133" i="19" a="1"/>
  <c r="H133" i="19" s="1"/>
  <c r="G133" i="19" a="1"/>
  <c r="G133" i="19" s="1"/>
  <c r="F133" i="19" a="1"/>
  <c r="F133" i="19" s="1"/>
  <c r="L271" i="19" a="1"/>
  <c r="L271" i="19" s="1"/>
  <c r="H271" i="19" a="1"/>
  <c r="H271" i="19" s="1"/>
  <c r="G271" i="19" a="1"/>
  <c r="G271" i="19" s="1"/>
  <c r="F271" i="19" a="1"/>
  <c r="F271" i="19" s="1"/>
  <c r="L248" i="19" a="1"/>
  <c r="L248" i="19" s="1"/>
  <c r="H248" i="19" a="1"/>
  <c r="H248" i="19" s="1"/>
  <c r="G248" i="19" a="1"/>
  <c r="G248" i="19" s="1"/>
  <c r="F248" i="19" a="1"/>
  <c r="F248" i="19" s="1"/>
  <c r="L41" i="19" a="1"/>
  <c r="L41" i="19" s="1"/>
  <c r="H41" i="19" a="1"/>
  <c r="H41" i="19" s="1"/>
  <c r="G41" i="19" a="1"/>
  <c r="G41" i="19" s="1"/>
  <c r="F41" i="19" a="1"/>
  <c r="F41" i="19" s="1"/>
  <c r="L202" i="19" a="1"/>
  <c r="L202" i="19" s="1"/>
  <c r="H202" i="19" a="1"/>
  <c r="H202" i="19" s="1"/>
  <c r="G202" i="19" a="1"/>
  <c r="G202" i="19" s="1"/>
  <c r="F202" i="19" a="1"/>
  <c r="F202" i="19" s="1"/>
  <c r="H340" i="19" a="1"/>
  <c r="H340" i="19" s="1"/>
  <c r="G340" i="19" a="1"/>
  <c r="G340" i="19" s="1"/>
  <c r="F340" i="19" a="1"/>
  <c r="F340" i="19" s="1"/>
  <c r="L340" i="19" a="1"/>
  <c r="L340" i="19" s="1"/>
  <c r="L156" i="19" a="1"/>
  <c r="L156" i="19" s="1"/>
  <c r="H156" i="19" a="1"/>
  <c r="H156" i="19" s="1"/>
  <c r="G156" i="19" a="1"/>
  <c r="G156" i="19" s="1"/>
  <c r="F156" i="19" a="1"/>
  <c r="F156" i="19" s="1"/>
  <c r="L110" i="19" a="1"/>
  <c r="L110" i="19" s="1"/>
  <c r="G110" i="19" a="1"/>
  <c r="G110" i="19" s="1"/>
  <c r="H110" i="19" a="1"/>
  <c r="H110" i="19" s="1"/>
  <c r="F110" i="19" a="1"/>
  <c r="F110" i="19" s="1"/>
  <c r="H179" i="19" a="1"/>
  <c r="H179" i="19" s="1"/>
  <c r="L179" i="19" a="1"/>
  <c r="L179" i="19" s="1"/>
  <c r="G179" i="19" a="1"/>
  <c r="G179" i="19" s="1"/>
  <c r="F179" i="19" a="1"/>
  <c r="F179" i="19" s="1"/>
  <c r="L294" i="19" a="1"/>
  <c r="L294" i="19" s="1"/>
  <c r="H294" i="19" a="1"/>
  <c r="H294" i="19" s="1"/>
  <c r="G294" i="19" a="1"/>
  <c r="G294" i="19" s="1"/>
  <c r="F294" i="19" a="1"/>
  <c r="F294" i="19" s="1"/>
  <c r="L64" i="19" a="1"/>
  <c r="L64" i="19" s="1"/>
  <c r="H64" i="19" a="1"/>
  <c r="H64" i="19" s="1"/>
  <c r="F64" i="19" a="1"/>
  <c r="F64" i="19" s="1"/>
  <c r="G64" i="19" a="1"/>
  <c r="G64" i="19" s="1"/>
  <c r="A65" i="19"/>
  <c r="A134" i="19"/>
  <c r="A111" i="19"/>
  <c r="A157" i="19"/>
  <c r="A226" i="19"/>
  <c r="A203" i="19"/>
  <c r="A249" i="19"/>
  <c r="A295" i="19"/>
  <c r="A364" i="19"/>
  <c r="A318" i="19"/>
  <c r="A341" i="19"/>
  <c r="A272" i="19"/>
  <c r="A180" i="19"/>
  <c r="A88" i="19"/>
  <c r="A19" i="19"/>
  <c r="A42" i="19"/>
  <c r="H6" i="11"/>
  <c r="A2" i="12"/>
  <c r="L295" i="19" l="1" a="1"/>
  <c r="L295" i="19" s="1"/>
  <c r="H295" i="19" a="1"/>
  <c r="H295" i="19" s="1"/>
  <c r="G295" i="19" a="1"/>
  <c r="G295" i="19" s="1"/>
  <c r="F295" i="19" a="1"/>
  <c r="F295" i="19" s="1"/>
  <c r="L19" i="19" a="1"/>
  <c r="L19" i="19" s="1"/>
  <c r="G19" i="19" a="1"/>
  <c r="G19" i="19" s="1"/>
  <c r="H19" i="19" a="1"/>
  <c r="H19" i="19" s="1"/>
  <c r="F19" i="19" a="1"/>
  <c r="F19" i="19" s="1"/>
  <c r="L341" i="19" a="1"/>
  <c r="L341" i="19" s="1"/>
  <c r="G341" i="19" a="1"/>
  <c r="G341" i="19" s="1"/>
  <c r="H341" i="19" a="1"/>
  <c r="H341" i="19" s="1"/>
  <c r="F341" i="19" a="1"/>
  <c r="F341" i="19" s="1"/>
  <c r="L249" i="19" a="1"/>
  <c r="L249" i="19" s="1"/>
  <c r="H249" i="19" a="1"/>
  <c r="H249" i="19" s="1"/>
  <c r="G249" i="19" a="1"/>
  <c r="G249" i="19" s="1"/>
  <c r="F249" i="19" a="1"/>
  <c r="F249" i="19" s="1"/>
  <c r="L111" i="19" a="1"/>
  <c r="L111" i="19" s="1"/>
  <c r="H111" i="19" a="1"/>
  <c r="H111" i="19" s="1"/>
  <c r="G111" i="19" a="1"/>
  <c r="G111" i="19" s="1"/>
  <c r="F111" i="19" a="1"/>
  <c r="F111" i="19" s="1"/>
  <c r="L88" i="19" a="1"/>
  <c r="L88" i="19" s="1"/>
  <c r="H88" i="19" a="1"/>
  <c r="H88" i="19" s="1"/>
  <c r="G88" i="19" a="1"/>
  <c r="G88" i="19" s="1"/>
  <c r="F88" i="19" a="1"/>
  <c r="F88" i="19" s="1"/>
  <c r="L318" i="19" a="1"/>
  <c r="L318" i="19" s="1"/>
  <c r="H318" i="19" a="1"/>
  <c r="H318" i="19" s="1"/>
  <c r="F318" i="19" a="1"/>
  <c r="F318" i="19" s="1"/>
  <c r="G318" i="19" a="1"/>
  <c r="G318" i="19" s="1"/>
  <c r="L203" i="19" a="1"/>
  <c r="L203" i="19" s="1"/>
  <c r="H203" i="19" a="1"/>
  <c r="H203" i="19" s="1"/>
  <c r="G203" i="19" a="1"/>
  <c r="G203" i="19" s="1"/>
  <c r="F203" i="19" a="1"/>
  <c r="F203" i="19" s="1"/>
  <c r="L134" i="19" a="1"/>
  <c r="L134" i="19" s="1"/>
  <c r="H134" i="19" a="1"/>
  <c r="H134" i="19" s="1"/>
  <c r="G134" i="19" a="1"/>
  <c r="G134" i="19" s="1"/>
  <c r="F134" i="19" a="1"/>
  <c r="F134" i="19" s="1"/>
  <c r="L42" i="19" a="1"/>
  <c r="L42" i="19" s="1"/>
  <c r="H42" i="19" a="1"/>
  <c r="H42" i="19" s="1"/>
  <c r="F42" i="19" a="1"/>
  <c r="F42" i="19" s="1"/>
  <c r="G42" i="19" a="1"/>
  <c r="G42" i="19" s="1"/>
  <c r="H272" i="19" a="1"/>
  <c r="H272" i="19" s="1"/>
  <c r="L272" i="19" a="1"/>
  <c r="L272" i="19" s="1"/>
  <c r="G272" i="19" a="1"/>
  <c r="G272" i="19" s="1"/>
  <c r="F272" i="19" a="1"/>
  <c r="F272" i="19" s="1"/>
  <c r="L157" i="19" a="1"/>
  <c r="L157" i="19" s="1"/>
  <c r="H157" i="19" a="1"/>
  <c r="H157" i="19" s="1"/>
  <c r="G157" i="19" a="1"/>
  <c r="G157" i="19" s="1"/>
  <c r="F157" i="19" a="1"/>
  <c r="F157" i="19" s="1"/>
  <c r="L180" i="19" a="1"/>
  <c r="L180" i="19" s="1"/>
  <c r="H180" i="19" a="1"/>
  <c r="H180" i="19" s="1"/>
  <c r="G180" i="19" a="1"/>
  <c r="G180" i="19" s="1"/>
  <c r="F180" i="19" a="1"/>
  <c r="F180" i="19" s="1"/>
  <c r="L364" i="19" a="1"/>
  <c r="L364" i="19" s="1"/>
  <c r="H364" i="19" a="1"/>
  <c r="H364" i="19" s="1"/>
  <c r="F364" i="19" a="1"/>
  <c r="F364" i="19" s="1"/>
  <c r="G364" i="19" a="1"/>
  <c r="G364" i="19" s="1"/>
  <c r="L226" i="19" a="1"/>
  <c r="L226" i="19" s="1"/>
  <c r="G226" i="19" a="1"/>
  <c r="G226" i="19" s="1"/>
  <c r="F226" i="19" a="1"/>
  <c r="F226" i="19" s="1"/>
  <c r="H226" i="19" a="1"/>
  <c r="H226" i="19" s="1"/>
  <c r="L65" i="19" a="1"/>
  <c r="L65" i="19" s="1"/>
  <c r="H65" i="19" a="1"/>
  <c r="H65" i="19" s="1"/>
  <c r="F65" i="19" a="1"/>
  <c r="F65" i="19" s="1"/>
  <c r="G65" i="19" a="1"/>
  <c r="G65" i="19" s="1"/>
  <c r="A66" i="19"/>
  <c r="A112" i="19"/>
  <c r="A204" i="19"/>
  <c r="A296" i="19"/>
  <c r="A365" i="19"/>
  <c r="A342" i="19"/>
  <c r="A388" i="19"/>
  <c r="A319" i="19"/>
  <c r="A273" i="19"/>
  <c r="A227" i="19"/>
  <c r="A250" i="19"/>
  <c r="A181" i="19"/>
  <c r="A135" i="19"/>
  <c r="A158" i="19"/>
  <c r="A89" i="19"/>
  <c r="A43" i="19"/>
  <c r="A20" i="19"/>
  <c r="G16" i="11"/>
  <c r="L89" i="19" l="1" a="1"/>
  <c r="L89" i="19" s="1"/>
  <c r="H89" i="19" a="1"/>
  <c r="H89" i="19" s="1"/>
  <c r="G89" i="19" a="1"/>
  <c r="G89" i="19" s="1"/>
  <c r="F89" i="19" a="1"/>
  <c r="F89" i="19" s="1"/>
  <c r="L388" i="19" a="1"/>
  <c r="L388" i="19" s="1"/>
  <c r="H388" i="19" a="1"/>
  <c r="H388" i="19" s="1"/>
  <c r="G388" i="19" a="1"/>
  <c r="G388" i="19" s="1"/>
  <c r="F388" i="19" a="1"/>
  <c r="F388" i="19" s="1"/>
  <c r="L204" i="19" a="1"/>
  <c r="L204" i="19" s="1"/>
  <c r="H204" i="19" a="1"/>
  <c r="H204" i="19" s="1"/>
  <c r="G204" i="19" a="1"/>
  <c r="G204" i="19" s="1"/>
  <c r="F204" i="19" a="1"/>
  <c r="F204" i="19" s="1"/>
  <c r="L158" i="19" a="1"/>
  <c r="L158" i="19" s="1"/>
  <c r="H158" i="19" a="1"/>
  <c r="H158" i="19" s="1"/>
  <c r="G158" i="19" a="1"/>
  <c r="G158" i="19" s="1"/>
  <c r="F158" i="19" a="1"/>
  <c r="F158" i="19" s="1"/>
  <c r="L227" i="19" a="1"/>
  <c r="L227" i="19" s="1"/>
  <c r="H227" i="19" a="1"/>
  <c r="H227" i="19" s="1"/>
  <c r="G227" i="19" a="1"/>
  <c r="G227" i="19" s="1"/>
  <c r="F227" i="19" a="1"/>
  <c r="F227" i="19" s="1"/>
  <c r="L342" i="19" a="1"/>
  <c r="L342" i="19" s="1"/>
  <c r="H342" i="19" a="1"/>
  <c r="H342" i="19" s="1"/>
  <c r="G342" i="19" a="1"/>
  <c r="G342" i="19" s="1"/>
  <c r="F342" i="19" a="1"/>
  <c r="F342" i="19" s="1"/>
  <c r="L112" i="19" a="1"/>
  <c r="L112" i="19" s="1"/>
  <c r="H112" i="19" a="1"/>
  <c r="H112" i="19" s="1"/>
  <c r="G112" i="19" a="1"/>
  <c r="G112" i="19" s="1"/>
  <c r="F112" i="19" a="1"/>
  <c r="F112" i="19" s="1"/>
  <c r="L20" i="19" a="1"/>
  <c r="L20" i="19" s="1"/>
  <c r="H20" i="19" a="1"/>
  <c r="H20" i="19" s="1"/>
  <c r="G20" i="19" a="1"/>
  <c r="G20" i="19" s="1"/>
  <c r="F20" i="19" a="1"/>
  <c r="F20" i="19" s="1"/>
  <c r="L135" i="19" a="1"/>
  <c r="L135" i="19" s="1"/>
  <c r="H135" i="19" a="1"/>
  <c r="H135" i="19" s="1"/>
  <c r="G135" i="19" a="1"/>
  <c r="G135" i="19" s="1"/>
  <c r="F135" i="19" a="1"/>
  <c r="F135" i="19" s="1"/>
  <c r="L273" i="19" a="1"/>
  <c r="L273" i="19" s="1"/>
  <c r="H273" i="19" a="1"/>
  <c r="H273" i="19" s="1"/>
  <c r="G273" i="19" a="1"/>
  <c r="G273" i="19" s="1"/>
  <c r="F273" i="19" a="1"/>
  <c r="F273" i="19" s="1"/>
  <c r="L365" i="19" a="1"/>
  <c r="L365" i="19" s="1"/>
  <c r="H365" i="19" a="1"/>
  <c r="H365" i="19" s="1"/>
  <c r="G365" i="19" a="1"/>
  <c r="G365" i="19" s="1"/>
  <c r="F365" i="19" a="1"/>
  <c r="F365" i="19" s="1"/>
  <c r="H66" i="19" a="1"/>
  <c r="H66" i="19" s="1"/>
  <c r="F66" i="19" a="1"/>
  <c r="F66" i="19" s="1"/>
  <c r="G66" i="19" a="1"/>
  <c r="G66" i="19" s="1"/>
  <c r="L66" i="19" a="1"/>
  <c r="L66" i="19" s="1"/>
  <c r="L43" i="19" a="1"/>
  <c r="L43" i="19" s="1"/>
  <c r="H43" i="19" a="1"/>
  <c r="H43" i="19" s="1"/>
  <c r="G43" i="19" a="1"/>
  <c r="G43" i="19" s="1"/>
  <c r="F43" i="19" a="1"/>
  <c r="F43" i="19" s="1"/>
  <c r="L181" i="19" a="1"/>
  <c r="L181" i="19" s="1"/>
  <c r="H181" i="19" a="1"/>
  <c r="H181" i="19" s="1"/>
  <c r="G181" i="19" a="1"/>
  <c r="G181" i="19" s="1"/>
  <c r="F181" i="19" a="1"/>
  <c r="F181" i="19" s="1"/>
  <c r="H319" i="19" a="1"/>
  <c r="H319" i="19" s="1"/>
  <c r="G319" i="19" a="1"/>
  <c r="G319" i="19" s="1"/>
  <c r="L319" i="19" a="1"/>
  <c r="L319" i="19" s="1"/>
  <c r="F319" i="19" a="1"/>
  <c r="F319" i="19" s="1"/>
  <c r="L296" i="19" a="1"/>
  <c r="L296" i="19" s="1"/>
  <c r="H296" i="19" a="1"/>
  <c r="H296" i="19" s="1"/>
  <c r="G296" i="19" a="1"/>
  <c r="G296" i="19" s="1"/>
  <c r="F296" i="19" a="1"/>
  <c r="F296" i="19" s="1"/>
  <c r="L250" i="19" a="1"/>
  <c r="L250" i="19" s="1"/>
  <c r="G250" i="19" a="1"/>
  <c r="G250" i="19" s="1"/>
  <c r="H250" i="19" a="1"/>
  <c r="H250" i="19" s="1"/>
  <c r="F250" i="19" a="1"/>
  <c r="F250" i="19" s="1"/>
  <c r="A90" i="19"/>
  <c r="A67" i="19"/>
  <c r="A113" i="19"/>
  <c r="A182" i="19"/>
  <c r="A159" i="19"/>
  <c r="A205" i="19"/>
  <c r="A274" i="19"/>
  <c r="A251" i="19"/>
  <c r="A297" i="19"/>
  <c r="A343" i="19"/>
  <c r="A412" i="19"/>
  <c r="A366" i="19"/>
  <c r="A389" i="19"/>
  <c r="A320" i="19"/>
  <c r="A228" i="19"/>
  <c r="A136" i="19"/>
  <c r="A44" i="19"/>
  <c r="A21" i="19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28" i="10"/>
  <c r="B52" i="10" s="1"/>
  <c r="B76" i="10" s="1"/>
  <c r="B100" i="10" s="1"/>
  <c r="B124" i="10" s="1"/>
  <c r="B148" i="10" s="1"/>
  <c r="B172" i="10" s="1"/>
  <c r="B196" i="10" s="1"/>
  <c r="B220" i="10" s="1"/>
  <c r="B244" i="10" s="1"/>
  <c r="B268" i="10" s="1"/>
  <c r="B292" i="10" s="1"/>
  <c r="B316" i="10" s="1"/>
  <c r="B340" i="10" s="1"/>
  <c r="B364" i="10" s="1"/>
  <c r="B388" i="10" s="1"/>
  <c r="B412" i="10" s="1"/>
  <c r="B436" i="10" s="1"/>
  <c r="B460" i="10" s="1"/>
  <c r="B484" i="10" s="1"/>
  <c r="B508" i="10" s="1"/>
  <c r="B532" i="10" s="1"/>
  <c r="B556" i="10" s="1"/>
  <c r="B580" i="10" s="1"/>
  <c r="B604" i="10" s="1"/>
  <c r="B628" i="10" s="1"/>
  <c r="B652" i="10" s="1"/>
  <c r="B6" i="10"/>
  <c r="B7" i="10" s="1"/>
  <c r="B5" i="10"/>
  <c r="B29" i="10" s="1"/>
  <c r="B53" i="10" s="1"/>
  <c r="B77" i="10" s="1"/>
  <c r="B101" i="10" s="1"/>
  <c r="B125" i="10" s="1"/>
  <c r="B149" i="10" s="1"/>
  <c r="B173" i="10" s="1"/>
  <c r="B197" i="10" s="1"/>
  <c r="B221" i="10" s="1"/>
  <c r="B245" i="10" s="1"/>
  <c r="B269" i="10" s="1"/>
  <c r="B293" i="10" s="1"/>
  <c r="B317" i="10" s="1"/>
  <c r="B341" i="10" s="1"/>
  <c r="B365" i="10" s="1"/>
  <c r="B389" i="10" s="1"/>
  <c r="B413" i="10" s="1"/>
  <c r="B437" i="10" s="1"/>
  <c r="B461" i="10" s="1"/>
  <c r="B485" i="10" s="1"/>
  <c r="B509" i="10" s="1"/>
  <c r="B533" i="10" s="1"/>
  <c r="B557" i="10" s="1"/>
  <c r="B581" i="10" s="1"/>
  <c r="B605" i="10" s="1"/>
  <c r="B629" i="10" s="1"/>
  <c r="B653" i="10" s="1"/>
  <c r="A4" i="10"/>
  <c r="A28" i="10" s="1"/>
  <c r="L228" i="19" l="1" a="1"/>
  <c r="L228" i="19" s="1"/>
  <c r="H228" i="19" a="1"/>
  <c r="H228" i="19" s="1"/>
  <c r="G228" i="19" a="1"/>
  <c r="G228" i="19" s="1"/>
  <c r="F228" i="19" a="1"/>
  <c r="F228" i="19" s="1"/>
  <c r="L412" i="19" a="1"/>
  <c r="L412" i="19" s="1"/>
  <c r="H412" i="19" a="1"/>
  <c r="H412" i="19" s="1"/>
  <c r="G412" i="19" a="1"/>
  <c r="G412" i="19" s="1"/>
  <c r="F412" i="19" a="1"/>
  <c r="F412" i="19" s="1"/>
  <c r="H113" i="19" a="1"/>
  <c r="H113" i="19" s="1"/>
  <c r="G113" i="19" a="1"/>
  <c r="G113" i="19" s="1"/>
  <c r="L113" i="19" a="1"/>
  <c r="L113" i="19" s="1"/>
  <c r="F113" i="19" a="1"/>
  <c r="F113" i="19" s="1"/>
  <c r="L21" i="19" a="1"/>
  <c r="L21" i="19" s="1"/>
  <c r="H21" i="19" a="1"/>
  <c r="H21" i="19" s="1"/>
  <c r="G21" i="19" a="1"/>
  <c r="G21" i="19" s="1"/>
  <c r="F21" i="19" a="1"/>
  <c r="F21" i="19" s="1"/>
  <c r="L320" i="19" a="1"/>
  <c r="L320" i="19" s="1"/>
  <c r="H320" i="19" a="1"/>
  <c r="H320" i="19" s="1"/>
  <c r="G320" i="19" a="1"/>
  <c r="G320" i="19" s="1"/>
  <c r="F320" i="19" a="1"/>
  <c r="F320" i="19" s="1"/>
  <c r="L343" i="19" a="1"/>
  <c r="L343" i="19" s="1"/>
  <c r="H343" i="19" a="1"/>
  <c r="H343" i="19" s="1"/>
  <c r="G343" i="19" a="1"/>
  <c r="G343" i="19" s="1"/>
  <c r="F343" i="19" a="1"/>
  <c r="F343" i="19" s="1"/>
  <c r="L205" i="19" a="1"/>
  <c r="L205" i="19" s="1"/>
  <c r="H205" i="19" a="1"/>
  <c r="H205" i="19" s="1"/>
  <c r="G205" i="19" a="1"/>
  <c r="G205" i="19" s="1"/>
  <c r="F205" i="19" a="1"/>
  <c r="F205" i="19" s="1"/>
  <c r="L67" i="19" a="1"/>
  <c r="L67" i="19" s="1"/>
  <c r="G67" i="19" a="1"/>
  <c r="G67" i="19" s="1"/>
  <c r="H67" i="19" a="1"/>
  <c r="H67" i="19" s="1"/>
  <c r="F67" i="19" a="1"/>
  <c r="F67" i="19" s="1"/>
  <c r="L44" i="19" a="1"/>
  <c r="L44" i="19" s="1"/>
  <c r="H44" i="19" a="1"/>
  <c r="H44" i="19" s="1"/>
  <c r="G44" i="19" a="1"/>
  <c r="G44" i="19" s="1"/>
  <c r="F44" i="19" a="1"/>
  <c r="F44" i="19" s="1"/>
  <c r="L389" i="19" a="1"/>
  <c r="L389" i="19" s="1"/>
  <c r="H389" i="19" a="1"/>
  <c r="H389" i="19" s="1"/>
  <c r="G389" i="19" a="1"/>
  <c r="G389" i="19" s="1"/>
  <c r="F389" i="19" a="1"/>
  <c r="F389" i="19" s="1"/>
  <c r="L297" i="19" a="1"/>
  <c r="L297" i="19" s="1"/>
  <c r="H297" i="19" a="1"/>
  <c r="H297" i="19" s="1"/>
  <c r="F297" i="19" a="1"/>
  <c r="F297" i="19" s="1"/>
  <c r="G297" i="19" a="1"/>
  <c r="G297" i="19" s="1"/>
  <c r="L159" i="19" a="1"/>
  <c r="L159" i="19" s="1"/>
  <c r="H159" i="19" a="1"/>
  <c r="H159" i="19" s="1"/>
  <c r="F159" i="19" a="1"/>
  <c r="F159" i="19" s="1"/>
  <c r="G159" i="19" a="1"/>
  <c r="G159" i="19" s="1"/>
  <c r="L90" i="19" a="1"/>
  <c r="L90" i="19" s="1"/>
  <c r="H90" i="19" a="1"/>
  <c r="H90" i="19" s="1"/>
  <c r="G90" i="19" a="1"/>
  <c r="G90" i="19" s="1"/>
  <c r="F90" i="19" a="1"/>
  <c r="F90" i="19" s="1"/>
  <c r="L274" i="19" a="1"/>
  <c r="L274" i="19" s="1"/>
  <c r="H274" i="19" a="1"/>
  <c r="H274" i="19" s="1"/>
  <c r="G274" i="19" a="1"/>
  <c r="G274" i="19" s="1"/>
  <c r="F274" i="19" a="1"/>
  <c r="F274" i="19" s="1"/>
  <c r="L136" i="19" a="1"/>
  <c r="L136" i="19" s="1"/>
  <c r="H136" i="19" a="1"/>
  <c r="H136" i="19" s="1"/>
  <c r="F136" i="19" a="1"/>
  <c r="F136" i="19" s="1"/>
  <c r="G136" i="19" a="1"/>
  <c r="G136" i="19" s="1"/>
  <c r="L366" i="19" a="1"/>
  <c r="L366" i="19" s="1"/>
  <c r="H366" i="19" a="1"/>
  <c r="H366" i="19" s="1"/>
  <c r="G366" i="19" a="1"/>
  <c r="G366" i="19" s="1"/>
  <c r="F366" i="19" a="1"/>
  <c r="F366" i="19" s="1"/>
  <c r="L251" i="19" a="1"/>
  <c r="L251" i="19" s="1"/>
  <c r="H251" i="19" a="1"/>
  <c r="H251" i="19" s="1"/>
  <c r="G251" i="19" a="1"/>
  <c r="G251" i="19" s="1"/>
  <c r="F251" i="19" a="1"/>
  <c r="F251" i="19" s="1"/>
  <c r="L182" i="19" a="1"/>
  <c r="L182" i="19" s="1"/>
  <c r="H182" i="19" a="1"/>
  <c r="H182" i="19" s="1"/>
  <c r="F182" i="19" a="1"/>
  <c r="F182" i="19" s="1"/>
  <c r="G182" i="19" a="1"/>
  <c r="G182" i="19" s="1"/>
  <c r="A68" i="19"/>
  <c r="A160" i="19"/>
  <c r="A252" i="19"/>
  <c r="A344" i="19"/>
  <c r="A413" i="19"/>
  <c r="A390" i="19"/>
  <c r="A436" i="19"/>
  <c r="A367" i="19"/>
  <c r="A321" i="19"/>
  <c r="A275" i="19"/>
  <c r="A298" i="19"/>
  <c r="A229" i="19"/>
  <c r="A183" i="19"/>
  <c r="A206" i="19"/>
  <c r="A137" i="19"/>
  <c r="A91" i="19"/>
  <c r="A114" i="19"/>
  <c r="A45" i="19"/>
  <c r="A22" i="19"/>
  <c r="A52" i="10"/>
  <c r="D28" i="10"/>
  <c r="E28" i="10" s="1"/>
  <c r="C4" i="10" a="1"/>
  <c r="C4" i="10" s="1"/>
  <c r="B31" i="10"/>
  <c r="B55" i="10" s="1"/>
  <c r="B79" i="10" s="1"/>
  <c r="B103" i="10" s="1"/>
  <c r="B127" i="10" s="1"/>
  <c r="B151" i="10" s="1"/>
  <c r="B175" i="10" s="1"/>
  <c r="B199" i="10" s="1"/>
  <c r="B223" i="10" s="1"/>
  <c r="B247" i="10" s="1"/>
  <c r="B271" i="10" s="1"/>
  <c r="B295" i="10" s="1"/>
  <c r="B319" i="10" s="1"/>
  <c r="B343" i="10" s="1"/>
  <c r="B367" i="10" s="1"/>
  <c r="B391" i="10" s="1"/>
  <c r="B415" i="10" s="1"/>
  <c r="B439" i="10" s="1"/>
  <c r="B463" i="10" s="1"/>
  <c r="B487" i="10" s="1"/>
  <c r="B511" i="10" s="1"/>
  <c r="B535" i="10" s="1"/>
  <c r="B559" i="10" s="1"/>
  <c r="B583" i="10" s="1"/>
  <c r="B607" i="10" s="1"/>
  <c r="B631" i="10" s="1"/>
  <c r="B655" i="10" s="1"/>
  <c r="B8" i="10"/>
  <c r="B30" i="10"/>
  <c r="B54" i="10" s="1"/>
  <c r="B78" i="10" s="1"/>
  <c r="B102" i="10" s="1"/>
  <c r="B126" i="10" s="1"/>
  <c r="B150" i="10" s="1"/>
  <c r="B174" i="10" s="1"/>
  <c r="B198" i="10" s="1"/>
  <c r="B222" i="10" s="1"/>
  <c r="B246" i="10" s="1"/>
  <c r="B270" i="10" s="1"/>
  <c r="B294" i="10" s="1"/>
  <c r="B318" i="10" s="1"/>
  <c r="B342" i="10" s="1"/>
  <c r="B366" i="10" s="1"/>
  <c r="B390" i="10" s="1"/>
  <c r="B414" i="10" s="1"/>
  <c r="B438" i="10" s="1"/>
  <c r="B462" i="10" s="1"/>
  <c r="B486" i="10" s="1"/>
  <c r="B510" i="10" s="1"/>
  <c r="B534" i="10" s="1"/>
  <c r="B558" i="10" s="1"/>
  <c r="B582" i="10" s="1"/>
  <c r="B606" i="10" s="1"/>
  <c r="B630" i="10" s="1"/>
  <c r="B654" i="10" s="1"/>
  <c r="A5" i="10"/>
  <c r="L275" i="19" l="1" a="1"/>
  <c r="L275" i="19" s="1"/>
  <c r="H275" i="19" a="1"/>
  <c r="H275" i="19" s="1"/>
  <c r="G275" i="19" a="1"/>
  <c r="G275" i="19" s="1"/>
  <c r="F275" i="19" a="1"/>
  <c r="F275" i="19" s="1"/>
  <c r="L91" i="19" a="1"/>
  <c r="L91" i="19" s="1"/>
  <c r="H91" i="19" a="1"/>
  <c r="H91" i="19" s="1"/>
  <c r="G91" i="19" a="1"/>
  <c r="G91" i="19" s="1"/>
  <c r="F91" i="19" a="1"/>
  <c r="F91" i="19" s="1"/>
  <c r="L229" i="19" a="1"/>
  <c r="L229" i="19" s="1"/>
  <c r="H229" i="19" a="1"/>
  <c r="H229" i="19" s="1"/>
  <c r="F229" i="19" a="1"/>
  <c r="F229" i="19" s="1"/>
  <c r="G229" i="19" a="1"/>
  <c r="G229" i="19" s="1"/>
  <c r="L367" i="19" a="1"/>
  <c r="L367" i="19" s="1"/>
  <c r="H367" i="19" a="1"/>
  <c r="H367" i="19" s="1"/>
  <c r="G367" i="19" a="1"/>
  <c r="G367" i="19" s="1"/>
  <c r="F367" i="19" a="1"/>
  <c r="F367" i="19" s="1"/>
  <c r="L344" i="19" a="1"/>
  <c r="L344" i="19" s="1"/>
  <c r="G344" i="19" a="1"/>
  <c r="G344" i="19" s="1"/>
  <c r="F344" i="19" a="1"/>
  <c r="F344" i="19" s="1"/>
  <c r="H344" i="19" a="1"/>
  <c r="H344" i="19" s="1"/>
  <c r="L45" i="19" a="1"/>
  <c r="L45" i="19" s="1"/>
  <c r="H45" i="19" a="1"/>
  <c r="H45" i="19" s="1"/>
  <c r="F45" i="19" a="1"/>
  <c r="F45" i="19" s="1"/>
  <c r="G45" i="19" a="1"/>
  <c r="G45" i="19" s="1"/>
  <c r="G206" i="19" a="1"/>
  <c r="G206" i="19" s="1"/>
  <c r="H206" i="19" a="1"/>
  <c r="H206" i="19" s="1"/>
  <c r="L206" i="19" a="1"/>
  <c r="L206" i="19" s="1"/>
  <c r="F206" i="19" a="1"/>
  <c r="F206" i="19" s="1"/>
  <c r="L390" i="19" a="1"/>
  <c r="L390" i="19" s="1"/>
  <c r="H390" i="19" a="1"/>
  <c r="H390" i="19" s="1"/>
  <c r="G390" i="19" a="1"/>
  <c r="G390" i="19" s="1"/>
  <c r="F390" i="19" a="1"/>
  <c r="F390" i="19" s="1"/>
  <c r="L160" i="19" a="1"/>
  <c r="L160" i="19" s="1"/>
  <c r="H160" i="19" a="1"/>
  <c r="H160" i="19" s="1"/>
  <c r="F160" i="19" a="1"/>
  <c r="F160" i="19" s="1"/>
  <c r="G160" i="19" a="1"/>
  <c r="G160" i="19" s="1"/>
  <c r="L114" i="19" a="1"/>
  <c r="L114" i="19" s="1"/>
  <c r="H114" i="19" a="1"/>
  <c r="H114" i="19" s="1"/>
  <c r="G114" i="19" a="1"/>
  <c r="G114" i="19" s="1"/>
  <c r="F114" i="19" a="1"/>
  <c r="F114" i="19" s="1"/>
  <c r="L183" i="19" a="1"/>
  <c r="L183" i="19" s="1"/>
  <c r="G183" i="19" a="1"/>
  <c r="G183" i="19" s="1"/>
  <c r="H183" i="19" a="1"/>
  <c r="H183" i="19" s="1"/>
  <c r="F183" i="19" a="1"/>
  <c r="F183" i="19" s="1"/>
  <c r="L321" i="19" a="1"/>
  <c r="L321" i="19" s="1"/>
  <c r="H321" i="19" a="1"/>
  <c r="H321" i="19" s="1"/>
  <c r="F321" i="19" a="1"/>
  <c r="F321" i="19" s="1"/>
  <c r="G321" i="19" a="1"/>
  <c r="G321" i="19" s="1"/>
  <c r="L413" i="19" a="1"/>
  <c r="L413" i="19" s="1"/>
  <c r="H413" i="19" a="1"/>
  <c r="H413" i="19" s="1"/>
  <c r="G413" i="19" a="1"/>
  <c r="G413" i="19" s="1"/>
  <c r="F413" i="19" a="1"/>
  <c r="F413" i="19" s="1"/>
  <c r="L68" i="19" a="1"/>
  <c r="L68" i="19" s="1"/>
  <c r="G68" i="19" a="1"/>
  <c r="G68" i="19" s="1"/>
  <c r="F68" i="19" a="1"/>
  <c r="F68" i="19" s="1"/>
  <c r="H68" i="19" a="1"/>
  <c r="H68" i="19" s="1"/>
  <c r="L22" i="19" a="1"/>
  <c r="L22" i="19" s="1"/>
  <c r="H22" i="19" a="1"/>
  <c r="H22" i="19" s="1"/>
  <c r="F22" i="19" a="1"/>
  <c r="F22" i="19" s="1"/>
  <c r="G22" i="19" a="1"/>
  <c r="G22" i="19" s="1"/>
  <c r="L137" i="19" a="1"/>
  <c r="L137" i="19" s="1"/>
  <c r="G137" i="19" a="1"/>
  <c r="G137" i="19" s="1"/>
  <c r="H137" i="19" a="1"/>
  <c r="H137" i="19" s="1"/>
  <c r="F137" i="19" a="1"/>
  <c r="F137" i="19" s="1"/>
  <c r="L298" i="19" a="1"/>
  <c r="L298" i="19" s="1"/>
  <c r="H298" i="19" a="1"/>
  <c r="H298" i="19" s="1"/>
  <c r="G298" i="19" a="1"/>
  <c r="G298" i="19" s="1"/>
  <c r="F298" i="19" a="1"/>
  <c r="F298" i="19" s="1"/>
  <c r="L436" i="19" a="1"/>
  <c r="L436" i="19" s="1"/>
  <c r="H436" i="19" a="1"/>
  <c r="H436" i="19" s="1"/>
  <c r="G436" i="19" a="1"/>
  <c r="G436" i="19" s="1"/>
  <c r="F436" i="19" a="1"/>
  <c r="F436" i="19" s="1"/>
  <c r="L252" i="19" a="1"/>
  <c r="L252" i="19" s="1"/>
  <c r="H252" i="19" a="1"/>
  <c r="H252" i="19" s="1"/>
  <c r="G252" i="19" a="1"/>
  <c r="G252" i="19" s="1"/>
  <c r="F252" i="19" a="1"/>
  <c r="F252" i="19" s="1"/>
  <c r="A69" i="19"/>
  <c r="A138" i="19"/>
  <c r="A115" i="19"/>
  <c r="A161" i="19"/>
  <c r="A230" i="19"/>
  <c r="A207" i="19"/>
  <c r="A253" i="19"/>
  <c r="A322" i="19"/>
  <c r="A299" i="19"/>
  <c r="A345" i="19"/>
  <c r="A391" i="19"/>
  <c r="A460" i="19"/>
  <c r="A414" i="19"/>
  <c r="A437" i="19"/>
  <c r="A368" i="19"/>
  <c r="A276" i="19"/>
  <c r="A184" i="19"/>
  <c r="A92" i="19"/>
  <c r="A23" i="19"/>
  <c r="A46" i="19"/>
  <c r="E11" i="1"/>
  <c r="D4" i="10"/>
  <c r="A6" i="10"/>
  <c r="D5" i="10"/>
  <c r="E5" i="10" s="1"/>
  <c r="A76" i="10"/>
  <c r="D52" i="10"/>
  <c r="E52" i="10" s="1"/>
  <c r="A29" i="10"/>
  <c r="B9" i="10"/>
  <c r="B32" i="10"/>
  <c r="B56" i="10" s="1"/>
  <c r="B80" i="10" s="1"/>
  <c r="B104" i="10" s="1"/>
  <c r="B128" i="10" s="1"/>
  <c r="B152" i="10" s="1"/>
  <c r="B176" i="10" s="1"/>
  <c r="B200" i="10" s="1"/>
  <c r="B224" i="10" s="1"/>
  <c r="B248" i="10" s="1"/>
  <c r="B272" i="10" s="1"/>
  <c r="B296" i="10" s="1"/>
  <c r="B320" i="10" s="1"/>
  <c r="B344" i="10" s="1"/>
  <c r="B368" i="10" s="1"/>
  <c r="B392" i="10" s="1"/>
  <c r="B416" i="10" s="1"/>
  <c r="B440" i="10" s="1"/>
  <c r="B464" i="10" s="1"/>
  <c r="B488" i="10" s="1"/>
  <c r="B512" i="10" s="1"/>
  <c r="B536" i="10" s="1"/>
  <c r="B560" i="10" s="1"/>
  <c r="B584" i="10" s="1"/>
  <c r="B608" i="10" s="1"/>
  <c r="B632" i="10" s="1"/>
  <c r="B656" i="10" s="1"/>
  <c r="L46" i="19" l="1" a="1"/>
  <c r="L46" i="19" s="1"/>
  <c r="H46" i="19" a="1"/>
  <c r="H46" i="19" s="1"/>
  <c r="G46" i="19" a="1"/>
  <c r="G46" i="19" s="1"/>
  <c r="F46" i="19" a="1"/>
  <c r="F46" i="19" s="1"/>
  <c r="L276" i="19" a="1"/>
  <c r="L276" i="19" s="1"/>
  <c r="G276" i="19" a="1"/>
  <c r="G276" i="19" s="1"/>
  <c r="H276" i="19" a="1"/>
  <c r="H276" i="19" s="1"/>
  <c r="F276" i="19" a="1"/>
  <c r="F276" i="19" s="1"/>
  <c r="L460" i="19" a="1"/>
  <c r="L460" i="19" s="1"/>
  <c r="H460" i="19" a="1"/>
  <c r="H460" i="19" s="1"/>
  <c r="G460" i="19" a="1"/>
  <c r="G460" i="19" s="1"/>
  <c r="F460" i="19" a="1"/>
  <c r="F460" i="19" s="1"/>
  <c r="L322" i="19" a="1"/>
  <c r="L322" i="19" s="1"/>
  <c r="H322" i="19" a="1"/>
  <c r="H322" i="19" s="1"/>
  <c r="G322" i="19" a="1"/>
  <c r="G322" i="19" s="1"/>
  <c r="F322" i="19" a="1"/>
  <c r="F322" i="19" s="1"/>
  <c r="L161" i="19" a="1"/>
  <c r="L161" i="19" s="1"/>
  <c r="G161" i="19" a="1"/>
  <c r="G161" i="19" s="1"/>
  <c r="H161" i="19" a="1"/>
  <c r="H161" i="19" s="1"/>
  <c r="F161" i="19" a="1"/>
  <c r="F161" i="19" s="1"/>
  <c r="L23" i="19" a="1"/>
  <c r="L23" i="19" s="1"/>
  <c r="H23" i="19" a="1"/>
  <c r="H23" i="19" s="1"/>
  <c r="G23" i="19" a="1"/>
  <c r="G23" i="19" s="1"/>
  <c r="F23" i="19" a="1"/>
  <c r="F23" i="19" s="1"/>
  <c r="L368" i="19" a="1"/>
  <c r="L368" i="19" s="1"/>
  <c r="H368" i="19" a="1"/>
  <c r="H368" i="19" s="1"/>
  <c r="G368" i="19" a="1"/>
  <c r="G368" i="19" s="1"/>
  <c r="F368" i="19" a="1"/>
  <c r="F368" i="19" s="1"/>
  <c r="L391" i="19" a="1"/>
  <c r="L391" i="19" s="1"/>
  <c r="G391" i="19" a="1"/>
  <c r="G391" i="19" s="1"/>
  <c r="H391" i="19" a="1"/>
  <c r="H391" i="19" s="1"/>
  <c r="F391" i="19" a="1"/>
  <c r="F391" i="19" s="1"/>
  <c r="L253" i="19" a="1"/>
  <c r="L253" i="19" s="1"/>
  <c r="G253" i="19" a="1"/>
  <c r="G253" i="19" s="1"/>
  <c r="H253" i="19" a="1"/>
  <c r="H253" i="19" s="1"/>
  <c r="F253" i="19" a="1"/>
  <c r="F253" i="19" s="1"/>
  <c r="L115" i="19" a="1"/>
  <c r="L115" i="19" s="1"/>
  <c r="H115" i="19" a="1"/>
  <c r="H115" i="19" s="1"/>
  <c r="F115" i="19" a="1"/>
  <c r="F115" i="19" s="1"/>
  <c r="G115" i="19" a="1"/>
  <c r="G115" i="19" s="1"/>
  <c r="L92" i="19" a="1"/>
  <c r="L92" i="19" s="1"/>
  <c r="H92" i="19" a="1"/>
  <c r="H92" i="19" s="1"/>
  <c r="G92" i="19" a="1"/>
  <c r="G92" i="19" s="1"/>
  <c r="F92" i="19" a="1"/>
  <c r="F92" i="19" s="1"/>
  <c r="L437" i="19" a="1"/>
  <c r="L437" i="19" s="1"/>
  <c r="H437" i="19" a="1"/>
  <c r="H437" i="19" s="1"/>
  <c r="G437" i="19" a="1"/>
  <c r="G437" i="19" s="1"/>
  <c r="F437" i="19" a="1"/>
  <c r="F437" i="19" s="1"/>
  <c r="L345" i="19" a="1"/>
  <c r="L345" i="19" s="1"/>
  <c r="G345" i="19" a="1"/>
  <c r="G345" i="19" s="1"/>
  <c r="F345" i="19" a="1"/>
  <c r="F345" i="19" s="1"/>
  <c r="H345" i="19" a="1"/>
  <c r="H345" i="19" s="1"/>
  <c r="L207" i="19" a="1"/>
  <c r="L207" i="19" s="1"/>
  <c r="G207" i="19" a="1"/>
  <c r="G207" i="19" s="1"/>
  <c r="H207" i="19" a="1"/>
  <c r="H207" i="19" s="1"/>
  <c r="F207" i="19" a="1"/>
  <c r="F207" i="19" s="1"/>
  <c r="L138" i="19" a="1"/>
  <c r="L138" i="19" s="1"/>
  <c r="H138" i="19" a="1"/>
  <c r="H138" i="19" s="1"/>
  <c r="G138" i="19" a="1"/>
  <c r="G138" i="19" s="1"/>
  <c r="F138" i="19" a="1"/>
  <c r="F138" i="19" s="1"/>
  <c r="L184" i="19" a="1"/>
  <c r="L184" i="19" s="1"/>
  <c r="G184" i="19" a="1"/>
  <c r="G184" i="19" s="1"/>
  <c r="H184" i="19" a="1"/>
  <c r="H184" i="19" s="1"/>
  <c r="F184" i="19" a="1"/>
  <c r="F184" i="19" s="1"/>
  <c r="L414" i="19" a="1"/>
  <c r="L414" i="19" s="1"/>
  <c r="H414" i="19" a="1"/>
  <c r="H414" i="19" s="1"/>
  <c r="G414" i="19" a="1"/>
  <c r="G414" i="19" s="1"/>
  <c r="F414" i="19" a="1"/>
  <c r="F414" i="19" s="1"/>
  <c r="L299" i="19" a="1"/>
  <c r="L299" i="19" s="1"/>
  <c r="H299" i="19" a="1"/>
  <c r="H299" i="19" s="1"/>
  <c r="G299" i="19" a="1"/>
  <c r="G299" i="19" s="1"/>
  <c r="F299" i="19" a="1"/>
  <c r="F299" i="19" s="1"/>
  <c r="L230" i="19" a="1"/>
  <c r="L230" i="19" s="1"/>
  <c r="H230" i="19" a="1"/>
  <c r="H230" i="19" s="1"/>
  <c r="G230" i="19" a="1"/>
  <c r="G230" i="19" s="1"/>
  <c r="F230" i="19" a="1"/>
  <c r="F230" i="19" s="1"/>
  <c r="L69" i="19" a="1"/>
  <c r="L69" i="19" s="1"/>
  <c r="H69" i="19" a="1"/>
  <c r="H69" i="19" s="1"/>
  <c r="F69" i="19" a="1"/>
  <c r="F69" i="19" s="1"/>
  <c r="G69" i="19" a="1"/>
  <c r="G69" i="19" s="1"/>
  <c r="A70" i="19"/>
  <c r="A116" i="19"/>
  <c r="A208" i="19"/>
  <c r="A300" i="19"/>
  <c r="A392" i="19"/>
  <c r="A461" i="19"/>
  <c r="A438" i="19"/>
  <c r="A484" i="19"/>
  <c r="A415" i="19"/>
  <c r="A369" i="19"/>
  <c r="A323" i="19"/>
  <c r="A346" i="19"/>
  <c r="A277" i="19"/>
  <c r="A231" i="19"/>
  <c r="A254" i="19"/>
  <c r="A185" i="19"/>
  <c r="A139" i="19"/>
  <c r="A162" i="19"/>
  <c r="A93" i="19"/>
  <c r="A47" i="19"/>
  <c r="A24" i="19"/>
  <c r="E4" i="10"/>
  <c r="A53" i="10"/>
  <c r="D29" i="10"/>
  <c r="E29" i="10" s="1"/>
  <c r="A100" i="10"/>
  <c r="D76" i="10"/>
  <c r="E76" i="10" s="1"/>
  <c r="A30" i="10"/>
  <c r="D6" i="10"/>
  <c r="E6" i="10" s="1"/>
  <c r="A7" i="10"/>
  <c r="B33" i="10"/>
  <c r="B57" i="10" s="1"/>
  <c r="B81" i="10" s="1"/>
  <c r="B105" i="10" s="1"/>
  <c r="B129" i="10" s="1"/>
  <c r="B153" i="10" s="1"/>
  <c r="B177" i="10" s="1"/>
  <c r="B201" i="10" s="1"/>
  <c r="B225" i="10" s="1"/>
  <c r="B249" i="10" s="1"/>
  <c r="B273" i="10" s="1"/>
  <c r="B297" i="10" s="1"/>
  <c r="B321" i="10" s="1"/>
  <c r="B345" i="10" s="1"/>
  <c r="B369" i="10" s="1"/>
  <c r="B393" i="10" s="1"/>
  <c r="B417" i="10" s="1"/>
  <c r="B441" i="10" s="1"/>
  <c r="B465" i="10" s="1"/>
  <c r="B489" i="10" s="1"/>
  <c r="B513" i="10" s="1"/>
  <c r="B537" i="10" s="1"/>
  <c r="B561" i="10" s="1"/>
  <c r="B585" i="10" s="1"/>
  <c r="B609" i="10" s="1"/>
  <c r="B633" i="10" s="1"/>
  <c r="B657" i="10" s="1"/>
  <c r="B10" i="10"/>
  <c r="L24" i="19" l="1" a="1"/>
  <c r="L24" i="19" s="1"/>
  <c r="H24" i="19" a="1"/>
  <c r="H24" i="19" s="1"/>
  <c r="G24" i="19" a="1"/>
  <c r="G24" i="19" s="1"/>
  <c r="F24" i="19" a="1"/>
  <c r="F24" i="19" s="1"/>
  <c r="L139" i="19" a="1"/>
  <c r="L139" i="19" s="1"/>
  <c r="H139" i="19" a="1"/>
  <c r="H139" i="19" s="1"/>
  <c r="G139" i="19" a="1"/>
  <c r="G139" i="19" s="1"/>
  <c r="F139" i="19" a="1"/>
  <c r="F139" i="19" s="1"/>
  <c r="L277" i="19" a="1"/>
  <c r="L277" i="19" s="1"/>
  <c r="H277" i="19" a="1"/>
  <c r="H277" i="19" s="1"/>
  <c r="G277" i="19" a="1"/>
  <c r="G277" i="19" s="1"/>
  <c r="F277" i="19" a="1"/>
  <c r="F277" i="19" s="1"/>
  <c r="L415" i="19" a="1"/>
  <c r="L415" i="19" s="1"/>
  <c r="H415" i="19" a="1"/>
  <c r="H415" i="19" s="1"/>
  <c r="G415" i="19" a="1"/>
  <c r="G415" i="19" s="1"/>
  <c r="F415" i="19" a="1"/>
  <c r="F415" i="19" s="1"/>
  <c r="L392" i="19" a="1"/>
  <c r="L392" i="19" s="1"/>
  <c r="G392" i="19" a="1"/>
  <c r="G392" i="19" s="1"/>
  <c r="H392" i="19" a="1"/>
  <c r="H392" i="19" s="1"/>
  <c r="F392" i="19" a="1"/>
  <c r="F392" i="19" s="1"/>
  <c r="L70" i="19" a="1"/>
  <c r="L70" i="19" s="1"/>
  <c r="H70" i="19" a="1"/>
  <c r="H70" i="19" s="1"/>
  <c r="G70" i="19" a="1"/>
  <c r="G70" i="19" s="1"/>
  <c r="F70" i="19" a="1"/>
  <c r="F70" i="19" s="1"/>
  <c r="L47" i="19" a="1"/>
  <c r="L47" i="19" s="1"/>
  <c r="H47" i="19" a="1"/>
  <c r="H47" i="19" s="1"/>
  <c r="G47" i="19" a="1"/>
  <c r="G47" i="19" s="1"/>
  <c r="F47" i="19" a="1"/>
  <c r="F47" i="19" s="1"/>
  <c r="L185" i="19" a="1"/>
  <c r="L185" i="19" s="1"/>
  <c r="H185" i="19" a="1"/>
  <c r="H185" i="19" s="1"/>
  <c r="F185" i="19" a="1"/>
  <c r="F185" i="19" s="1"/>
  <c r="G185" i="19" a="1"/>
  <c r="G185" i="19" s="1"/>
  <c r="L346" i="19" a="1"/>
  <c r="L346" i="19" s="1"/>
  <c r="H346" i="19" a="1"/>
  <c r="H346" i="19" s="1"/>
  <c r="G346" i="19" a="1"/>
  <c r="G346" i="19" s="1"/>
  <c r="F346" i="19" a="1"/>
  <c r="F346" i="19" s="1"/>
  <c r="L484" i="19" a="1"/>
  <c r="L484" i="19" s="1"/>
  <c r="H484" i="19" a="1"/>
  <c r="H484" i="19" s="1"/>
  <c r="G484" i="19" a="1"/>
  <c r="G484" i="19" s="1"/>
  <c r="F484" i="19" a="1"/>
  <c r="F484" i="19" s="1"/>
  <c r="L300" i="19" a="1"/>
  <c r="L300" i="19" s="1"/>
  <c r="H300" i="19" a="1"/>
  <c r="H300" i="19" s="1"/>
  <c r="G300" i="19" a="1"/>
  <c r="G300" i="19" s="1"/>
  <c r="F300" i="19" a="1"/>
  <c r="F300" i="19" s="1"/>
  <c r="L93" i="19" a="1"/>
  <c r="L93" i="19" s="1"/>
  <c r="H93" i="19" a="1"/>
  <c r="H93" i="19" s="1"/>
  <c r="G93" i="19" a="1"/>
  <c r="G93" i="19" s="1"/>
  <c r="F93" i="19" a="1"/>
  <c r="F93" i="19" s="1"/>
  <c r="L254" i="19" a="1"/>
  <c r="L254" i="19" s="1"/>
  <c r="G254" i="19" a="1"/>
  <c r="G254" i="19" s="1"/>
  <c r="H254" i="19" a="1"/>
  <c r="H254" i="19" s="1"/>
  <c r="F254" i="19" a="1"/>
  <c r="F254" i="19" s="1"/>
  <c r="L323" i="19" a="1"/>
  <c r="L323" i="19" s="1"/>
  <c r="G323" i="19" a="1"/>
  <c r="G323" i="19" s="1"/>
  <c r="F323" i="19" a="1"/>
  <c r="F323" i="19" s="1"/>
  <c r="H323" i="19" a="1"/>
  <c r="H323" i="19" s="1"/>
  <c r="L438" i="19" a="1"/>
  <c r="L438" i="19" s="1"/>
  <c r="H438" i="19" a="1"/>
  <c r="H438" i="19" s="1"/>
  <c r="F438" i="19" a="1"/>
  <c r="F438" i="19" s="1"/>
  <c r="G438" i="19" a="1"/>
  <c r="G438" i="19" s="1"/>
  <c r="L208" i="19" a="1"/>
  <c r="L208" i="19" s="1"/>
  <c r="H208" i="19" a="1"/>
  <c r="H208" i="19" s="1"/>
  <c r="F208" i="19" a="1"/>
  <c r="F208" i="19" s="1"/>
  <c r="G208" i="19" a="1"/>
  <c r="G208" i="19" s="1"/>
  <c r="L162" i="19" a="1"/>
  <c r="L162" i="19" s="1"/>
  <c r="H162" i="19" a="1"/>
  <c r="H162" i="19" s="1"/>
  <c r="G162" i="19" a="1"/>
  <c r="G162" i="19" s="1"/>
  <c r="F162" i="19" a="1"/>
  <c r="F162" i="19" s="1"/>
  <c r="L231" i="19" a="1"/>
  <c r="L231" i="19" s="1"/>
  <c r="H231" i="19" a="1"/>
  <c r="H231" i="19" s="1"/>
  <c r="G231" i="19" a="1"/>
  <c r="G231" i="19" s="1"/>
  <c r="F231" i="19" a="1"/>
  <c r="F231" i="19" s="1"/>
  <c r="L369" i="19" a="1"/>
  <c r="L369" i="19" s="1"/>
  <c r="H369" i="19" a="1"/>
  <c r="H369" i="19" s="1"/>
  <c r="F369" i="19" a="1"/>
  <c r="F369" i="19" s="1"/>
  <c r="G369" i="19" a="1"/>
  <c r="G369" i="19" s="1"/>
  <c r="L461" i="19" a="1"/>
  <c r="L461" i="19" s="1"/>
  <c r="G461" i="19" a="1"/>
  <c r="G461" i="19" s="1"/>
  <c r="F461" i="19" a="1"/>
  <c r="F461" i="19" s="1"/>
  <c r="H461" i="19" a="1"/>
  <c r="H461" i="19" s="1"/>
  <c r="L116" i="19" a="1"/>
  <c r="L116" i="19" s="1"/>
  <c r="G116" i="19" a="1"/>
  <c r="G116" i="19" s="1"/>
  <c r="H116" i="19" a="1"/>
  <c r="H116" i="19" s="1"/>
  <c r="F116" i="19" a="1"/>
  <c r="F116" i="19" s="1"/>
  <c r="A117" i="19"/>
  <c r="A186" i="19"/>
  <c r="A163" i="19"/>
  <c r="A278" i="19"/>
  <c r="A301" i="19"/>
  <c r="A347" i="19"/>
  <c r="A393" i="19"/>
  <c r="A508" i="19"/>
  <c r="A462" i="19"/>
  <c r="A416" i="19"/>
  <c r="A232" i="19"/>
  <c r="A71" i="19"/>
  <c r="A209" i="19"/>
  <c r="A255" i="19"/>
  <c r="A370" i="19"/>
  <c r="A439" i="19"/>
  <c r="A485" i="19"/>
  <c r="A324" i="19"/>
  <c r="A140" i="19"/>
  <c r="A94" i="19"/>
  <c r="A48" i="19"/>
  <c r="A25" i="19"/>
  <c r="D7" i="10"/>
  <c r="E7" i="10" s="1"/>
  <c r="A8" i="10"/>
  <c r="A31" i="10"/>
  <c r="A54" i="10"/>
  <c r="D30" i="10"/>
  <c r="E30" i="10" s="1"/>
  <c r="A124" i="10"/>
  <c r="D100" i="10"/>
  <c r="E100" i="10" s="1"/>
  <c r="A77" i="10"/>
  <c r="D53" i="10"/>
  <c r="E53" i="10" s="1"/>
  <c r="B11" i="10"/>
  <c r="B34" i="10"/>
  <c r="B58" i="10" s="1"/>
  <c r="B82" i="10" s="1"/>
  <c r="B106" i="10" s="1"/>
  <c r="B130" i="10" s="1"/>
  <c r="B154" i="10" s="1"/>
  <c r="B178" i="10" s="1"/>
  <c r="B202" i="10" s="1"/>
  <c r="B226" i="10" s="1"/>
  <c r="B250" i="10" s="1"/>
  <c r="B274" i="10" s="1"/>
  <c r="B298" i="10" s="1"/>
  <c r="B322" i="10" s="1"/>
  <c r="B346" i="10" s="1"/>
  <c r="B370" i="10" s="1"/>
  <c r="B394" i="10" s="1"/>
  <c r="B418" i="10" s="1"/>
  <c r="B442" i="10" s="1"/>
  <c r="B466" i="10" s="1"/>
  <c r="B490" i="10" s="1"/>
  <c r="B514" i="10" s="1"/>
  <c r="B538" i="10" s="1"/>
  <c r="B562" i="10" s="1"/>
  <c r="B586" i="10" s="1"/>
  <c r="B610" i="10" s="1"/>
  <c r="B634" i="10" s="1"/>
  <c r="B658" i="10" s="1"/>
  <c r="L25" i="19" l="1" a="1"/>
  <c r="L25" i="19" s="1"/>
  <c r="H25" i="19" a="1"/>
  <c r="H25" i="19" s="1"/>
  <c r="G25" i="19" a="1"/>
  <c r="G25" i="19" s="1"/>
  <c r="F25" i="19" a="1"/>
  <c r="F25" i="19" s="1"/>
  <c r="L324" i="19" a="1"/>
  <c r="L324" i="19" s="1"/>
  <c r="H324" i="19" a="1"/>
  <c r="H324" i="19" s="1"/>
  <c r="G324" i="19" a="1"/>
  <c r="G324" i="19" s="1"/>
  <c r="F324" i="19" a="1"/>
  <c r="F324" i="19" s="1"/>
  <c r="L255" i="19" a="1"/>
  <c r="L255" i="19" s="1"/>
  <c r="H255" i="19" a="1"/>
  <c r="H255" i="19" s="1"/>
  <c r="G255" i="19" a="1"/>
  <c r="G255" i="19" s="1"/>
  <c r="F255" i="19" a="1"/>
  <c r="F255" i="19" s="1"/>
  <c r="L347" i="19" a="1"/>
  <c r="L347" i="19" s="1"/>
  <c r="G347" i="19" a="1"/>
  <c r="G347" i="19" s="1"/>
  <c r="H347" i="19" a="1"/>
  <c r="H347" i="19" s="1"/>
  <c r="F347" i="19" a="1"/>
  <c r="F347" i="19" s="1"/>
  <c r="L186" i="19" a="1"/>
  <c r="L186" i="19" s="1"/>
  <c r="G186" i="19" a="1"/>
  <c r="G186" i="19" s="1"/>
  <c r="H186" i="19" a="1"/>
  <c r="H186" i="19" s="1"/>
  <c r="F186" i="19" a="1"/>
  <c r="F186" i="19" s="1"/>
  <c r="H48" i="19" a="1"/>
  <c r="H48" i="19" s="1"/>
  <c r="G48" i="19" a="1"/>
  <c r="G48" i="19" s="1"/>
  <c r="L48" i="19" a="1"/>
  <c r="L48" i="19" s="1"/>
  <c r="F48" i="19" a="1"/>
  <c r="F48" i="19" s="1"/>
  <c r="L209" i="19" a="1"/>
  <c r="L209" i="19" s="1"/>
  <c r="G209" i="19" a="1"/>
  <c r="G209" i="19" s="1"/>
  <c r="F209" i="19" a="1"/>
  <c r="F209" i="19" s="1"/>
  <c r="H209" i="19" a="1"/>
  <c r="H209" i="19" s="1"/>
  <c r="L462" i="19" a="1"/>
  <c r="L462" i="19" s="1"/>
  <c r="H462" i="19" a="1"/>
  <c r="H462" i="19" s="1"/>
  <c r="G462" i="19" a="1"/>
  <c r="G462" i="19" s="1"/>
  <c r="F462" i="19" a="1"/>
  <c r="F462" i="19" s="1"/>
  <c r="L301" i="19" a="1"/>
  <c r="L301" i="19" s="1"/>
  <c r="G301" i="19" a="1"/>
  <c r="G301" i="19" s="1"/>
  <c r="F301" i="19" a="1"/>
  <c r="F301" i="19" s="1"/>
  <c r="H301" i="19" a="1"/>
  <c r="H301" i="19" s="1"/>
  <c r="L117" i="19" a="1"/>
  <c r="L117" i="19" s="1"/>
  <c r="H117" i="19" a="1"/>
  <c r="H117" i="19" s="1"/>
  <c r="G117" i="19" a="1"/>
  <c r="G117" i="19" s="1"/>
  <c r="F117" i="19" a="1"/>
  <c r="F117" i="19" s="1"/>
  <c r="L71" i="19" a="1"/>
  <c r="L71" i="19" s="1"/>
  <c r="H71" i="19" a="1"/>
  <c r="H71" i="19" s="1"/>
  <c r="G71" i="19" a="1"/>
  <c r="G71" i="19" s="1"/>
  <c r="F71" i="19" a="1"/>
  <c r="F71" i="19" s="1"/>
  <c r="L278" i="19" a="1"/>
  <c r="L278" i="19" s="1"/>
  <c r="H278" i="19" a="1"/>
  <c r="H278" i="19" s="1"/>
  <c r="G278" i="19" a="1"/>
  <c r="G278" i="19" s="1"/>
  <c r="F278" i="19" a="1"/>
  <c r="F278" i="19" s="1"/>
  <c r="L416" i="19" a="1"/>
  <c r="L416" i="19" s="1"/>
  <c r="G416" i="19" a="1"/>
  <c r="G416" i="19" s="1"/>
  <c r="H416" i="19" a="1"/>
  <c r="H416" i="19" s="1"/>
  <c r="F416" i="19" a="1"/>
  <c r="F416" i="19" s="1"/>
  <c r="L485" i="19" a="1"/>
  <c r="L485" i="19" s="1"/>
  <c r="H485" i="19" a="1"/>
  <c r="H485" i="19" s="1"/>
  <c r="G485" i="19" a="1"/>
  <c r="G485" i="19" s="1"/>
  <c r="F485" i="19" a="1"/>
  <c r="F485" i="19" s="1"/>
  <c r="L94" i="19" a="1"/>
  <c r="L94" i="19" s="1"/>
  <c r="H94" i="19" a="1"/>
  <c r="H94" i="19" s="1"/>
  <c r="G94" i="19" a="1"/>
  <c r="G94" i="19" s="1"/>
  <c r="F94" i="19" a="1"/>
  <c r="F94" i="19" s="1"/>
  <c r="L439" i="19" a="1"/>
  <c r="L439" i="19" s="1"/>
  <c r="G439" i="19" a="1"/>
  <c r="G439" i="19" s="1"/>
  <c r="H439" i="19" a="1"/>
  <c r="H439" i="19" s="1"/>
  <c r="F439" i="19" a="1"/>
  <c r="F439" i="19" s="1"/>
  <c r="L508" i="19" a="1"/>
  <c r="L508" i="19" s="1"/>
  <c r="H508" i="19" a="1"/>
  <c r="H508" i="19" s="1"/>
  <c r="G508" i="19" a="1"/>
  <c r="G508" i="19" s="1"/>
  <c r="F508" i="19" a="1"/>
  <c r="F508" i="19" s="1"/>
  <c r="L140" i="19" a="1"/>
  <c r="L140" i="19" s="1"/>
  <c r="H140" i="19" a="1"/>
  <c r="H140" i="19" s="1"/>
  <c r="G140" i="19" a="1"/>
  <c r="G140" i="19" s="1"/>
  <c r="F140" i="19" a="1"/>
  <c r="F140" i="19" s="1"/>
  <c r="L370" i="19" a="1"/>
  <c r="L370" i="19" s="1"/>
  <c r="H370" i="19" a="1"/>
  <c r="H370" i="19" s="1"/>
  <c r="F370" i="19" a="1"/>
  <c r="F370" i="19" s="1"/>
  <c r="G370" i="19" a="1"/>
  <c r="G370" i="19" s="1"/>
  <c r="L232" i="19" a="1"/>
  <c r="L232" i="19" s="1"/>
  <c r="H232" i="19" a="1"/>
  <c r="H232" i="19" s="1"/>
  <c r="G232" i="19" a="1"/>
  <c r="G232" i="19" s="1"/>
  <c r="F232" i="19" a="1"/>
  <c r="F232" i="19" s="1"/>
  <c r="L393" i="19" a="1"/>
  <c r="L393" i="19" s="1"/>
  <c r="H393" i="19" a="1"/>
  <c r="H393" i="19" s="1"/>
  <c r="F393" i="19" a="1"/>
  <c r="F393" i="19" s="1"/>
  <c r="G393" i="19" a="1"/>
  <c r="G393" i="19" s="1"/>
  <c r="L163" i="19" a="1"/>
  <c r="L163" i="19" s="1"/>
  <c r="H163" i="19" a="1"/>
  <c r="H163" i="19" s="1"/>
  <c r="G163" i="19" a="1"/>
  <c r="G163" i="19" s="1"/>
  <c r="F163" i="19" a="1"/>
  <c r="F163" i="19" s="1"/>
  <c r="A72" i="19"/>
  <c r="A118" i="19"/>
  <c r="A164" i="19"/>
  <c r="A348" i="19"/>
  <c r="A509" i="19"/>
  <c r="A463" i="19"/>
  <c r="A394" i="19"/>
  <c r="A279" i="19"/>
  <c r="A233" i="19"/>
  <c r="A95" i="19"/>
  <c r="A256" i="19"/>
  <c r="A440" i="19"/>
  <c r="A486" i="19"/>
  <c r="A532" i="19"/>
  <c r="A417" i="19"/>
  <c r="A371" i="19"/>
  <c r="A325" i="19"/>
  <c r="A302" i="19"/>
  <c r="A187" i="19"/>
  <c r="A210" i="19"/>
  <c r="A141" i="19"/>
  <c r="A49" i="19"/>
  <c r="A26" i="19"/>
  <c r="A55" i="10"/>
  <c r="D31" i="10"/>
  <c r="E31" i="10" s="1"/>
  <c r="A101" i="10"/>
  <c r="D77" i="10"/>
  <c r="E77" i="10" s="1"/>
  <c r="A148" i="10"/>
  <c r="D124" i="10"/>
  <c r="E124" i="10" s="1"/>
  <c r="A78" i="10"/>
  <c r="D54" i="10"/>
  <c r="E54" i="10" s="1"/>
  <c r="D8" i="10"/>
  <c r="E8" i="10" s="1"/>
  <c r="A32" i="10"/>
  <c r="A9" i="10"/>
  <c r="B35" i="10"/>
  <c r="B59" i="10" s="1"/>
  <c r="B83" i="10" s="1"/>
  <c r="B107" i="10" s="1"/>
  <c r="B131" i="10" s="1"/>
  <c r="B155" i="10" s="1"/>
  <c r="B179" i="10" s="1"/>
  <c r="B203" i="10" s="1"/>
  <c r="B227" i="10" s="1"/>
  <c r="B251" i="10" s="1"/>
  <c r="B275" i="10" s="1"/>
  <c r="B299" i="10" s="1"/>
  <c r="B323" i="10" s="1"/>
  <c r="B347" i="10" s="1"/>
  <c r="B371" i="10" s="1"/>
  <c r="B395" i="10" s="1"/>
  <c r="B419" i="10" s="1"/>
  <c r="B443" i="10" s="1"/>
  <c r="B467" i="10" s="1"/>
  <c r="B491" i="10" s="1"/>
  <c r="B515" i="10" s="1"/>
  <c r="B539" i="10" s="1"/>
  <c r="B563" i="10" s="1"/>
  <c r="B587" i="10" s="1"/>
  <c r="B611" i="10" s="1"/>
  <c r="B635" i="10" s="1"/>
  <c r="B659" i="10" s="1"/>
  <c r="B12" i="10"/>
  <c r="L49" i="19" l="1" a="1"/>
  <c r="L49" i="19" s="1"/>
  <c r="G49" i="19" a="1"/>
  <c r="G49" i="19" s="1"/>
  <c r="H49" i="19" a="1"/>
  <c r="H49" i="19" s="1"/>
  <c r="F49" i="19" a="1"/>
  <c r="F49" i="19" s="1"/>
  <c r="L302" i="19" a="1"/>
  <c r="L302" i="19" s="1"/>
  <c r="G302" i="19" a="1"/>
  <c r="G302" i="19" s="1"/>
  <c r="F302" i="19" a="1"/>
  <c r="F302" i="19" s="1"/>
  <c r="H302" i="19" a="1"/>
  <c r="H302" i="19" s="1"/>
  <c r="L95" i="19" a="1"/>
  <c r="L95" i="19" s="1"/>
  <c r="H95" i="19" a="1"/>
  <c r="H95" i="19" s="1"/>
  <c r="G95" i="19" a="1"/>
  <c r="G95" i="19" s="1"/>
  <c r="F95" i="19" a="1"/>
  <c r="F95" i="19" s="1"/>
  <c r="L463" i="19" a="1"/>
  <c r="L463" i="19" s="1"/>
  <c r="H463" i="19" a="1"/>
  <c r="H463" i="19" s="1"/>
  <c r="G463" i="19" a="1"/>
  <c r="G463" i="19" s="1"/>
  <c r="F463" i="19" a="1"/>
  <c r="F463" i="19" s="1"/>
  <c r="L118" i="19" a="1"/>
  <c r="L118" i="19" s="1"/>
  <c r="H118" i="19" a="1"/>
  <c r="H118" i="19" s="1"/>
  <c r="F118" i="19" a="1"/>
  <c r="F118" i="19" s="1"/>
  <c r="G118" i="19" a="1"/>
  <c r="G118" i="19" s="1"/>
  <c r="L325" i="19" a="1"/>
  <c r="L325" i="19" s="1"/>
  <c r="H325" i="19" a="1"/>
  <c r="H325" i="19" s="1"/>
  <c r="G325" i="19" a="1"/>
  <c r="G325" i="19" s="1"/>
  <c r="F325" i="19" a="1"/>
  <c r="F325" i="19" s="1"/>
  <c r="L233" i="19" a="1"/>
  <c r="L233" i="19" s="1"/>
  <c r="H233" i="19" a="1"/>
  <c r="H233" i="19" s="1"/>
  <c r="F233" i="19" a="1"/>
  <c r="F233" i="19" s="1"/>
  <c r="G233" i="19" a="1"/>
  <c r="G233" i="19" s="1"/>
  <c r="L210" i="19" a="1"/>
  <c r="L210" i="19" s="1"/>
  <c r="H210" i="19" a="1"/>
  <c r="H210" i="19" s="1"/>
  <c r="G210" i="19" a="1"/>
  <c r="G210" i="19" s="1"/>
  <c r="F210" i="19" a="1"/>
  <c r="F210" i="19" s="1"/>
  <c r="L371" i="19" a="1"/>
  <c r="L371" i="19" s="1"/>
  <c r="G371" i="19" a="1"/>
  <c r="G371" i="19" s="1"/>
  <c r="H371" i="19" a="1"/>
  <c r="H371" i="19" s="1"/>
  <c r="F371" i="19" a="1"/>
  <c r="F371" i="19" s="1"/>
  <c r="H440" i="19" a="1"/>
  <c r="H440" i="19" s="1"/>
  <c r="L440" i="19" a="1"/>
  <c r="L440" i="19" s="1"/>
  <c r="G440" i="19" a="1"/>
  <c r="G440" i="19" s="1"/>
  <c r="F440" i="19" a="1"/>
  <c r="F440" i="19" s="1"/>
  <c r="L279" i="19" a="1"/>
  <c r="L279" i="19" s="1"/>
  <c r="H279" i="19" a="1"/>
  <c r="H279" i="19" s="1"/>
  <c r="G279" i="19" a="1"/>
  <c r="G279" i="19" s="1"/>
  <c r="F279" i="19" a="1"/>
  <c r="F279" i="19" s="1"/>
  <c r="L348" i="19" a="1"/>
  <c r="L348" i="19" s="1"/>
  <c r="H348" i="19" a="1"/>
  <c r="H348" i="19" s="1"/>
  <c r="G348" i="19" a="1"/>
  <c r="G348" i="19" s="1"/>
  <c r="F348" i="19" a="1"/>
  <c r="F348" i="19" s="1"/>
  <c r="L532" i="19" a="1"/>
  <c r="L532" i="19" s="1"/>
  <c r="H532" i="19" a="1"/>
  <c r="H532" i="19" s="1"/>
  <c r="G532" i="19" a="1"/>
  <c r="G532" i="19" s="1"/>
  <c r="F532" i="19" a="1"/>
  <c r="F532" i="19" s="1"/>
  <c r="L141" i="19" a="1"/>
  <c r="L141" i="19" s="1"/>
  <c r="G141" i="19" a="1"/>
  <c r="G141" i="19" s="1"/>
  <c r="H141" i="19" a="1"/>
  <c r="H141" i="19" s="1"/>
  <c r="F141" i="19" a="1"/>
  <c r="F141" i="19" s="1"/>
  <c r="H486" i="19" a="1"/>
  <c r="H486" i="19" s="1"/>
  <c r="L486" i="19" a="1"/>
  <c r="L486" i="19" s="1"/>
  <c r="G486" i="19" a="1"/>
  <c r="G486" i="19" s="1"/>
  <c r="F486" i="19" a="1"/>
  <c r="F486" i="19" s="1"/>
  <c r="L509" i="19" a="1"/>
  <c r="L509" i="19" s="1"/>
  <c r="H509" i="19" a="1"/>
  <c r="H509" i="19" s="1"/>
  <c r="G509" i="19" a="1"/>
  <c r="G509" i="19" s="1"/>
  <c r="F509" i="19" a="1"/>
  <c r="F509" i="19" s="1"/>
  <c r="L72" i="19" a="1"/>
  <c r="L72" i="19" s="1"/>
  <c r="H72" i="19" a="1"/>
  <c r="H72" i="19" s="1"/>
  <c r="G72" i="19" a="1"/>
  <c r="G72" i="19" s="1"/>
  <c r="F72" i="19" a="1"/>
  <c r="F72" i="19" s="1"/>
  <c r="L26" i="19" a="1"/>
  <c r="L26" i="19" s="1"/>
  <c r="H26" i="19" a="1"/>
  <c r="H26" i="19" s="1"/>
  <c r="G26" i="19" a="1"/>
  <c r="G26" i="19" s="1"/>
  <c r="F26" i="19" a="1"/>
  <c r="F26" i="19" s="1"/>
  <c r="L187" i="19" a="1"/>
  <c r="L187" i="19" s="1"/>
  <c r="H187" i="19" a="1"/>
  <c r="H187" i="19" s="1"/>
  <c r="G187" i="19" a="1"/>
  <c r="G187" i="19" s="1"/>
  <c r="F187" i="19" a="1"/>
  <c r="F187" i="19" s="1"/>
  <c r="L417" i="19" a="1"/>
  <c r="L417" i="19" s="1"/>
  <c r="H417" i="19" a="1"/>
  <c r="H417" i="19" s="1"/>
  <c r="G417" i="19" a="1"/>
  <c r="G417" i="19" s="1"/>
  <c r="F417" i="19" a="1"/>
  <c r="F417" i="19" s="1"/>
  <c r="L256" i="19" a="1"/>
  <c r="L256" i="19" s="1"/>
  <c r="H256" i="19" a="1"/>
  <c r="H256" i="19" s="1"/>
  <c r="G256" i="19" a="1"/>
  <c r="G256" i="19" s="1"/>
  <c r="F256" i="19" a="1"/>
  <c r="F256" i="19" s="1"/>
  <c r="L394" i="19" a="1"/>
  <c r="L394" i="19" s="1"/>
  <c r="H394" i="19" a="1"/>
  <c r="H394" i="19" s="1"/>
  <c r="G394" i="19" a="1"/>
  <c r="G394" i="19" s="1"/>
  <c r="F394" i="19" a="1"/>
  <c r="F394" i="19" s="1"/>
  <c r="H164" i="19" a="1"/>
  <c r="H164" i="19" s="1"/>
  <c r="G164" i="19" a="1"/>
  <c r="G164" i="19" s="1"/>
  <c r="L164" i="19" a="1"/>
  <c r="L164" i="19" s="1"/>
  <c r="F164" i="19" a="1"/>
  <c r="F164" i="19" s="1"/>
  <c r="A142" i="19"/>
  <c r="A96" i="19"/>
  <c r="A73" i="19"/>
  <c r="A165" i="19"/>
  <c r="A234" i="19"/>
  <c r="A211" i="19"/>
  <c r="A326" i="19"/>
  <c r="A349" i="19"/>
  <c r="A395" i="19"/>
  <c r="A441" i="19"/>
  <c r="A556" i="19"/>
  <c r="A510" i="19"/>
  <c r="A464" i="19"/>
  <c r="A280" i="19"/>
  <c r="A119" i="19"/>
  <c r="A257" i="19"/>
  <c r="A303" i="19"/>
  <c r="A418" i="19"/>
  <c r="A487" i="19"/>
  <c r="A533" i="19"/>
  <c r="A372" i="19"/>
  <c r="A188" i="19"/>
  <c r="A27" i="19"/>
  <c r="A50" i="19"/>
  <c r="A56" i="10"/>
  <c r="D32" i="10"/>
  <c r="E32" i="10" s="1"/>
  <c r="D9" i="10"/>
  <c r="E9" i="10" s="1"/>
  <c r="A10" i="10"/>
  <c r="A33" i="10"/>
  <c r="A102" i="10"/>
  <c r="D78" i="10"/>
  <c r="E78" i="10" s="1"/>
  <c r="A172" i="10"/>
  <c r="D148" i="10"/>
  <c r="E148" i="10" s="1"/>
  <c r="A125" i="10"/>
  <c r="D101" i="10"/>
  <c r="E101" i="10" s="1"/>
  <c r="A79" i="10"/>
  <c r="D55" i="10"/>
  <c r="E55" i="10" s="1"/>
  <c r="B13" i="10"/>
  <c r="B36" i="10"/>
  <c r="B60" i="10" s="1"/>
  <c r="B84" i="10" s="1"/>
  <c r="B108" i="10" s="1"/>
  <c r="B132" i="10" s="1"/>
  <c r="B156" i="10" s="1"/>
  <c r="B180" i="10" s="1"/>
  <c r="B204" i="10" s="1"/>
  <c r="B228" i="10" s="1"/>
  <c r="B252" i="10" s="1"/>
  <c r="B276" i="10" s="1"/>
  <c r="B300" i="10" s="1"/>
  <c r="B324" i="10" s="1"/>
  <c r="B348" i="10" s="1"/>
  <c r="B372" i="10" s="1"/>
  <c r="B396" i="10" s="1"/>
  <c r="B420" i="10" s="1"/>
  <c r="B444" i="10" s="1"/>
  <c r="B468" i="10" s="1"/>
  <c r="B492" i="10" s="1"/>
  <c r="B516" i="10" s="1"/>
  <c r="B540" i="10" s="1"/>
  <c r="B564" i="10" s="1"/>
  <c r="B588" i="10" s="1"/>
  <c r="B612" i="10" s="1"/>
  <c r="B636" i="10" s="1"/>
  <c r="B660" i="10" s="1"/>
  <c r="L303" i="19" l="1" a="1"/>
  <c r="L303" i="19" s="1"/>
  <c r="H303" i="19" a="1"/>
  <c r="H303" i="19" s="1"/>
  <c r="G303" i="19" a="1"/>
  <c r="G303" i="19" s="1"/>
  <c r="F303" i="19" a="1"/>
  <c r="F303" i="19" s="1"/>
  <c r="L464" i="19" a="1"/>
  <c r="L464" i="19" s="1"/>
  <c r="H464" i="19" a="1"/>
  <c r="H464" i="19" s="1"/>
  <c r="G464" i="19" a="1"/>
  <c r="G464" i="19" s="1"/>
  <c r="F464" i="19" a="1"/>
  <c r="F464" i="19" s="1"/>
  <c r="L395" i="19" a="1"/>
  <c r="L395" i="19" s="1"/>
  <c r="H395" i="19" a="1"/>
  <c r="H395" i="19" s="1"/>
  <c r="G395" i="19" a="1"/>
  <c r="G395" i="19" s="1"/>
  <c r="F395" i="19" a="1"/>
  <c r="F395" i="19" s="1"/>
  <c r="L234" i="19" a="1"/>
  <c r="L234" i="19" s="1"/>
  <c r="G234" i="19" a="1"/>
  <c r="G234" i="19" s="1"/>
  <c r="H234" i="19" a="1"/>
  <c r="H234" i="19" s="1"/>
  <c r="F234" i="19" a="1"/>
  <c r="F234" i="19" s="1"/>
  <c r="L142" i="19" a="1"/>
  <c r="L142" i="19" s="1"/>
  <c r="H142" i="19" a="1"/>
  <c r="H142" i="19" s="1"/>
  <c r="G142" i="19" a="1"/>
  <c r="G142" i="19" s="1"/>
  <c r="F142" i="19" a="1"/>
  <c r="F142" i="19" s="1"/>
  <c r="L50" i="19" a="1"/>
  <c r="L50" i="19" s="1"/>
  <c r="H50" i="19" a="1"/>
  <c r="H50" i="19" s="1"/>
  <c r="F50" i="19" a="1"/>
  <c r="F50" i="19" s="1"/>
  <c r="G50" i="19" a="1"/>
  <c r="G50" i="19" s="1"/>
  <c r="L533" i="19" a="1"/>
  <c r="L533" i="19" s="1"/>
  <c r="H533" i="19" a="1"/>
  <c r="H533" i="19" s="1"/>
  <c r="G533" i="19" a="1"/>
  <c r="G533" i="19" s="1"/>
  <c r="F533" i="19" a="1"/>
  <c r="F533" i="19" s="1"/>
  <c r="L257" i="19" a="1"/>
  <c r="L257" i="19" s="1"/>
  <c r="H257" i="19" a="1"/>
  <c r="H257" i="19" s="1"/>
  <c r="G257" i="19" a="1"/>
  <c r="G257" i="19" s="1"/>
  <c r="F257" i="19" a="1"/>
  <c r="F257" i="19" s="1"/>
  <c r="L510" i="19" a="1"/>
  <c r="L510" i="19" s="1"/>
  <c r="F510" i="19" a="1"/>
  <c r="F510" i="19" s="1"/>
  <c r="H510" i="19" a="1"/>
  <c r="H510" i="19" s="1"/>
  <c r="G510" i="19" a="1"/>
  <c r="G510" i="19" s="1"/>
  <c r="L349" i="19" a="1"/>
  <c r="L349" i="19" s="1"/>
  <c r="H349" i="19" a="1"/>
  <c r="H349" i="19" s="1"/>
  <c r="G349" i="19" a="1"/>
  <c r="G349" i="19" s="1"/>
  <c r="F349" i="19" a="1"/>
  <c r="F349" i="19" s="1"/>
  <c r="L165" i="19" a="1"/>
  <c r="L165" i="19" s="1"/>
  <c r="H165" i="19" a="1"/>
  <c r="H165" i="19" s="1"/>
  <c r="F165" i="19" a="1"/>
  <c r="F165" i="19" s="1"/>
  <c r="G165" i="19" a="1"/>
  <c r="G165" i="19" s="1"/>
  <c r="L27" i="19" a="1"/>
  <c r="L27" i="19" s="1"/>
  <c r="H27" i="19" a="1"/>
  <c r="H27" i="19" s="1"/>
  <c r="G27" i="19" a="1"/>
  <c r="G27" i="19" s="1"/>
  <c r="F27" i="19" a="1"/>
  <c r="F27" i="19" s="1"/>
  <c r="L487" i="19" a="1"/>
  <c r="L487" i="19" s="1"/>
  <c r="H487" i="19" a="1"/>
  <c r="H487" i="19" s="1"/>
  <c r="G487" i="19" a="1"/>
  <c r="G487" i="19" s="1"/>
  <c r="F487" i="19" a="1"/>
  <c r="F487" i="19" s="1"/>
  <c r="L119" i="19" a="1"/>
  <c r="L119" i="19" s="1"/>
  <c r="H119" i="19" a="1"/>
  <c r="H119" i="19" s="1"/>
  <c r="G119" i="19" a="1"/>
  <c r="G119" i="19" s="1"/>
  <c r="F119" i="19" a="1"/>
  <c r="F119" i="19" s="1"/>
  <c r="L556" i="19" a="1"/>
  <c r="L556" i="19" s="1"/>
  <c r="G556" i="19" a="1"/>
  <c r="G556" i="19" s="1"/>
  <c r="H556" i="19" a="1"/>
  <c r="H556" i="19" s="1"/>
  <c r="F556" i="19" a="1"/>
  <c r="F556" i="19" s="1"/>
  <c r="L326" i="19" a="1"/>
  <c r="L326" i="19" s="1"/>
  <c r="G326" i="19" a="1"/>
  <c r="G326" i="19" s="1"/>
  <c r="H326" i="19" a="1"/>
  <c r="H326" i="19" s="1"/>
  <c r="F326" i="19" a="1"/>
  <c r="F326" i="19" s="1"/>
  <c r="L73" i="19" a="1"/>
  <c r="L73" i="19" s="1"/>
  <c r="H73" i="19" a="1"/>
  <c r="H73" i="19" s="1"/>
  <c r="G73" i="19" a="1"/>
  <c r="G73" i="19" s="1"/>
  <c r="F73" i="19" a="1"/>
  <c r="F73" i="19" s="1"/>
  <c r="L372" i="19" a="1"/>
  <c r="L372" i="19" s="1"/>
  <c r="H372" i="19" a="1"/>
  <c r="H372" i="19" s="1"/>
  <c r="G372" i="19" a="1"/>
  <c r="G372" i="19" s="1"/>
  <c r="F372" i="19" a="1"/>
  <c r="F372" i="19" s="1"/>
  <c r="L188" i="19" a="1"/>
  <c r="L188" i="19" s="1"/>
  <c r="H188" i="19" a="1"/>
  <c r="H188" i="19" s="1"/>
  <c r="F188" i="19" a="1"/>
  <c r="F188" i="19" s="1"/>
  <c r="G188" i="19" a="1"/>
  <c r="G188" i="19" s="1"/>
  <c r="L418" i="19" a="1"/>
  <c r="L418" i="19" s="1"/>
  <c r="H418" i="19" a="1"/>
  <c r="H418" i="19" s="1"/>
  <c r="G418" i="19" a="1"/>
  <c r="G418" i="19" s="1"/>
  <c r="F418" i="19" a="1"/>
  <c r="F418" i="19" s="1"/>
  <c r="L280" i="19" a="1"/>
  <c r="L280" i="19" s="1"/>
  <c r="F280" i="19" a="1"/>
  <c r="F280" i="19" s="1"/>
  <c r="H280" i="19" a="1"/>
  <c r="H280" i="19" s="1"/>
  <c r="G280" i="19" a="1"/>
  <c r="G280" i="19" s="1"/>
  <c r="L441" i="19" a="1"/>
  <c r="L441" i="19" s="1"/>
  <c r="H441" i="19" a="1"/>
  <c r="H441" i="19" s="1"/>
  <c r="G441" i="19" a="1"/>
  <c r="G441" i="19" s="1"/>
  <c r="F441" i="19" a="1"/>
  <c r="F441" i="19" s="1"/>
  <c r="L211" i="19" a="1"/>
  <c r="L211" i="19" s="1"/>
  <c r="H211" i="19" a="1"/>
  <c r="H211" i="19" s="1"/>
  <c r="G211" i="19" a="1"/>
  <c r="G211" i="19" s="1"/>
  <c r="F211" i="19" a="1"/>
  <c r="F211" i="19" s="1"/>
  <c r="L96" i="19" a="1"/>
  <c r="L96" i="19" s="1"/>
  <c r="H96" i="19" a="1"/>
  <c r="H96" i="19" s="1"/>
  <c r="G96" i="19" a="1"/>
  <c r="G96" i="19" s="1"/>
  <c r="F96" i="19" a="1"/>
  <c r="F96" i="19" s="1"/>
  <c r="A51" i="19"/>
  <c r="A74" i="19"/>
  <c r="A212" i="19"/>
  <c r="A396" i="19"/>
  <c r="A557" i="19"/>
  <c r="A511" i="19"/>
  <c r="A442" i="19"/>
  <c r="A327" i="19"/>
  <c r="A281" i="19"/>
  <c r="A143" i="19"/>
  <c r="A304" i="19"/>
  <c r="A488" i="19"/>
  <c r="A534" i="19"/>
  <c r="A580" i="19"/>
  <c r="A465" i="19"/>
  <c r="A419" i="19"/>
  <c r="A373" i="19"/>
  <c r="A350" i="19"/>
  <c r="A235" i="19"/>
  <c r="A258" i="19"/>
  <c r="A189" i="19"/>
  <c r="A97" i="19"/>
  <c r="A120" i="19"/>
  <c r="A166" i="19"/>
  <c r="A103" i="10"/>
  <c r="D79" i="10"/>
  <c r="E79" i="10" s="1"/>
  <c r="A149" i="10"/>
  <c r="D125" i="10"/>
  <c r="E125" i="10" s="1"/>
  <c r="A196" i="10"/>
  <c r="D172" i="10"/>
  <c r="E172" i="10" s="1"/>
  <c r="A126" i="10"/>
  <c r="D102" i="10"/>
  <c r="E102" i="10" s="1"/>
  <c r="D10" i="10"/>
  <c r="E10" i="10" s="1"/>
  <c r="A11" i="10"/>
  <c r="A34" i="10"/>
  <c r="A57" i="10"/>
  <c r="D33" i="10"/>
  <c r="E33" i="10" s="1"/>
  <c r="A80" i="10"/>
  <c r="D56" i="10"/>
  <c r="E56" i="10" s="1"/>
  <c r="B37" i="10"/>
  <c r="B61" i="10" s="1"/>
  <c r="B85" i="10" s="1"/>
  <c r="B109" i="10" s="1"/>
  <c r="B133" i="10" s="1"/>
  <c r="B157" i="10" s="1"/>
  <c r="B181" i="10" s="1"/>
  <c r="B205" i="10" s="1"/>
  <c r="B229" i="10" s="1"/>
  <c r="B253" i="10" s="1"/>
  <c r="B277" i="10" s="1"/>
  <c r="B301" i="10" s="1"/>
  <c r="B325" i="10" s="1"/>
  <c r="B349" i="10" s="1"/>
  <c r="B373" i="10" s="1"/>
  <c r="B397" i="10" s="1"/>
  <c r="B421" i="10" s="1"/>
  <c r="B445" i="10" s="1"/>
  <c r="B469" i="10" s="1"/>
  <c r="B493" i="10" s="1"/>
  <c r="B517" i="10" s="1"/>
  <c r="B541" i="10" s="1"/>
  <c r="B565" i="10" s="1"/>
  <c r="B589" i="10" s="1"/>
  <c r="B613" i="10" s="1"/>
  <c r="B637" i="10" s="1"/>
  <c r="B661" i="10" s="1"/>
  <c r="B14" i="10"/>
  <c r="L350" i="19" l="1" a="1"/>
  <c r="L350" i="19" s="1"/>
  <c r="G350" i="19" a="1"/>
  <c r="G350" i="19" s="1"/>
  <c r="H350" i="19" a="1"/>
  <c r="H350" i="19" s="1"/>
  <c r="F350" i="19" a="1"/>
  <c r="F350" i="19" s="1"/>
  <c r="L143" i="19" a="1"/>
  <c r="L143" i="19" s="1"/>
  <c r="H143" i="19" a="1"/>
  <c r="H143" i="19" s="1"/>
  <c r="G143" i="19" a="1"/>
  <c r="G143" i="19" s="1"/>
  <c r="F143" i="19" a="1"/>
  <c r="F143" i="19" s="1"/>
  <c r="L74" i="19" a="1"/>
  <c r="L74" i="19" s="1"/>
  <c r="H74" i="19" a="1"/>
  <c r="H74" i="19" s="1"/>
  <c r="F74" i="19" a="1"/>
  <c r="F74" i="19" s="1"/>
  <c r="G74" i="19" a="1"/>
  <c r="G74" i="19" s="1"/>
  <c r="L189" i="19" a="1"/>
  <c r="L189" i="19" s="1"/>
  <c r="H189" i="19" a="1"/>
  <c r="H189" i="19" s="1"/>
  <c r="G189" i="19" a="1"/>
  <c r="G189" i="19" s="1"/>
  <c r="F189" i="19" a="1"/>
  <c r="F189" i="19" s="1"/>
  <c r="L373" i="19" a="1"/>
  <c r="L373" i="19" s="1"/>
  <c r="H373" i="19" a="1"/>
  <c r="H373" i="19" s="1"/>
  <c r="G373" i="19" a="1"/>
  <c r="G373" i="19" s="1"/>
  <c r="F373" i="19" a="1"/>
  <c r="F373" i="19" s="1"/>
  <c r="L534" i="19" a="1"/>
  <c r="L534" i="19" s="1"/>
  <c r="G534" i="19" a="1"/>
  <c r="G534" i="19" s="1"/>
  <c r="H534" i="19" a="1"/>
  <c r="H534" i="19" s="1"/>
  <c r="F534" i="19" a="1"/>
  <c r="F534" i="19" s="1"/>
  <c r="L281" i="19" a="1"/>
  <c r="L281" i="19" s="1"/>
  <c r="G281" i="19" a="1"/>
  <c r="G281" i="19" s="1"/>
  <c r="H281" i="19" a="1"/>
  <c r="H281" i="19" s="1"/>
  <c r="F281" i="19" a="1"/>
  <c r="F281" i="19" s="1"/>
  <c r="L557" i="19" a="1"/>
  <c r="L557" i="19" s="1"/>
  <c r="H557" i="19" a="1"/>
  <c r="H557" i="19" s="1"/>
  <c r="G557" i="19" a="1"/>
  <c r="G557" i="19" s="1"/>
  <c r="F557" i="19" a="1"/>
  <c r="F557" i="19" s="1"/>
  <c r="L51" i="19" a="1"/>
  <c r="L51" i="19" s="1"/>
  <c r="H51" i="19" a="1"/>
  <c r="H51" i="19" s="1"/>
  <c r="F51" i="19" a="1"/>
  <c r="F51" i="19" s="1"/>
  <c r="G51" i="19" a="1"/>
  <c r="G51" i="19" s="1"/>
  <c r="L120" i="19" a="1"/>
  <c r="L120" i="19" s="1"/>
  <c r="H120" i="19" a="1"/>
  <c r="H120" i="19" s="1"/>
  <c r="G120" i="19" a="1"/>
  <c r="G120" i="19" s="1"/>
  <c r="F120" i="19" a="1"/>
  <c r="F120" i="19" s="1"/>
  <c r="L235" i="19" a="1"/>
  <c r="L235" i="19" s="1"/>
  <c r="H235" i="19" a="1"/>
  <c r="H235" i="19" s="1"/>
  <c r="G235" i="19" a="1"/>
  <c r="G235" i="19" s="1"/>
  <c r="F235" i="19" a="1"/>
  <c r="F235" i="19" s="1"/>
  <c r="L465" i="19" a="1"/>
  <c r="L465" i="19" s="1"/>
  <c r="H465" i="19" a="1"/>
  <c r="H465" i="19" s="1"/>
  <c r="G465" i="19" a="1"/>
  <c r="G465" i="19" s="1"/>
  <c r="F465" i="19" a="1"/>
  <c r="F465" i="19" s="1"/>
  <c r="L304" i="19" a="1"/>
  <c r="L304" i="19" s="1"/>
  <c r="H304" i="19" a="1"/>
  <c r="H304" i="19" s="1"/>
  <c r="G304" i="19" a="1"/>
  <c r="G304" i="19" s="1"/>
  <c r="F304" i="19" a="1"/>
  <c r="F304" i="19" s="1"/>
  <c r="L442" i="19" a="1"/>
  <c r="L442" i="19" s="1"/>
  <c r="G442" i="19" a="1"/>
  <c r="G442" i="19" s="1"/>
  <c r="H442" i="19" a="1"/>
  <c r="H442" i="19" s="1"/>
  <c r="F442" i="19" a="1"/>
  <c r="F442" i="19" s="1"/>
  <c r="L212" i="19" a="1"/>
  <c r="L212" i="19" s="1"/>
  <c r="G212" i="19" a="1"/>
  <c r="G212" i="19" s="1"/>
  <c r="H212" i="19" a="1"/>
  <c r="H212" i="19" s="1"/>
  <c r="F212" i="19" a="1"/>
  <c r="F212" i="19" s="1"/>
  <c r="L97" i="19" a="1"/>
  <c r="L97" i="19" s="1"/>
  <c r="H97" i="19" a="1"/>
  <c r="H97" i="19" s="1"/>
  <c r="F97" i="19" a="1"/>
  <c r="F97" i="19" s="1"/>
  <c r="G97" i="19" a="1"/>
  <c r="G97" i="19" s="1"/>
  <c r="L580" i="19" a="1"/>
  <c r="L580" i="19" s="1"/>
  <c r="H580" i="19" a="1"/>
  <c r="H580" i="19" s="1"/>
  <c r="F580" i="19" a="1"/>
  <c r="F580" i="19" s="1"/>
  <c r="G580" i="19" a="1"/>
  <c r="G580" i="19" s="1"/>
  <c r="H511" i="19" a="1"/>
  <c r="H511" i="19" s="1"/>
  <c r="L511" i="19" a="1"/>
  <c r="L511" i="19" s="1"/>
  <c r="G511" i="19" a="1"/>
  <c r="G511" i="19" s="1"/>
  <c r="F511" i="19" a="1"/>
  <c r="F511" i="19" s="1"/>
  <c r="L166" i="19" a="1"/>
  <c r="L166" i="19" s="1"/>
  <c r="H166" i="19" a="1"/>
  <c r="H166" i="19" s="1"/>
  <c r="G166" i="19" a="1"/>
  <c r="G166" i="19" s="1"/>
  <c r="F166" i="19" a="1"/>
  <c r="F166" i="19" s="1"/>
  <c r="L258" i="19" a="1"/>
  <c r="L258" i="19" s="1"/>
  <c r="H258" i="19" a="1"/>
  <c r="H258" i="19" s="1"/>
  <c r="G258" i="19" a="1"/>
  <c r="G258" i="19" s="1"/>
  <c r="F258" i="19" a="1"/>
  <c r="F258" i="19" s="1"/>
  <c r="L419" i="19" a="1"/>
  <c r="L419" i="19" s="1"/>
  <c r="H419" i="19" a="1"/>
  <c r="H419" i="19" s="1"/>
  <c r="G419" i="19" a="1"/>
  <c r="G419" i="19" s="1"/>
  <c r="F419" i="19" a="1"/>
  <c r="F419" i="19" s="1"/>
  <c r="L488" i="19" a="1"/>
  <c r="L488" i="19" s="1"/>
  <c r="H488" i="19" a="1"/>
  <c r="H488" i="19" s="1"/>
  <c r="G488" i="19" a="1"/>
  <c r="G488" i="19" s="1"/>
  <c r="F488" i="19" a="1"/>
  <c r="F488" i="19" s="1"/>
  <c r="L327" i="19" a="1"/>
  <c r="L327" i="19" s="1"/>
  <c r="H327" i="19" a="1"/>
  <c r="H327" i="19" s="1"/>
  <c r="G327" i="19" a="1"/>
  <c r="G327" i="19" s="1"/>
  <c r="F327" i="19" a="1"/>
  <c r="F327" i="19" s="1"/>
  <c r="L396" i="19" a="1"/>
  <c r="L396" i="19" s="1"/>
  <c r="G396" i="19" a="1"/>
  <c r="G396" i="19" s="1"/>
  <c r="F396" i="19" a="1"/>
  <c r="F396" i="19" s="1"/>
  <c r="H396" i="19" a="1"/>
  <c r="H396" i="19" s="1"/>
  <c r="A190" i="19"/>
  <c r="A144" i="19"/>
  <c r="A121" i="19"/>
  <c r="A213" i="19"/>
  <c r="A282" i="19"/>
  <c r="A259" i="19"/>
  <c r="A374" i="19"/>
  <c r="A397" i="19"/>
  <c r="A443" i="19"/>
  <c r="A489" i="19"/>
  <c r="A604" i="19"/>
  <c r="A558" i="19"/>
  <c r="A512" i="19"/>
  <c r="A328" i="19"/>
  <c r="A167" i="19"/>
  <c r="A305" i="19"/>
  <c r="A351" i="19"/>
  <c r="A466" i="19"/>
  <c r="A535" i="19"/>
  <c r="A581" i="19"/>
  <c r="A420" i="19"/>
  <c r="A236" i="19"/>
  <c r="A98" i="19"/>
  <c r="A75" i="19"/>
  <c r="A104" i="10"/>
  <c r="D80" i="10"/>
  <c r="E80" i="10" s="1"/>
  <c r="A81" i="10"/>
  <c r="D57" i="10"/>
  <c r="E57" i="10" s="1"/>
  <c r="D11" i="10"/>
  <c r="E11" i="10" s="1"/>
  <c r="A12" i="10"/>
  <c r="A35" i="10"/>
  <c r="A58" i="10"/>
  <c r="D34" i="10"/>
  <c r="E34" i="10" s="1"/>
  <c r="A150" i="10"/>
  <c r="D126" i="10"/>
  <c r="E126" i="10" s="1"/>
  <c r="A220" i="10"/>
  <c r="D196" i="10"/>
  <c r="E196" i="10" s="1"/>
  <c r="A173" i="10"/>
  <c r="D149" i="10"/>
  <c r="E149" i="10" s="1"/>
  <c r="A127" i="10"/>
  <c r="D103" i="10"/>
  <c r="E103" i="10" s="1"/>
  <c r="B15" i="10"/>
  <c r="B38" i="10"/>
  <c r="B62" i="10" s="1"/>
  <c r="B86" i="10" s="1"/>
  <c r="B110" i="10" s="1"/>
  <c r="B134" i="10" s="1"/>
  <c r="B158" i="10" s="1"/>
  <c r="B182" i="10" s="1"/>
  <c r="B206" i="10" s="1"/>
  <c r="B230" i="10" s="1"/>
  <c r="B254" i="10" s="1"/>
  <c r="B278" i="10" s="1"/>
  <c r="B302" i="10" s="1"/>
  <c r="B326" i="10" s="1"/>
  <c r="B350" i="10" s="1"/>
  <c r="B374" i="10" s="1"/>
  <c r="B398" i="10" s="1"/>
  <c r="B422" i="10" s="1"/>
  <c r="B446" i="10" s="1"/>
  <c r="B470" i="10" s="1"/>
  <c r="B494" i="10" s="1"/>
  <c r="B518" i="10" s="1"/>
  <c r="B542" i="10" s="1"/>
  <c r="B566" i="10" s="1"/>
  <c r="B590" i="10" s="1"/>
  <c r="B614" i="10" s="1"/>
  <c r="B638" i="10" s="1"/>
  <c r="B662" i="10" s="1"/>
  <c r="L351" i="19" l="1" a="1"/>
  <c r="L351" i="19" s="1"/>
  <c r="H351" i="19" a="1"/>
  <c r="H351" i="19" s="1"/>
  <c r="G351" i="19" a="1"/>
  <c r="G351" i="19" s="1"/>
  <c r="F351" i="19" a="1"/>
  <c r="F351" i="19" s="1"/>
  <c r="L512" i="19" a="1"/>
  <c r="L512" i="19" s="1"/>
  <c r="H512" i="19" a="1"/>
  <c r="H512" i="19" s="1"/>
  <c r="G512" i="19" a="1"/>
  <c r="G512" i="19" s="1"/>
  <c r="F512" i="19" a="1"/>
  <c r="F512" i="19" s="1"/>
  <c r="L443" i="19" a="1"/>
  <c r="L443" i="19" s="1"/>
  <c r="G443" i="19" a="1"/>
  <c r="G443" i="19" s="1"/>
  <c r="H443" i="19" a="1"/>
  <c r="H443" i="19" s="1"/>
  <c r="F443" i="19" a="1"/>
  <c r="F443" i="19" s="1"/>
  <c r="L282" i="19" a="1"/>
  <c r="L282" i="19" s="1"/>
  <c r="H282" i="19" a="1"/>
  <c r="H282" i="19" s="1"/>
  <c r="G282" i="19" a="1"/>
  <c r="G282" i="19" s="1"/>
  <c r="F282" i="19" a="1"/>
  <c r="F282" i="19" s="1"/>
  <c r="L190" i="19" a="1"/>
  <c r="L190" i="19" s="1"/>
  <c r="H190" i="19" a="1"/>
  <c r="H190" i="19" s="1"/>
  <c r="G190" i="19" a="1"/>
  <c r="G190" i="19" s="1"/>
  <c r="F190" i="19" a="1"/>
  <c r="F190" i="19" s="1"/>
  <c r="L75" i="19" a="1"/>
  <c r="L75" i="19" s="1"/>
  <c r="F75" i="19" a="1"/>
  <c r="F75" i="19" s="1"/>
  <c r="H75" i="19" a="1"/>
  <c r="H75" i="19" s="1"/>
  <c r="G75" i="19" a="1"/>
  <c r="G75" i="19" s="1"/>
  <c r="L581" i="19" a="1"/>
  <c r="L581" i="19" s="1"/>
  <c r="H581" i="19" a="1"/>
  <c r="H581" i="19" s="1"/>
  <c r="F581" i="19" a="1"/>
  <c r="F581" i="19" s="1"/>
  <c r="G581" i="19" a="1"/>
  <c r="G581" i="19" s="1"/>
  <c r="L305" i="19" a="1"/>
  <c r="L305" i="19" s="1"/>
  <c r="G305" i="19" a="1"/>
  <c r="G305" i="19" s="1"/>
  <c r="H305" i="19" a="1"/>
  <c r="H305" i="19" s="1"/>
  <c r="F305" i="19" a="1"/>
  <c r="F305" i="19" s="1"/>
  <c r="L558" i="19" a="1"/>
  <c r="L558" i="19" s="1"/>
  <c r="H558" i="19" a="1"/>
  <c r="H558" i="19" s="1"/>
  <c r="G558" i="19" a="1"/>
  <c r="G558" i="19" s="1"/>
  <c r="F558" i="19" a="1"/>
  <c r="F558" i="19" s="1"/>
  <c r="L397" i="19" a="1"/>
  <c r="L397" i="19" s="1"/>
  <c r="G397" i="19" a="1"/>
  <c r="G397" i="19" s="1"/>
  <c r="F397" i="19" a="1"/>
  <c r="F397" i="19" s="1"/>
  <c r="H397" i="19" a="1"/>
  <c r="H397" i="19" s="1"/>
  <c r="L213" i="19" a="1"/>
  <c r="L213" i="19" s="1"/>
  <c r="H213" i="19" a="1"/>
  <c r="H213" i="19" s="1"/>
  <c r="G213" i="19" a="1"/>
  <c r="G213" i="19" s="1"/>
  <c r="F213" i="19" a="1"/>
  <c r="F213" i="19" s="1"/>
  <c r="L98" i="19" a="1"/>
  <c r="L98" i="19" s="1"/>
  <c r="H98" i="19" a="1"/>
  <c r="H98" i="19" s="1"/>
  <c r="G98" i="19" a="1"/>
  <c r="G98" i="19" s="1"/>
  <c r="F98" i="19" a="1"/>
  <c r="F98" i="19" s="1"/>
  <c r="L535" i="19" a="1"/>
  <c r="L535" i="19" s="1"/>
  <c r="H535" i="19" a="1"/>
  <c r="H535" i="19" s="1"/>
  <c r="G535" i="19" a="1"/>
  <c r="G535" i="19" s="1"/>
  <c r="F535" i="19" a="1"/>
  <c r="F535" i="19" s="1"/>
  <c r="L167" i="19" a="1"/>
  <c r="L167" i="19" s="1"/>
  <c r="H167" i="19" a="1"/>
  <c r="H167" i="19" s="1"/>
  <c r="G167" i="19" a="1"/>
  <c r="G167" i="19" s="1"/>
  <c r="F167" i="19" a="1"/>
  <c r="F167" i="19" s="1"/>
  <c r="L604" i="19" a="1"/>
  <c r="L604" i="19" s="1"/>
  <c r="H604" i="19" a="1"/>
  <c r="H604" i="19" s="1"/>
  <c r="G604" i="19" a="1"/>
  <c r="G604" i="19" s="1"/>
  <c r="F604" i="19" a="1"/>
  <c r="F604" i="19" s="1"/>
  <c r="L374" i="19" a="1"/>
  <c r="L374" i="19" s="1"/>
  <c r="H374" i="19" a="1"/>
  <c r="H374" i="19" s="1"/>
  <c r="G374" i="19" a="1"/>
  <c r="G374" i="19" s="1"/>
  <c r="F374" i="19" a="1"/>
  <c r="F374" i="19" s="1"/>
  <c r="L121" i="19" a="1"/>
  <c r="L121" i="19" s="1"/>
  <c r="H121" i="19" a="1"/>
  <c r="H121" i="19" s="1"/>
  <c r="G121" i="19" a="1"/>
  <c r="G121" i="19" s="1"/>
  <c r="F121" i="19" a="1"/>
  <c r="F121" i="19" s="1"/>
  <c r="H420" i="19" a="1"/>
  <c r="H420" i="19" s="1"/>
  <c r="L420" i="19" a="1"/>
  <c r="L420" i="19" s="1"/>
  <c r="G420" i="19" a="1"/>
  <c r="G420" i="19" s="1"/>
  <c r="F420" i="19" a="1"/>
  <c r="F420" i="19" s="1"/>
  <c r="L236" i="19" a="1"/>
  <c r="L236" i="19" s="1"/>
  <c r="H236" i="19" a="1"/>
  <c r="H236" i="19" s="1"/>
  <c r="G236" i="19" a="1"/>
  <c r="G236" i="19" s="1"/>
  <c r="F236" i="19" a="1"/>
  <c r="F236" i="19" s="1"/>
  <c r="G466" i="19" a="1"/>
  <c r="G466" i="19" s="1"/>
  <c r="H466" i="19" a="1"/>
  <c r="H466" i="19" s="1"/>
  <c r="L466" i="19" a="1"/>
  <c r="L466" i="19" s="1"/>
  <c r="F466" i="19" a="1"/>
  <c r="F466" i="19" s="1"/>
  <c r="L328" i="19" a="1"/>
  <c r="L328" i="19" s="1"/>
  <c r="H328" i="19" a="1"/>
  <c r="H328" i="19" s="1"/>
  <c r="G328" i="19" a="1"/>
  <c r="G328" i="19" s="1"/>
  <c r="F328" i="19" a="1"/>
  <c r="F328" i="19" s="1"/>
  <c r="L489" i="19" a="1"/>
  <c r="L489" i="19" s="1"/>
  <c r="H489" i="19" a="1"/>
  <c r="H489" i="19" s="1"/>
  <c r="G489" i="19" a="1"/>
  <c r="G489" i="19" s="1"/>
  <c r="F489" i="19" a="1"/>
  <c r="F489" i="19" s="1"/>
  <c r="L259" i="19" a="1"/>
  <c r="L259" i="19" s="1"/>
  <c r="H259" i="19" a="1"/>
  <c r="H259" i="19" s="1"/>
  <c r="F259" i="19" a="1"/>
  <c r="F259" i="19" s="1"/>
  <c r="G259" i="19" a="1"/>
  <c r="G259" i="19" s="1"/>
  <c r="L144" i="19" a="1"/>
  <c r="L144" i="19" s="1"/>
  <c r="G144" i="19" a="1"/>
  <c r="G144" i="19" s="1"/>
  <c r="H144" i="19" a="1"/>
  <c r="H144" i="19" s="1"/>
  <c r="F144" i="19" a="1"/>
  <c r="F144" i="19" s="1"/>
  <c r="A99" i="19"/>
  <c r="A122" i="19"/>
  <c r="A260" i="19"/>
  <c r="A444" i="19"/>
  <c r="A605" i="19"/>
  <c r="A559" i="19"/>
  <c r="A490" i="19"/>
  <c r="A375" i="19"/>
  <c r="A329" i="19"/>
  <c r="A191" i="19"/>
  <c r="A352" i="19"/>
  <c r="A536" i="19"/>
  <c r="A582" i="19"/>
  <c r="A628" i="19"/>
  <c r="A513" i="19"/>
  <c r="A467" i="19"/>
  <c r="A421" i="19"/>
  <c r="A398" i="19"/>
  <c r="A283" i="19"/>
  <c r="A306" i="19"/>
  <c r="A237" i="19"/>
  <c r="A145" i="19"/>
  <c r="A168" i="19"/>
  <c r="A214" i="19"/>
  <c r="A151" i="10"/>
  <c r="D127" i="10"/>
  <c r="E127" i="10" s="1"/>
  <c r="A197" i="10"/>
  <c r="D173" i="10"/>
  <c r="E173" i="10" s="1"/>
  <c r="A244" i="10"/>
  <c r="D220" i="10"/>
  <c r="E220" i="10" s="1"/>
  <c r="A174" i="10"/>
  <c r="D150" i="10"/>
  <c r="E150" i="10" s="1"/>
  <c r="A82" i="10"/>
  <c r="D58" i="10"/>
  <c r="E58" i="10" s="1"/>
  <c r="D12" i="10"/>
  <c r="E12" i="10" s="1"/>
  <c r="A36" i="10"/>
  <c r="A13" i="10"/>
  <c r="A59" i="10"/>
  <c r="D35" i="10"/>
  <c r="E35" i="10" s="1"/>
  <c r="A105" i="10"/>
  <c r="D81" i="10"/>
  <c r="E81" i="10" s="1"/>
  <c r="A128" i="10"/>
  <c r="D104" i="10"/>
  <c r="E104" i="10" s="1"/>
  <c r="B39" i="10"/>
  <c r="B63" i="10" s="1"/>
  <c r="B87" i="10" s="1"/>
  <c r="B111" i="10" s="1"/>
  <c r="B135" i="10" s="1"/>
  <c r="B159" i="10" s="1"/>
  <c r="B183" i="10" s="1"/>
  <c r="B207" i="10" s="1"/>
  <c r="B231" i="10" s="1"/>
  <c r="B255" i="10" s="1"/>
  <c r="B279" i="10" s="1"/>
  <c r="B303" i="10" s="1"/>
  <c r="B327" i="10" s="1"/>
  <c r="B351" i="10" s="1"/>
  <c r="B375" i="10" s="1"/>
  <c r="B399" i="10" s="1"/>
  <c r="B423" i="10" s="1"/>
  <c r="B447" i="10" s="1"/>
  <c r="B471" i="10" s="1"/>
  <c r="B495" i="10" s="1"/>
  <c r="B519" i="10" s="1"/>
  <c r="B543" i="10" s="1"/>
  <c r="B567" i="10" s="1"/>
  <c r="B591" i="10" s="1"/>
  <c r="B615" i="10" s="1"/>
  <c r="B639" i="10" s="1"/>
  <c r="B663" i="10" s="1"/>
  <c r="B16" i="10"/>
  <c r="L421" i="19" l="1" a="1"/>
  <c r="L421" i="19" s="1"/>
  <c r="F421" i="19" a="1"/>
  <c r="F421" i="19" s="1"/>
  <c r="G421" i="19" a="1"/>
  <c r="G421" i="19" s="1"/>
  <c r="H421" i="19" a="1"/>
  <c r="H421" i="19" s="1"/>
  <c r="L329" i="19" a="1"/>
  <c r="L329" i="19" s="1"/>
  <c r="G329" i="19" a="1"/>
  <c r="G329" i="19" s="1"/>
  <c r="H329" i="19" a="1"/>
  <c r="H329" i="19" s="1"/>
  <c r="F329" i="19" a="1"/>
  <c r="F329" i="19" s="1"/>
  <c r="H99" i="19" a="1"/>
  <c r="H99" i="19" s="1"/>
  <c r="L99" i="19" a="1"/>
  <c r="L99" i="19" s="1"/>
  <c r="G99" i="19" a="1"/>
  <c r="G99" i="19" s="1"/>
  <c r="F99" i="19" a="1"/>
  <c r="F99" i="19" s="1"/>
  <c r="L214" i="19" a="1"/>
  <c r="L214" i="19" s="1"/>
  <c r="H214" i="19" a="1"/>
  <c r="H214" i="19" s="1"/>
  <c r="G214" i="19" a="1"/>
  <c r="G214" i="19" s="1"/>
  <c r="F214" i="19" a="1"/>
  <c r="F214" i="19" s="1"/>
  <c r="L467" i="19" a="1"/>
  <c r="L467" i="19" s="1"/>
  <c r="H467" i="19" a="1"/>
  <c r="H467" i="19" s="1"/>
  <c r="G467" i="19" a="1"/>
  <c r="G467" i="19" s="1"/>
  <c r="F467" i="19" a="1"/>
  <c r="F467" i="19" s="1"/>
  <c r="L375" i="19" a="1"/>
  <c r="L375" i="19" s="1"/>
  <c r="H375" i="19" a="1"/>
  <c r="H375" i="19" s="1"/>
  <c r="G375" i="19" a="1"/>
  <c r="G375" i="19" s="1"/>
  <c r="F375" i="19" a="1"/>
  <c r="F375" i="19" s="1"/>
  <c r="L168" i="19" a="1"/>
  <c r="L168" i="19" s="1"/>
  <c r="G168" i="19" a="1"/>
  <c r="G168" i="19" s="1"/>
  <c r="H168" i="19" a="1"/>
  <c r="H168" i="19" s="1"/>
  <c r="F168" i="19" a="1"/>
  <c r="F168" i="19" s="1"/>
  <c r="L283" i="19" a="1"/>
  <c r="L283" i="19" s="1"/>
  <c r="H283" i="19" a="1"/>
  <c r="H283" i="19" s="1"/>
  <c r="G283" i="19" a="1"/>
  <c r="G283" i="19" s="1"/>
  <c r="F283" i="19" a="1"/>
  <c r="F283" i="19" s="1"/>
  <c r="L513" i="19" a="1"/>
  <c r="L513" i="19" s="1"/>
  <c r="G513" i="19" a="1"/>
  <c r="G513" i="19" s="1"/>
  <c r="H513" i="19" a="1"/>
  <c r="H513" i="19" s="1"/>
  <c r="F513" i="19" a="1"/>
  <c r="F513" i="19" s="1"/>
  <c r="L352" i="19" a="1"/>
  <c r="L352" i="19" s="1"/>
  <c r="G352" i="19" a="1"/>
  <c r="G352" i="19" s="1"/>
  <c r="H352" i="19" a="1"/>
  <c r="H352" i="19" s="1"/>
  <c r="F352" i="19" a="1"/>
  <c r="F352" i="19" s="1"/>
  <c r="L490" i="19" a="1"/>
  <c r="L490" i="19" s="1"/>
  <c r="H490" i="19" a="1"/>
  <c r="H490" i="19" s="1"/>
  <c r="G490" i="19" a="1"/>
  <c r="G490" i="19" s="1"/>
  <c r="F490" i="19" a="1"/>
  <c r="F490" i="19" s="1"/>
  <c r="L260" i="19" a="1"/>
  <c r="L260" i="19" s="1"/>
  <c r="G260" i="19" a="1"/>
  <c r="G260" i="19" s="1"/>
  <c r="H260" i="19" a="1"/>
  <c r="H260" i="19" s="1"/>
  <c r="F260" i="19" a="1"/>
  <c r="F260" i="19" s="1"/>
  <c r="L237" i="19" a="1"/>
  <c r="L237" i="19" s="1"/>
  <c r="H237" i="19" a="1"/>
  <c r="H237" i="19" s="1"/>
  <c r="F237" i="19" a="1"/>
  <c r="F237" i="19" s="1"/>
  <c r="G237" i="19" a="1"/>
  <c r="G237" i="19" s="1"/>
  <c r="L582" i="19" a="1"/>
  <c r="L582" i="19" s="1"/>
  <c r="H582" i="19" a="1"/>
  <c r="H582" i="19" s="1"/>
  <c r="G582" i="19" a="1"/>
  <c r="G582" i="19" s="1"/>
  <c r="F582" i="19" a="1"/>
  <c r="F582" i="19" s="1"/>
  <c r="L605" i="19" a="1"/>
  <c r="L605" i="19" s="1"/>
  <c r="G605" i="19" a="1"/>
  <c r="G605" i="19" s="1"/>
  <c r="H605" i="19" a="1"/>
  <c r="H605" i="19" s="1"/>
  <c r="F605" i="19" a="1"/>
  <c r="F605" i="19" s="1"/>
  <c r="L306" i="19" a="1"/>
  <c r="L306" i="19" s="1"/>
  <c r="H306" i="19" a="1"/>
  <c r="H306" i="19" s="1"/>
  <c r="G306" i="19" a="1"/>
  <c r="G306" i="19" s="1"/>
  <c r="F306" i="19" a="1"/>
  <c r="F306" i="19" s="1"/>
  <c r="L536" i="19" a="1"/>
  <c r="L536" i="19" s="1"/>
  <c r="H536" i="19" a="1"/>
  <c r="H536" i="19" s="1"/>
  <c r="G536" i="19" a="1"/>
  <c r="G536" i="19" s="1"/>
  <c r="F536" i="19" a="1"/>
  <c r="F536" i="19" s="1"/>
  <c r="L444" i="19" a="1"/>
  <c r="L444" i="19" s="1"/>
  <c r="H444" i="19" a="1"/>
  <c r="H444" i="19" s="1"/>
  <c r="G444" i="19" a="1"/>
  <c r="G444" i="19" s="1"/>
  <c r="F444" i="19" a="1"/>
  <c r="F444" i="19" s="1"/>
  <c r="L145" i="19" a="1"/>
  <c r="L145" i="19" s="1"/>
  <c r="H145" i="19" a="1"/>
  <c r="H145" i="19" s="1"/>
  <c r="G145" i="19" a="1"/>
  <c r="G145" i="19" s="1"/>
  <c r="F145" i="19" a="1"/>
  <c r="F145" i="19" s="1"/>
  <c r="L398" i="19" a="1"/>
  <c r="L398" i="19" s="1"/>
  <c r="H398" i="19" a="1"/>
  <c r="H398" i="19" s="1"/>
  <c r="G398" i="19" a="1"/>
  <c r="G398" i="19" s="1"/>
  <c r="F398" i="19" a="1"/>
  <c r="F398" i="19" s="1"/>
  <c r="L628" i="19" a="1"/>
  <c r="L628" i="19" s="1"/>
  <c r="G628" i="19" a="1"/>
  <c r="G628" i="19" s="1"/>
  <c r="H628" i="19" a="1"/>
  <c r="H628" i="19" s="1"/>
  <c r="F628" i="19" a="1"/>
  <c r="F628" i="19" s="1"/>
  <c r="L191" i="19" a="1"/>
  <c r="L191" i="19" s="1"/>
  <c r="G191" i="19" a="1"/>
  <c r="G191" i="19" s="1"/>
  <c r="H191" i="19" a="1"/>
  <c r="H191" i="19" s="1"/>
  <c r="F191" i="19" a="1"/>
  <c r="F191" i="19" s="1"/>
  <c r="L559" i="19" a="1"/>
  <c r="L559" i="19" s="1"/>
  <c r="H559" i="19" a="1"/>
  <c r="H559" i="19" s="1"/>
  <c r="G559" i="19" a="1"/>
  <c r="G559" i="19" s="1"/>
  <c r="F559" i="19" a="1"/>
  <c r="F559" i="19" s="1"/>
  <c r="L122" i="19" a="1"/>
  <c r="L122" i="19" s="1"/>
  <c r="H122" i="19" a="1"/>
  <c r="H122" i="19" s="1"/>
  <c r="G122" i="19" a="1"/>
  <c r="G122" i="19" s="1"/>
  <c r="F122" i="19" a="1"/>
  <c r="F122" i="19" s="1"/>
  <c r="A238" i="19"/>
  <c r="A192" i="19"/>
  <c r="A169" i="19"/>
  <c r="A261" i="19"/>
  <c r="A330" i="19"/>
  <c r="A307" i="19"/>
  <c r="A422" i="19"/>
  <c r="A445" i="19"/>
  <c r="A491" i="19"/>
  <c r="A537" i="19"/>
  <c r="A652" i="19"/>
  <c r="A606" i="19"/>
  <c r="A560" i="19"/>
  <c r="A376" i="19"/>
  <c r="A215" i="19"/>
  <c r="A353" i="19"/>
  <c r="A399" i="19"/>
  <c r="A514" i="19"/>
  <c r="A583" i="19"/>
  <c r="A629" i="19"/>
  <c r="A468" i="19"/>
  <c r="A284" i="19"/>
  <c r="A146" i="19"/>
  <c r="A123" i="19"/>
  <c r="A152" i="10"/>
  <c r="D128" i="10"/>
  <c r="E128" i="10" s="1"/>
  <c r="A129" i="10"/>
  <c r="D105" i="10"/>
  <c r="E105" i="10" s="1"/>
  <c r="A83" i="10"/>
  <c r="D59" i="10"/>
  <c r="E59" i="10" s="1"/>
  <c r="A60" i="10"/>
  <c r="D36" i="10"/>
  <c r="E36" i="10" s="1"/>
  <c r="D13" i="10"/>
  <c r="E13" i="10" s="1"/>
  <c r="A14" i="10"/>
  <c r="A37" i="10"/>
  <c r="A106" i="10"/>
  <c r="D82" i="10"/>
  <c r="E82" i="10" s="1"/>
  <c r="A198" i="10"/>
  <c r="D174" i="10"/>
  <c r="E174" i="10" s="1"/>
  <c r="A268" i="10"/>
  <c r="D244" i="10"/>
  <c r="E244" i="10" s="1"/>
  <c r="A221" i="10"/>
  <c r="D197" i="10"/>
  <c r="E197" i="10" s="1"/>
  <c r="A175" i="10"/>
  <c r="D151" i="10"/>
  <c r="E151" i="10" s="1"/>
  <c r="B17" i="10"/>
  <c r="B40" i="10"/>
  <c r="B64" i="10" s="1"/>
  <c r="B88" i="10" s="1"/>
  <c r="B112" i="10" s="1"/>
  <c r="B136" i="10" s="1"/>
  <c r="B160" i="10" s="1"/>
  <c r="B184" i="10" s="1"/>
  <c r="B208" i="10" s="1"/>
  <c r="B232" i="10" s="1"/>
  <c r="B256" i="10" s="1"/>
  <c r="B280" i="10" s="1"/>
  <c r="B304" i="10" s="1"/>
  <c r="B328" i="10" s="1"/>
  <c r="B352" i="10" s="1"/>
  <c r="B376" i="10" s="1"/>
  <c r="B400" i="10" s="1"/>
  <c r="B424" i="10" s="1"/>
  <c r="B448" i="10" s="1"/>
  <c r="B472" i="10" s="1"/>
  <c r="B496" i="10" s="1"/>
  <c r="B520" i="10" s="1"/>
  <c r="B544" i="10" s="1"/>
  <c r="B568" i="10" s="1"/>
  <c r="B592" i="10" s="1"/>
  <c r="B616" i="10" s="1"/>
  <c r="B640" i="10" s="1"/>
  <c r="B664" i="10" s="1"/>
  <c r="L399" i="19" l="1" a="1"/>
  <c r="L399" i="19" s="1"/>
  <c r="H399" i="19" a="1"/>
  <c r="H399" i="19" s="1"/>
  <c r="G399" i="19" a="1"/>
  <c r="G399" i="19" s="1"/>
  <c r="F399" i="19" a="1"/>
  <c r="F399" i="19" s="1"/>
  <c r="L491" i="19" a="1"/>
  <c r="L491" i="19" s="1"/>
  <c r="H491" i="19" a="1"/>
  <c r="H491" i="19" s="1"/>
  <c r="G491" i="19" a="1"/>
  <c r="G491" i="19" s="1"/>
  <c r="F491" i="19" a="1"/>
  <c r="F491" i="19" s="1"/>
  <c r="L238" i="19" a="1"/>
  <c r="L238" i="19" s="1"/>
  <c r="H238" i="19" a="1"/>
  <c r="H238" i="19" s="1"/>
  <c r="G238" i="19" a="1"/>
  <c r="G238" i="19" s="1"/>
  <c r="F238" i="19" a="1"/>
  <c r="F238" i="19" s="1"/>
  <c r="L123" i="19" a="1"/>
  <c r="L123" i="19" s="1"/>
  <c r="H123" i="19" a="1"/>
  <c r="H123" i="19" s="1"/>
  <c r="G123" i="19" a="1"/>
  <c r="G123" i="19" s="1"/>
  <c r="F123" i="19" a="1"/>
  <c r="F123" i="19" s="1"/>
  <c r="L353" i="19" a="1"/>
  <c r="L353" i="19" s="1"/>
  <c r="G353" i="19" a="1"/>
  <c r="G353" i="19" s="1"/>
  <c r="H353" i="19" a="1"/>
  <c r="H353" i="19" s="1"/>
  <c r="F353" i="19" a="1"/>
  <c r="F353" i="19" s="1"/>
  <c r="L445" i="19" a="1"/>
  <c r="L445" i="19" s="1"/>
  <c r="H445" i="19" a="1"/>
  <c r="H445" i="19" s="1"/>
  <c r="G445" i="19" a="1"/>
  <c r="G445" i="19" s="1"/>
  <c r="F445" i="19" a="1"/>
  <c r="F445" i="19" s="1"/>
  <c r="H146" i="19" a="1"/>
  <c r="H146" i="19" s="1"/>
  <c r="L146" i="19" a="1"/>
  <c r="L146" i="19" s="1"/>
  <c r="F146" i="19" a="1"/>
  <c r="F146" i="19" s="1"/>
  <c r="G146" i="19" a="1"/>
  <c r="G146" i="19" s="1"/>
  <c r="L583" i="19" a="1"/>
  <c r="L583" i="19" s="1"/>
  <c r="H583" i="19" a="1"/>
  <c r="H583" i="19" s="1"/>
  <c r="G583" i="19" a="1"/>
  <c r="G583" i="19" s="1"/>
  <c r="F583" i="19" a="1"/>
  <c r="F583" i="19" s="1"/>
  <c r="L215" i="19" a="1"/>
  <c r="L215" i="19" s="1"/>
  <c r="H215" i="19" a="1"/>
  <c r="H215" i="19" s="1"/>
  <c r="G215" i="19" a="1"/>
  <c r="G215" i="19" s="1"/>
  <c r="F215" i="19" a="1"/>
  <c r="F215" i="19" s="1"/>
  <c r="L652" i="19" a="1"/>
  <c r="L652" i="19" s="1"/>
  <c r="H652" i="19" a="1"/>
  <c r="H652" i="19" s="1"/>
  <c r="G652" i="19" a="1"/>
  <c r="G652" i="19" s="1"/>
  <c r="F652" i="19" a="1"/>
  <c r="F652" i="19" s="1"/>
  <c r="L422" i="19" a="1"/>
  <c r="L422" i="19" s="1"/>
  <c r="H422" i="19" a="1"/>
  <c r="H422" i="19" s="1"/>
  <c r="G422" i="19" a="1"/>
  <c r="G422" i="19" s="1"/>
  <c r="F422" i="19" a="1"/>
  <c r="F422" i="19" s="1"/>
  <c r="L169" i="19" a="1"/>
  <c r="L169" i="19" s="1"/>
  <c r="H169" i="19" a="1"/>
  <c r="H169" i="19" s="1"/>
  <c r="G169" i="19" a="1"/>
  <c r="G169" i="19" s="1"/>
  <c r="F169" i="19" a="1"/>
  <c r="F169" i="19" s="1"/>
  <c r="L468" i="19" a="1"/>
  <c r="L468" i="19" s="1"/>
  <c r="H468" i="19" a="1"/>
  <c r="H468" i="19" s="1"/>
  <c r="G468" i="19" a="1"/>
  <c r="G468" i="19" s="1"/>
  <c r="F468" i="19" a="1"/>
  <c r="F468" i="19" s="1"/>
  <c r="L560" i="19" a="1"/>
  <c r="L560" i="19" s="1"/>
  <c r="G560" i="19" a="1"/>
  <c r="G560" i="19" s="1"/>
  <c r="H560" i="19" a="1"/>
  <c r="H560" i="19" s="1"/>
  <c r="F560" i="19" a="1"/>
  <c r="F560" i="19" s="1"/>
  <c r="L330" i="19" a="1"/>
  <c r="L330" i="19" s="1"/>
  <c r="G330" i="19" a="1"/>
  <c r="G330" i="19" s="1"/>
  <c r="H330" i="19" a="1"/>
  <c r="H330" i="19" s="1"/>
  <c r="F330" i="19" a="1"/>
  <c r="F330" i="19" s="1"/>
  <c r="L629" i="19" a="1"/>
  <c r="L629" i="19" s="1"/>
  <c r="G629" i="19" a="1"/>
  <c r="G629" i="19" s="1"/>
  <c r="H629" i="19" a="1"/>
  <c r="H629" i="19" s="1"/>
  <c r="F629" i="19" a="1"/>
  <c r="F629" i="19" s="1"/>
  <c r="L606" i="19" a="1"/>
  <c r="L606" i="19" s="1"/>
  <c r="H606" i="19" a="1"/>
  <c r="H606" i="19" s="1"/>
  <c r="G606" i="19" a="1"/>
  <c r="G606" i="19" s="1"/>
  <c r="F606" i="19" a="1"/>
  <c r="F606" i="19" s="1"/>
  <c r="L261" i="19" a="1"/>
  <c r="L261" i="19" s="1"/>
  <c r="H261" i="19" a="1"/>
  <c r="H261" i="19" s="1"/>
  <c r="G261" i="19" a="1"/>
  <c r="G261" i="19" s="1"/>
  <c r="F261" i="19" a="1"/>
  <c r="F261" i="19" s="1"/>
  <c r="L284" i="19" a="1"/>
  <c r="L284" i="19" s="1"/>
  <c r="H284" i="19" a="1"/>
  <c r="H284" i="19" s="1"/>
  <c r="G284" i="19" a="1"/>
  <c r="G284" i="19" s="1"/>
  <c r="F284" i="19" a="1"/>
  <c r="F284" i="19" s="1"/>
  <c r="L514" i="19" a="1"/>
  <c r="L514" i="19" s="1"/>
  <c r="H514" i="19" a="1"/>
  <c r="H514" i="19" s="1"/>
  <c r="G514" i="19" a="1"/>
  <c r="G514" i="19" s="1"/>
  <c r="F514" i="19" a="1"/>
  <c r="F514" i="19" s="1"/>
  <c r="L376" i="19" a="1"/>
  <c r="L376" i="19" s="1"/>
  <c r="H376" i="19" a="1"/>
  <c r="H376" i="19" s="1"/>
  <c r="G376" i="19" a="1"/>
  <c r="G376" i="19" s="1"/>
  <c r="F376" i="19" a="1"/>
  <c r="F376" i="19" s="1"/>
  <c r="L537" i="19" a="1"/>
  <c r="L537" i="19" s="1"/>
  <c r="G537" i="19" a="1"/>
  <c r="G537" i="19" s="1"/>
  <c r="H537" i="19" a="1"/>
  <c r="H537" i="19" s="1"/>
  <c r="F537" i="19" a="1"/>
  <c r="F537" i="19" s="1"/>
  <c r="L307" i="19" a="1"/>
  <c r="L307" i="19" s="1"/>
  <c r="H307" i="19" a="1"/>
  <c r="H307" i="19" s="1"/>
  <c r="G307" i="19" a="1"/>
  <c r="G307" i="19" s="1"/>
  <c r="F307" i="19" a="1"/>
  <c r="F307" i="19" s="1"/>
  <c r="H192" i="19" a="1"/>
  <c r="H192" i="19" s="1"/>
  <c r="G192" i="19" a="1"/>
  <c r="G192" i="19" s="1"/>
  <c r="F192" i="19" a="1"/>
  <c r="F192" i="19" s="1"/>
  <c r="L192" i="19" a="1"/>
  <c r="L192" i="19" s="1"/>
  <c r="A147" i="19"/>
  <c r="A170" i="19"/>
  <c r="A308" i="19"/>
  <c r="A492" i="19"/>
  <c r="A653" i="19"/>
  <c r="A607" i="19"/>
  <c r="A538" i="19"/>
  <c r="A423" i="19"/>
  <c r="A377" i="19"/>
  <c r="A239" i="19"/>
  <c r="A400" i="19"/>
  <c r="A584" i="19"/>
  <c r="A630" i="19"/>
  <c r="A676" i="19"/>
  <c r="A561" i="19"/>
  <c r="A515" i="19"/>
  <c r="A469" i="19"/>
  <c r="A446" i="19"/>
  <c r="A331" i="19"/>
  <c r="A354" i="19"/>
  <c r="A285" i="19"/>
  <c r="A193" i="19"/>
  <c r="A216" i="19"/>
  <c r="A262" i="19"/>
  <c r="A199" i="10"/>
  <c r="D175" i="10"/>
  <c r="E175" i="10" s="1"/>
  <c r="A245" i="10"/>
  <c r="D221" i="10"/>
  <c r="E221" i="10" s="1"/>
  <c r="A292" i="10"/>
  <c r="D268" i="10"/>
  <c r="E268" i="10" s="1"/>
  <c r="A222" i="10"/>
  <c r="D198" i="10"/>
  <c r="E198" i="10" s="1"/>
  <c r="A130" i="10"/>
  <c r="D106" i="10"/>
  <c r="E106" i="10" s="1"/>
  <c r="D14" i="10"/>
  <c r="E14" i="10" s="1"/>
  <c r="A15" i="10"/>
  <c r="A38" i="10"/>
  <c r="A61" i="10"/>
  <c r="D37" i="10"/>
  <c r="E37" i="10" s="1"/>
  <c r="A84" i="10"/>
  <c r="D60" i="10"/>
  <c r="E60" i="10" s="1"/>
  <c r="A107" i="10"/>
  <c r="D83" i="10"/>
  <c r="E83" i="10" s="1"/>
  <c r="A153" i="10"/>
  <c r="D129" i="10"/>
  <c r="E129" i="10" s="1"/>
  <c r="A176" i="10"/>
  <c r="D152" i="10"/>
  <c r="E152" i="10" s="1"/>
  <c r="B41" i="10"/>
  <c r="B65" i="10" s="1"/>
  <c r="B89" i="10" s="1"/>
  <c r="B113" i="10" s="1"/>
  <c r="B137" i="10" s="1"/>
  <c r="B161" i="10" s="1"/>
  <c r="B185" i="10" s="1"/>
  <c r="B209" i="10" s="1"/>
  <c r="B233" i="10" s="1"/>
  <c r="B257" i="10" s="1"/>
  <c r="B281" i="10" s="1"/>
  <c r="B305" i="10" s="1"/>
  <c r="B329" i="10" s="1"/>
  <c r="B353" i="10" s="1"/>
  <c r="B377" i="10" s="1"/>
  <c r="B401" i="10" s="1"/>
  <c r="B425" i="10" s="1"/>
  <c r="B449" i="10" s="1"/>
  <c r="B473" i="10" s="1"/>
  <c r="B497" i="10" s="1"/>
  <c r="B521" i="10" s="1"/>
  <c r="B545" i="10" s="1"/>
  <c r="B569" i="10" s="1"/>
  <c r="B593" i="10" s="1"/>
  <c r="B617" i="10" s="1"/>
  <c r="B641" i="10" s="1"/>
  <c r="B665" i="10" s="1"/>
  <c r="B18" i="10"/>
  <c r="L193" i="19" l="1" a="1"/>
  <c r="L193" i="19" s="1"/>
  <c r="H193" i="19" a="1"/>
  <c r="H193" i="19" s="1"/>
  <c r="G193" i="19" a="1"/>
  <c r="G193" i="19" s="1"/>
  <c r="F193" i="19" a="1"/>
  <c r="F193" i="19" s="1"/>
  <c r="L446" i="19" a="1"/>
  <c r="L446" i="19" s="1"/>
  <c r="G446" i="19" a="1"/>
  <c r="G446" i="19" s="1"/>
  <c r="H446" i="19" a="1"/>
  <c r="H446" i="19" s="1"/>
  <c r="F446" i="19" a="1"/>
  <c r="F446" i="19" s="1"/>
  <c r="L607" i="19" a="1"/>
  <c r="L607" i="19" s="1"/>
  <c r="H607" i="19" a="1"/>
  <c r="H607" i="19" s="1"/>
  <c r="G607" i="19" a="1"/>
  <c r="G607" i="19" s="1"/>
  <c r="F607" i="19" a="1"/>
  <c r="F607" i="19" s="1"/>
  <c r="L285" i="19" a="1"/>
  <c r="L285" i="19" s="1"/>
  <c r="H285" i="19" a="1"/>
  <c r="H285" i="19" s="1"/>
  <c r="F285" i="19" a="1"/>
  <c r="F285" i="19" s="1"/>
  <c r="G285" i="19" a="1"/>
  <c r="G285" i="19" s="1"/>
  <c r="L469" i="19" a="1"/>
  <c r="L469" i="19" s="1"/>
  <c r="H469" i="19" a="1"/>
  <c r="H469" i="19" s="1"/>
  <c r="G469" i="19" a="1"/>
  <c r="G469" i="19" s="1"/>
  <c r="F469" i="19" a="1"/>
  <c r="F469" i="19" s="1"/>
  <c r="L630" i="19" a="1"/>
  <c r="L630" i="19" s="1"/>
  <c r="H630" i="19" a="1"/>
  <c r="H630" i="19" s="1"/>
  <c r="F630" i="19" a="1"/>
  <c r="F630" i="19" s="1"/>
  <c r="G630" i="19" a="1"/>
  <c r="G630" i="19" s="1"/>
  <c r="L653" i="19" a="1"/>
  <c r="L653" i="19" s="1"/>
  <c r="H653" i="19" a="1"/>
  <c r="H653" i="19" s="1"/>
  <c r="G653" i="19" a="1"/>
  <c r="G653" i="19" s="1"/>
  <c r="F653" i="19" a="1"/>
  <c r="F653" i="19" s="1"/>
  <c r="L147" i="19" a="1"/>
  <c r="L147" i="19" s="1"/>
  <c r="H147" i="19" a="1"/>
  <c r="H147" i="19" s="1"/>
  <c r="G147" i="19" a="1"/>
  <c r="G147" i="19" s="1"/>
  <c r="F147" i="19" a="1"/>
  <c r="F147" i="19" s="1"/>
  <c r="L262" i="19" a="1"/>
  <c r="L262" i="19" s="1"/>
  <c r="H262" i="19" a="1"/>
  <c r="H262" i="19" s="1"/>
  <c r="G262" i="19" a="1"/>
  <c r="G262" i="19" s="1"/>
  <c r="F262" i="19" a="1"/>
  <c r="F262" i="19" s="1"/>
  <c r="L354" i="19" a="1"/>
  <c r="L354" i="19" s="1"/>
  <c r="H354" i="19" a="1"/>
  <c r="H354" i="19" s="1"/>
  <c r="F354" i="19" a="1"/>
  <c r="F354" i="19" s="1"/>
  <c r="G354" i="19" a="1"/>
  <c r="G354" i="19" s="1"/>
  <c r="L515" i="19" a="1"/>
  <c r="L515" i="19" s="1"/>
  <c r="H515" i="19" a="1"/>
  <c r="H515" i="19" s="1"/>
  <c r="G515" i="19" a="1"/>
  <c r="G515" i="19" s="1"/>
  <c r="F515" i="19" a="1"/>
  <c r="F515" i="19" s="1"/>
  <c r="L584" i="19" a="1"/>
  <c r="L584" i="19" s="1"/>
  <c r="H584" i="19" a="1"/>
  <c r="H584" i="19" s="1"/>
  <c r="F584" i="19" a="1"/>
  <c r="F584" i="19" s="1"/>
  <c r="G584" i="19" a="1"/>
  <c r="G584" i="19" s="1"/>
  <c r="L423" i="19" a="1"/>
  <c r="L423" i="19" s="1"/>
  <c r="G423" i="19" a="1"/>
  <c r="G423" i="19" s="1"/>
  <c r="H423" i="19" a="1"/>
  <c r="H423" i="19" s="1"/>
  <c r="F423" i="19" a="1"/>
  <c r="F423" i="19" s="1"/>
  <c r="L492" i="19" a="1"/>
  <c r="L492" i="19" s="1"/>
  <c r="G492" i="19" a="1"/>
  <c r="G492" i="19" s="1"/>
  <c r="H492" i="19" a="1"/>
  <c r="H492" i="19" s="1"/>
  <c r="F492" i="19" a="1"/>
  <c r="F492" i="19" s="1"/>
  <c r="L676" i="19" a="1"/>
  <c r="L676" i="19" s="1"/>
  <c r="H676" i="19" a="1"/>
  <c r="H676" i="19" s="1"/>
  <c r="G676" i="19" a="1"/>
  <c r="G676" i="19" s="1"/>
  <c r="F676" i="19" a="1"/>
  <c r="F676" i="19" s="1"/>
  <c r="H239" i="19" a="1"/>
  <c r="H239" i="19" s="1"/>
  <c r="G239" i="19" a="1"/>
  <c r="G239" i="19" s="1"/>
  <c r="L239" i="19" a="1"/>
  <c r="L239" i="19" s="1"/>
  <c r="F239" i="19" a="1"/>
  <c r="F239" i="19" s="1"/>
  <c r="L170" i="19" a="1"/>
  <c r="L170" i="19" s="1"/>
  <c r="H170" i="19" a="1"/>
  <c r="H170" i="19" s="1"/>
  <c r="F170" i="19" a="1"/>
  <c r="F170" i="19" s="1"/>
  <c r="G170" i="19" a="1"/>
  <c r="G170" i="19" s="1"/>
  <c r="L377" i="19" a="1"/>
  <c r="L377" i="19" s="1"/>
  <c r="H377" i="19" a="1"/>
  <c r="H377" i="19" s="1"/>
  <c r="G377" i="19" a="1"/>
  <c r="G377" i="19" s="1"/>
  <c r="F377" i="19" a="1"/>
  <c r="F377" i="19" s="1"/>
  <c r="L216" i="19" a="1"/>
  <c r="L216" i="19" s="1"/>
  <c r="H216" i="19" a="1"/>
  <c r="H216" i="19" s="1"/>
  <c r="F216" i="19" a="1"/>
  <c r="F216" i="19" s="1"/>
  <c r="G216" i="19" a="1"/>
  <c r="G216" i="19" s="1"/>
  <c r="L331" i="19" a="1"/>
  <c r="L331" i="19" s="1"/>
  <c r="G331" i="19" a="1"/>
  <c r="G331" i="19" s="1"/>
  <c r="F331" i="19" a="1"/>
  <c r="F331" i="19" s="1"/>
  <c r="H331" i="19" a="1"/>
  <c r="H331" i="19" s="1"/>
  <c r="L561" i="19" a="1"/>
  <c r="L561" i="19" s="1"/>
  <c r="H561" i="19" a="1"/>
  <c r="H561" i="19" s="1"/>
  <c r="G561" i="19" a="1"/>
  <c r="G561" i="19" s="1"/>
  <c r="F561" i="19" a="1"/>
  <c r="F561" i="19" s="1"/>
  <c r="L400" i="19" a="1"/>
  <c r="L400" i="19" s="1"/>
  <c r="H400" i="19" a="1"/>
  <c r="H400" i="19" s="1"/>
  <c r="G400" i="19" a="1"/>
  <c r="G400" i="19" s="1"/>
  <c r="F400" i="19" a="1"/>
  <c r="F400" i="19" s="1"/>
  <c r="L538" i="19" a="1"/>
  <c r="L538" i="19" s="1"/>
  <c r="H538" i="19" a="1"/>
  <c r="H538" i="19" s="1"/>
  <c r="G538" i="19" a="1"/>
  <c r="G538" i="19" s="1"/>
  <c r="F538" i="19" a="1"/>
  <c r="F538" i="19" s="1"/>
  <c r="L308" i="19" a="1"/>
  <c r="L308" i="19" s="1"/>
  <c r="H308" i="19" a="1"/>
  <c r="H308" i="19" s="1"/>
  <c r="G308" i="19" a="1"/>
  <c r="G308" i="19" s="1"/>
  <c r="F308" i="19" a="1"/>
  <c r="F308" i="19" s="1"/>
  <c r="A286" i="19"/>
  <c r="A240" i="19"/>
  <c r="A217" i="19"/>
  <c r="A309" i="19"/>
  <c r="A378" i="19"/>
  <c r="A355" i="19"/>
  <c r="A470" i="19"/>
  <c r="A493" i="19"/>
  <c r="A539" i="19"/>
  <c r="A585" i="19"/>
  <c r="A700" i="19"/>
  <c r="A654" i="19"/>
  <c r="A608" i="19"/>
  <c r="A424" i="19"/>
  <c r="A263" i="19"/>
  <c r="A401" i="19"/>
  <c r="A447" i="19"/>
  <c r="A562" i="19"/>
  <c r="A631" i="19"/>
  <c r="A677" i="19"/>
  <c r="A516" i="19"/>
  <c r="A332" i="19"/>
  <c r="A194" i="19"/>
  <c r="A171" i="19"/>
  <c r="A200" i="10"/>
  <c r="D176" i="10"/>
  <c r="E176" i="10" s="1"/>
  <c r="A177" i="10"/>
  <c r="D153" i="10"/>
  <c r="E153" i="10" s="1"/>
  <c r="A131" i="10"/>
  <c r="D107" i="10"/>
  <c r="E107" i="10" s="1"/>
  <c r="A108" i="10"/>
  <c r="D84" i="10"/>
  <c r="E84" i="10" s="1"/>
  <c r="A85" i="10"/>
  <c r="D61" i="10"/>
  <c r="E61" i="10" s="1"/>
  <c r="D15" i="10"/>
  <c r="E15" i="10" s="1"/>
  <c r="A16" i="10"/>
  <c r="A39" i="10"/>
  <c r="A62" i="10"/>
  <c r="D38" i="10"/>
  <c r="E38" i="10" s="1"/>
  <c r="A154" i="10"/>
  <c r="D130" i="10"/>
  <c r="E130" i="10" s="1"/>
  <c r="A246" i="10"/>
  <c r="D222" i="10"/>
  <c r="E222" i="10" s="1"/>
  <c r="A316" i="10"/>
  <c r="D292" i="10"/>
  <c r="E292" i="10" s="1"/>
  <c r="A269" i="10"/>
  <c r="D245" i="10"/>
  <c r="E245" i="10" s="1"/>
  <c r="A223" i="10"/>
  <c r="D199" i="10"/>
  <c r="E199" i="10" s="1"/>
  <c r="B19" i="10"/>
  <c r="B42" i="10"/>
  <c r="B66" i="10" s="1"/>
  <c r="B90" i="10" s="1"/>
  <c r="B114" i="10" s="1"/>
  <c r="B138" i="10" s="1"/>
  <c r="B162" i="10" s="1"/>
  <c r="B186" i="10" s="1"/>
  <c r="B210" i="10" s="1"/>
  <c r="B234" i="10" s="1"/>
  <c r="B258" i="10" s="1"/>
  <c r="B282" i="10" s="1"/>
  <c r="B306" i="10" s="1"/>
  <c r="B330" i="10" s="1"/>
  <c r="B354" i="10" s="1"/>
  <c r="B378" i="10" s="1"/>
  <c r="B402" i="10" s="1"/>
  <c r="B426" i="10" s="1"/>
  <c r="B450" i="10" s="1"/>
  <c r="B474" i="10" s="1"/>
  <c r="B498" i="10" s="1"/>
  <c r="B522" i="10" s="1"/>
  <c r="B546" i="10" s="1"/>
  <c r="B570" i="10" s="1"/>
  <c r="B594" i="10" s="1"/>
  <c r="B618" i="10" s="1"/>
  <c r="B642" i="10" s="1"/>
  <c r="B666" i="10" s="1"/>
  <c r="L516" i="19" l="1" a="1"/>
  <c r="L516" i="19" s="1"/>
  <c r="H516" i="19" a="1"/>
  <c r="H516" i="19" s="1"/>
  <c r="F516" i="19" a="1"/>
  <c r="F516" i="19" s="1"/>
  <c r="G516" i="19" a="1"/>
  <c r="G516" i="19" s="1"/>
  <c r="H447" i="19" a="1"/>
  <c r="H447" i="19" s="1"/>
  <c r="L447" i="19" a="1"/>
  <c r="L447" i="19" s="1"/>
  <c r="G447" i="19" a="1"/>
  <c r="G447" i="19" s="1"/>
  <c r="F447" i="19" a="1"/>
  <c r="F447" i="19" s="1"/>
  <c r="L608" i="19" a="1"/>
  <c r="L608" i="19" s="1"/>
  <c r="H608" i="19" a="1"/>
  <c r="H608" i="19" s="1"/>
  <c r="G608" i="19" a="1"/>
  <c r="G608" i="19" s="1"/>
  <c r="F608" i="19" a="1"/>
  <c r="F608" i="19" s="1"/>
  <c r="L539" i="19" a="1"/>
  <c r="L539" i="19" s="1"/>
  <c r="H539" i="19" a="1"/>
  <c r="H539" i="19" s="1"/>
  <c r="G539" i="19" a="1"/>
  <c r="G539" i="19" s="1"/>
  <c r="F539" i="19" a="1"/>
  <c r="F539" i="19" s="1"/>
  <c r="L378" i="19" a="1"/>
  <c r="L378" i="19" s="1"/>
  <c r="H378" i="19" a="1"/>
  <c r="H378" i="19" s="1"/>
  <c r="F378" i="19" a="1"/>
  <c r="F378" i="19" s="1"/>
  <c r="G378" i="19" a="1"/>
  <c r="G378" i="19" s="1"/>
  <c r="L286" i="19" a="1"/>
  <c r="L286" i="19" s="1"/>
  <c r="H286" i="19" a="1"/>
  <c r="H286" i="19" s="1"/>
  <c r="G286" i="19" a="1"/>
  <c r="G286" i="19" s="1"/>
  <c r="F286" i="19" a="1"/>
  <c r="F286" i="19" s="1"/>
  <c r="L171" i="19" a="1"/>
  <c r="L171" i="19" s="1"/>
  <c r="H171" i="19" a="1"/>
  <c r="H171" i="19" s="1"/>
  <c r="G171" i="19" a="1"/>
  <c r="G171" i="19" s="1"/>
  <c r="F171" i="19" a="1"/>
  <c r="F171" i="19" s="1"/>
  <c r="L677" i="19" a="1"/>
  <c r="L677" i="19" s="1"/>
  <c r="H677" i="19" a="1"/>
  <c r="H677" i="19" s="1"/>
  <c r="G677" i="19" a="1"/>
  <c r="G677" i="19" s="1"/>
  <c r="F677" i="19" a="1"/>
  <c r="F677" i="19" s="1"/>
  <c r="L401" i="19" a="1"/>
  <c r="L401" i="19" s="1"/>
  <c r="H401" i="19" a="1"/>
  <c r="H401" i="19" s="1"/>
  <c r="G401" i="19" a="1"/>
  <c r="G401" i="19" s="1"/>
  <c r="F401" i="19" a="1"/>
  <c r="F401" i="19" s="1"/>
  <c r="L654" i="19" a="1"/>
  <c r="L654" i="19" s="1"/>
  <c r="H654" i="19" a="1"/>
  <c r="H654" i="19" s="1"/>
  <c r="G654" i="19" a="1"/>
  <c r="G654" i="19" s="1"/>
  <c r="F654" i="19" a="1"/>
  <c r="F654" i="19" s="1"/>
  <c r="L493" i="19" a="1"/>
  <c r="L493" i="19" s="1"/>
  <c r="H493" i="19" a="1"/>
  <c r="H493" i="19" s="1"/>
  <c r="G493" i="19" a="1"/>
  <c r="G493" i="19" s="1"/>
  <c r="F493" i="19" a="1"/>
  <c r="F493" i="19" s="1"/>
  <c r="L309" i="19" a="1"/>
  <c r="L309" i="19" s="1"/>
  <c r="H309" i="19" a="1"/>
  <c r="H309" i="19" s="1"/>
  <c r="G309" i="19" a="1"/>
  <c r="G309" i="19" s="1"/>
  <c r="F309" i="19" a="1"/>
  <c r="F309" i="19" s="1"/>
  <c r="L332" i="19" a="1"/>
  <c r="L332" i="19" s="1"/>
  <c r="H332" i="19" a="1"/>
  <c r="H332" i="19" s="1"/>
  <c r="G332" i="19" a="1"/>
  <c r="G332" i="19" s="1"/>
  <c r="F332" i="19" a="1"/>
  <c r="F332" i="19" s="1"/>
  <c r="L562" i="19" a="1"/>
  <c r="L562" i="19" s="1"/>
  <c r="G562" i="19" a="1"/>
  <c r="G562" i="19" s="1"/>
  <c r="H562" i="19" a="1"/>
  <c r="H562" i="19" s="1"/>
  <c r="F562" i="19" a="1"/>
  <c r="F562" i="19" s="1"/>
  <c r="L424" i="19" a="1"/>
  <c r="L424" i="19" s="1"/>
  <c r="H424" i="19" a="1"/>
  <c r="H424" i="19" s="1"/>
  <c r="G424" i="19" a="1"/>
  <c r="G424" i="19" s="1"/>
  <c r="F424" i="19" a="1"/>
  <c r="F424" i="19" s="1"/>
  <c r="L585" i="19" a="1"/>
  <c r="L585" i="19" s="1"/>
  <c r="G585" i="19" a="1"/>
  <c r="G585" i="19" s="1"/>
  <c r="H585" i="19" a="1"/>
  <c r="H585" i="19" s="1"/>
  <c r="F585" i="19" a="1"/>
  <c r="F585" i="19" s="1"/>
  <c r="L355" i="19" a="1"/>
  <c r="L355" i="19" s="1"/>
  <c r="H355" i="19" a="1"/>
  <c r="H355" i="19" s="1"/>
  <c r="G355" i="19" a="1"/>
  <c r="G355" i="19" s="1"/>
  <c r="F355" i="19" a="1"/>
  <c r="F355" i="19" s="1"/>
  <c r="L240" i="19" a="1"/>
  <c r="L240" i="19" s="1"/>
  <c r="H240" i="19" a="1"/>
  <c r="H240" i="19" s="1"/>
  <c r="G240" i="19" a="1"/>
  <c r="G240" i="19" s="1"/>
  <c r="F240" i="19" a="1"/>
  <c r="F240" i="19" s="1"/>
  <c r="L194" i="19" a="1"/>
  <c r="L194" i="19" s="1"/>
  <c r="G194" i="19" a="1"/>
  <c r="G194" i="19" s="1"/>
  <c r="H194" i="19" a="1"/>
  <c r="H194" i="19" s="1"/>
  <c r="F194" i="19" a="1"/>
  <c r="F194" i="19" s="1"/>
  <c r="L631" i="19" a="1"/>
  <c r="L631" i="19" s="1"/>
  <c r="H631" i="19" a="1"/>
  <c r="H631" i="19" s="1"/>
  <c r="G631" i="19" a="1"/>
  <c r="G631" i="19" s="1"/>
  <c r="F631" i="19" a="1"/>
  <c r="F631" i="19" s="1"/>
  <c r="L263" i="19" a="1"/>
  <c r="L263" i="19" s="1"/>
  <c r="G263" i="19" a="1"/>
  <c r="G263" i="19" s="1"/>
  <c r="F263" i="19" a="1"/>
  <c r="F263" i="19" s="1"/>
  <c r="H263" i="19" a="1"/>
  <c r="H263" i="19" s="1"/>
  <c r="L700" i="19" a="1"/>
  <c r="L700" i="19" s="1"/>
  <c r="H700" i="19" a="1"/>
  <c r="H700" i="19" s="1"/>
  <c r="F700" i="19" a="1"/>
  <c r="F700" i="19" s="1"/>
  <c r="G700" i="19" a="1"/>
  <c r="G700" i="19" s="1"/>
  <c r="L470" i="19" a="1"/>
  <c r="L470" i="19" s="1"/>
  <c r="H470" i="19" a="1"/>
  <c r="H470" i="19" s="1"/>
  <c r="G470" i="19" a="1"/>
  <c r="G470" i="19" s="1"/>
  <c r="F470" i="19" a="1"/>
  <c r="F470" i="19" s="1"/>
  <c r="L217" i="19" a="1"/>
  <c r="L217" i="19" s="1"/>
  <c r="H217" i="19" a="1"/>
  <c r="H217" i="19" s="1"/>
  <c r="G217" i="19" a="1"/>
  <c r="G217" i="19" s="1"/>
  <c r="F217" i="19" a="1"/>
  <c r="F217" i="19" s="1"/>
  <c r="A195" i="19"/>
  <c r="A218" i="19"/>
  <c r="A356" i="19"/>
  <c r="A540" i="19"/>
  <c r="A701" i="19"/>
  <c r="A655" i="19"/>
  <c r="A586" i="19"/>
  <c r="A471" i="19"/>
  <c r="A425" i="19"/>
  <c r="A287" i="19"/>
  <c r="A448" i="19"/>
  <c r="A632" i="19"/>
  <c r="A678" i="19"/>
  <c r="A724" i="19"/>
  <c r="A609" i="19"/>
  <c r="A563" i="19"/>
  <c r="A517" i="19"/>
  <c r="A494" i="19"/>
  <c r="A379" i="19"/>
  <c r="A402" i="19"/>
  <c r="A333" i="19"/>
  <c r="A241" i="19"/>
  <c r="A264" i="19"/>
  <c r="A310" i="19"/>
  <c r="A247" i="10"/>
  <c r="D223" i="10"/>
  <c r="E223" i="10" s="1"/>
  <c r="A293" i="10"/>
  <c r="D269" i="10"/>
  <c r="E269" i="10" s="1"/>
  <c r="A340" i="10"/>
  <c r="D316" i="10"/>
  <c r="E316" i="10" s="1"/>
  <c r="A270" i="10"/>
  <c r="D246" i="10"/>
  <c r="E246" i="10" s="1"/>
  <c r="A178" i="10"/>
  <c r="D154" i="10"/>
  <c r="E154" i="10" s="1"/>
  <c r="A86" i="10"/>
  <c r="D62" i="10"/>
  <c r="E62" i="10" s="1"/>
  <c r="D16" i="10"/>
  <c r="E16" i="10" s="1"/>
  <c r="A40" i="10"/>
  <c r="A17" i="10"/>
  <c r="A63" i="10"/>
  <c r="D39" i="10"/>
  <c r="E39" i="10" s="1"/>
  <c r="A109" i="10"/>
  <c r="D85" i="10"/>
  <c r="E85" i="10" s="1"/>
  <c r="A132" i="10"/>
  <c r="D108" i="10"/>
  <c r="E108" i="10" s="1"/>
  <c r="A155" i="10"/>
  <c r="D131" i="10"/>
  <c r="E131" i="10" s="1"/>
  <c r="A201" i="10"/>
  <c r="D177" i="10"/>
  <c r="E177" i="10" s="1"/>
  <c r="A224" i="10"/>
  <c r="D200" i="10"/>
  <c r="E200" i="10" s="1"/>
  <c r="B43" i="10"/>
  <c r="B67" i="10" s="1"/>
  <c r="B91" i="10" s="1"/>
  <c r="B115" i="10" s="1"/>
  <c r="B139" i="10" s="1"/>
  <c r="B163" i="10" s="1"/>
  <c r="B187" i="10" s="1"/>
  <c r="B211" i="10" s="1"/>
  <c r="B235" i="10" s="1"/>
  <c r="B259" i="10" s="1"/>
  <c r="B283" i="10" s="1"/>
  <c r="B307" i="10" s="1"/>
  <c r="B331" i="10" s="1"/>
  <c r="B355" i="10" s="1"/>
  <c r="B379" i="10" s="1"/>
  <c r="B403" i="10" s="1"/>
  <c r="B427" i="10" s="1"/>
  <c r="B451" i="10" s="1"/>
  <c r="B475" i="10" s="1"/>
  <c r="B499" i="10" s="1"/>
  <c r="B523" i="10" s="1"/>
  <c r="B547" i="10" s="1"/>
  <c r="B571" i="10" s="1"/>
  <c r="B595" i="10" s="1"/>
  <c r="B619" i="10" s="1"/>
  <c r="B643" i="10" s="1"/>
  <c r="B667" i="10" s="1"/>
  <c r="B20" i="10"/>
  <c r="L241" i="19" l="1" a="1"/>
  <c r="L241" i="19" s="1"/>
  <c r="H241" i="19" a="1"/>
  <c r="H241" i="19" s="1"/>
  <c r="G241" i="19" a="1"/>
  <c r="G241" i="19" s="1"/>
  <c r="F241" i="19" a="1"/>
  <c r="F241" i="19" s="1"/>
  <c r="H678" i="19" a="1"/>
  <c r="H678" i="19" s="1"/>
  <c r="G678" i="19" a="1"/>
  <c r="G678" i="19" s="1"/>
  <c r="L678" i="19" a="1"/>
  <c r="L678" i="19" s="1"/>
  <c r="F678" i="19" a="1"/>
  <c r="F678" i="19" s="1"/>
  <c r="L494" i="19" a="1"/>
  <c r="L494" i="19" s="1"/>
  <c r="H494" i="19" a="1"/>
  <c r="H494" i="19" s="1"/>
  <c r="G494" i="19" a="1"/>
  <c r="G494" i="19" s="1"/>
  <c r="F494" i="19" a="1"/>
  <c r="F494" i="19" s="1"/>
  <c r="L724" i="19" a="1"/>
  <c r="L724" i="19" s="1"/>
  <c r="H724" i="19" a="1"/>
  <c r="H724" i="19" s="1"/>
  <c r="G724" i="19" a="1"/>
  <c r="G724" i="19" s="1"/>
  <c r="F724" i="19" a="1"/>
  <c r="F724" i="19" s="1"/>
  <c r="L287" i="19" a="1"/>
  <c r="L287" i="19" s="1"/>
  <c r="H287" i="19" a="1"/>
  <c r="H287" i="19" s="1"/>
  <c r="G287" i="19" a="1"/>
  <c r="G287" i="19" s="1"/>
  <c r="F287" i="19" a="1"/>
  <c r="F287" i="19" s="1"/>
  <c r="L655" i="19" a="1"/>
  <c r="L655" i="19" s="1"/>
  <c r="H655" i="19" a="1"/>
  <c r="H655" i="19" s="1"/>
  <c r="G655" i="19" a="1"/>
  <c r="G655" i="19" s="1"/>
  <c r="F655" i="19" a="1"/>
  <c r="F655" i="19" s="1"/>
  <c r="L218" i="19" a="1"/>
  <c r="L218" i="19" s="1"/>
  <c r="H218" i="19" a="1"/>
  <c r="H218" i="19" s="1"/>
  <c r="G218" i="19" a="1"/>
  <c r="G218" i="19" s="1"/>
  <c r="F218" i="19" a="1"/>
  <c r="F218" i="19" s="1"/>
  <c r="L333" i="19" a="1"/>
  <c r="L333" i="19" s="1"/>
  <c r="H333" i="19" a="1"/>
  <c r="H333" i="19" s="1"/>
  <c r="G333" i="19" a="1"/>
  <c r="G333" i="19" s="1"/>
  <c r="F333" i="19" a="1"/>
  <c r="F333" i="19" s="1"/>
  <c r="H517" i="19" a="1"/>
  <c r="H517" i="19" s="1"/>
  <c r="G517" i="19" a="1"/>
  <c r="G517" i="19" s="1"/>
  <c r="L517" i="19" a="1"/>
  <c r="L517" i="19" s="1"/>
  <c r="F517" i="19" a="1"/>
  <c r="F517" i="19" s="1"/>
  <c r="L425" i="19" a="1"/>
  <c r="L425" i="19" s="1"/>
  <c r="H425" i="19" a="1"/>
  <c r="H425" i="19" s="1"/>
  <c r="G425" i="19" a="1"/>
  <c r="G425" i="19" s="1"/>
  <c r="F425" i="19" a="1"/>
  <c r="F425" i="19" s="1"/>
  <c r="L701" i="19" a="1"/>
  <c r="L701" i="19" s="1"/>
  <c r="H701" i="19" a="1"/>
  <c r="H701" i="19" s="1"/>
  <c r="G701" i="19" a="1"/>
  <c r="G701" i="19" s="1"/>
  <c r="F701" i="19" a="1"/>
  <c r="F701" i="19" s="1"/>
  <c r="L195" i="19" a="1"/>
  <c r="L195" i="19" s="1"/>
  <c r="H195" i="19" a="1"/>
  <c r="H195" i="19" s="1"/>
  <c r="G195" i="19" a="1"/>
  <c r="G195" i="19" s="1"/>
  <c r="F195" i="19" a="1"/>
  <c r="F195" i="19" s="1"/>
  <c r="L310" i="19" a="1"/>
  <c r="L310" i="19" s="1"/>
  <c r="H310" i="19" a="1"/>
  <c r="H310" i="19" s="1"/>
  <c r="F310" i="19" a="1"/>
  <c r="F310" i="19" s="1"/>
  <c r="G310" i="19" a="1"/>
  <c r="G310" i="19" s="1"/>
  <c r="L402" i="19" a="1"/>
  <c r="L402" i="19" s="1"/>
  <c r="G402" i="19" a="1"/>
  <c r="G402" i="19" s="1"/>
  <c r="H402" i="19" a="1"/>
  <c r="H402" i="19" s="1"/>
  <c r="F402" i="19" a="1"/>
  <c r="F402" i="19" s="1"/>
  <c r="L563" i="19" a="1"/>
  <c r="L563" i="19" s="1"/>
  <c r="H563" i="19" a="1"/>
  <c r="H563" i="19" s="1"/>
  <c r="F563" i="19" a="1"/>
  <c r="F563" i="19" s="1"/>
  <c r="G563" i="19" a="1"/>
  <c r="G563" i="19" s="1"/>
  <c r="L632" i="19" a="1"/>
  <c r="L632" i="19" s="1"/>
  <c r="G632" i="19" a="1"/>
  <c r="G632" i="19" s="1"/>
  <c r="H632" i="19" a="1"/>
  <c r="H632" i="19" s="1"/>
  <c r="F632" i="19" a="1"/>
  <c r="F632" i="19" s="1"/>
  <c r="L471" i="19" a="1"/>
  <c r="L471" i="19" s="1"/>
  <c r="G471" i="19" a="1"/>
  <c r="G471" i="19" s="1"/>
  <c r="F471" i="19" a="1"/>
  <c r="F471" i="19" s="1"/>
  <c r="H471" i="19" a="1"/>
  <c r="H471" i="19" s="1"/>
  <c r="L540" i="19" a="1"/>
  <c r="L540" i="19" s="1"/>
  <c r="H540" i="19" a="1"/>
  <c r="H540" i="19" s="1"/>
  <c r="G540" i="19" a="1"/>
  <c r="G540" i="19" s="1"/>
  <c r="F540" i="19" a="1"/>
  <c r="F540" i="19" s="1"/>
  <c r="L264" i="19" a="1"/>
  <c r="L264" i="19" s="1"/>
  <c r="H264" i="19" a="1"/>
  <c r="H264" i="19" s="1"/>
  <c r="G264" i="19" a="1"/>
  <c r="G264" i="19" s="1"/>
  <c r="F264" i="19" a="1"/>
  <c r="F264" i="19" s="1"/>
  <c r="L379" i="19" a="1"/>
  <c r="L379" i="19" s="1"/>
  <c r="H379" i="19" a="1"/>
  <c r="H379" i="19" s="1"/>
  <c r="G379" i="19" a="1"/>
  <c r="G379" i="19" s="1"/>
  <c r="F379" i="19" a="1"/>
  <c r="F379" i="19" s="1"/>
  <c r="L609" i="19" a="1"/>
  <c r="L609" i="19" s="1"/>
  <c r="H609" i="19" a="1"/>
  <c r="H609" i="19" s="1"/>
  <c r="G609" i="19" a="1"/>
  <c r="G609" i="19" s="1"/>
  <c r="F609" i="19" a="1"/>
  <c r="F609" i="19" s="1"/>
  <c r="L448" i="19" a="1"/>
  <c r="L448" i="19" s="1"/>
  <c r="G448" i="19" a="1"/>
  <c r="G448" i="19" s="1"/>
  <c r="F448" i="19" a="1"/>
  <c r="F448" i="19" s="1"/>
  <c r="H448" i="19" a="1"/>
  <c r="H448" i="19" s="1"/>
  <c r="L586" i="19" a="1"/>
  <c r="L586" i="19" s="1"/>
  <c r="H586" i="19" a="1"/>
  <c r="H586" i="19" s="1"/>
  <c r="G586" i="19" a="1"/>
  <c r="G586" i="19" s="1"/>
  <c r="F586" i="19" a="1"/>
  <c r="F586" i="19" s="1"/>
  <c r="L356" i="19" a="1"/>
  <c r="L356" i="19" s="1"/>
  <c r="G356" i="19" a="1"/>
  <c r="G356" i="19" s="1"/>
  <c r="H356" i="19" a="1"/>
  <c r="H356" i="19" s="1"/>
  <c r="F356" i="19" a="1"/>
  <c r="F356" i="19" s="1"/>
  <c r="A334" i="19"/>
  <c r="A288" i="19"/>
  <c r="A265" i="19"/>
  <c r="A357" i="19"/>
  <c r="A426" i="19"/>
  <c r="A403" i="19"/>
  <c r="A518" i="19"/>
  <c r="A541" i="19"/>
  <c r="A587" i="19"/>
  <c r="A633" i="19"/>
  <c r="A702" i="19"/>
  <c r="A656" i="19"/>
  <c r="A472" i="19"/>
  <c r="A311" i="19"/>
  <c r="A449" i="19"/>
  <c r="A495" i="19"/>
  <c r="A610" i="19"/>
  <c r="A679" i="19"/>
  <c r="A725" i="19"/>
  <c r="A564" i="19"/>
  <c r="A380" i="19"/>
  <c r="A242" i="19"/>
  <c r="A219" i="19"/>
  <c r="A248" i="10"/>
  <c r="D224" i="10"/>
  <c r="E224" i="10" s="1"/>
  <c r="A225" i="10"/>
  <c r="D201" i="10"/>
  <c r="E201" i="10" s="1"/>
  <c r="A179" i="10"/>
  <c r="D155" i="10"/>
  <c r="E155" i="10" s="1"/>
  <c r="A156" i="10"/>
  <c r="D132" i="10"/>
  <c r="E132" i="10" s="1"/>
  <c r="A133" i="10"/>
  <c r="D109" i="10"/>
  <c r="E109" i="10" s="1"/>
  <c r="A87" i="10"/>
  <c r="D63" i="10"/>
  <c r="E63" i="10" s="1"/>
  <c r="A64" i="10"/>
  <c r="D40" i="10"/>
  <c r="E40" i="10" s="1"/>
  <c r="D17" i="10"/>
  <c r="E17" i="10" s="1"/>
  <c r="A41" i="10"/>
  <c r="A18" i="10"/>
  <c r="A110" i="10"/>
  <c r="D86" i="10"/>
  <c r="E86" i="10" s="1"/>
  <c r="A202" i="10"/>
  <c r="D178" i="10"/>
  <c r="E178" i="10" s="1"/>
  <c r="A294" i="10"/>
  <c r="D270" i="10"/>
  <c r="E270" i="10" s="1"/>
  <c r="A364" i="10"/>
  <c r="D340" i="10"/>
  <c r="E340" i="10" s="1"/>
  <c r="A317" i="10"/>
  <c r="D293" i="10"/>
  <c r="E293" i="10" s="1"/>
  <c r="A271" i="10"/>
  <c r="D247" i="10"/>
  <c r="E247" i="10" s="1"/>
  <c r="B21" i="10"/>
  <c r="B44" i="10"/>
  <c r="B68" i="10" s="1"/>
  <c r="B92" i="10" s="1"/>
  <c r="B116" i="10" s="1"/>
  <c r="B140" i="10" s="1"/>
  <c r="B164" i="10" s="1"/>
  <c r="B188" i="10" s="1"/>
  <c r="B212" i="10" s="1"/>
  <c r="B236" i="10" s="1"/>
  <c r="B260" i="10" s="1"/>
  <c r="B284" i="10" s="1"/>
  <c r="B308" i="10" s="1"/>
  <c r="B332" i="10" s="1"/>
  <c r="B356" i="10" s="1"/>
  <c r="B380" i="10" s="1"/>
  <c r="B404" i="10" s="1"/>
  <c r="B428" i="10" s="1"/>
  <c r="B452" i="10" s="1"/>
  <c r="B476" i="10" s="1"/>
  <c r="B500" i="10" s="1"/>
  <c r="B524" i="10" s="1"/>
  <c r="B548" i="10" s="1"/>
  <c r="B572" i="10" s="1"/>
  <c r="B596" i="10" s="1"/>
  <c r="B620" i="10" s="1"/>
  <c r="B644" i="10" s="1"/>
  <c r="B668" i="10" s="1"/>
  <c r="L564" i="19" l="1" a="1"/>
  <c r="L564" i="19" s="1"/>
  <c r="H564" i="19" a="1"/>
  <c r="H564" i="19" s="1"/>
  <c r="G564" i="19" a="1"/>
  <c r="G564" i="19" s="1"/>
  <c r="F564" i="19" a="1"/>
  <c r="F564" i="19" s="1"/>
  <c r="L541" i="19" a="1"/>
  <c r="L541" i="19" s="1"/>
  <c r="H541" i="19" a="1"/>
  <c r="H541" i="19" s="1"/>
  <c r="G541" i="19" a="1"/>
  <c r="G541" i="19" s="1"/>
  <c r="F541" i="19" a="1"/>
  <c r="F541" i="19" s="1"/>
  <c r="L219" i="19" a="1"/>
  <c r="L219" i="19" s="1"/>
  <c r="H219" i="19" a="1"/>
  <c r="H219" i="19" s="1"/>
  <c r="G219" i="19" a="1"/>
  <c r="G219" i="19" s="1"/>
  <c r="F219" i="19" a="1"/>
  <c r="F219" i="19" s="1"/>
  <c r="L449" i="19" a="1"/>
  <c r="L449" i="19" s="1"/>
  <c r="G449" i="19" a="1"/>
  <c r="G449" i="19" s="1"/>
  <c r="H449" i="19" a="1"/>
  <c r="H449" i="19" s="1"/>
  <c r="F449" i="19" a="1"/>
  <c r="F449" i="19" s="1"/>
  <c r="L518" i="19" a="1"/>
  <c r="L518" i="19" s="1"/>
  <c r="H518" i="19" a="1"/>
  <c r="H518" i="19" s="1"/>
  <c r="G518" i="19" a="1"/>
  <c r="G518" i="19" s="1"/>
  <c r="F518" i="19" a="1"/>
  <c r="F518" i="19" s="1"/>
  <c r="L265" i="19" a="1"/>
  <c r="L265" i="19" s="1"/>
  <c r="H265" i="19" a="1"/>
  <c r="H265" i="19" s="1"/>
  <c r="G265" i="19" a="1"/>
  <c r="G265" i="19" s="1"/>
  <c r="F265" i="19" a="1"/>
  <c r="F265" i="19" s="1"/>
  <c r="L242" i="19" a="1"/>
  <c r="L242" i="19" s="1"/>
  <c r="H242" i="19" a="1"/>
  <c r="H242" i="19" s="1"/>
  <c r="G242" i="19" a="1"/>
  <c r="G242" i="19" s="1"/>
  <c r="F242" i="19" a="1"/>
  <c r="F242" i="19" s="1"/>
  <c r="L679" i="19" a="1"/>
  <c r="L679" i="19" s="1"/>
  <c r="H679" i="19" a="1"/>
  <c r="H679" i="19" s="1"/>
  <c r="F679" i="19" a="1"/>
  <c r="F679" i="19" s="1"/>
  <c r="G679" i="19" a="1"/>
  <c r="G679" i="19" s="1"/>
  <c r="L311" i="19" a="1"/>
  <c r="L311" i="19" s="1"/>
  <c r="H311" i="19" a="1"/>
  <c r="H311" i="19" s="1"/>
  <c r="G311" i="19" a="1"/>
  <c r="G311" i="19" s="1"/>
  <c r="F311" i="19" a="1"/>
  <c r="F311" i="19" s="1"/>
  <c r="L633" i="19" a="1"/>
  <c r="L633" i="19" s="1"/>
  <c r="H633" i="19" a="1"/>
  <c r="H633" i="19" s="1"/>
  <c r="F633" i="19" a="1"/>
  <c r="F633" i="19" s="1"/>
  <c r="G633" i="19" a="1"/>
  <c r="G633" i="19" s="1"/>
  <c r="L403" i="19" a="1"/>
  <c r="L403" i="19" s="1"/>
  <c r="H403" i="19" a="1"/>
  <c r="H403" i="19" s="1"/>
  <c r="F403" i="19" a="1"/>
  <c r="F403" i="19" s="1"/>
  <c r="G403" i="19" a="1"/>
  <c r="G403" i="19" s="1"/>
  <c r="L288" i="19" a="1"/>
  <c r="L288" i="19" s="1"/>
  <c r="G288" i="19" a="1"/>
  <c r="G288" i="19" s="1"/>
  <c r="H288" i="19" a="1"/>
  <c r="H288" i="19" s="1"/>
  <c r="F288" i="19" a="1"/>
  <c r="F288" i="19" s="1"/>
  <c r="L495" i="19" a="1"/>
  <c r="L495" i="19" s="1"/>
  <c r="H495" i="19" a="1"/>
  <c r="H495" i="19" s="1"/>
  <c r="G495" i="19" a="1"/>
  <c r="G495" i="19" s="1"/>
  <c r="F495" i="19" a="1"/>
  <c r="F495" i="19" s="1"/>
  <c r="L656" i="19" a="1"/>
  <c r="L656" i="19" s="1"/>
  <c r="H656" i="19" a="1"/>
  <c r="H656" i="19" s="1"/>
  <c r="F656" i="19" a="1"/>
  <c r="F656" i="19" s="1"/>
  <c r="G656" i="19" a="1"/>
  <c r="G656" i="19" s="1"/>
  <c r="L357" i="19" a="1"/>
  <c r="L357" i="19" s="1"/>
  <c r="G357" i="19" a="1"/>
  <c r="G357" i="19" s="1"/>
  <c r="H357" i="19" a="1"/>
  <c r="H357" i="19" s="1"/>
  <c r="F357" i="19" a="1"/>
  <c r="F357" i="19" s="1"/>
  <c r="L725" i="19" a="1"/>
  <c r="L725" i="19" s="1"/>
  <c r="H725" i="19" a="1"/>
  <c r="H725" i="19" s="1"/>
  <c r="G725" i="19" a="1"/>
  <c r="G725" i="19" s="1"/>
  <c r="F725" i="19" a="1"/>
  <c r="F725" i="19" s="1"/>
  <c r="L702" i="19" a="1"/>
  <c r="L702" i="19" s="1"/>
  <c r="H702" i="19" a="1"/>
  <c r="H702" i="19" s="1"/>
  <c r="G702" i="19" a="1"/>
  <c r="G702" i="19" s="1"/>
  <c r="F702" i="19" a="1"/>
  <c r="F702" i="19" s="1"/>
  <c r="L380" i="19" a="1"/>
  <c r="L380" i="19" s="1"/>
  <c r="H380" i="19" a="1"/>
  <c r="H380" i="19" s="1"/>
  <c r="G380" i="19" a="1"/>
  <c r="G380" i="19" s="1"/>
  <c r="F380" i="19" a="1"/>
  <c r="F380" i="19" s="1"/>
  <c r="L610" i="19" a="1"/>
  <c r="L610" i="19" s="1"/>
  <c r="F610" i="19" a="1"/>
  <c r="F610" i="19" s="1"/>
  <c r="H610" i="19" a="1"/>
  <c r="H610" i="19" s="1"/>
  <c r="G610" i="19" a="1"/>
  <c r="G610" i="19" s="1"/>
  <c r="L472" i="19" a="1"/>
  <c r="L472" i="19" s="1"/>
  <c r="H472" i="19" a="1"/>
  <c r="H472" i="19" s="1"/>
  <c r="G472" i="19" a="1"/>
  <c r="G472" i="19" s="1"/>
  <c r="F472" i="19" a="1"/>
  <c r="F472" i="19" s="1"/>
  <c r="L587" i="19" a="1"/>
  <c r="L587" i="19" s="1"/>
  <c r="F587" i="19" a="1"/>
  <c r="F587" i="19" s="1"/>
  <c r="G587" i="19" a="1"/>
  <c r="G587" i="19" s="1"/>
  <c r="H587" i="19" a="1"/>
  <c r="H587" i="19" s="1"/>
  <c r="L426" i="19" a="1"/>
  <c r="L426" i="19" s="1"/>
  <c r="H426" i="19" a="1"/>
  <c r="H426" i="19" s="1"/>
  <c r="G426" i="19" a="1"/>
  <c r="G426" i="19" s="1"/>
  <c r="F426" i="19" a="1"/>
  <c r="F426" i="19" s="1"/>
  <c r="L334" i="19" a="1"/>
  <c r="L334" i="19" s="1"/>
  <c r="H334" i="19" a="1"/>
  <c r="H334" i="19" s="1"/>
  <c r="F334" i="19" a="1"/>
  <c r="F334" i="19" s="1"/>
  <c r="G334" i="19" a="1"/>
  <c r="G334" i="19" s="1"/>
  <c r="A243" i="19"/>
  <c r="A266" i="19"/>
  <c r="A588" i="19"/>
  <c r="A703" i="19"/>
  <c r="A634" i="19"/>
  <c r="A473" i="19"/>
  <c r="A496" i="19"/>
  <c r="A726" i="19"/>
  <c r="A404" i="19"/>
  <c r="A519" i="19"/>
  <c r="A335" i="19"/>
  <c r="A680" i="19"/>
  <c r="A657" i="19"/>
  <c r="A611" i="19"/>
  <c r="A565" i="19"/>
  <c r="A542" i="19"/>
  <c r="A427" i="19"/>
  <c r="A450" i="19"/>
  <c r="A381" i="19"/>
  <c r="A289" i="19"/>
  <c r="A312" i="19"/>
  <c r="A358" i="19"/>
  <c r="A295" i="10"/>
  <c r="D271" i="10"/>
  <c r="E271" i="10" s="1"/>
  <c r="A341" i="10"/>
  <c r="D317" i="10"/>
  <c r="E317" i="10" s="1"/>
  <c r="A388" i="10"/>
  <c r="D364" i="10"/>
  <c r="E364" i="10" s="1"/>
  <c r="A318" i="10"/>
  <c r="D294" i="10"/>
  <c r="E294" i="10" s="1"/>
  <c r="A226" i="10"/>
  <c r="D202" i="10"/>
  <c r="E202" i="10" s="1"/>
  <c r="A134" i="10"/>
  <c r="D110" i="10"/>
  <c r="E110" i="10" s="1"/>
  <c r="A65" i="10"/>
  <c r="D41" i="10"/>
  <c r="E41" i="10" s="1"/>
  <c r="D18" i="10"/>
  <c r="E18" i="10" s="1"/>
  <c r="A19" i="10"/>
  <c r="A42" i="10"/>
  <c r="A88" i="10"/>
  <c r="D64" i="10"/>
  <c r="E64" i="10" s="1"/>
  <c r="A111" i="10"/>
  <c r="D87" i="10"/>
  <c r="E87" i="10" s="1"/>
  <c r="A157" i="10"/>
  <c r="D133" i="10"/>
  <c r="E133" i="10" s="1"/>
  <c r="A180" i="10"/>
  <c r="D156" i="10"/>
  <c r="E156" i="10" s="1"/>
  <c r="A203" i="10"/>
  <c r="D179" i="10"/>
  <c r="E179" i="10" s="1"/>
  <c r="A249" i="10"/>
  <c r="D225" i="10"/>
  <c r="E225" i="10" s="1"/>
  <c r="A272" i="10"/>
  <c r="D248" i="10"/>
  <c r="E248" i="10" s="1"/>
  <c r="B45" i="10"/>
  <c r="B69" i="10" s="1"/>
  <c r="B93" i="10" s="1"/>
  <c r="B117" i="10" s="1"/>
  <c r="B141" i="10" s="1"/>
  <c r="B165" i="10" s="1"/>
  <c r="B189" i="10" s="1"/>
  <c r="B213" i="10" s="1"/>
  <c r="B237" i="10" s="1"/>
  <c r="B261" i="10" s="1"/>
  <c r="B285" i="10" s="1"/>
  <c r="B309" i="10" s="1"/>
  <c r="B333" i="10" s="1"/>
  <c r="B357" i="10" s="1"/>
  <c r="B381" i="10" s="1"/>
  <c r="B405" i="10" s="1"/>
  <c r="B429" i="10" s="1"/>
  <c r="B453" i="10" s="1"/>
  <c r="B477" i="10" s="1"/>
  <c r="B501" i="10" s="1"/>
  <c r="B525" i="10" s="1"/>
  <c r="B549" i="10" s="1"/>
  <c r="B573" i="10" s="1"/>
  <c r="B597" i="10" s="1"/>
  <c r="B621" i="10" s="1"/>
  <c r="B645" i="10" s="1"/>
  <c r="B669" i="10" s="1"/>
  <c r="B22" i="10"/>
  <c r="L427" i="19" l="1" a="1"/>
  <c r="L427" i="19" s="1"/>
  <c r="H427" i="19" a="1"/>
  <c r="H427" i="19" s="1"/>
  <c r="G427" i="19" a="1"/>
  <c r="G427" i="19" s="1"/>
  <c r="F427" i="19" a="1"/>
  <c r="F427" i="19" s="1"/>
  <c r="L542" i="19" a="1"/>
  <c r="L542" i="19" s="1"/>
  <c r="H542" i="19" a="1"/>
  <c r="H542" i="19" s="1"/>
  <c r="G542" i="19" a="1"/>
  <c r="G542" i="19" s="1"/>
  <c r="F542" i="19" a="1"/>
  <c r="F542" i="19" s="1"/>
  <c r="L726" i="19" a="1"/>
  <c r="L726" i="19" s="1"/>
  <c r="H726" i="19" a="1"/>
  <c r="H726" i="19" s="1"/>
  <c r="G726" i="19" a="1"/>
  <c r="G726" i="19" s="1"/>
  <c r="F726" i="19" a="1"/>
  <c r="F726" i="19" s="1"/>
  <c r="L381" i="19" a="1"/>
  <c r="L381" i="19" s="1"/>
  <c r="F381" i="19" a="1"/>
  <c r="F381" i="19" s="1"/>
  <c r="G381" i="19" a="1"/>
  <c r="G381" i="19" s="1"/>
  <c r="H381" i="19" a="1"/>
  <c r="H381" i="19" s="1"/>
  <c r="L565" i="19" a="1"/>
  <c r="L565" i="19" s="1"/>
  <c r="H565" i="19" a="1"/>
  <c r="H565" i="19" s="1"/>
  <c r="G565" i="19" a="1"/>
  <c r="G565" i="19" s="1"/>
  <c r="F565" i="19" a="1"/>
  <c r="F565" i="19" s="1"/>
  <c r="L335" i="19" a="1"/>
  <c r="L335" i="19" s="1"/>
  <c r="H335" i="19" a="1"/>
  <c r="H335" i="19" s="1"/>
  <c r="G335" i="19" a="1"/>
  <c r="G335" i="19" s="1"/>
  <c r="F335" i="19" a="1"/>
  <c r="F335" i="19" s="1"/>
  <c r="L496" i="19" a="1"/>
  <c r="L496" i="19" s="1"/>
  <c r="G496" i="19" a="1"/>
  <c r="G496" i="19" s="1"/>
  <c r="H496" i="19" a="1"/>
  <c r="H496" i="19" s="1"/>
  <c r="F496" i="19" a="1"/>
  <c r="F496" i="19" s="1"/>
  <c r="L588" i="19" a="1"/>
  <c r="L588" i="19" s="1"/>
  <c r="H588" i="19" a="1"/>
  <c r="H588" i="19" s="1"/>
  <c r="G588" i="19" a="1"/>
  <c r="G588" i="19" s="1"/>
  <c r="F588" i="19" a="1"/>
  <c r="F588" i="19" s="1"/>
  <c r="L312" i="19" a="1"/>
  <c r="L312" i="19" s="1"/>
  <c r="G312" i="19" a="1"/>
  <c r="G312" i="19" s="1"/>
  <c r="H312" i="19" a="1"/>
  <c r="H312" i="19" s="1"/>
  <c r="F312" i="19" a="1"/>
  <c r="F312" i="19" s="1"/>
  <c r="L657" i="19" a="1"/>
  <c r="L657" i="19" s="1"/>
  <c r="H657" i="19" a="1"/>
  <c r="H657" i="19" s="1"/>
  <c r="G657" i="19" a="1"/>
  <c r="G657" i="19" s="1"/>
  <c r="F657" i="19" a="1"/>
  <c r="F657" i="19" s="1"/>
  <c r="L404" i="19" a="1"/>
  <c r="L404" i="19" s="1"/>
  <c r="G404" i="19" a="1"/>
  <c r="G404" i="19" s="1"/>
  <c r="H404" i="19" a="1"/>
  <c r="H404" i="19" s="1"/>
  <c r="F404" i="19" a="1"/>
  <c r="F404" i="19" s="1"/>
  <c r="L634" i="19" a="1"/>
  <c r="L634" i="19" s="1"/>
  <c r="H634" i="19" a="1"/>
  <c r="H634" i="19" s="1"/>
  <c r="G634" i="19" a="1"/>
  <c r="G634" i="19" s="1"/>
  <c r="F634" i="19" a="1"/>
  <c r="F634" i="19" s="1"/>
  <c r="L243" i="19" a="1"/>
  <c r="L243" i="19" s="1"/>
  <c r="H243" i="19" a="1"/>
  <c r="H243" i="19" s="1"/>
  <c r="G243" i="19" a="1"/>
  <c r="G243" i="19" s="1"/>
  <c r="F243" i="19" a="1"/>
  <c r="F243" i="19" s="1"/>
  <c r="L289" i="19" a="1"/>
  <c r="L289" i="19" s="1"/>
  <c r="H289" i="19" a="1"/>
  <c r="H289" i="19" s="1"/>
  <c r="G289" i="19" a="1"/>
  <c r="G289" i="19" s="1"/>
  <c r="F289" i="19" a="1"/>
  <c r="F289" i="19" s="1"/>
  <c r="L680" i="19" a="1"/>
  <c r="L680" i="19" s="1"/>
  <c r="F680" i="19" a="1"/>
  <c r="F680" i="19" s="1"/>
  <c r="G680" i="19" a="1"/>
  <c r="G680" i="19" s="1"/>
  <c r="H680" i="19" a="1"/>
  <c r="H680" i="19" s="1"/>
  <c r="H703" i="19" a="1"/>
  <c r="H703" i="19" s="1"/>
  <c r="L703" i="19" a="1"/>
  <c r="L703" i="19" s="1"/>
  <c r="G703" i="19" a="1"/>
  <c r="G703" i="19" s="1"/>
  <c r="F703" i="19" a="1"/>
  <c r="F703" i="19" s="1"/>
  <c r="L358" i="19" a="1"/>
  <c r="L358" i="19" s="1"/>
  <c r="H358" i="19" a="1"/>
  <c r="H358" i="19" s="1"/>
  <c r="G358" i="19" a="1"/>
  <c r="G358" i="19" s="1"/>
  <c r="F358" i="19" a="1"/>
  <c r="F358" i="19" s="1"/>
  <c r="L450" i="19" a="1"/>
  <c r="L450" i="19" s="1"/>
  <c r="H450" i="19" a="1"/>
  <c r="H450" i="19" s="1"/>
  <c r="G450" i="19" a="1"/>
  <c r="G450" i="19" s="1"/>
  <c r="F450" i="19" a="1"/>
  <c r="F450" i="19" s="1"/>
  <c r="L611" i="19" a="1"/>
  <c r="L611" i="19" s="1"/>
  <c r="H611" i="19" a="1"/>
  <c r="H611" i="19" s="1"/>
  <c r="G611" i="19" a="1"/>
  <c r="G611" i="19" s="1"/>
  <c r="F611" i="19" a="1"/>
  <c r="F611" i="19" s="1"/>
  <c r="L519" i="19" a="1"/>
  <c r="L519" i="19" s="1"/>
  <c r="H519" i="19" a="1"/>
  <c r="H519" i="19" s="1"/>
  <c r="G519" i="19" a="1"/>
  <c r="G519" i="19" s="1"/>
  <c r="F519" i="19" a="1"/>
  <c r="F519" i="19" s="1"/>
  <c r="L473" i="19" a="1"/>
  <c r="L473" i="19" s="1"/>
  <c r="G473" i="19" a="1"/>
  <c r="G473" i="19" s="1"/>
  <c r="F473" i="19" a="1"/>
  <c r="F473" i="19" s="1"/>
  <c r="H473" i="19" a="1"/>
  <c r="H473" i="19" s="1"/>
  <c r="L266" i="19" a="1"/>
  <c r="L266" i="19" s="1"/>
  <c r="H266" i="19" a="1"/>
  <c r="H266" i="19" s="1"/>
  <c r="G266" i="19" a="1"/>
  <c r="G266" i="19" s="1"/>
  <c r="F266" i="19" a="1"/>
  <c r="F266" i="19" s="1"/>
  <c r="A382" i="19"/>
  <c r="A336" i="19"/>
  <c r="A313" i="19"/>
  <c r="A405" i="19"/>
  <c r="A474" i="19"/>
  <c r="A451" i="19"/>
  <c r="A566" i="19"/>
  <c r="A589" i="19"/>
  <c r="A635" i="19"/>
  <c r="A681" i="19"/>
  <c r="A704" i="19"/>
  <c r="A359" i="19"/>
  <c r="A543" i="19"/>
  <c r="A428" i="19"/>
  <c r="A520" i="19"/>
  <c r="A497" i="19"/>
  <c r="A658" i="19"/>
  <c r="A727" i="19"/>
  <c r="A612" i="19"/>
  <c r="A290" i="19"/>
  <c r="A267" i="19"/>
  <c r="A296" i="10"/>
  <c r="D272" i="10"/>
  <c r="E272" i="10" s="1"/>
  <c r="A273" i="10"/>
  <c r="D249" i="10"/>
  <c r="E249" i="10" s="1"/>
  <c r="A227" i="10"/>
  <c r="D203" i="10"/>
  <c r="E203" i="10" s="1"/>
  <c r="A204" i="10"/>
  <c r="D180" i="10"/>
  <c r="E180" i="10" s="1"/>
  <c r="A181" i="10"/>
  <c r="D157" i="10"/>
  <c r="E157" i="10" s="1"/>
  <c r="A135" i="10"/>
  <c r="D111" i="10"/>
  <c r="E111" i="10" s="1"/>
  <c r="A112" i="10"/>
  <c r="D88" i="10"/>
  <c r="E88" i="10" s="1"/>
  <c r="D19" i="10"/>
  <c r="E19" i="10" s="1"/>
  <c r="A43" i="10"/>
  <c r="A20" i="10"/>
  <c r="A66" i="10"/>
  <c r="D42" i="10"/>
  <c r="E42" i="10" s="1"/>
  <c r="A89" i="10"/>
  <c r="D65" i="10"/>
  <c r="E65" i="10" s="1"/>
  <c r="A158" i="10"/>
  <c r="D134" i="10"/>
  <c r="E134" i="10" s="1"/>
  <c r="A250" i="10"/>
  <c r="D226" i="10"/>
  <c r="E226" i="10" s="1"/>
  <c r="A342" i="10"/>
  <c r="D318" i="10"/>
  <c r="E318" i="10" s="1"/>
  <c r="A412" i="10"/>
  <c r="D388" i="10"/>
  <c r="E388" i="10" s="1"/>
  <c r="A365" i="10"/>
  <c r="D341" i="10"/>
  <c r="E341" i="10" s="1"/>
  <c r="A319" i="10"/>
  <c r="D295" i="10"/>
  <c r="E295" i="10" s="1"/>
  <c r="B23" i="10"/>
  <c r="B46" i="10"/>
  <c r="B70" i="10" s="1"/>
  <c r="B94" i="10" s="1"/>
  <c r="B118" i="10" s="1"/>
  <c r="B142" i="10" s="1"/>
  <c r="B166" i="10" s="1"/>
  <c r="B190" i="10" s="1"/>
  <c r="B214" i="10" s="1"/>
  <c r="B238" i="10" s="1"/>
  <c r="B262" i="10" s="1"/>
  <c r="B286" i="10" s="1"/>
  <c r="B310" i="10" s="1"/>
  <c r="B334" i="10" s="1"/>
  <c r="B358" i="10" s="1"/>
  <c r="B382" i="10" s="1"/>
  <c r="B406" i="10" s="1"/>
  <c r="B430" i="10" s="1"/>
  <c r="B454" i="10" s="1"/>
  <c r="B478" i="10" s="1"/>
  <c r="B502" i="10" s="1"/>
  <c r="B526" i="10" s="1"/>
  <c r="B550" i="10" s="1"/>
  <c r="B574" i="10" s="1"/>
  <c r="B598" i="10" s="1"/>
  <c r="B622" i="10" s="1"/>
  <c r="B646" i="10" s="1"/>
  <c r="B670" i="10" s="1"/>
  <c r="L267" i="19" l="1" a="1"/>
  <c r="L267" i="19" s="1"/>
  <c r="H267" i="19" a="1"/>
  <c r="H267" i="19" s="1"/>
  <c r="G267" i="19" a="1"/>
  <c r="G267" i="19" s="1"/>
  <c r="F267" i="19" a="1"/>
  <c r="F267" i="19" s="1"/>
  <c r="H658" i="19" a="1"/>
  <c r="H658" i="19" s="1"/>
  <c r="L658" i="19" a="1"/>
  <c r="L658" i="19" s="1"/>
  <c r="G658" i="19" a="1"/>
  <c r="G658" i="19" s="1"/>
  <c r="F658" i="19" a="1"/>
  <c r="F658" i="19" s="1"/>
  <c r="L635" i="19" a="1"/>
  <c r="L635" i="19" s="1"/>
  <c r="H635" i="19" a="1"/>
  <c r="H635" i="19" s="1"/>
  <c r="G635" i="19" a="1"/>
  <c r="G635" i="19" s="1"/>
  <c r="F635" i="19" a="1"/>
  <c r="F635" i="19" s="1"/>
  <c r="L474" i="19" a="1"/>
  <c r="L474" i="19" s="1"/>
  <c r="H474" i="19" a="1"/>
  <c r="H474" i="19" s="1"/>
  <c r="G474" i="19" a="1"/>
  <c r="G474" i="19" s="1"/>
  <c r="F474" i="19" a="1"/>
  <c r="F474" i="19" s="1"/>
  <c r="L382" i="19" a="1"/>
  <c r="L382" i="19" s="1"/>
  <c r="H382" i="19" a="1"/>
  <c r="H382" i="19" s="1"/>
  <c r="G382" i="19" a="1"/>
  <c r="G382" i="19" s="1"/>
  <c r="F382" i="19" a="1"/>
  <c r="F382" i="19" s="1"/>
  <c r="L612" i="19" a="1"/>
  <c r="L612" i="19" s="1"/>
  <c r="H612" i="19" a="1"/>
  <c r="H612" i="19" s="1"/>
  <c r="G612" i="19" a="1"/>
  <c r="G612" i="19" s="1"/>
  <c r="F612" i="19" a="1"/>
  <c r="F612" i="19" s="1"/>
  <c r="L520" i="19" a="1"/>
  <c r="L520" i="19" s="1"/>
  <c r="H520" i="19" a="1"/>
  <c r="H520" i="19" s="1"/>
  <c r="F520" i="19" a="1"/>
  <c r="F520" i="19" s="1"/>
  <c r="G520" i="19" a="1"/>
  <c r="G520" i="19" s="1"/>
  <c r="L704" i="19" a="1"/>
  <c r="L704" i="19" s="1"/>
  <c r="G704" i="19" a="1"/>
  <c r="G704" i="19" s="1"/>
  <c r="H704" i="19" a="1"/>
  <c r="H704" i="19" s="1"/>
  <c r="F704" i="19" a="1"/>
  <c r="F704" i="19" s="1"/>
  <c r="L566" i="19" a="1"/>
  <c r="L566" i="19" s="1"/>
  <c r="H566" i="19" a="1"/>
  <c r="H566" i="19" s="1"/>
  <c r="F566" i="19" a="1"/>
  <c r="F566" i="19" s="1"/>
  <c r="G566" i="19" a="1"/>
  <c r="G566" i="19" s="1"/>
  <c r="L313" i="19" a="1"/>
  <c r="L313" i="19" s="1"/>
  <c r="H313" i="19" a="1"/>
  <c r="H313" i="19" s="1"/>
  <c r="F313" i="19" a="1"/>
  <c r="F313" i="19" s="1"/>
  <c r="G313" i="19" a="1"/>
  <c r="G313" i="19" s="1"/>
  <c r="L727" i="19" a="1"/>
  <c r="L727" i="19" s="1"/>
  <c r="H727" i="19" a="1"/>
  <c r="H727" i="19" s="1"/>
  <c r="G727" i="19" a="1"/>
  <c r="G727" i="19" s="1"/>
  <c r="F727" i="19" a="1"/>
  <c r="F727" i="19" s="1"/>
  <c r="L428" i="19" a="1"/>
  <c r="L428" i="19" s="1"/>
  <c r="G428" i="19" a="1"/>
  <c r="G428" i="19" s="1"/>
  <c r="H428" i="19" a="1"/>
  <c r="H428" i="19" s="1"/>
  <c r="F428" i="19" a="1"/>
  <c r="F428" i="19" s="1"/>
  <c r="L681" i="19" a="1"/>
  <c r="L681" i="19" s="1"/>
  <c r="H681" i="19" a="1"/>
  <c r="H681" i="19" s="1"/>
  <c r="G681" i="19" a="1"/>
  <c r="G681" i="19" s="1"/>
  <c r="F681" i="19" a="1"/>
  <c r="F681" i="19" s="1"/>
  <c r="L451" i="19" a="1"/>
  <c r="L451" i="19" s="1"/>
  <c r="H451" i="19" a="1"/>
  <c r="H451" i="19" s="1"/>
  <c r="G451" i="19" a="1"/>
  <c r="G451" i="19" s="1"/>
  <c r="F451" i="19" a="1"/>
  <c r="F451" i="19" s="1"/>
  <c r="L336" i="19" a="1"/>
  <c r="L336" i="19" s="1"/>
  <c r="H336" i="19" a="1"/>
  <c r="H336" i="19" s="1"/>
  <c r="G336" i="19" a="1"/>
  <c r="G336" i="19" s="1"/>
  <c r="F336" i="19" a="1"/>
  <c r="F336" i="19" s="1"/>
  <c r="L543" i="19" a="1"/>
  <c r="L543" i="19" s="1"/>
  <c r="H543" i="19" a="1"/>
  <c r="H543" i="19" s="1"/>
  <c r="G543" i="19" a="1"/>
  <c r="G543" i="19" s="1"/>
  <c r="F543" i="19" a="1"/>
  <c r="F543" i="19" s="1"/>
  <c r="L290" i="19" a="1"/>
  <c r="L290" i="19" s="1"/>
  <c r="H290" i="19" a="1"/>
  <c r="H290" i="19" s="1"/>
  <c r="F290" i="19" a="1"/>
  <c r="F290" i="19" s="1"/>
  <c r="G290" i="19" a="1"/>
  <c r="G290" i="19" s="1"/>
  <c r="L497" i="19" a="1"/>
  <c r="L497" i="19" s="1"/>
  <c r="H497" i="19" a="1"/>
  <c r="H497" i="19" s="1"/>
  <c r="F497" i="19" a="1"/>
  <c r="F497" i="19" s="1"/>
  <c r="G497" i="19" a="1"/>
  <c r="G497" i="19" s="1"/>
  <c r="L359" i="19" a="1"/>
  <c r="L359" i="19" s="1"/>
  <c r="G359" i="19" a="1"/>
  <c r="G359" i="19" s="1"/>
  <c r="H359" i="19" a="1"/>
  <c r="H359" i="19" s="1"/>
  <c r="F359" i="19" a="1"/>
  <c r="F359" i="19" s="1"/>
  <c r="L589" i="19" a="1"/>
  <c r="L589" i="19" s="1"/>
  <c r="H589" i="19" a="1"/>
  <c r="H589" i="19" s="1"/>
  <c r="G589" i="19" a="1"/>
  <c r="G589" i="19" s="1"/>
  <c r="F589" i="19" a="1"/>
  <c r="F589" i="19" s="1"/>
  <c r="L405" i="19" a="1"/>
  <c r="L405" i="19" s="1"/>
  <c r="H405" i="19" a="1"/>
  <c r="H405" i="19" s="1"/>
  <c r="G405" i="19" a="1"/>
  <c r="G405" i="19" s="1"/>
  <c r="F405" i="19" a="1"/>
  <c r="F405" i="19" s="1"/>
  <c r="A291" i="19"/>
  <c r="A314" i="19"/>
  <c r="A636" i="19"/>
  <c r="A682" i="19"/>
  <c r="A521" i="19"/>
  <c r="A544" i="19"/>
  <c r="A452" i="19"/>
  <c r="A567" i="19"/>
  <c r="A383" i="19"/>
  <c r="A728" i="19"/>
  <c r="A705" i="19"/>
  <c r="A659" i="19"/>
  <c r="A613" i="19"/>
  <c r="A590" i="19"/>
  <c r="A475" i="19"/>
  <c r="A498" i="19"/>
  <c r="A429" i="19"/>
  <c r="A337" i="19"/>
  <c r="A360" i="19"/>
  <c r="A406" i="19"/>
  <c r="A343" i="10"/>
  <c r="D319" i="10"/>
  <c r="E319" i="10" s="1"/>
  <c r="A389" i="10"/>
  <c r="D365" i="10"/>
  <c r="E365" i="10" s="1"/>
  <c r="A436" i="10"/>
  <c r="D412" i="10"/>
  <c r="E412" i="10" s="1"/>
  <c r="A366" i="10"/>
  <c r="D342" i="10"/>
  <c r="E342" i="10" s="1"/>
  <c r="A274" i="10"/>
  <c r="D250" i="10"/>
  <c r="E250" i="10" s="1"/>
  <c r="A182" i="10"/>
  <c r="D158" i="10"/>
  <c r="E158" i="10" s="1"/>
  <c r="A113" i="10"/>
  <c r="D89" i="10"/>
  <c r="E89" i="10" s="1"/>
  <c r="A90" i="10"/>
  <c r="D66" i="10"/>
  <c r="E66" i="10" s="1"/>
  <c r="A67" i="10"/>
  <c r="D43" i="10"/>
  <c r="E43" i="10" s="1"/>
  <c r="D20" i="10"/>
  <c r="E20" i="10" s="1"/>
  <c r="A21" i="10"/>
  <c r="A44" i="10"/>
  <c r="A136" i="10"/>
  <c r="D112" i="10"/>
  <c r="E112" i="10" s="1"/>
  <c r="A159" i="10"/>
  <c r="D135" i="10"/>
  <c r="E135" i="10" s="1"/>
  <c r="A205" i="10"/>
  <c r="D181" i="10"/>
  <c r="E181" i="10" s="1"/>
  <c r="A228" i="10"/>
  <c r="D204" i="10"/>
  <c r="E204" i="10" s="1"/>
  <c r="A251" i="10"/>
  <c r="D227" i="10"/>
  <c r="E227" i="10" s="1"/>
  <c r="A297" i="10"/>
  <c r="D273" i="10"/>
  <c r="E273" i="10" s="1"/>
  <c r="A320" i="10"/>
  <c r="D296" i="10"/>
  <c r="E296" i="10" s="1"/>
  <c r="B47" i="10"/>
  <c r="B71" i="10" s="1"/>
  <c r="B95" i="10" s="1"/>
  <c r="B119" i="10" s="1"/>
  <c r="B143" i="10" s="1"/>
  <c r="B167" i="10" s="1"/>
  <c r="B191" i="10" s="1"/>
  <c r="B215" i="10" s="1"/>
  <c r="B239" i="10" s="1"/>
  <c r="B263" i="10" s="1"/>
  <c r="B287" i="10" s="1"/>
  <c r="B311" i="10" s="1"/>
  <c r="B335" i="10" s="1"/>
  <c r="B359" i="10" s="1"/>
  <c r="B383" i="10" s="1"/>
  <c r="B407" i="10" s="1"/>
  <c r="B431" i="10" s="1"/>
  <c r="B455" i="10" s="1"/>
  <c r="B479" i="10" s="1"/>
  <c r="B503" i="10" s="1"/>
  <c r="B527" i="10" s="1"/>
  <c r="B551" i="10" s="1"/>
  <c r="B575" i="10" s="1"/>
  <c r="B599" i="10" s="1"/>
  <c r="B623" i="10" s="1"/>
  <c r="B647" i="10" s="1"/>
  <c r="B671" i="10" s="1"/>
  <c r="B24" i="10"/>
  <c r="L498" i="19" l="1" a="1"/>
  <c r="L498" i="19" s="1"/>
  <c r="H498" i="19" a="1"/>
  <c r="H498" i="19" s="1"/>
  <c r="G498" i="19" a="1"/>
  <c r="G498" i="19" s="1"/>
  <c r="F498" i="19" a="1"/>
  <c r="F498" i="19" s="1"/>
  <c r="L659" i="19" a="1"/>
  <c r="L659" i="19" s="1"/>
  <c r="H659" i="19" a="1"/>
  <c r="H659" i="19" s="1"/>
  <c r="G659" i="19" a="1"/>
  <c r="G659" i="19" s="1"/>
  <c r="F659" i="19" a="1"/>
  <c r="F659" i="19" s="1"/>
  <c r="L682" i="19" a="1"/>
  <c r="L682" i="19" s="1"/>
  <c r="H682" i="19" a="1"/>
  <c r="H682" i="19" s="1"/>
  <c r="G682" i="19" a="1"/>
  <c r="G682" i="19" s="1"/>
  <c r="F682" i="19" a="1"/>
  <c r="F682" i="19" s="1"/>
  <c r="L475" i="19" a="1"/>
  <c r="L475" i="19" s="1"/>
  <c r="G475" i="19" a="1"/>
  <c r="G475" i="19" s="1"/>
  <c r="H475" i="19" a="1"/>
  <c r="H475" i="19" s="1"/>
  <c r="F475" i="19" a="1"/>
  <c r="F475" i="19" s="1"/>
  <c r="L705" i="19" a="1"/>
  <c r="L705" i="19" s="1"/>
  <c r="H705" i="19" a="1"/>
  <c r="H705" i="19" s="1"/>
  <c r="G705" i="19" a="1"/>
  <c r="G705" i="19" s="1"/>
  <c r="F705" i="19" a="1"/>
  <c r="F705" i="19" s="1"/>
  <c r="L636" i="19" a="1"/>
  <c r="L636" i="19" s="1"/>
  <c r="H636" i="19" a="1"/>
  <c r="H636" i="19" s="1"/>
  <c r="F636" i="19" a="1"/>
  <c r="F636" i="19" s="1"/>
  <c r="G636" i="19" a="1"/>
  <c r="G636" i="19" s="1"/>
  <c r="L337" i="19" a="1"/>
  <c r="L337" i="19" s="1"/>
  <c r="G337" i="19" a="1"/>
  <c r="G337" i="19" s="1"/>
  <c r="F337" i="19" a="1"/>
  <c r="F337" i="19" s="1"/>
  <c r="H337" i="19" a="1"/>
  <c r="H337" i="19" s="1"/>
  <c r="L590" i="19" a="1"/>
  <c r="L590" i="19" s="1"/>
  <c r="H590" i="19" a="1"/>
  <c r="H590" i="19" s="1"/>
  <c r="G590" i="19" a="1"/>
  <c r="G590" i="19" s="1"/>
  <c r="F590" i="19" a="1"/>
  <c r="F590" i="19" s="1"/>
  <c r="L728" i="19" a="1"/>
  <c r="L728" i="19" s="1"/>
  <c r="G728" i="19" a="1"/>
  <c r="G728" i="19" s="1"/>
  <c r="F728" i="19" a="1"/>
  <c r="F728" i="19" s="1"/>
  <c r="H728" i="19" a="1"/>
  <c r="H728" i="19" s="1"/>
  <c r="L544" i="19" a="1"/>
  <c r="L544" i="19" s="1"/>
  <c r="H544" i="19" a="1"/>
  <c r="H544" i="19" s="1"/>
  <c r="G544" i="19" a="1"/>
  <c r="G544" i="19" s="1"/>
  <c r="F544" i="19" a="1"/>
  <c r="F544" i="19" s="1"/>
  <c r="L314" i="19" a="1"/>
  <c r="L314" i="19" s="1"/>
  <c r="G314" i="19" a="1"/>
  <c r="G314" i="19" s="1"/>
  <c r="H314" i="19" a="1"/>
  <c r="H314" i="19" s="1"/>
  <c r="F314" i="19" a="1"/>
  <c r="F314" i="19" s="1"/>
  <c r="L406" i="19" a="1"/>
  <c r="L406" i="19" s="1"/>
  <c r="H406" i="19" a="1"/>
  <c r="H406" i="19" s="1"/>
  <c r="G406" i="19" a="1"/>
  <c r="G406" i="19" s="1"/>
  <c r="F406" i="19" a="1"/>
  <c r="F406" i="19" s="1"/>
  <c r="L567" i="19" a="1"/>
  <c r="L567" i="19" s="1"/>
  <c r="G567" i="19" a="1"/>
  <c r="G567" i="19" s="1"/>
  <c r="H567" i="19" a="1"/>
  <c r="H567" i="19" s="1"/>
  <c r="F567" i="19" a="1"/>
  <c r="F567" i="19" s="1"/>
  <c r="H360" i="19" a="1"/>
  <c r="H360" i="19" s="1"/>
  <c r="L360" i="19" a="1"/>
  <c r="L360" i="19" s="1"/>
  <c r="G360" i="19" a="1"/>
  <c r="G360" i="19" s="1"/>
  <c r="F360" i="19" a="1"/>
  <c r="F360" i="19" s="1"/>
  <c r="L452" i="19" a="1"/>
  <c r="L452" i="19" s="1"/>
  <c r="H452" i="19" a="1"/>
  <c r="H452" i="19" s="1"/>
  <c r="F452" i="19" a="1"/>
  <c r="F452" i="19" s="1"/>
  <c r="G452" i="19" a="1"/>
  <c r="G452" i="19" s="1"/>
  <c r="L429" i="19" a="1"/>
  <c r="L429" i="19" s="1"/>
  <c r="H429" i="19" a="1"/>
  <c r="H429" i="19" s="1"/>
  <c r="F429" i="19" a="1"/>
  <c r="F429" i="19" s="1"/>
  <c r="G429" i="19" a="1"/>
  <c r="G429" i="19" s="1"/>
  <c r="L613" i="19" a="1"/>
  <c r="L613" i="19" s="1"/>
  <c r="H613" i="19" a="1"/>
  <c r="H613" i="19" s="1"/>
  <c r="G613" i="19" a="1"/>
  <c r="G613" i="19" s="1"/>
  <c r="F613" i="19" a="1"/>
  <c r="F613" i="19" s="1"/>
  <c r="L383" i="19" a="1"/>
  <c r="L383" i="19" s="1"/>
  <c r="H383" i="19" a="1"/>
  <c r="H383" i="19" s="1"/>
  <c r="G383" i="19" a="1"/>
  <c r="G383" i="19" s="1"/>
  <c r="F383" i="19" a="1"/>
  <c r="F383" i="19" s="1"/>
  <c r="L521" i="19" a="1"/>
  <c r="L521" i="19" s="1"/>
  <c r="H521" i="19" a="1"/>
  <c r="H521" i="19" s="1"/>
  <c r="G521" i="19" a="1"/>
  <c r="G521" i="19" s="1"/>
  <c r="F521" i="19" a="1"/>
  <c r="F521" i="19" s="1"/>
  <c r="L291" i="19" a="1"/>
  <c r="L291" i="19" s="1"/>
  <c r="G291" i="19" a="1"/>
  <c r="G291" i="19" s="1"/>
  <c r="H291" i="19" a="1"/>
  <c r="H291" i="19" s="1"/>
  <c r="F291" i="19" a="1"/>
  <c r="F291" i="19" s="1"/>
  <c r="A430" i="19"/>
  <c r="A384" i="19"/>
  <c r="A361" i="19"/>
  <c r="A453" i="19"/>
  <c r="A522" i="19"/>
  <c r="A499" i="19"/>
  <c r="A614" i="19"/>
  <c r="A637" i="19"/>
  <c r="A683" i="19"/>
  <c r="A729" i="19"/>
  <c r="A407" i="19"/>
  <c r="A591" i="19"/>
  <c r="A476" i="19"/>
  <c r="A568" i="19"/>
  <c r="A545" i="19"/>
  <c r="A706" i="19"/>
  <c r="A660" i="19"/>
  <c r="A338" i="19"/>
  <c r="A315" i="19"/>
  <c r="A344" i="10"/>
  <c r="D320" i="10"/>
  <c r="E320" i="10" s="1"/>
  <c r="A321" i="10"/>
  <c r="D297" i="10"/>
  <c r="E297" i="10" s="1"/>
  <c r="A275" i="10"/>
  <c r="D251" i="10"/>
  <c r="E251" i="10" s="1"/>
  <c r="A252" i="10"/>
  <c r="D228" i="10"/>
  <c r="E228" i="10" s="1"/>
  <c r="A229" i="10"/>
  <c r="D205" i="10"/>
  <c r="E205" i="10" s="1"/>
  <c r="A183" i="10"/>
  <c r="D159" i="10"/>
  <c r="E159" i="10" s="1"/>
  <c r="A160" i="10"/>
  <c r="D136" i="10"/>
  <c r="E136" i="10" s="1"/>
  <c r="D21" i="10"/>
  <c r="E21" i="10" s="1"/>
  <c r="A45" i="10"/>
  <c r="A22" i="10"/>
  <c r="A68" i="10"/>
  <c r="D44" i="10"/>
  <c r="E44" i="10" s="1"/>
  <c r="A91" i="10"/>
  <c r="D67" i="10"/>
  <c r="E67" i="10" s="1"/>
  <c r="A114" i="10"/>
  <c r="D90" i="10"/>
  <c r="E90" i="10" s="1"/>
  <c r="A137" i="10"/>
  <c r="D113" i="10"/>
  <c r="E113" i="10" s="1"/>
  <c r="A206" i="10"/>
  <c r="D182" i="10"/>
  <c r="E182" i="10" s="1"/>
  <c r="A298" i="10"/>
  <c r="D274" i="10"/>
  <c r="E274" i="10" s="1"/>
  <c r="A390" i="10"/>
  <c r="D366" i="10"/>
  <c r="E366" i="10" s="1"/>
  <c r="A460" i="10"/>
  <c r="D436" i="10"/>
  <c r="E436" i="10" s="1"/>
  <c r="A413" i="10"/>
  <c r="D389" i="10"/>
  <c r="E389" i="10" s="1"/>
  <c r="A367" i="10"/>
  <c r="D343" i="10"/>
  <c r="E343" i="10" s="1"/>
  <c r="B25" i="10"/>
  <c r="B48" i="10"/>
  <c r="B72" i="10" s="1"/>
  <c r="B96" i="10" s="1"/>
  <c r="B120" i="10" s="1"/>
  <c r="B144" i="10" s="1"/>
  <c r="B168" i="10" s="1"/>
  <c r="B192" i="10" s="1"/>
  <c r="B216" i="10" s="1"/>
  <c r="B240" i="10" s="1"/>
  <c r="B264" i="10" s="1"/>
  <c r="B288" i="10" s="1"/>
  <c r="B312" i="10" s="1"/>
  <c r="B336" i="10" s="1"/>
  <c r="B360" i="10" s="1"/>
  <c r="B384" i="10" s="1"/>
  <c r="B408" i="10" s="1"/>
  <c r="B432" i="10" s="1"/>
  <c r="B456" i="10" s="1"/>
  <c r="B480" i="10" s="1"/>
  <c r="B504" i="10" s="1"/>
  <c r="B528" i="10" s="1"/>
  <c r="B552" i="10" s="1"/>
  <c r="B576" i="10" s="1"/>
  <c r="B600" i="10" s="1"/>
  <c r="B624" i="10" s="1"/>
  <c r="B648" i="10" s="1"/>
  <c r="B672" i="10" s="1"/>
  <c r="L660" i="19" l="1" a="1"/>
  <c r="L660" i="19" s="1"/>
  <c r="G660" i="19" a="1"/>
  <c r="G660" i="19" s="1"/>
  <c r="H660" i="19" a="1"/>
  <c r="H660" i="19" s="1"/>
  <c r="F660" i="19" a="1"/>
  <c r="F660" i="19" s="1"/>
  <c r="L476" i="19" a="1"/>
  <c r="L476" i="19" s="1"/>
  <c r="H476" i="19" a="1"/>
  <c r="H476" i="19" s="1"/>
  <c r="G476" i="19" a="1"/>
  <c r="G476" i="19" s="1"/>
  <c r="F476" i="19" a="1"/>
  <c r="F476" i="19" s="1"/>
  <c r="L683" i="19" a="1"/>
  <c r="L683" i="19" s="1"/>
  <c r="H683" i="19" a="1"/>
  <c r="H683" i="19" s="1"/>
  <c r="F683" i="19" a="1"/>
  <c r="F683" i="19" s="1"/>
  <c r="G683" i="19" a="1"/>
  <c r="G683" i="19" s="1"/>
  <c r="L522" i="19" a="1"/>
  <c r="L522" i="19" s="1"/>
  <c r="H522" i="19" a="1"/>
  <c r="H522" i="19" s="1"/>
  <c r="G522" i="19" a="1"/>
  <c r="G522" i="19" s="1"/>
  <c r="F522" i="19" a="1"/>
  <c r="F522" i="19" s="1"/>
  <c r="L430" i="19" a="1"/>
  <c r="L430" i="19" s="1"/>
  <c r="H430" i="19" a="1"/>
  <c r="H430" i="19" s="1"/>
  <c r="G430" i="19" a="1"/>
  <c r="G430" i="19" s="1"/>
  <c r="F430" i="19" a="1"/>
  <c r="F430" i="19" s="1"/>
  <c r="L706" i="19" a="1"/>
  <c r="L706" i="19" s="1"/>
  <c r="H706" i="19" a="1"/>
  <c r="H706" i="19" s="1"/>
  <c r="G706" i="19" a="1"/>
  <c r="G706" i="19" s="1"/>
  <c r="F706" i="19" a="1"/>
  <c r="F706" i="19" s="1"/>
  <c r="L591" i="19" a="1"/>
  <c r="L591" i="19" s="1"/>
  <c r="G591" i="19" a="1"/>
  <c r="G591" i="19" s="1"/>
  <c r="H591" i="19" a="1"/>
  <c r="H591" i="19" s="1"/>
  <c r="F591" i="19" a="1"/>
  <c r="F591" i="19" s="1"/>
  <c r="L453" i="19" a="1"/>
  <c r="L453" i="19" s="1"/>
  <c r="H453" i="19" a="1"/>
  <c r="H453" i="19" s="1"/>
  <c r="G453" i="19" a="1"/>
  <c r="G453" i="19" s="1"/>
  <c r="F453" i="19" a="1"/>
  <c r="F453" i="19" s="1"/>
  <c r="L315" i="19" a="1"/>
  <c r="L315" i="19" s="1"/>
  <c r="H315" i="19" a="1"/>
  <c r="H315" i="19" s="1"/>
  <c r="G315" i="19" a="1"/>
  <c r="G315" i="19" s="1"/>
  <c r="F315" i="19" a="1"/>
  <c r="F315" i="19" s="1"/>
  <c r="L545" i="19" a="1"/>
  <c r="L545" i="19" s="1"/>
  <c r="H545" i="19" a="1"/>
  <c r="H545" i="19" s="1"/>
  <c r="G545" i="19" a="1"/>
  <c r="G545" i="19" s="1"/>
  <c r="F545" i="19" a="1"/>
  <c r="F545" i="19" s="1"/>
  <c r="L407" i="19" a="1"/>
  <c r="L407" i="19" s="1"/>
  <c r="H407" i="19" a="1"/>
  <c r="H407" i="19" s="1"/>
  <c r="G407" i="19" a="1"/>
  <c r="G407" i="19" s="1"/>
  <c r="F407" i="19" a="1"/>
  <c r="F407" i="19" s="1"/>
  <c r="H614" i="19" a="1"/>
  <c r="H614" i="19" s="1"/>
  <c r="L614" i="19" a="1"/>
  <c r="L614" i="19" s="1"/>
  <c r="G614" i="19" a="1"/>
  <c r="G614" i="19" s="1"/>
  <c r="F614" i="19" a="1"/>
  <c r="F614" i="19" s="1"/>
  <c r="L361" i="19" a="1"/>
  <c r="L361" i="19" s="1"/>
  <c r="G361" i="19" a="1"/>
  <c r="G361" i="19" s="1"/>
  <c r="F361" i="19" a="1"/>
  <c r="F361" i="19" s="1"/>
  <c r="H361" i="19" a="1"/>
  <c r="H361" i="19" s="1"/>
  <c r="L637" i="19" a="1"/>
  <c r="L637" i="19" s="1"/>
  <c r="G637" i="19" a="1"/>
  <c r="G637" i="19" s="1"/>
  <c r="H637" i="19" a="1"/>
  <c r="H637" i="19" s="1"/>
  <c r="F637" i="19" a="1"/>
  <c r="F637" i="19" s="1"/>
  <c r="L338" i="19" a="1"/>
  <c r="L338" i="19" s="1"/>
  <c r="H338" i="19" a="1"/>
  <c r="H338" i="19" s="1"/>
  <c r="F338" i="19" a="1"/>
  <c r="F338" i="19" s="1"/>
  <c r="G338" i="19" a="1"/>
  <c r="G338" i="19" s="1"/>
  <c r="H568" i="19" a="1"/>
  <c r="H568" i="19" s="1"/>
  <c r="G568" i="19" a="1"/>
  <c r="G568" i="19" s="1"/>
  <c r="L568" i="19" a="1"/>
  <c r="L568" i="19" s="1"/>
  <c r="F568" i="19" a="1"/>
  <c r="F568" i="19" s="1"/>
  <c r="L729" i="19" a="1"/>
  <c r="L729" i="19" s="1"/>
  <c r="H729" i="19" a="1"/>
  <c r="H729" i="19" s="1"/>
  <c r="G729" i="19" a="1"/>
  <c r="G729" i="19" s="1"/>
  <c r="F729" i="19" a="1"/>
  <c r="F729" i="19" s="1"/>
  <c r="F499" i="19" a="1"/>
  <c r="F499" i="19" s="1"/>
  <c r="L499" i="19" a="1"/>
  <c r="L499" i="19" s="1"/>
  <c r="G499" i="19" a="1"/>
  <c r="G499" i="19" s="1"/>
  <c r="H499" i="19" a="1"/>
  <c r="H499" i="19" s="1"/>
  <c r="L384" i="19" a="1"/>
  <c r="L384" i="19" s="1"/>
  <c r="H384" i="19" a="1"/>
  <c r="H384" i="19" s="1"/>
  <c r="F384" i="19" a="1"/>
  <c r="F384" i="19" s="1"/>
  <c r="G384" i="19" a="1"/>
  <c r="G384" i="19" s="1"/>
  <c r="A339" i="19"/>
  <c r="A362" i="19"/>
  <c r="A684" i="19"/>
  <c r="A730" i="19"/>
  <c r="A569" i="19"/>
  <c r="A592" i="19"/>
  <c r="A500" i="19"/>
  <c r="A615" i="19"/>
  <c r="A431" i="19"/>
  <c r="A707" i="19"/>
  <c r="A661" i="19"/>
  <c r="A638" i="19"/>
  <c r="A523" i="19"/>
  <c r="A546" i="19"/>
  <c r="A477" i="19"/>
  <c r="A385" i="19"/>
  <c r="A408" i="19"/>
  <c r="A454" i="19"/>
  <c r="A391" i="10"/>
  <c r="D367" i="10"/>
  <c r="E367" i="10" s="1"/>
  <c r="A437" i="10"/>
  <c r="D413" i="10"/>
  <c r="E413" i="10" s="1"/>
  <c r="A484" i="10"/>
  <c r="D460" i="10"/>
  <c r="E460" i="10" s="1"/>
  <c r="A414" i="10"/>
  <c r="D390" i="10"/>
  <c r="E390" i="10" s="1"/>
  <c r="A322" i="10"/>
  <c r="D298" i="10"/>
  <c r="E298" i="10" s="1"/>
  <c r="A230" i="10"/>
  <c r="D206" i="10"/>
  <c r="E206" i="10" s="1"/>
  <c r="A161" i="10"/>
  <c r="D137" i="10"/>
  <c r="E137" i="10" s="1"/>
  <c r="A138" i="10"/>
  <c r="D114" i="10"/>
  <c r="E114" i="10" s="1"/>
  <c r="A115" i="10"/>
  <c r="D91" i="10"/>
  <c r="E91" i="10" s="1"/>
  <c r="A92" i="10"/>
  <c r="D68" i="10"/>
  <c r="E68" i="10" s="1"/>
  <c r="A69" i="10"/>
  <c r="D45" i="10"/>
  <c r="E45" i="10" s="1"/>
  <c r="D22" i="10"/>
  <c r="E22" i="10" s="1"/>
  <c r="A23" i="10"/>
  <c r="A46" i="10"/>
  <c r="A184" i="10"/>
  <c r="D160" i="10"/>
  <c r="E160" i="10" s="1"/>
  <c r="A207" i="10"/>
  <c r="D183" i="10"/>
  <c r="E183" i="10" s="1"/>
  <c r="A253" i="10"/>
  <c r="D229" i="10"/>
  <c r="E229" i="10" s="1"/>
  <c r="A276" i="10"/>
  <c r="D252" i="10"/>
  <c r="E252" i="10" s="1"/>
  <c r="A299" i="10"/>
  <c r="D275" i="10"/>
  <c r="E275" i="10" s="1"/>
  <c r="A345" i="10"/>
  <c r="D321" i="10"/>
  <c r="E321" i="10" s="1"/>
  <c r="A368" i="10"/>
  <c r="D344" i="10"/>
  <c r="E344" i="10" s="1"/>
  <c r="B49" i="10"/>
  <c r="B73" i="10" s="1"/>
  <c r="B97" i="10" s="1"/>
  <c r="B121" i="10" s="1"/>
  <c r="B145" i="10" s="1"/>
  <c r="B169" i="10" s="1"/>
  <c r="B193" i="10" s="1"/>
  <c r="B217" i="10" s="1"/>
  <c r="B241" i="10" s="1"/>
  <c r="B265" i="10" s="1"/>
  <c r="B289" i="10" s="1"/>
  <c r="B313" i="10" s="1"/>
  <c r="B337" i="10" s="1"/>
  <c r="B361" i="10" s="1"/>
  <c r="B385" i="10" s="1"/>
  <c r="B409" i="10" s="1"/>
  <c r="B433" i="10" s="1"/>
  <c r="B457" i="10" s="1"/>
  <c r="B481" i="10" s="1"/>
  <c r="B505" i="10" s="1"/>
  <c r="B529" i="10" s="1"/>
  <c r="B553" i="10" s="1"/>
  <c r="B577" i="10" s="1"/>
  <c r="B601" i="10" s="1"/>
  <c r="B625" i="10" s="1"/>
  <c r="B649" i="10" s="1"/>
  <c r="B673" i="10" s="1"/>
  <c r="B26" i="10"/>
  <c r="L454" i="19" l="1" a="1"/>
  <c r="L454" i="19" s="1"/>
  <c r="H454" i="19" a="1"/>
  <c r="H454" i="19" s="1"/>
  <c r="G454" i="19" a="1"/>
  <c r="G454" i="19" s="1"/>
  <c r="F454" i="19" a="1"/>
  <c r="F454" i="19" s="1"/>
  <c r="L546" i="19" a="1"/>
  <c r="L546" i="19" s="1"/>
  <c r="H546" i="19" a="1"/>
  <c r="H546" i="19" s="1"/>
  <c r="F546" i="19" a="1"/>
  <c r="F546" i="19" s="1"/>
  <c r="G546" i="19" a="1"/>
  <c r="G546" i="19" s="1"/>
  <c r="L707" i="19" a="1"/>
  <c r="L707" i="19" s="1"/>
  <c r="G707" i="19" a="1"/>
  <c r="G707" i="19" s="1"/>
  <c r="H707" i="19" a="1"/>
  <c r="H707" i="19" s="1"/>
  <c r="F707" i="19" a="1"/>
  <c r="F707" i="19" s="1"/>
  <c r="L592" i="19" a="1"/>
  <c r="L592" i="19" s="1"/>
  <c r="H592" i="19" a="1"/>
  <c r="H592" i="19" s="1"/>
  <c r="G592" i="19" a="1"/>
  <c r="G592" i="19" s="1"/>
  <c r="F592" i="19" a="1"/>
  <c r="F592" i="19" s="1"/>
  <c r="L362" i="19" a="1"/>
  <c r="L362" i="19" s="1"/>
  <c r="H362" i="19" a="1"/>
  <c r="H362" i="19" s="1"/>
  <c r="G362" i="19" a="1"/>
  <c r="G362" i="19" s="1"/>
  <c r="F362" i="19" a="1"/>
  <c r="F362" i="19" s="1"/>
  <c r="L523" i="19" a="1"/>
  <c r="L523" i="19" s="1"/>
  <c r="G523" i="19" a="1"/>
  <c r="G523" i="19" s="1"/>
  <c r="F523" i="19" a="1"/>
  <c r="F523" i="19" s="1"/>
  <c r="H523" i="19" a="1"/>
  <c r="H523" i="19" s="1"/>
  <c r="L385" i="19" a="1"/>
  <c r="L385" i="19" s="1"/>
  <c r="H385" i="19" a="1"/>
  <c r="H385" i="19" s="1"/>
  <c r="G385" i="19" a="1"/>
  <c r="G385" i="19" s="1"/>
  <c r="F385" i="19" a="1"/>
  <c r="F385" i="19" s="1"/>
  <c r="L638" i="19" a="1"/>
  <c r="L638" i="19" s="1"/>
  <c r="H638" i="19" a="1"/>
  <c r="H638" i="19" s="1"/>
  <c r="G638" i="19" a="1"/>
  <c r="G638" i="19" s="1"/>
  <c r="F638" i="19" a="1"/>
  <c r="F638" i="19" s="1"/>
  <c r="L615" i="19" a="1"/>
  <c r="L615" i="19" s="1"/>
  <c r="H615" i="19" a="1"/>
  <c r="H615" i="19" s="1"/>
  <c r="F615" i="19" a="1"/>
  <c r="F615" i="19" s="1"/>
  <c r="G615" i="19" a="1"/>
  <c r="G615" i="19" s="1"/>
  <c r="L730" i="19" a="1"/>
  <c r="L730" i="19" s="1"/>
  <c r="H730" i="19" a="1"/>
  <c r="H730" i="19" s="1"/>
  <c r="G730" i="19" a="1"/>
  <c r="G730" i="19" s="1"/>
  <c r="F730" i="19" a="1"/>
  <c r="F730" i="19" s="1"/>
  <c r="L477" i="19" a="1"/>
  <c r="L477" i="19" s="1"/>
  <c r="H477" i="19" a="1"/>
  <c r="H477" i="19" s="1"/>
  <c r="G477" i="19" a="1"/>
  <c r="G477" i="19" s="1"/>
  <c r="F477" i="19" a="1"/>
  <c r="F477" i="19" s="1"/>
  <c r="L661" i="19" a="1"/>
  <c r="L661" i="19" s="1"/>
  <c r="G661" i="19" a="1"/>
  <c r="G661" i="19" s="1"/>
  <c r="F661" i="19" a="1"/>
  <c r="F661" i="19" s="1"/>
  <c r="H661" i="19" a="1"/>
  <c r="H661" i="19" s="1"/>
  <c r="L500" i="19" a="1"/>
  <c r="L500" i="19" s="1"/>
  <c r="H500" i="19" a="1"/>
  <c r="H500" i="19" s="1"/>
  <c r="G500" i="19" a="1"/>
  <c r="G500" i="19" s="1"/>
  <c r="F500" i="19" a="1"/>
  <c r="F500" i="19" s="1"/>
  <c r="H684" i="19" a="1"/>
  <c r="H684" i="19" s="1"/>
  <c r="L684" i="19" a="1"/>
  <c r="L684" i="19" s="1"/>
  <c r="G684" i="19" a="1"/>
  <c r="G684" i="19" s="1"/>
  <c r="F684" i="19" a="1"/>
  <c r="F684" i="19" s="1"/>
  <c r="L408" i="19" a="1"/>
  <c r="L408" i="19" s="1"/>
  <c r="H408" i="19" a="1"/>
  <c r="H408" i="19" s="1"/>
  <c r="G408" i="19" a="1"/>
  <c r="G408" i="19" s="1"/>
  <c r="F408" i="19" a="1"/>
  <c r="F408" i="19" s="1"/>
  <c r="L431" i="19" a="1"/>
  <c r="L431" i="19" s="1"/>
  <c r="H431" i="19" a="1"/>
  <c r="H431" i="19" s="1"/>
  <c r="G431" i="19" a="1"/>
  <c r="G431" i="19" s="1"/>
  <c r="F431" i="19" a="1"/>
  <c r="F431" i="19" s="1"/>
  <c r="L569" i="19" a="1"/>
  <c r="L569" i="19" s="1"/>
  <c r="H569" i="19" a="1"/>
  <c r="H569" i="19" s="1"/>
  <c r="F569" i="19" a="1"/>
  <c r="F569" i="19" s="1"/>
  <c r="G569" i="19" a="1"/>
  <c r="G569" i="19" s="1"/>
  <c r="L339" i="19" a="1"/>
  <c r="L339" i="19" s="1"/>
  <c r="H339" i="19" a="1"/>
  <c r="H339" i="19" s="1"/>
  <c r="G339" i="19" a="1"/>
  <c r="G339" i="19" s="1"/>
  <c r="F339" i="19" a="1"/>
  <c r="F339" i="19" s="1"/>
  <c r="A478" i="19"/>
  <c r="A432" i="19"/>
  <c r="A409" i="19"/>
  <c r="A501" i="19"/>
  <c r="A570" i="19"/>
  <c r="A547" i="19"/>
  <c r="A662" i="19"/>
  <c r="A685" i="19"/>
  <c r="A731" i="19"/>
  <c r="A455" i="19"/>
  <c r="A639" i="19"/>
  <c r="A524" i="19"/>
  <c r="A616" i="19"/>
  <c r="A593" i="19"/>
  <c r="A708" i="19"/>
  <c r="A386" i="19"/>
  <c r="A363" i="19"/>
  <c r="A392" i="10"/>
  <c r="D368" i="10"/>
  <c r="E368" i="10" s="1"/>
  <c r="A369" i="10"/>
  <c r="D345" i="10"/>
  <c r="E345" i="10" s="1"/>
  <c r="A323" i="10"/>
  <c r="D299" i="10"/>
  <c r="E299" i="10" s="1"/>
  <c r="A300" i="10"/>
  <c r="D276" i="10"/>
  <c r="E276" i="10" s="1"/>
  <c r="A277" i="10"/>
  <c r="D253" i="10"/>
  <c r="E253" i="10" s="1"/>
  <c r="A231" i="10"/>
  <c r="D207" i="10"/>
  <c r="E207" i="10" s="1"/>
  <c r="A208" i="10"/>
  <c r="D184" i="10"/>
  <c r="E184" i="10" s="1"/>
  <c r="D23" i="10"/>
  <c r="E23" i="10" s="1"/>
  <c r="A47" i="10"/>
  <c r="A24" i="10"/>
  <c r="A70" i="10"/>
  <c r="D46" i="10"/>
  <c r="E46" i="10" s="1"/>
  <c r="A93" i="10"/>
  <c r="D69" i="10"/>
  <c r="E69" i="10" s="1"/>
  <c r="A116" i="10"/>
  <c r="D92" i="10"/>
  <c r="E92" i="10" s="1"/>
  <c r="A139" i="10"/>
  <c r="D115" i="10"/>
  <c r="E115" i="10" s="1"/>
  <c r="A162" i="10"/>
  <c r="D138" i="10"/>
  <c r="E138" i="10" s="1"/>
  <c r="A185" i="10"/>
  <c r="D161" i="10"/>
  <c r="E161" i="10" s="1"/>
  <c r="A254" i="10"/>
  <c r="D230" i="10"/>
  <c r="E230" i="10" s="1"/>
  <c r="A346" i="10"/>
  <c r="D322" i="10"/>
  <c r="E322" i="10" s="1"/>
  <c r="A438" i="10"/>
  <c r="D414" i="10"/>
  <c r="E414" i="10" s="1"/>
  <c r="A508" i="10"/>
  <c r="D484" i="10"/>
  <c r="E484" i="10" s="1"/>
  <c r="A461" i="10"/>
  <c r="D437" i="10"/>
  <c r="E437" i="10" s="1"/>
  <c r="A415" i="10"/>
  <c r="D391" i="10"/>
  <c r="E391" i="10" s="1"/>
  <c r="B27" i="10"/>
  <c r="B51" i="10" s="1"/>
  <c r="B75" i="10" s="1"/>
  <c r="B99" i="10" s="1"/>
  <c r="B123" i="10" s="1"/>
  <c r="B147" i="10" s="1"/>
  <c r="B171" i="10" s="1"/>
  <c r="B195" i="10" s="1"/>
  <c r="B219" i="10" s="1"/>
  <c r="B243" i="10" s="1"/>
  <c r="B267" i="10" s="1"/>
  <c r="B291" i="10" s="1"/>
  <c r="B315" i="10" s="1"/>
  <c r="B339" i="10" s="1"/>
  <c r="B363" i="10" s="1"/>
  <c r="B387" i="10" s="1"/>
  <c r="B411" i="10" s="1"/>
  <c r="B435" i="10" s="1"/>
  <c r="B459" i="10" s="1"/>
  <c r="B483" i="10" s="1"/>
  <c r="B507" i="10" s="1"/>
  <c r="B531" i="10" s="1"/>
  <c r="B555" i="10" s="1"/>
  <c r="B579" i="10" s="1"/>
  <c r="B603" i="10" s="1"/>
  <c r="B627" i="10" s="1"/>
  <c r="B651" i="10" s="1"/>
  <c r="B675" i="10" s="1"/>
  <c r="B50" i="10"/>
  <c r="B74" i="10" s="1"/>
  <c r="B98" i="10" s="1"/>
  <c r="B122" i="10" s="1"/>
  <c r="B146" i="10" s="1"/>
  <c r="B170" i="10" s="1"/>
  <c r="B194" i="10" s="1"/>
  <c r="B218" i="10" s="1"/>
  <c r="B242" i="10" s="1"/>
  <c r="B266" i="10" s="1"/>
  <c r="B290" i="10" s="1"/>
  <c r="B314" i="10" s="1"/>
  <c r="B338" i="10" s="1"/>
  <c r="B362" i="10" s="1"/>
  <c r="B386" i="10" s="1"/>
  <c r="B410" i="10" s="1"/>
  <c r="B434" i="10" s="1"/>
  <c r="B458" i="10" s="1"/>
  <c r="B482" i="10" s="1"/>
  <c r="B506" i="10" s="1"/>
  <c r="B530" i="10" s="1"/>
  <c r="B554" i="10" s="1"/>
  <c r="B578" i="10" s="1"/>
  <c r="B602" i="10" s="1"/>
  <c r="B626" i="10" s="1"/>
  <c r="B650" i="10" s="1"/>
  <c r="B674" i="10" s="1"/>
  <c r="L593" i="19" l="1" a="1"/>
  <c r="L593" i="19" s="1"/>
  <c r="H593" i="19" a="1"/>
  <c r="H593" i="19" s="1"/>
  <c r="F593" i="19" a="1"/>
  <c r="F593" i="19" s="1"/>
  <c r="G593" i="19" a="1"/>
  <c r="G593" i="19" s="1"/>
  <c r="L547" i="19" a="1"/>
  <c r="L547" i="19" s="1"/>
  <c r="H547" i="19" a="1"/>
  <c r="H547" i="19" s="1"/>
  <c r="G547" i="19" a="1"/>
  <c r="G547" i="19" s="1"/>
  <c r="F547" i="19" a="1"/>
  <c r="F547" i="19" s="1"/>
  <c r="L432" i="19" a="1"/>
  <c r="L432" i="19" s="1"/>
  <c r="H432" i="19" a="1"/>
  <c r="H432" i="19" s="1"/>
  <c r="G432" i="19" a="1"/>
  <c r="G432" i="19" s="1"/>
  <c r="F432" i="19" a="1"/>
  <c r="F432" i="19" s="1"/>
  <c r="L616" i="19" a="1"/>
  <c r="L616" i="19" s="1"/>
  <c r="H616" i="19" a="1"/>
  <c r="H616" i="19" s="1"/>
  <c r="G616" i="19" a="1"/>
  <c r="G616" i="19" s="1"/>
  <c r="F616" i="19" a="1"/>
  <c r="F616" i="19" s="1"/>
  <c r="L731" i="19" a="1"/>
  <c r="L731" i="19" s="1"/>
  <c r="H731" i="19" a="1"/>
  <c r="H731" i="19" s="1"/>
  <c r="G731" i="19" a="1"/>
  <c r="G731" i="19" s="1"/>
  <c r="F731" i="19" a="1"/>
  <c r="F731" i="19" s="1"/>
  <c r="L570" i="19" a="1"/>
  <c r="L570" i="19" s="1"/>
  <c r="H570" i="19" a="1"/>
  <c r="H570" i="19" s="1"/>
  <c r="G570" i="19" a="1"/>
  <c r="G570" i="19" s="1"/>
  <c r="F570" i="19" a="1"/>
  <c r="F570" i="19" s="1"/>
  <c r="L478" i="19" a="1"/>
  <c r="L478" i="19" s="1"/>
  <c r="H478" i="19" a="1"/>
  <c r="H478" i="19" s="1"/>
  <c r="G478" i="19" a="1"/>
  <c r="G478" i="19" s="1"/>
  <c r="F478" i="19" a="1"/>
  <c r="F478" i="19" s="1"/>
  <c r="H386" i="19" a="1"/>
  <c r="H386" i="19" s="1"/>
  <c r="G386" i="19" a="1"/>
  <c r="G386" i="19" s="1"/>
  <c r="F386" i="19" a="1"/>
  <c r="F386" i="19" s="1"/>
  <c r="L386" i="19" a="1"/>
  <c r="L386" i="19" s="1"/>
  <c r="L685" i="19" a="1"/>
  <c r="L685" i="19" s="1"/>
  <c r="H685" i="19" a="1"/>
  <c r="H685" i="19" s="1"/>
  <c r="G685" i="19" a="1"/>
  <c r="G685" i="19" s="1"/>
  <c r="F685" i="19" a="1"/>
  <c r="F685" i="19" s="1"/>
  <c r="L501" i="19" a="1"/>
  <c r="L501" i="19" s="1"/>
  <c r="H501" i="19" a="1"/>
  <c r="H501" i="19" s="1"/>
  <c r="G501" i="19" a="1"/>
  <c r="G501" i="19" s="1"/>
  <c r="F501" i="19" a="1"/>
  <c r="F501" i="19" s="1"/>
  <c r="L708" i="19" a="1"/>
  <c r="L708" i="19" s="1"/>
  <c r="F708" i="19" a="1"/>
  <c r="F708" i="19" s="1"/>
  <c r="H708" i="19" a="1"/>
  <c r="H708" i="19" s="1"/>
  <c r="G708" i="19" a="1"/>
  <c r="G708" i="19" s="1"/>
  <c r="H639" i="19" a="1"/>
  <c r="H639" i="19" s="1"/>
  <c r="L639" i="19" a="1"/>
  <c r="L639" i="19" s="1"/>
  <c r="G639" i="19" a="1"/>
  <c r="G639" i="19" s="1"/>
  <c r="F639" i="19" a="1"/>
  <c r="F639" i="19" s="1"/>
  <c r="L662" i="19" a="1"/>
  <c r="L662" i="19" s="1"/>
  <c r="H662" i="19" a="1"/>
  <c r="H662" i="19" s="1"/>
  <c r="F662" i="19" a="1"/>
  <c r="F662" i="19" s="1"/>
  <c r="G662" i="19" a="1"/>
  <c r="G662" i="19" s="1"/>
  <c r="L409" i="19" a="1"/>
  <c r="L409" i="19" s="1"/>
  <c r="H409" i="19" a="1"/>
  <c r="H409" i="19" s="1"/>
  <c r="F409" i="19" a="1"/>
  <c r="F409" i="19" s="1"/>
  <c r="G409" i="19" a="1"/>
  <c r="G409" i="19" s="1"/>
  <c r="L455" i="19" a="1"/>
  <c r="L455" i="19" s="1"/>
  <c r="H455" i="19" a="1"/>
  <c r="H455" i="19" s="1"/>
  <c r="G455" i="19" a="1"/>
  <c r="G455" i="19" s="1"/>
  <c r="F455" i="19" a="1"/>
  <c r="F455" i="19" s="1"/>
  <c r="L363" i="19" a="1"/>
  <c r="L363" i="19" s="1"/>
  <c r="G363" i="19" a="1"/>
  <c r="G363" i="19" s="1"/>
  <c r="F363" i="19" a="1"/>
  <c r="F363" i="19" s="1"/>
  <c r="H363" i="19" a="1"/>
  <c r="H363" i="19" s="1"/>
  <c r="L524" i="19" a="1"/>
  <c r="L524" i="19" s="1"/>
  <c r="G524" i="19" a="1"/>
  <c r="G524" i="19" s="1"/>
  <c r="F524" i="19" a="1"/>
  <c r="F524" i="19" s="1"/>
  <c r="H524" i="19" a="1"/>
  <c r="H524" i="19" s="1"/>
  <c r="A387" i="19"/>
  <c r="A410" i="19"/>
  <c r="A732" i="19"/>
  <c r="A617" i="19"/>
  <c r="A640" i="19"/>
  <c r="A548" i="19"/>
  <c r="A663" i="19"/>
  <c r="A479" i="19"/>
  <c r="A709" i="19"/>
  <c r="A686" i="19"/>
  <c r="A571" i="19"/>
  <c r="A594" i="19"/>
  <c r="A525" i="19"/>
  <c r="A433" i="19"/>
  <c r="A456" i="19"/>
  <c r="A502" i="19"/>
  <c r="A439" i="10"/>
  <c r="D415" i="10"/>
  <c r="E415" i="10" s="1"/>
  <c r="A485" i="10"/>
  <c r="D461" i="10"/>
  <c r="E461" i="10" s="1"/>
  <c r="A532" i="10"/>
  <c r="D508" i="10"/>
  <c r="E508" i="10" s="1"/>
  <c r="A462" i="10"/>
  <c r="D438" i="10"/>
  <c r="E438" i="10" s="1"/>
  <c r="A370" i="10"/>
  <c r="D346" i="10"/>
  <c r="E346" i="10" s="1"/>
  <c r="A278" i="10"/>
  <c r="D254" i="10"/>
  <c r="E254" i="10" s="1"/>
  <c r="A209" i="10"/>
  <c r="D185" i="10"/>
  <c r="E185" i="10" s="1"/>
  <c r="A186" i="10"/>
  <c r="D162" i="10"/>
  <c r="E162" i="10" s="1"/>
  <c r="A163" i="10"/>
  <c r="D139" i="10"/>
  <c r="E139" i="10" s="1"/>
  <c r="A140" i="10"/>
  <c r="D116" i="10"/>
  <c r="E116" i="10" s="1"/>
  <c r="A117" i="10"/>
  <c r="D93" i="10"/>
  <c r="E93" i="10" s="1"/>
  <c r="A94" i="10"/>
  <c r="D70" i="10"/>
  <c r="E70" i="10" s="1"/>
  <c r="A71" i="10"/>
  <c r="D47" i="10"/>
  <c r="E47" i="10" s="1"/>
  <c r="D24" i="10"/>
  <c r="E24" i="10" s="1"/>
  <c r="A25" i="10"/>
  <c r="A48" i="10"/>
  <c r="A232" i="10"/>
  <c r="D208" i="10"/>
  <c r="E208" i="10" s="1"/>
  <c r="A255" i="10"/>
  <c r="D231" i="10"/>
  <c r="E231" i="10" s="1"/>
  <c r="A301" i="10"/>
  <c r="D277" i="10"/>
  <c r="E277" i="10" s="1"/>
  <c r="A324" i="10"/>
  <c r="D300" i="10"/>
  <c r="E300" i="10" s="1"/>
  <c r="A347" i="10"/>
  <c r="D323" i="10"/>
  <c r="E323" i="10" s="1"/>
  <c r="A393" i="10"/>
  <c r="D369" i="10"/>
  <c r="E369" i="10" s="1"/>
  <c r="A416" i="10"/>
  <c r="D392" i="10"/>
  <c r="E392" i="10" s="1"/>
  <c r="L502" i="19" l="1" a="1"/>
  <c r="L502" i="19" s="1"/>
  <c r="H502" i="19" a="1"/>
  <c r="H502" i="19" s="1"/>
  <c r="F502" i="19" a="1"/>
  <c r="F502" i="19" s="1"/>
  <c r="G502" i="19" a="1"/>
  <c r="G502" i="19" s="1"/>
  <c r="L594" i="19" a="1"/>
  <c r="L594" i="19" s="1"/>
  <c r="G594" i="19" a="1"/>
  <c r="G594" i="19" s="1"/>
  <c r="H594" i="19" a="1"/>
  <c r="H594" i="19" s="1"/>
  <c r="F594" i="19" a="1"/>
  <c r="F594" i="19" s="1"/>
  <c r="L479" i="19" a="1"/>
  <c r="L479" i="19" s="1"/>
  <c r="H479" i="19" a="1"/>
  <c r="H479" i="19" s="1"/>
  <c r="F479" i="19" a="1"/>
  <c r="F479" i="19" s="1"/>
  <c r="G479" i="19" a="1"/>
  <c r="G479" i="19" s="1"/>
  <c r="L617" i="19" a="1"/>
  <c r="L617" i="19" s="1"/>
  <c r="G617" i="19" a="1"/>
  <c r="G617" i="19" s="1"/>
  <c r="H617" i="19" a="1"/>
  <c r="H617" i="19" s="1"/>
  <c r="F617" i="19" a="1"/>
  <c r="F617" i="19" s="1"/>
  <c r="L456" i="19" a="1"/>
  <c r="L456" i="19" s="1"/>
  <c r="H456" i="19" a="1"/>
  <c r="H456" i="19" s="1"/>
  <c r="G456" i="19" a="1"/>
  <c r="G456" i="19" s="1"/>
  <c r="F456" i="19" a="1"/>
  <c r="F456" i="19" s="1"/>
  <c r="L663" i="19" a="1"/>
  <c r="L663" i="19" s="1"/>
  <c r="H663" i="19" a="1"/>
  <c r="H663" i="19" s="1"/>
  <c r="G663" i="19" a="1"/>
  <c r="G663" i="19" s="1"/>
  <c r="F663" i="19" a="1"/>
  <c r="F663" i="19" s="1"/>
  <c r="L732" i="19" a="1"/>
  <c r="L732" i="19" s="1"/>
  <c r="G732" i="19" a="1"/>
  <c r="G732" i="19" s="1"/>
  <c r="H732" i="19" a="1"/>
  <c r="H732" i="19" s="1"/>
  <c r="F732" i="19" a="1"/>
  <c r="F732" i="19" s="1"/>
  <c r="L433" i="19" a="1"/>
  <c r="L433" i="19" s="1"/>
  <c r="H433" i="19" a="1"/>
  <c r="H433" i="19" s="1"/>
  <c r="G433" i="19" a="1"/>
  <c r="G433" i="19" s="1"/>
  <c r="F433" i="19" a="1"/>
  <c r="F433" i="19" s="1"/>
  <c r="L686" i="19" a="1"/>
  <c r="L686" i="19" s="1"/>
  <c r="H686" i="19" a="1"/>
  <c r="H686" i="19" s="1"/>
  <c r="G686" i="19" a="1"/>
  <c r="G686" i="19" s="1"/>
  <c r="F686" i="19" a="1"/>
  <c r="F686" i="19" s="1"/>
  <c r="L548" i="19" a="1"/>
  <c r="L548" i="19" s="1"/>
  <c r="G548" i="19" a="1"/>
  <c r="G548" i="19" s="1"/>
  <c r="H548" i="19" a="1"/>
  <c r="H548" i="19" s="1"/>
  <c r="F548" i="19" a="1"/>
  <c r="F548" i="19" s="1"/>
  <c r="G410" i="19" a="1"/>
  <c r="G410" i="19" s="1"/>
  <c r="F410" i="19" a="1"/>
  <c r="F410" i="19" s="1"/>
  <c r="H410" i="19" a="1"/>
  <c r="H410" i="19" s="1"/>
  <c r="L410" i="19" a="1"/>
  <c r="L410" i="19" s="1"/>
  <c r="L571" i="19" a="1"/>
  <c r="L571" i="19" s="1"/>
  <c r="H571" i="19" a="1"/>
  <c r="H571" i="19" s="1"/>
  <c r="G571" i="19" a="1"/>
  <c r="G571" i="19" s="1"/>
  <c r="F571" i="19" a="1"/>
  <c r="F571" i="19" s="1"/>
  <c r="L525" i="19" a="1"/>
  <c r="L525" i="19" s="1"/>
  <c r="H525" i="19" a="1"/>
  <c r="H525" i="19" s="1"/>
  <c r="G525" i="19" a="1"/>
  <c r="G525" i="19" s="1"/>
  <c r="F525" i="19" a="1"/>
  <c r="F525" i="19" s="1"/>
  <c r="H709" i="19" a="1"/>
  <c r="H709" i="19" s="1"/>
  <c r="L709" i="19" a="1"/>
  <c r="L709" i="19" s="1"/>
  <c r="G709" i="19" a="1"/>
  <c r="G709" i="19" s="1"/>
  <c r="F709" i="19" a="1"/>
  <c r="F709" i="19" s="1"/>
  <c r="L640" i="19" a="1"/>
  <c r="L640" i="19" s="1"/>
  <c r="H640" i="19" a="1"/>
  <c r="H640" i="19" s="1"/>
  <c r="G640" i="19" a="1"/>
  <c r="G640" i="19" s="1"/>
  <c r="F640" i="19" a="1"/>
  <c r="F640" i="19" s="1"/>
  <c r="L387" i="19" a="1"/>
  <c r="L387" i="19" s="1"/>
  <c r="H387" i="19" a="1"/>
  <c r="H387" i="19" s="1"/>
  <c r="G387" i="19" a="1"/>
  <c r="G387" i="19" s="1"/>
  <c r="F387" i="19" a="1"/>
  <c r="F387" i="19" s="1"/>
  <c r="A526" i="19"/>
  <c r="A480" i="19"/>
  <c r="A457" i="19"/>
  <c r="A549" i="19"/>
  <c r="A618" i="19"/>
  <c r="A595" i="19"/>
  <c r="A710" i="19"/>
  <c r="A733" i="19"/>
  <c r="A503" i="19"/>
  <c r="A687" i="19"/>
  <c r="A572" i="19"/>
  <c r="A664" i="19"/>
  <c r="A641" i="19"/>
  <c r="A434" i="19"/>
  <c r="A411" i="19"/>
  <c r="A440" i="10"/>
  <c r="D416" i="10"/>
  <c r="E416" i="10" s="1"/>
  <c r="A417" i="10"/>
  <c r="D393" i="10"/>
  <c r="E393" i="10" s="1"/>
  <c r="A371" i="10"/>
  <c r="D347" i="10"/>
  <c r="E347" i="10" s="1"/>
  <c r="A348" i="10"/>
  <c r="D324" i="10"/>
  <c r="E324" i="10" s="1"/>
  <c r="A325" i="10"/>
  <c r="D301" i="10"/>
  <c r="E301" i="10" s="1"/>
  <c r="A279" i="10"/>
  <c r="D255" i="10"/>
  <c r="E255" i="10" s="1"/>
  <c r="A256" i="10"/>
  <c r="D232" i="10"/>
  <c r="E232" i="10" s="1"/>
  <c r="D25" i="10"/>
  <c r="E25" i="10" s="1"/>
  <c r="A49" i="10"/>
  <c r="A26" i="10"/>
  <c r="A72" i="10"/>
  <c r="D48" i="10"/>
  <c r="E48" i="10" s="1"/>
  <c r="A95" i="10"/>
  <c r="D71" i="10"/>
  <c r="E71" i="10" s="1"/>
  <c r="A118" i="10"/>
  <c r="D94" i="10"/>
  <c r="E94" i="10" s="1"/>
  <c r="A141" i="10"/>
  <c r="D117" i="10"/>
  <c r="E117" i="10" s="1"/>
  <c r="A164" i="10"/>
  <c r="D140" i="10"/>
  <c r="E140" i="10" s="1"/>
  <c r="A187" i="10"/>
  <c r="D163" i="10"/>
  <c r="E163" i="10" s="1"/>
  <c r="A210" i="10"/>
  <c r="D186" i="10"/>
  <c r="E186" i="10" s="1"/>
  <c r="A233" i="10"/>
  <c r="D209" i="10"/>
  <c r="E209" i="10" s="1"/>
  <c r="A302" i="10"/>
  <c r="D278" i="10"/>
  <c r="E278" i="10" s="1"/>
  <c r="A394" i="10"/>
  <c r="D370" i="10"/>
  <c r="E370" i="10" s="1"/>
  <c r="A486" i="10"/>
  <c r="D462" i="10"/>
  <c r="E462" i="10" s="1"/>
  <c r="A556" i="10"/>
  <c r="D532" i="10"/>
  <c r="E532" i="10" s="1"/>
  <c r="A509" i="10"/>
  <c r="D485" i="10"/>
  <c r="E485" i="10" s="1"/>
  <c r="A463" i="10"/>
  <c r="D439" i="10"/>
  <c r="E439" i="10" s="1"/>
  <c r="L664" i="19" l="1" a="1"/>
  <c r="L664" i="19" s="1"/>
  <c r="H664" i="19" a="1"/>
  <c r="H664" i="19" s="1"/>
  <c r="G664" i="19" a="1"/>
  <c r="G664" i="19" s="1"/>
  <c r="F664" i="19" a="1"/>
  <c r="F664" i="19" s="1"/>
  <c r="L549" i="19" a="1"/>
  <c r="L549" i="19" s="1"/>
  <c r="G549" i="19" a="1"/>
  <c r="G549" i="19" s="1"/>
  <c r="F549" i="19" a="1"/>
  <c r="F549" i="19" s="1"/>
  <c r="H549" i="19" a="1"/>
  <c r="H549" i="19" s="1"/>
  <c r="L411" i="19" a="1"/>
  <c r="L411" i="19" s="1"/>
  <c r="H411" i="19" a="1"/>
  <c r="H411" i="19" s="1"/>
  <c r="F411" i="19" a="1"/>
  <c r="F411" i="19" s="1"/>
  <c r="G411" i="19" a="1"/>
  <c r="G411" i="19" s="1"/>
  <c r="L572" i="19" a="1"/>
  <c r="L572" i="19" s="1"/>
  <c r="H572" i="19" a="1"/>
  <c r="H572" i="19" s="1"/>
  <c r="G572" i="19" a="1"/>
  <c r="G572" i="19" s="1"/>
  <c r="F572" i="19" a="1"/>
  <c r="F572" i="19" s="1"/>
  <c r="L710" i="19" a="1"/>
  <c r="L710" i="19" s="1"/>
  <c r="G710" i="19" a="1"/>
  <c r="G710" i="19" s="1"/>
  <c r="H710" i="19" a="1"/>
  <c r="H710" i="19" s="1"/>
  <c r="F710" i="19" a="1"/>
  <c r="F710" i="19" s="1"/>
  <c r="L457" i="19" a="1"/>
  <c r="L457" i="19" s="1"/>
  <c r="H457" i="19" a="1"/>
  <c r="H457" i="19" s="1"/>
  <c r="G457" i="19" a="1"/>
  <c r="G457" i="19" s="1"/>
  <c r="F457" i="19" a="1"/>
  <c r="F457" i="19" s="1"/>
  <c r="L434" i="19" a="1"/>
  <c r="L434" i="19" s="1"/>
  <c r="G434" i="19" a="1"/>
  <c r="G434" i="19" s="1"/>
  <c r="H434" i="19" a="1"/>
  <c r="H434" i="19" s="1"/>
  <c r="F434" i="19" a="1"/>
  <c r="F434" i="19" s="1"/>
  <c r="L687" i="19" a="1"/>
  <c r="L687" i="19" s="1"/>
  <c r="H687" i="19" a="1"/>
  <c r="H687" i="19" s="1"/>
  <c r="G687" i="19" a="1"/>
  <c r="G687" i="19" s="1"/>
  <c r="F687" i="19" a="1"/>
  <c r="F687" i="19" s="1"/>
  <c r="L595" i="19" a="1"/>
  <c r="L595" i="19" s="1"/>
  <c r="H595" i="19" a="1"/>
  <c r="H595" i="19" s="1"/>
  <c r="G595" i="19" a="1"/>
  <c r="G595" i="19" s="1"/>
  <c r="F595" i="19" a="1"/>
  <c r="F595" i="19" s="1"/>
  <c r="L480" i="19" a="1"/>
  <c r="L480" i="19" s="1"/>
  <c r="G480" i="19" a="1"/>
  <c r="G480" i="19" s="1"/>
  <c r="H480" i="19" a="1"/>
  <c r="H480" i="19" s="1"/>
  <c r="F480" i="19" a="1"/>
  <c r="F480" i="19" s="1"/>
  <c r="L733" i="19" a="1"/>
  <c r="L733" i="19" s="1"/>
  <c r="G733" i="19" a="1"/>
  <c r="G733" i="19" s="1"/>
  <c r="H733" i="19" a="1"/>
  <c r="H733" i="19" s="1"/>
  <c r="F733" i="19" a="1"/>
  <c r="F733" i="19" s="1"/>
  <c r="L641" i="19" a="1"/>
  <c r="L641" i="19" s="1"/>
  <c r="H641" i="19" a="1"/>
  <c r="H641" i="19" s="1"/>
  <c r="G641" i="19" a="1"/>
  <c r="G641" i="19" s="1"/>
  <c r="F641" i="19" a="1"/>
  <c r="F641" i="19" s="1"/>
  <c r="L503" i="19" a="1"/>
  <c r="L503" i="19" s="1"/>
  <c r="G503" i="19" a="1"/>
  <c r="G503" i="19" s="1"/>
  <c r="H503" i="19" a="1"/>
  <c r="H503" i="19" s="1"/>
  <c r="F503" i="19" a="1"/>
  <c r="F503" i="19" s="1"/>
  <c r="L618" i="19" a="1"/>
  <c r="L618" i="19" s="1"/>
  <c r="H618" i="19" a="1"/>
  <c r="H618" i="19" s="1"/>
  <c r="G618" i="19" a="1"/>
  <c r="G618" i="19" s="1"/>
  <c r="F618" i="19" a="1"/>
  <c r="F618" i="19" s="1"/>
  <c r="L526" i="19" a="1"/>
  <c r="L526" i="19" s="1"/>
  <c r="H526" i="19" a="1"/>
  <c r="H526" i="19" s="1"/>
  <c r="G526" i="19" a="1"/>
  <c r="G526" i="19" s="1"/>
  <c r="F526" i="19" a="1"/>
  <c r="F526" i="19" s="1"/>
  <c r="A435" i="19"/>
  <c r="A458" i="19"/>
  <c r="A665" i="19"/>
  <c r="A688" i="19"/>
  <c r="A596" i="19"/>
  <c r="A711" i="19"/>
  <c r="A527" i="19"/>
  <c r="A734" i="19"/>
  <c r="A619" i="19"/>
  <c r="A642" i="19"/>
  <c r="A573" i="19"/>
  <c r="A481" i="19"/>
  <c r="A504" i="19"/>
  <c r="A550" i="19"/>
  <c r="A487" i="10"/>
  <c r="D463" i="10"/>
  <c r="E463" i="10" s="1"/>
  <c r="A533" i="10"/>
  <c r="D509" i="10"/>
  <c r="E509" i="10" s="1"/>
  <c r="A580" i="10"/>
  <c r="D556" i="10"/>
  <c r="E556" i="10" s="1"/>
  <c r="A510" i="10"/>
  <c r="D486" i="10"/>
  <c r="E486" i="10" s="1"/>
  <c r="A418" i="10"/>
  <c r="D394" i="10"/>
  <c r="E394" i="10" s="1"/>
  <c r="A326" i="10"/>
  <c r="D302" i="10"/>
  <c r="E302" i="10" s="1"/>
  <c r="A257" i="10"/>
  <c r="D233" i="10"/>
  <c r="E233" i="10" s="1"/>
  <c r="A234" i="10"/>
  <c r="D210" i="10"/>
  <c r="E210" i="10" s="1"/>
  <c r="A211" i="10"/>
  <c r="D187" i="10"/>
  <c r="E187" i="10" s="1"/>
  <c r="A188" i="10"/>
  <c r="D164" i="10"/>
  <c r="E164" i="10" s="1"/>
  <c r="A165" i="10"/>
  <c r="D141" i="10"/>
  <c r="E141" i="10" s="1"/>
  <c r="A142" i="10"/>
  <c r="D118" i="10"/>
  <c r="E118" i="10" s="1"/>
  <c r="A119" i="10"/>
  <c r="D95" i="10"/>
  <c r="E95" i="10" s="1"/>
  <c r="A96" i="10"/>
  <c r="D72" i="10"/>
  <c r="E72" i="10" s="1"/>
  <c r="A73" i="10"/>
  <c r="D49" i="10"/>
  <c r="E49" i="10" s="1"/>
  <c r="D26" i="10"/>
  <c r="E26" i="10" s="1"/>
  <c r="A27" i="10"/>
  <c r="A50" i="10"/>
  <c r="A280" i="10"/>
  <c r="D256" i="10"/>
  <c r="E256" i="10" s="1"/>
  <c r="A303" i="10"/>
  <c r="D279" i="10"/>
  <c r="E279" i="10" s="1"/>
  <c r="A349" i="10"/>
  <c r="D325" i="10"/>
  <c r="E325" i="10" s="1"/>
  <c r="A372" i="10"/>
  <c r="D348" i="10"/>
  <c r="E348" i="10" s="1"/>
  <c r="A395" i="10"/>
  <c r="D371" i="10"/>
  <c r="E371" i="10" s="1"/>
  <c r="A441" i="10"/>
  <c r="D417" i="10"/>
  <c r="E417" i="10" s="1"/>
  <c r="A464" i="10"/>
  <c r="D440" i="10"/>
  <c r="E440" i="10" s="1"/>
  <c r="L619" i="19" l="1" a="1"/>
  <c r="L619" i="19" s="1"/>
  <c r="H619" i="19" a="1"/>
  <c r="H619" i="19" s="1"/>
  <c r="G619" i="19" a="1"/>
  <c r="G619" i="19" s="1"/>
  <c r="F619" i="19" a="1"/>
  <c r="F619" i="19" s="1"/>
  <c r="L596" i="19" a="1"/>
  <c r="L596" i="19" s="1"/>
  <c r="H596" i="19" a="1"/>
  <c r="H596" i="19" s="1"/>
  <c r="G596" i="19" a="1"/>
  <c r="G596" i="19" s="1"/>
  <c r="F596" i="19" a="1"/>
  <c r="F596" i="19" s="1"/>
  <c r="L435" i="19" a="1"/>
  <c r="L435" i="19" s="1"/>
  <c r="F435" i="19" a="1"/>
  <c r="F435" i="19" s="1"/>
  <c r="G435" i="19" a="1"/>
  <c r="G435" i="19" s="1"/>
  <c r="H435" i="19" a="1"/>
  <c r="H435" i="19" s="1"/>
  <c r="L481" i="19" a="1"/>
  <c r="L481" i="19" s="1"/>
  <c r="G481" i="19" a="1"/>
  <c r="G481" i="19" s="1"/>
  <c r="H481" i="19" a="1"/>
  <c r="H481" i="19" s="1"/>
  <c r="F481" i="19" a="1"/>
  <c r="F481" i="19" s="1"/>
  <c r="L734" i="19" a="1"/>
  <c r="L734" i="19" s="1"/>
  <c r="H734" i="19" a="1"/>
  <c r="H734" i="19" s="1"/>
  <c r="G734" i="19" a="1"/>
  <c r="G734" i="19" s="1"/>
  <c r="F734" i="19" a="1"/>
  <c r="F734" i="19" s="1"/>
  <c r="L688" i="19" a="1"/>
  <c r="L688" i="19" s="1"/>
  <c r="H688" i="19" a="1"/>
  <c r="H688" i="19" s="1"/>
  <c r="G688" i="19" a="1"/>
  <c r="G688" i="19" s="1"/>
  <c r="F688" i="19" a="1"/>
  <c r="F688" i="19" s="1"/>
  <c r="H550" i="19" a="1"/>
  <c r="H550" i="19" s="1"/>
  <c r="G550" i="19" a="1"/>
  <c r="G550" i="19" s="1"/>
  <c r="L550" i="19" a="1"/>
  <c r="L550" i="19" s="1"/>
  <c r="F550" i="19" a="1"/>
  <c r="F550" i="19" s="1"/>
  <c r="L642" i="19" a="1"/>
  <c r="L642" i="19" s="1"/>
  <c r="H642" i="19" a="1"/>
  <c r="H642" i="19" s="1"/>
  <c r="G642" i="19" a="1"/>
  <c r="G642" i="19" s="1"/>
  <c r="F642" i="19" a="1"/>
  <c r="F642" i="19" s="1"/>
  <c r="L711" i="19" a="1"/>
  <c r="L711" i="19" s="1"/>
  <c r="H711" i="19" a="1"/>
  <c r="H711" i="19" s="1"/>
  <c r="G711" i="19" a="1"/>
  <c r="G711" i="19" s="1"/>
  <c r="F711" i="19" a="1"/>
  <c r="F711" i="19" s="1"/>
  <c r="L458" i="19" a="1"/>
  <c r="L458" i="19" s="1"/>
  <c r="H458" i="19" a="1"/>
  <c r="H458" i="19" s="1"/>
  <c r="G458" i="19" a="1"/>
  <c r="G458" i="19" s="1"/>
  <c r="F458" i="19" a="1"/>
  <c r="F458" i="19" s="1"/>
  <c r="H504" i="19" a="1"/>
  <c r="H504" i="19" s="1"/>
  <c r="L504" i="19" a="1"/>
  <c r="L504" i="19" s="1"/>
  <c r="G504" i="19" a="1"/>
  <c r="G504" i="19" s="1"/>
  <c r="F504" i="19" a="1"/>
  <c r="F504" i="19" s="1"/>
  <c r="L573" i="19" a="1"/>
  <c r="L573" i="19" s="1"/>
  <c r="G573" i="19" a="1"/>
  <c r="G573" i="19" s="1"/>
  <c r="F573" i="19" a="1"/>
  <c r="F573" i="19" s="1"/>
  <c r="H573" i="19" a="1"/>
  <c r="H573" i="19" s="1"/>
  <c r="L527" i="19" a="1"/>
  <c r="L527" i="19" s="1"/>
  <c r="H527" i="19" a="1"/>
  <c r="H527" i="19" s="1"/>
  <c r="G527" i="19" a="1"/>
  <c r="G527" i="19" s="1"/>
  <c r="F527" i="19" a="1"/>
  <c r="F527" i="19" s="1"/>
  <c r="L665" i="19" a="1"/>
  <c r="L665" i="19" s="1"/>
  <c r="H665" i="19" a="1"/>
  <c r="H665" i="19" s="1"/>
  <c r="G665" i="19" a="1"/>
  <c r="G665" i="19" s="1"/>
  <c r="F665" i="19" a="1"/>
  <c r="F665" i="19" s="1"/>
  <c r="A505" i="19"/>
  <c r="A574" i="19"/>
  <c r="A528" i="19"/>
  <c r="A597" i="19"/>
  <c r="A666" i="19"/>
  <c r="A643" i="19"/>
  <c r="A551" i="19"/>
  <c r="A735" i="19"/>
  <c r="A620" i="19"/>
  <c r="A712" i="19"/>
  <c r="A689" i="19"/>
  <c r="A482" i="19"/>
  <c r="A459" i="19"/>
  <c r="A488" i="10"/>
  <c r="D464" i="10"/>
  <c r="E464" i="10" s="1"/>
  <c r="A465" i="10"/>
  <c r="D441" i="10"/>
  <c r="E441" i="10" s="1"/>
  <c r="A419" i="10"/>
  <c r="D395" i="10"/>
  <c r="E395" i="10" s="1"/>
  <c r="A396" i="10"/>
  <c r="D372" i="10"/>
  <c r="E372" i="10" s="1"/>
  <c r="A373" i="10"/>
  <c r="D349" i="10"/>
  <c r="E349" i="10" s="1"/>
  <c r="A327" i="10"/>
  <c r="D303" i="10"/>
  <c r="E303" i="10" s="1"/>
  <c r="A304" i="10"/>
  <c r="D280" i="10"/>
  <c r="E280" i="10" s="1"/>
  <c r="A51" i="10"/>
  <c r="D27" i="10"/>
  <c r="E27" i="10" s="1"/>
  <c r="A74" i="10"/>
  <c r="D50" i="10"/>
  <c r="E50" i="10" s="1"/>
  <c r="A97" i="10"/>
  <c r="D73" i="10"/>
  <c r="E73" i="10" s="1"/>
  <c r="A120" i="10"/>
  <c r="D96" i="10"/>
  <c r="E96" i="10" s="1"/>
  <c r="A143" i="10"/>
  <c r="D119" i="10"/>
  <c r="E119" i="10" s="1"/>
  <c r="A166" i="10"/>
  <c r="D142" i="10"/>
  <c r="E142" i="10" s="1"/>
  <c r="A189" i="10"/>
  <c r="D165" i="10"/>
  <c r="E165" i="10" s="1"/>
  <c r="A212" i="10"/>
  <c r="D188" i="10"/>
  <c r="E188" i="10" s="1"/>
  <c r="A235" i="10"/>
  <c r="D211" i="10"/>
  <c r="E211" i="10" s="1"/>
  <c r="A258" i="10"/>
  <c r="D234" i="10"/>
  <c r="E234" i="10" s="1"/>
  <c r="A281" i="10"/>
  <c r="D257" i="10"/>
  <c r="E257" i="10" s="1"/>
  <c r="A350" i="10"/>
  <c r="D326" i="10"/>
  <c r="E326" i="10" s="1"/>
  <c r="A442" i="10"/>
  <c r="D418" i="10"/>
  <c r="E418" i="10" s="1"/>
  <c r="A534" i="10"/>
  <c r="D510" i="10"/>
  <c r="E510" i="10" s="1"/>
  <c r="A604" i="10"/>
  <c r="D580" i="10"/>
  <c r="E580" i="10" s="1"/>
  <c r="A557" i="10"/>
  <c r="D533" i="10"/>
  <c r="E533" i="10" s="1"/>
  <c r="A511" i="10"/>
  <c r="D487" i="10"/>
  <c r="E487" i="10" s="1"/>
  <c r="L482" i="19" l="1" a="1"/>
  <c r="L482" i="19" s="1"/>
  <c r="H482" i="19" a="1"/>
  <c r="H482" i="19" s="1"/>
  <c r="G482" i="19" a="1"/>
  <c r="G482" i="19" s="1"/>
  <c r="F482" i="19" a="1"/>
  <c r="F482" i="19" s="1"/>
  <c r="L597" i="19" a="1"/>
  <c r="L597" i="19" s="1"/>
  <c r="H597" i="19" a="1"/>
  <c r="H597" i="19" s="1"/>
  <c r="G597" i="19" a="1"/>
  <c r="G597" i="19" s="1"/>
  <c r="F597" i="19" a="1"/>
  <c r="F597" i="19" s="1"/>
  <c r="L643" i="19" a="1"/>
  <c r="L643" i="19" s="1"/>
  <c r="H643" i="19" a="1"/>
  <c r="H643" i="19" s="1"/>
  <c r="G643" i="19" a="1"/>
  <c r="G643" i="19" s="1"/>
  <c r="F643" i="19" a="1"/>
  <c r="F643" i="19" s="1"/>
  <c r="L459" i="19" a="1"/>
  <c r="L459" i="19" s="1"/>
  <c r="G459" i="19" a="1"/>
  <c r="G459" i="19" s="1"/>
  <c r="F459" i="19" a="1"/>
  <c r="F459" i="19" s="1"/>
  <c r="H459" i="19" a="1"/>
  <c r="H459" i="19" s="1"/>
  <c r="H620" i="19" a="1"/>
  <c r="H620" i="19" s="1"/>
  <c r="G620" i="19" a="1"/>
  <c r="G620" i="19" s="1"/>
  <c r="F620" i="19" a="1"/>
  <c r="F620" i="19" s="1"/>
  <c r="L620" i="19" a="1"/>
  <c r="L620" i="19" s="1"/>
  <c r="L666" i="19" a="1"/>
  <c r="L666" i="19" s="1"/>
  <c r="H666" i="19" a="1"/>
  <c r="H666" i="19" s="1"/>
  <c r="G666" i="19" a="1"/>
  <c r="G666" i="19" s="1"/>
  <c r="F666" i="19" a="1"/>
  <c r="F666" i="19" s="1"/>
  <c r="L505" i="19" a="1"/>
  <c r="L505" i="19" s="1"/>
  <c r="H505" i="19" a="1"/>
  <c r="H505" i="19" s="1"/>
  <c r="G505" i="19" a="1"/>
  <c r="G505" i="19" s="1"/>
  <c r="F505" i="19" a="1"/>
  <c r="F505" i="19" s="1"/>
  <c r="L735" i="19" a="1"/>
  <c r="L735" i="19" s="1"/>
  <c r="H735" i="19" a="1"/>
  <c r="H735" i="19" s="1"/>
  <c r="G735" i="19" a="1"/>
  <c r="G735" i="19" s="1"/>
  <c r="F735" i="19" a="1"/>
  <c r="F735" i="19" s="1"/>
  <c r="L689" i="19" a="1"/>
  <c r="L689" i="19" s="1"/>
  <c r="G689" i="19" a="1"/>
  <c r="G689" i="19" s="1"/>
  <c r="H689" i="19" a="1"/>
  <c r="H689" i="19" s="1"/>
  <c r="F689" i="19" a="1"/>
  <c r="F689" i="19" s="1"/>
  <c r="L551" i="19" a="1"/>
  <c r="L551" i="19" s="1"/>
  <c r="H551" i="19" a="1"/>
  <c r="H551" i="19" s="1"/>
  <c r="F551" i="19" a="1"/>
  <c r="F551" i="19" s="1"/>
  <c r="G551" i="19" a="1"/>
  <c r="G551" i="19" s="1"/>
  <c r="L528" i="19" a="1"/>
  <c r="L528" i="19" s="1"/>
  <c r="H528" i="19" a="1"/>
  <c r="H528" i="19" s="1"/>
  <c r="G528" i="19" a="1"/>
  <c r="G528" i="19" s="1"/>
  <c r="F528" i="19" a="1"/>
  <c r="F528" i="19" s="1"/>
  <c r="L712" i="19" a="1"/>
  <c r="L712" i="19" s="1"/>
  <c r="H712" i="19" a="1"/>
  <c r="H712" i="19" s="1"/>
  <c r="G712" i="19" a="1"/>
  <c r="G712" i="19" s="1"/>
  <c r="F712" i="19" a="1"/>
  <c r="F712" i="19" s="1"/>
  <c r="L574" i="19" a="1"/>
  <c r="L574" i="19" s="1"/>
  <c r="H574" i="19" a="1"/>
  <c r="H574" i="19" s="1"/>
  <c r="G574" i="19" a="1"/>
  <c r="G574" i="19" s="1"/>
  <c r="F574" i="19" a="1"/>
  <c r="F574" i="19" s="1"/>
  <c r="A483" i="19"/>
  <c r="A506" i="19"/>
  <c r="A713" i="19"/>
  <c r="A736" i="19"/>
  <c r="A644" i="19"/>
  <c r="A575" i="19"/>
  <c r="A667" i="19"/>
  <c r="A690" i="19"/>
  <c r="A621" i="19"/>
  <c r="A552" i="19"/>
  <c r="A598" i="19"/>
  <c r="A529" i="19"/>
  <c r="A535" i="10"/>
  <c r="D511" i="10"/>
  <c r="E511" i="10" s="1"/>
  <c r="A581" i="10"/>
  <c r="D557" i="10"/>
  <c r="E557" i="10" s="1"/>
  <c r="A628" i="10"/>
  <c r="D604" i="10"/>
  <c r="E604" i="10" s="1"/>
  <c r="A558" i="10"/>
  <c r="D534" i="10"/>
  <c r="E534" i="10" s="1"/>
  <c r="A466" i="10"/>
  <c r="D442" i="10"/>
  <c r="E442" i="10" s="1"/>
  <c r="A374" i="10"/>
  <c r="D350" i="10"/>
  <c r="E350" i="10" s="1"/>
  <c r="A305" i="10"/>
  <c r="D281" i="10"/>
  <c r="E281" i="10" s="1"/>
  <c r="A282" i="10"/>
  <c r="D258" i="10"/>
  <c r="E258" i="10" s="1"/>
  <c r="A259" i="10"/>
  <c r="D235" i="10"/>
  <c r="E235" i="10" s="1"/>
  <c r="A236" i="10"/>
  <c r="D212" i="10"/>
  <c r="E212" i="10" s="1"/>
  <c r="A213" i="10"/>
  <c r="D189" i="10"/>
  <c r="E189" i="10" s="1"/>
  <c r="A190" i="10"/>
  <c r="D166" i="10"/>
  <c r="E166" i="10" s="1"/>
  <c r="A167" i="10"/>
  <c r="D143" i="10"/>
  <c r="E143" i="10" s="1"/>
  <c r="A144" i="10"/>
  <c r="D120" i="10"/>
  <c r="E120" i="10" s="1"/>
  <c r="A121" i="10"/>
  <c r="D97" i="10"/>
  <c r="E97" i="10" s="1"/>
  <c r="A98" i="10"/>
  <c r="D74" i="10"/>
  <c r="E74" i="10" s="1"/>
  <c r="A75" i="10"/>
  <c r="D51" i="10"/>
  <c r="E51" i="10" s="1"/>
  <c r="A328" i="10"/>
  <c r="D304" i="10"/>
  <c r="E304" i="10" s="1"/>
  <c r="A351" i="10"/>
  <c r="D327" i="10"/>
  <c r="E327" i="10" s="1"/>
  <c r="A397" i="10"/>
  <c r="D373" i="10"/>
  <c r="E373" i="10" s="1"/>
  <c r="A420" i="10"/>
  <c r="D396" i="10"/>
  <c r="E396" i="10" s="1"/>
  <c r="A443" i="10"/>
  <c r="D419" i="10"/>
  <c r="E419" i="10" s="1"/>
  <c r="A489" i="10"/>
  <c r="D465" i="10"/>
  <c r="E465" i="10" s="1"/>
  <c r="A512" i="10"/>
  <c r="D488" i="10"/>
  <c r="E488" i="10" s="1"/>
  <c r="L690" i="19" l="1" a="1"/>
  <c r="L690" i="19" s="1"/>
  <c r="H690" i="19" a="1"/>
  <c r="H690" i="19" s="1"/>
  <c r="G690" i="19" a="1"/>
  <c r="G690" i="19" s="1"/>
  <c r="F690" i="19" a="1"/>
  <c r="F690" i="19" s="1"/>
  <c r="L736" i="19" a="1"/>
  <c r="L736" i="19" s="1"/>
  <c r="H736" i="19" a="1"/>
  <c r="H736" i="19" s="1"/>
  <c r="F736" i="19" a="1"/>
  <c r="F736" i="19" s="1"/>
  <c r="G736" i="19" a="1"/>
  <c r="G736" i="19" s="1"/>
  <c r="L552" i="19" a="1"/>
  <c r="L552" i="19" s="1"/>
  <c r="H552" i="19" a="1"/>
  <c r="H552" i="19" s="1"/>
  <c r="F552" i="19" a="1"/>
  <c r="F552" i="19" s="1"/>
  <c r="G552" i="19" a="1"/>
  <c r="G552" i="19" s="1"/>
  <c r="H575" i="19" a="1"/>
  <c r="H575" i="19" s="1"/>
  <c r="L575" i="19" a="1"/>
  <c r="L575" i="19" s="1"/>
  <c r="G575" i="19" a="1"/>
  <c r="G575" i="19" s="1"/>
  <c r="F575" i="19" a="1"/>
  <c r="F575" i="19" s="1"/>
  <c r="L506" i="19" a="1"/>
  <c r="L506" i="19" s="1"/>
  <c r="H506" i="19" a="1"/>
  <c r="H506" i="19" s="1"/>
  <c r="G506" i="19" a="1"/>
  <c r="G506" i="19" s="1"/>
  <c r="F506" i="19" a="1"/>
  <c r="F506" i="19" s="1"/>
  <c r="L621" i="19" a="1"/>
  <c r="L621" i="19" s="1"/>
  <c r="H621" i="19" a="1"/>
  <c r="H621" i="19" s="1"/>
  <c r="F621" i="19" a="1"/>
  <c r="F621" i="19" s="1"/>
  <c r="G621" i="19" a="1"/>
  <c r="G621" i="19" s="1"/>
  <c r="L644" i="19" a="1"/>
  <c r="L644" i="19" s="1"/>
  <c r="H644" i="19" a="1"/>
  <c r="H644" i="19" s="1"/>
  <c r="F644" i="19" a="1"/>
  <c r="F644" i="19" s="1"/>
  <c r="G644" i="19" a="1"/>
  <c r="G644" i="19" s="1"/>
  <c r="L483" i="19" a="1"/>
  <c r="L483" i="19" s="1"/>
  <c r="H483" i="19" a="1"/>
  <c r="H483" i="19" s="1"/>
  <c r="G483" i="19" a="1"/>
  <c r="G483" i="19" s="1"/>
  <c r="F483" i="19" a="1"/>
  <c r="F483" i="19" s="1"/>
  <c r="L529" i="19" a="1"/>
  <c r="L529" i="19" s="1"/>
  <c r="H529" i="19" a="1"/>
  <c r="H529" i="19" s="1"/>
  <c r="G529" i="19" a="1"/>
  <c r="G529" i="19" s="1"/>
  <c r="F529" i="19" a="1"/>
  <c r="F529" i="19" s="1"/>
  <c r="L598" i="19" a="1"/>
  <c r="L598" i="19" s="1"/>
  <c r="H598" i="19" a="1"/>
  <c r="H598" i="19" s="1"/>
  <c r="F598" i="19" a="1"/>
  <c r="F598" i="19" s="1"/>
  <c r="G598" i="19" a="1"/>
  <c r="G598" i="19" s="1"/>
  <c r="L667" i="19" a="1"/>
  <c r="L667" i="19" s="1"/>
  <c r="G667" i="19" a="1"/>
  <c r="G667" i="19" s="1"/>
  <c r="H667" i="19" a="1"/>
  <c r="H667" i="19" s="1"/>
  <c r="F667" i="19" a="1"/>
  <c r="F667" i="19" s="1"/>
  <c r="L713" i="19" a="1"/>
  <c r="L713" i="19" s="1"/>
  <c r="G713" i="19" a="1"/>
  <c r="G713" i="19" s="1"/>
  <c r="H713" i="19" a="1"/>
  <c r="H713" i="19" s="1"/>
  <c r="F713" i="19" a="1"/>
  <c r="F713" i="19" s="1"/>
  <c r="A553" i="19"/>
  <c r="A622" i="19"/>
  <c r="A576" i="19"/>
  <c r="A645" i="19"/>
  <c r="A714" i="19"/>
  <c r="A691" i="19"/>
  <c r="A599" i="19"/>
  <c r="A668" i="19"/>
  <c r="A737" i="19"/>
  <c r="A530" i="19"/>
  <c r="A507" i="19"/>
  <c r="A536" i="10"/>
  <c r="D512" i="10"/>
  <c r="E512" i="10" s="1"/>
  <c r="A513" i="10"/>
  <c r="D489" i="10"/>
  <c r="E489" i="10" s="1"/>
  <c r="A467" i="10"/>
  <c r="D443" i="10"/>
  <c r="E443" i="10" s="1"/>
  <c r="A444" i="10"/>
  <c r="D420" i="10"/>
  <c r="E420" i="10" s="1"/>
  <c r="A421" i="10"/>
  <c r="D397" i="10"/>
  <c r="E397" i="10" s="1"/>
  <c r="A375" i="10"/>
  <c r="D351" i="10"/>
  <c r="E351" i="10" s="1"/>
  <c r="A352" i="10"/>
  <c r="D328" i="10"/>
  <c r="E328" i="10" s="1"/>
  <c r="A99" i="10"/>
  <c r="D75" i="10"/>
  <c r="E75" i="10" s="1"/>
  <c r="A122" i="10"/>
  <c r="D98" i="10"/>
  <c r="E98" i="10" s="1"/>
  <c r="A145" i="10"/>
  <c r="D121" i="10"/>
  <c r="E121" i="10" s="1"/>
  <c r="A168" i="10"/>
  <c r="D144" i="10"/>
  <c r="E144" i="10" s="1"/>
  <c r="A191" i="10"/>
  <c r="D167" i="10"/>
  <c r="E167" i="10" s="1"/>
  <c r="A214" i="10"/>
  <c r="D190" i="10"/>
  <c r="E190" i="10" s="1"/>
  <c r="A237" i="10"/>
  <c r="D213" i="10"/>
  <c r="E213" i="10" s="1"/>
  <c r="A260" i="10"/>
  <c r="D236" i="10"/>
  <c r="E236" i="10" s="1"/>
  <c r="A283" i="10"/>
  <c r="D259" i="10"/>
  <c r="E259" i="10" s="1"/>
  <c r="A306" i="10"/>
  <c r="D282" i="10"/>
  <c r="E282" i="10" s="1"/>
  <c r="A329" i="10"/>
  <c r="D305" i="10"/>
  <c r="E305" i="10" s="1"/>
  <c r="A398" i="10"/>
  <c r="D374" i="10"/>
  <c r="E374" i="10" s="1"/>
  <c r="A490" i="10"/>
  <c r="D466" i="10"/>
  <c r="E466" i="10" s="1"/>
  <c r="A582" i="10"/>
  <c r="D558" i="10"/>
  <c r="E558" i="10" s="1"/>
  <c r="A652" i="10"/>
  <c r="D628" i="10"/>
  <c r="E628" i="10" s="1"/>
  <c r="A605" i="10"/>
  <c r="D581" i="10"/>
  <c r="E581" i="10" s="1"/>
  <c r="A559" i="10"/>
  <c r="D535" i="10"/>
  <c r="E535" i="10" s="1"/>
  <c r="L668" i="19" l="1" a="1"/>
  <c r="L668" i="19" s="1"/>
  <c r="H668" i="19" a="1"/>
  <c r="H668" i="19" s="1"/>
  <c r="F668" i="19" a="1"/>
  <c r="F668" i="19" s="1"/>
  <c r="G668" i="19" a="1"/>
  <c r="G668" i="19" s="1"/>
  <c r="H645" i="19" a="1"/>
  <c r="H645" i="19" s="1"/>
  <c r="L645" i="19" a="1"/>
  <c r="L645" i="19" s="1"/>
  <c r="G645" i="19" a="1"/>
  <c r="G645" i="19" s="1"/>
  <c r="F645" i="19" a="1"/>
  <c r="F645" i="19" s="1"/>
  <c r="L530" i="19" a="1"/>
  <c r="L530" i="19" s="1"/>
  <c r="G530" i="19" a="1"/>
  <c r="G530" i="19" s="1"/>
  <c r="H530" i="19" a="1"/>
  <c r="H530" i="19" s="1"/>
  <c r="F530" i="19" a="1"/>
  <c r="F530" i="19" s="1"/>
  <c r="L691" i="19" a="1"/>
  <c r="L691" i="19" s="1"/>
  <c r="H691" i="19" a="1"/>
  <c r="H691" i="19" s="1"/>
  <c r="F691" i="19" a="1"/>
  <c r="F691" i="19" s="1"/>
  <c r="G691" i="19" a="1"/>
  <c r="G691" i="19" s="1"/>
  <c r="L622" i="19" a="1"/>
  <c r="L622" i="19" s="1"/>
  <c r="G622" i="19" a="1"/>
  <c r="G622" i="19" s="1"/>
  <c r="F622" i="19" a="1"/>
  <c r="F622" i="19" s="1"/>
  <c r="H622" i="19" a="1"/>
  <c r="H622" i="19" s="1"/>
  <c r="L737" i="19" a="1"/>
  <c r="L737" i="19" s="1"/>
  <c r="H737" i="19" a="1"/>
  <c r="H737" i="19" s="1"/>
  <c r="G737" i="19" a="1"/>
  <c r="G737" i="19" s="1"/>
  <c r="F737" i="19" a="1"/>
  <c r="F737" i="19" s="1"/>
  <c r="L714" i="19" a="1"/>
  <c r="L714" i="19" s="1"/>
  <c r="H714" i="19" a="1"/>
  <c r="H714" i="19" s="1"/>
  <c r="G714" i="19" a="1"/>
  <c r="G714" i="19" s="1"/>
  <c r="F714" i="19" a="1"/>
  <c r="F714" i="19" s="1"/>
  <c r="L553" i="19" a="1"/>
  <c r="L553" i="19" s="1"/>
  <c r="G553" i="19" a="1"/>
  <c r="G553" i="19" s="1"/>
  <c r="H553" i="19" a="1"/>
  <c r="H553" i="19" s="1"/>
  <c r="F553" i="19" a="1"/>
  <c r="F553" i="19" s="1"/>
  <c r="L507" i="19" a="1"/>
  <c r="L507" i="19" s="1"/>
  <c r="H507" i="19" a="1"/>
  <c r="H507" i="19" s="1"/>
  <c r="G507" i="19" a="1"/>
  <c r="G507" i="19" s="1"/>
  <c r="F507" i="19" a="1"/>
  <c r="F507" i="19" s="1"/>
  <c r="L599" i="19" a="1"/>
  <c r="L599" i="19" s="1"/>
  <c r="G599" i="19" a="1"/>
  <c r="G599" i="19" s="1"/>
  <c r="H599" i="19" a="1"/>
  <c r="H599" i="19" s="1"/>
  <c r="F599" i="19" a="1"/>
  <c r="F599" i="19" s="1"/>
  <c r="L576" i="19" a="1"/>
  <c r="L576" i="19" s="1"/>
  <c r="H576" i="19" a="1"/>
  <c r="H576" i="19" s="1"/>
  <c r="G576" i="19" a="1"/>
  <c r="G576" i="19" s="1"/>
  <c r="F576" i="19" a="1"/>
  <c r="F576" i="19" s="1"/>
  <c r="A692" i="19"/>
  <c r="A623" i="19"/>
  <c r="A738" i="19"/>
  <c r="A669" i="19"/>
  <c r="A646" i="19"/>
  <c r="A531" i="19"/>
  <c r="A554" i="19"/>
  <c r="A715" i="19"/>
  <c r="A600" i="19"/>
  <c r="A577" i="19"/>
  <c r="A583" i="10"/>
  <c r="D559" i="10"/>
  <c r="E559" i="10" s="1"/>
  <c r="A629" i="10"/>
  <c r="D605" i="10"/>
  <c r="E605" i="10" s="1"/>
  <c r="A676" i="10"/>
  <c r="D652" i="10"/>
  <c r="E652" i="10" s="1"/>
  <c r="A606" i="10"/>
  <c r="D582" i="10"/>
  <c r="E582" i="10" s="1"/>
  <c r="A514" i="10"/>
  <c r="D490" i="10"/>
  <c r="E490" i="10" s="1"/>
  <c r="A422" i="10"/>
  <c r="D398" i="10"/>
  <c r="E398" i="10" s="1"/>
  <c r="A353" i="10"/>
  <c r="D329" i="10"/>
  <c r="E329" i="10" s="1"/>
  <c r="A330" i="10"/>
  <c r="D306" i="10"/>
  <c r="E306" i="10" s="1"/>
  <c r="A307" i="10"/>
  <c r="D283" i="10"/>
  <c r="E283" i="10" s="1"/>
  <c r="A284" i="10"/>
  <c r="D260" i="10"/>
  <c r="E260" i="10" s="1"/>
  <c r="A261" i="10"/>
  <c r="D237" i="10"/>
  <c r="E237" i="10" s="1"/>
  <c r="A238" i="10"/>
  <c r="D214" i="10"/>
  <c r="E214" i="10" s="1"/>
  <c r="A215" i="10"/>
  <c r="D191" i="10"/>
  <c r="E191" i="10" s="1"/>
  <c r="A192" i="10"/>
  <c r="D168" i="10"/>
  <c r="E168" i="10" s="1"/>
  <c r="A169" i="10"/>
  <c r="D145" i="10"/>
  <c r="E145" i="10" s="1"/>
  <c r="A146" i="10"/>
  <c r="D122" i="10"/>
  <c r="E122" i="10" s="1"/>
  <c r="A123" i="10"/>
  <c r="D99" i="10"/>
  <c r="E99" i="10" s="1"/>
  <c r="A376" i="10"/>
  <c r="D352" i="10"/>
  <c r="E352" i="10" s="1"/>
  <c r="A399" i="10"/>
  <c r="D375" i="10"/>
  <c r="E375" i="10" s="1"/>
  <c r="A445" i="10"/>
  <c r="D421" i="10"/>
  <c r="E421" i="10" s="1"/>
  <c r="A468" i="10"/>
  <c r="D444" i="10"/>
  <c r="E444" i="10" s="1"/>
  <c r="A491" i="10"/>
  <c r="D467" i="10"/>
  <c r="E467" i="10" s="1"/>
  <c r="A537" i="10"/>
  <c r="D513" i="10"/>
  <c r="E513" i="10" s="1"/>
  <c r="A560" i="10"/>
  <c r="D536" i="10"/>
  <c r="E536" i="10" s="1"/>
  <c r="L715" i="19" l="1" a="1"/>
  <c r="L715" i="19" s="1"/>
  <c r="H715" i="19" a="1"/>
  <c r="H715" i="19" s="1"/>
  <c r="G715" i="19" a="1"/>
  <c r="G715" i="19" s="1"/>
  <c r="F715" i="19" a="1"/>
  <c r="F715" i="19" s="1"/>
  <c r="L669" i="19" a="1"/>
  <c r="L669" i="19" s="1"/>
  <c r="G669" i="19" a="1"/>
  <c r="G669" i="19" s="1"/>
  <c r="H669" i="19" a="1"/>
  <c r="H669" i="19" s="1"/>
  <c r="F669" i="19" a="1"/>
  <c r="F669" i="19" s="1"/>
  <c r="L554" i="19" a="1"/>
  <c r="L554" i="19" s="1"/>
  <c r="H554" i="19" a="1"/>
  <c r="H554" i="19" s="1"/>
  <c r="G554" i="19" a="1"/>
  <c r="G554" i="19" s="1"/>
  <c r="F554" i="19" a="1"/>
  <c r="F554" i="19" s="1"/>
  <c r="L738" i="19" a="1"/>
  <c r="L738" i="19" s="1"/>
  <c r="H738" i="19" a="1"/>
  <c r="H738" i="19" s="1"/>
  <c r="G738" i="19" a="1"/>
  <c r="G738" i="19" s="1"/>
  <c r="F738" i="19" a="1"/>
  <c r="F738" i="19" s="1"/>
  <c r="L577" i="19" a="1"/>
  <c r="L577" i="19" s="1"/>
  <c r="H577" i="19" a="1"/>
  <c r="H577" i="19" s="1"/>
  <c r="G577" i="19" a="1"/>
  <c r="G577" i="19" s="1"/>
  <c r="F577" i="19" a="1"/>
  <c r="F577" i="19" s="1"/>
  <c r="L531" i="19" a="1"/>
  <c r="L531" i="19" s="1"/>
  <c r="H531" i="19" a="1"/>
  <c r="H531" i="19" s="1"/>
  <c r="G531" i="19" a="1"/>
  <c r="G531" i="19" s="1"/>
  <c r="F531" i="19" a="1"/>
  <c r="F531" i="19" s="1"/>
  <c r="L623" i="19" a="1"/>
  <c r="L623" i="19" s="1"/>
  <c r="H623" i="19" a="1"/>
  <c r="H623" i="19" s="1"/>
  <c r="G623" i="19" a="1"/>
  <c r="G623" i="19" s="1"/>
  <c r="F623" i="19" a="1"/>
  <c r="F623" i="19" s="1"/>
  <c r="L600" i="19" a="1"/>
  <c r="L600" i="19" s="1"/>
  <c r="H600" i="19" a="1"/>
  <c r="H600" i="19" s="1"/>
  <c r="G600" i="19" a="1"/>
  <c r="G600" i="19" s="1"/>
  <c r="F600" i="19" a="1"/>
  <c r="F600" i="19" s="1"/>
  <c r="L646" i="19" a="1"/>
  <c r="L646" i="19" s="1"/>
  <c r="G646" i="19" a="1"/>
  <c r="G646" i="19" s="1"/>
  <c r="H646" i="19" a="1"/>
  <c r="H646" i="19" s="1"/>
  <c r="F646" i="19" a="1"/>
  <c r="F646" i="19" s="1"/>
  <c r="L692" i="19" a="1"/>
  <c r="L692" i="19" s="1"/>
  <c r="H692" i="19" a="1"/>
  <c r="H692" i="19" s="1"/>
  <c r="G692" i="19" a="1"/>
  <c r="G692" i="19" s="1"/>
  <c r="F692" i="19" a="1"/>
  <c r="F692" i="19" s="1"/>
  <c r="A601" i="19"/>
  <c r="A624" i="19"/>
  <c r="A739" i="19"/>
  <c r="A578" i="19"/>
  <c r="A555" i="19"/>
  <c r="A670" i="19"/>
  <c r="A693" i="19"/>
  <c r="A647" i="19"/>
  <c r="A716" i="19"/>
  <c r="A584" i="10"/>
  <c r="D560" i="10"/>
  <c r="E560" i="10" s="1"/>
  <c r="A561" i="10"/>
  <c r="D537" i="10"/>
  <c r="E537" i="10" s="1"/>
  <c r="A515" i="10"/>
  <c r="D491" i="10"/>
  <c r="E491" i="10" s="1"/>
  <c r="A492" i="10"/>
  <c r="D468" i="10"/>
  <c r="E468" i="10" s="1"/>
  <c r="A469" i="10"/>
  <c r="D445" i="10"/>
  <c r="E445" i="10" s="1"/>
  <c r="A423" i="10"/>
  <c r="D399" i="10"/>
  <c r="E399" i="10" s="1"/>
  <c r="A400" i="10"/>
  <c r="D376" i="10"/>
  <c r="E376" i="10" s="1"/>
  <c r="A147" i="10"/>
  <c r="D123" i="10"/>
  <c r="E123" i="10" s="1"/>
  <c r="A170" i="10"/>
  <c r="D146" i="10"/>
  <c r="E146" i="10" s="1"/>
  <c r="A193" i="10"/>
  <c r="D169" i="10"/>
  <c r="E169" i="10" s="1"/>
  <c r="A216" i="10"/>
  <c r="D192" i="10"/>
  <c r="E192" i="10" s="1"/>
  <c r="A239" i="10"/>
  <c r="D215" i="10"/>
  <c r="E215" i="10" s="1"/>
  <c r="A262" i="10"/>
  <c r="D238" i="10"/>
  <c r="E238" i="10" s="1"/>
  <c r="A285" i="10"/>
  <c r="D261" i="10"/>
  <c r="E261" i="10" s="1"/>
  <c r="A308" i="10"/>
  <c r="D284" i="10"/>
  <c r="E284" i="10" s="1"/>
  <c r="A331" i="10"/>
  <c r="D307" i="10"/>
  <c r="E307" i="10" s="1"/>
  <c r="A354" i="10"/>
  <c r="D330" i="10"/>
  <c r="E330" i="10" s="1"/>
  <c r="A377" i="10"/>
  <c r="D353" i="10"/>
  <c r="E353" i="10" s="1"/>
  <c r="A446" i="10"/>
  <c r="D422" i="10"/>
  <c r="E422" i="10" s="1"/>
  <c r="A538" i="10"/>
  <c r="D514" i="10"/>
  <c r="E514" i="10" s="1"/>
  <c r="A630" i="10"/>
  <c r="D606" i="10"/>
  <c r="E606" i="10" s="1"/>
  <c r="A700" i="10"/>
  <c r="D676" i="10"/>
  <c r="E676" i="10" s="1"/>
  <c r="A653" i="10"/>
  <c r="D629" i="10"/>
  <c r="E629" i="10" s="1"/>
  <c r="A607" i="10"/>
  <c r="D583" i="10"/>
  <c r="E583" i="10" s="1"/>
  <c r="L555" i="19" l="1" a="1"/>
  <c r="L555" i="19" s="1"/>
  <c r="H555" i="19" a="1"/>
  <c r="H555" i="19" s="1"/>
  <c r="G555" i="19" a="1"/>
  <c r="G555" i="19" s="1"/>
  <c r="F555" i="19" a="1"/>
  <c r="F555" i="19" s="1"/>
  <c r="L578" i="19" a="1"/>
  <c r="L578" i="19" s="1"/>
  <c r="H578" i="19" a="1"/>
  <c r="H578" i="19" s="1"/>
  <c r="F578" i="19" a="1"/>
  <c r="F578" i="19" s="1"/>
  <c r="G578" i="19" a="1"/>
  <c r="G578" i="19" s="1"/>
  <c r="L693" i="19" a="1"/>
  <c r="L693" i="19" s="1"/>
  <c r="G693" i="19" a="1"/>
  <c r="G693" i="19" s="1"/>
  <c r="H693" i="19" a="1"/>
  <c r="H693" i="19" s="1"/>
  <c r="F693" i="19" a="1"/>
  <c r="F693" i="19" s="1"/>
  <c r="L739" i="19" a="1"/>
  <c r="L739" i="19" s="1"/>
  <c r="H739" i="19" a="1"/>
  <c r="H739" i="19" s="1"/>
  <c r="G739" i="19" a="1"/>
  <c r="G739" i="19" s="1"/>
  <c r="F739" i="19" a="1"/>
  <c r="F739" i="19" s="1"/>
  <c r="L716" i="19" a="1"/>
  <c r="L716" i="19" s="1"/>
  <c r="H716" i="19" a="1"/>
  <c r="H716" i="19" s="1"/>
  <c r="G716" i="19" a="1"/>
  <c r="G716" i="19" s="1"/>
  <c r="F716" i="19" a="1"/>
  <c r="F716" i="19" s="1"/>
  <c r="H601" i="19" a="1"/>
  <c r="H601" i="19" s="1"/>
  <c r="G601" i="19" a="1"/>
  <c r="G601" i="19" s="1"/>
  <c r="F601" i="19" a="1"/>
  <c r="F601" i="19" s="1"/>
  <c r="L601" i="19" a="1"/>
  <c r="L601" i="19" s="1"/>
  <c r="L647" i="19" a="1"/>
  <c r="L647" i="19" s="1"/>
  <c r="H647" i="19" a="1"/>
  <c r="H647" i="19" s="1"/>
  <c r="G647" i="19" a="1"/>
  <c r="G647" i="19" s="1"/>
  <c r="F647" i="19" a="1"/>
  <c r="F647" i="19" s="1"/>
  <c r="L670" i="19" a="1"/>
  <c r="L670" i="19" s="1"/>
  <c r="H670" i="19" a="1"/>
  <c r="H670" i="19" s="1"/>
  <c r="G670" i="19" a="1"/>
  <c r="G670" i="19" s="1"/>
  <c r="F670" i="19" a="1"/>
  <c r="F670" i="19" s="1"/>
  <c r="L624" i="19" a="1"/>
  <c r="L624" i="19" s="1"/>
  <c r="H624" i="19" a="1"/>
  <c r="H624" i="19" s="1"/>
  <c r="G624" i="19" a="1"/>
  <c r="G624" i="19" s="1"/>
  <c r="F624" i="19" a="1"/>
  <c r="F624" i="19" s="1"/>
  <c r="A740" i="19"/>
  <c r="A671" i="19"/>
  <c r="A717" i="19"/>
  <c r="A694" i="19"/>
  <c r="A579" i="19"/>
  <c r="A602" i="19"/>
  <c r="A648" i="19"/>
  <c r="A625" i="19"/>
  <c r="A631" i="10"/>
  <c r="D607" i="10"/>
  <c r="E607" i="10" s="1"/>
  <c r="A677" i="10"/>
  <c r="D653" i="10"/>
  <c r="E653" i="10" s="1"/>
  <c r="D700" i="10"/>
  <c r="E700" i="10" s="1"/>
  <c r="A654" i="10"/>
  <c r="D630" i="10"/>
  <c r="E630" i="10" s="1"/>
  <c r="A562" i="10"/>
  <c r="D538" i="10"/>
  <c r="E538" i="10" s="1"/>
  <c r="A470" i="10"/>
  <c r="D446" i="10"/>
  <c r="E446" i="10" s="1"/>
  <c r="A401" i="10"/>
  <c r="D377" i="10"/>
  <c r="E377" i="10" s="1"/>
  <c r="A378" i="10"/>
  <c r="D354" i="10"/>
  <c r="E354" i="10" s="1"/>
  <c r="A355" i="10"/>
  <c r="D331" i="10"/>
  <c r="E331" i="10" s="1"/>
  <c r="A332" i="10"/>
  <c r="D308" i="10"/>
  <c r="E308" i="10" s="1"/>
  <c r="A309" i="10"/>
  <c r="D285" i="10"/>
  <c r="E285" i="10" s="1"/>
  <c r="A286" i="10"/>
  <c r="D262" i="10"/>
  <c r="E262" i="10" s="1"/>
  <c r="A263" i="10"/>
  <c r="D239" i="10"/>
  <c r="E239" i="10" s="1"/>
  <c r="A240" i="10"/>
  <c r="D216" i="10"/>
  <c r="E216" i="10" s="1"/>
  <c r="A217" i="10"/>
  <c r="D193" i="10"/>
  <c r="E193" i="10" s="1"/>
  <c r="A194" i="10"/>
  <c r="D170" i="10"/>
  <c r="E170" i="10" s="1"/>
  <c r="A171" i="10"/>
  <c r="D147" i="10"/>
  <c r="E147" i="10" s="1"/>
  <c r="A424" i="10"/>
  <c r="D400" i="10"/>
  <c r="E400" i="10" s="1"/>
  <c r="A447" i="10"/>
  <c r="D423" i="10"/>
  <c r="E423" i="10" s="1"/>
  <c r="A493" i="10"/>
  <c r="D469" i="10"/>
  <c r="E469" i="10" s="1"/>
  <c r="A516" i="10"/>
  <c r="D492" i="10"/>
  <c r="E492" i="10" s="1"/>
  <c r="A539" i="10"/>
  <c r="D515" i="10"/>
  <c r="E515" i="10" s="1"/>
  <c r="A585" i="10"/>
  <c r="D561" i="10"/>
  <c r="E561" i="10" s="1"/>
  <c r="A608" i="10"/>
  <c r="D584" i="10"/>
  <c r="E584" i="10" s="1"/>
  <c r="L625" i="19" l="1" a="1"/>
  <c r="L625" i="19" s="1"/>
  <c r="H625" i="19" a="1"/>
  <c r="H625" i="19" s="1"/>
  <c r="F625" i="19" a="1"/>
  <c r="F625" i="19" s="1"/>
  <c r="G625" i="19" a="1"/>
  <c r="G625" i="19" s="1"/>
  <c r="L694" i="19" a="1"/>
  <c r="L694" i="19" s="1"/>
  <c r="H694" i="19" a="1"/>
  <c r="H694" i="19" s="1"/>
  <c r="G694" i="19" a="1"/>
  <c r="G694" i="19" s="1"/>
  <c r="F694" i="19" a="1"/>
  <c r="F694" i="19" s="1"/>
  <c r="L648" i="19" a="1"/>
  <c r="L648" i="19" s="1"/>
  <c r="H648" i="19" a="1"/>
  <c r="H648" i="19" s="1"/>
  <c r="F648" i="19" a="1"/>
  <c r="F648" i="19" s="1"/>
  <c r="G648" i="19" a="1"/>
  <c r="G648" i="19" s="1"/>
  <c r="L717" i="19" a="1"/>
  <c r="L717" i="19" s="1"/>
  <c r="G717" i="19" a="1"/>
  <c r="G717" i="19" s="1"/>
  <c r="F717" i="19" a="1"/>
  <c r="F717" i="19" s="1"/>
  <c r="H717" i="19" a="1"/>
  <c r="H717" i="19" s="1"/>
  <c r="L602" i="19" a="1"/>
  <c r="L602" i="19" s="1"/>
  <c r="H602" i="19" a="1"/>
  <c r="H602" i="19" s="1"/>
  <c r="G602" i="19" a="1"/>
  <c r="G602" i="19" s="1"/>
  <c r="F602" i="19" a="1"/>
  <c r="F602" i="19" s="1"/>
  <c r="L671" i="19" a="1"/>
  <c r="L671" i="19" s="1"/>
  <c r="H671" i="19" a="1"/>
  <c r="H671" i="19" s="1"/>
  <c r="G671" i="19" a="1"/>
  <c r="G671" i="19" s="1"/>
  <c r="F671" i="19" a="1"/>
  <c r="F671" i="19" s="1"/>
  <c r="L579" i="19" a="1"/>
  <c r="L579" i="19" s="1"/>
  <c r="H579" i="19" a="1"/>
  <c r="H579" i="19" s="1"/>
  <c r="G579" i="19" a="1"/>
  <c r="G579" i="19" s="1"/>
  <c r="F579" i="19" a="1"/>
  <c r="F579" i="19" s="1"/>
  <c r="L740" i="19" a="1"/>
  <c r="L740" i="19" s="1"/>
  <c r="G740" i="19" a="1"/>
  <c r="G740" i="19" s="1"/>
  <c r="H740" i="19" a="1"/>
  <c r="H740" i="19" s="1"/>
  <c r="F740" i="19" a="1"/>
  <c r="F740" i="19" s="1"/>
  <c r="A649" i="19"/>
  <c r="A672" i="19"/>
  <c r="A626" i="19"/>
  <c r="A603" i="19"/>
  <c r="A718" i="19"/>
  <c r="A741" i="19"/>
  <c r="A695" i="19"/>
  <c r="A632" i="10"/>
  <c r="D608" i="10"/>
  <c r="E608" i="10" s="1"/>
  <c r="A609" i="10"/>
  <c r="D585" i="10"/>
  <c r="E585" i="10" s="1"/>
  <c r="A563" i="10"/>
  <c r="D539" i="10"/>
  <c r="E539" i="10" s="1"/>
  <c r="A540" i="10"/>
  <c r="D516" i="10"/>
  <c r="E516" i="10" s="1"/>
  <c r="A517" i="10"/>
  <c r="D493" i="10"/>
  <c r="E493" i="10" s="1"/>
  <c r="A471" i="10"/>
  <c r="D447" i="10"/>
  <c r="E447" i="10" s="1"/>
  <c r="A448" i="10"/>
  <c r="D424" i="10"/>
  <c r="E424" i="10" s="1"/>
  <c r="A195" i="10"/>
  <c r="D171" i="10"/>
  <c r="E171" i="10" s="1"/>
  <c r="A218" i="10"/>
  <c r="D194" i="10"/>
  <c r="E194" i="10" s="1"/>
  <c r="A241" i="10"/>
  <c r="D217" i="10"/>
  <c r="E217" i="10" s="1"/>
  <c r="A264" i="10"/>
  <c r="D240" i="10"/>
  <c r="E240" i="10" s="1"/>
  <c r="A287" i="10"/>
  <c r="D263" i="10"/>
  <c r="E263" i="10" s="1"/>
  <c r="A310" i="10"/>
  <c r="D286" i="10"/>
  <c r="E286" i="10" s="1"/>
  <c r="A333" i="10"/>
  <c r="D309" i="10"/>
  <c r="E309" i="10" s="1"/>
  <c r="A356" i="10"/>
  <c r="D332" i="10"/>
  <c r="E332" i="10" s="1"/>
  <c r="A379" i="10"/>
  <c r="D355" i="10"/>
  <c r="E355" i="10" s="1"/>
  <c r="A402" i="10"/>
  <c r="D378" i="10"/>
  <c r="E378" i="10" s="1"/>
  <c r="A425" i="10"/>
  <c r="D401" i="10"/>
  <c r="E401" i="10" s="1"/>
  <c r="A494" i="10"/>
  <c r="D470" i="10"/>
  <c r="E470" i="10" s="1"/>
  <c r="A586" i="10"/>
  <c r="D562" i="10"/>
  <c r="E562" i="10" s="1"/>
  <c r="A678" i="10"/>
  <c r="D654" i="10"/>
  <c r="E654" i="10" s="1"/>
  <c r="A701" i="10"/>
  <c r="D677" i="10"/>
  <c r="E677" i="10" s="1"/>
  <c r="A655" i="10"/>
  <c r="D631" i="10"/>
  <c r="E631" i="10" s="1"/>
  <c r="L741" i="19" l="1" a="1"/>
  <c r="L741" i="19" s="1"/>
  <c r="H741" i="19" a="1"/>
  <c r="H741" i="19" s="1"/>
  <c r="G741" i="19" a="1"/>
  <c r="G741" i="19" s="1"/>
  <c r="F741" i="19" a="1"/>
  <c r="F741" i="19" s="1"/>
  <c r="L672" i="19" a="1"/>
  <c r="L672" i="19" s="1"/>
  <c r="H672" i="19" a="1"/>
  <c r="H672" i="19" s="1"/>
  <c r="G672" i="19" a="1"/>
  <c r="G672" i="19" s="1"/>
  <c r="F672" i="19" a="1"/>
  <c r="F672" i="19" s="1"/>
  <c r="L603" i="19" a="1"/>
  <c r="L603" i="19" s="1"/>
  <c r="H603" i="19" a="1"/>
  <c r="H603" i="19" s="1"/>
  <c r="G603" i="19" a="1"/>
  <c r="G603" i="19" s="1"/>
  <c r="F603" i="19" a="1"/>
  <c r="F603" i="19" s="1"/>
  <c r="L695" i="19" a="1"/>
  <c r="L695" i="19" s="1"/>
  <c r="H695" i="19" a="1"/>
  <c r="H695" i="19" s="1"/>
  <c r="G695" i="19" a="1"/>
  <c r="G695" i="19" s="1"/>
  <c r="F695" i="19" a="1"/>
  <c r="F695" i="19" s="1"/>
  <c r="L626" i="19" a="1"/>
  <c r="L626" i="19" s="1"/>
  <c r="H626" i="19" a="1"/>
  <c r="H626" i="19" s="1"/>
  <c r="G626" i="19" a="1"/>
  <c r="G626" i="19" s="1"/>
  <c r="F626" i="19" a="1"/>
  <c r="F626" i="19" s="1"/>
  <c r="L718" i="19" a="1"/>
  <c r="L718" i="19" s="1"/>
  <c r="G718" i="19" a="1"/>
  <c r="G718" i="19" s="1"/>
  <c r="H718" i="19" a="1"/>
  <c r="H718" i="19" s="1"/>
  <c r="F718" i="19" a="1"/>
  <c r="F718" i="19" s="1"/>
  <c r="L649" i="19" a="1"/>
  <c r="L649" i="19" s="1"/>
  <c r="H649" i="19" a="1"/>
  <c r="H649" i="19" s="1"/>
  <c r="G649" i="19" a="1"/>
  <c r="G649" i="19" s="1"/>
  <c r="F649" i="19" a="1"/>
  <c r="F649" i="19" s="1"/>
  <c r="A719" i="19"/>
  <c r="A742" i="19"/>
  <c r="A627" i="19"/>
  <c r="A650" i="19"/>
  <c r="A696" i="19"/>
  <c r="A673" i="19"/>
  <c r="A679" i="10"/>
  <c r="D655" i="10"/>
  <c r="E655" i="10" s="1"/>
  <c r="D701" i="10"/>
  <c r="E701" i="10" s="1"/>
  <c r="A702" i="10"/>
  <c r="D678" i="10"/>
  <c r="E678" i="10" s="1"/>
  <c r="A610" i="10"/>
  <c r="D586" i="10"/>
  <c r="E586" i="10" s="1"/>
  <c r="A518" i="10"/>
  <c r="D494" i="10"/>
  <c r="E494" i="10" s="1"/>
  <c r="A449" i="10"/>
  <c r="D425" i="10"/>
  <c r="E425" i="10" s="1"/>
  <c r="A426" i="10"/>
  <c r="D402" i="10"/>
  <c r="E402" i="10" s="1"/>
  <c r="A403" i="10"/>
  <c r="D379" i="10"/>
  <c r="E379" i="10" s="1"/>
  <c r="A380" i="10"/>
  <c r="D356" i="10"/>
  <c r="E356" i="10" s="1"/>
  <c r="A357" i="10"/>
  <c r="D333" i="10"/>
  <c r="E333" i="10" s="1"/>
  <c r="A334" i="10"/>
  <c r="D310" i="10"/>
  <c r="E310" i="10" s="1"/>
  <c r="A311" i="10"/>
  <c r="D287" i="10"/>
  <c r="E287" i="10" s="1"/>
  <c r="A288" i="10"/>
  <c r="D264" i="10"/>
  <c r="E264" i="10" s="1"/>
  <c r="A265" i="10"/>
  <c r="D241" i="10"/>
  <c r="E241" i="10" s="1"/>
  <c r="A242" i="10"/>
  <c r="D218" i="10"/>
  <c r="E218" i="10" s="1"/>
  <c r="A219" i="10"/>
  <c r="D195" i="10"/>
  <c r="E195" i="10" s="1"/>
  <c r="A472" i="10"/>
  <c r="D448" i="10"/>
  <c r="E448" i="10" s="1"/>
  <c r="A495" i="10"/>
  <c r="D471" i="10"/>
  <c r="E471" i="10" s="1"/>
  <c r="A541" i="10"/>
  <c r="D517" i="10"/>
  <c r="E517" i="10" s="1"/>
  <c r="A564" i="10"/>
  <c r="D540" i="10"/>
  <c r="E540" i="10" s="1"/>
  <c r="A587" i="10"/>
  <c r="D563" i="10"/>
  <c r="E563" i="10" s="1"/>
  <c r="A633" i="10"/>
  <c r="D609" i="10"/>
  <c r="E609" i="10" s="1"/>
  <c r="A656" i="10"/>
  <c r="D632" i="10"/>
  <c r="E632" i="10" s="1"/>
  <c r="L650" i="19" l="1" a="1"/>
  <c r="L650" i="19" s="1"/>
  <c r="H650" i="19" a="1"/>
  <c r="H650" i="19" s="1"/>
  <c r="G650" i="19" a="1"/>
  <c r="G650" i="19" s="1"/>
  <c r="F650" i="19" a="1"/>
  <c r="F650" i="19" s="1"/>
  <c r="H627" i="19" a="1"/>
  <c r="H627" i="19" s="1"/>
  <c r="L627" i="19" a="1"/>
  <c r="L627" i="19" s="1"/>
  <c r="F627" i="19" a="1"/>
  <c r="F627" i="19" s="1"/>
  <c r="G627" i="19" a="1"/>
  <c r="G627" i="19" s="1"/>
  <c r="L696" i="19" a="1"/>
  <c r="L696" i="19" s="1"/>
  <c r="G696" i="19" a="1"/>
  <c r="G696" i="19" s="1"/>
  <c r="H696" i="19" a="1"/>
  <c r="H696" i="19" s="1"/>
  <c r="F696" i="19" a="1"/>
  <c r="F696" i="19" s="1"/>
  <c r="L719" i="19" a="1"/>
  <c r="L719" i="19" s="1"/>
  <c r="H719" i="19" a="1"/>
  <c r="H719" i="19" s="1"/>
  <c r="G719" i="19" a="1"/>
  <c r="G719" i="19" s="1"/>
  <c r="F719" i="19" a="1"/>
  <c r="F719" i="19" s="1"/>
  <c r="L673" i="19" a="1"/>
  <c r="L673" i="19" s="1"/>
  <c r="H673" i="19" a="1"/>
  <c r="H673" i="19" s="1"/>
  <c r="G673" i="19" a="1"/>
  <c r="G673" i="19" s="1"/>
  <c r="F673" i="19" a="1"/>
  <c r="F673" i="19" s="1"/>
  <c r="L742" i="19" a="1"/>
  <c r="L742" i="19" s="1"/>
  <c r="H742" i="19" a="1"/>
  <c r="H742" i="19" s="1"/>
  <c r="G742" i="19" a="1"/>
  <c r="G742" i="19" s="1"/>
  <c r="F742" i="19" a="1"/>
  <c r="F742" i="19" s="1"/>
  <c r="A743" i="19"/>
  <c r="A697" i="19"/>
  <c r="A720" i="19"/>
  <c r="A674" i="19"/>
  <c r="A651" i="19"/>
  <c r="A680" i="10"/>
  <c r="D656" i="10"/>
  <c r="E656" i="10" s="1"/>
  <c r="A657" i="10"/>
  <c r="D633" i="10"/>
  <c r="E633" i="10" s="1"/>
  <c r="A611" i="10"/>
  <c r="D587" i="10"/>
  <c r="E587" i="10" s="1"/>
  <c r="A588" i="10"/>
  <c r="D564" i="10"/>
  <c r="E564" i="10" s="1"/>
  <c r="A565" i="10"/>
  <c r="D541" i="10"/>
  <c r="E541" i="10" s="1"/>
  <c r="A519" i="10"/>
  <c r="D495" i="10"/>
  <c r="E495" i="10" s="1"/>
  <c r="A496" i="10"/>
  <c r="D472" i="10"/>
  <c r="E472" i="10" s="1"/>
  <c r="A243" i="10"/>
  <c r="D219" i="10"/>
  <c r="E219" i="10" s="1"/>
  <c r="A266" i="10"/>
  <c r="D242" i="10"/>
  <c r="E242" i="10" s="1"/>
  <c r="A289" i="10"/>
  <c r="D265" i="10"/>
  <c r="E265" i="10" s="1"/>
  <c r="A312" i="10"/>
  <c r="D288" i="10"/>
  <c r="E288" i="10" s="1"/>
  <c r="A335" i="10"/>
  <c r="D311" i="10"/>
  <c r="E311" i="10" s="1"/>
  <c r="A358" i="10"/>
  <c r="D334" i="10"/>
  <c r="E334" i="10" s="1"/>
  <c r="A381" i="10"/>
  <c r="D357" i="10"/>
  <c r="E357" i="10" s="1"/>
  <c r="A404" i="10"/>
  <c r="D380" i="10"/>
  <c r="E380" i="10" s="1"/>
  <c r="A427" i="10"/>
  <c r="D403" i="10"/>
  <c r="E403" i="10" s="1"/>
  <c r="A450" i="10"/>
  <c r="D426" i="10"/>
  <c r="E426" i="10" s="1"/>
  <c r="A473" i="10"/>
  <c r="D449" i="10"/>
  <c r="E449" i="10" s="1"/>
  <c r="A542" i="10"/>
  <c r="D518" i="10"/>
  <c r="E518" i="10" s="1"/>
  <c r="A634" i="10"/>
  <c r="D610" i="10"/>
  <c r="E610" i="10" s="1"/>
  <c r="D702" i="10"/>
  <c r="E702" i="10" s="1"/>
  <c r="A703" i="10"/>
  <c r="D679" i="10"/>
  <c r="E679" i="10" s="1"/>
  <c r="L674" i="19" l="1" a="1"/>
  <c r="L674" i="19" s="1"/>
  <c r="H674" i="19" a="1"/>
  <c r="H674" i="19" s="1"/>
  <c r="G674" i="19" a="1"/>
  <c r="G674" i="19" s="1"/>
  <c r="F674" i="19" a="1"/>
  <c r="F674" i="19" s="1"/>
  <c r="L651" i="19" a="1"/>
  <c r="L651" i="19" s="1"/>
  <c r="F651" i="19" a="1"/>
  <c r="F651" i="19" s="1"/>
  <c r="H651" i="19" a="1"/>
  <c r="H651" i="19" s="1"/>
  <c r="G651" i="19" a="1"/>
  <c r="G651" i="19" s="1"/>
  <c r="L743" i="19" a="1"/>
  <c r="L743" i="19" s="1"/>
  <c r="H743" i="19" a="1"/>
  <c r="H743" i="19" s="1"/>
  <c r="G743" i="19" a="1"/>
  <c r="G743" i="19" s="1"/>
  <c r="F743" i="19" a="1"/>
  <c r="F743" i="19" s="1"/>
  <c r="L720" i="19" a="1"/>
  <c r="L720" i="19" s="1"/>
  <c r="H720" i="19" a="1"/>
  <c r="H720" i="19" s="1"/>
  <c r="G720" i="19" a="1"/>
  <c r="G720" i="19" s="1"/>
  <c r="F720" i="19" a="1"/>
  <c r="F720" i="19" s="1"/>
  <c r="L697" i="19" a="1"/>
  <c r="L697" i="19" s="1"/>
  <c r="G697" i="19" a="1"/>
  <c r="G697" i="19" s="1"/>
  <c r="F697" i="19" a="1"/>
  <c r="F697" i="19" s="1"/>
  <c r="H697" i="19" a="1"/>
  <c r="H697" i="19" s="1"/>
  <c r="A675" i="19"/>
  <c r="A698" i="19"/>
  <c r="A744" i="19"/>
  <c r="A721" i="19"/>
  <c r="D703" i="10"/>
  <c r="E703" i="10" s="1"/>
  <c r="A658" i="10"/>
  <c r="D634" i="10"/>
  <c r="E634" i="10" s="1"/>
  <c r="A566" i="10"/>
  <c r="D542" i="10"/>
  <c r="E542" i="10" s="1"/>
  <c r="A497" i="10"/>
  <c r="D473" i="10"/>
  <c r="E473" i="10" s="1"/>
  <c r="A474" i="10"/>
  <c r="D450" i="10"/>
  <c r="E450" i="10" s="1"/>
  <c r="A451" i="10"/>
  <c r="D427" i="10"/>
  <c r="E427" i="10" s="1"/>
  <c r="A428" i="10"/>
  <c r="D404" i="10"/>
  <c r="E404" i="10" s="1"/>
  <c r="A405" i="10"/>
  <c r="D381" i="10"/>
  <c r="E381" i="10" s="1"/>
  <c r="A382" i="10"/>
  <c r="D358" i="10"/>
  <c r="E358" i="10" s="1"/>
  <c r="A359" i="10"/>
  <c r="D335" i="10"/>
  <c r="E335" i="10" s="1"/>
  <c r="A336" i="10"/>
  <c r="D312" i="10"/>
  <c r="E312" i="10" s="1"/>
  <c r="A313" i="10"/>
  <c r="D289" i="10"/>
  <c r="E289" i="10" s="1"/>
  <c r="A290" i="10"/>
  <c r="D266" i="10"/>
  <c r="E266" i="10" s="1"/>
  <c r="A267" i="10"/>
  <c r="D243" i="10"/>
  <c r="E243" i="10" s="1"/>
  <c r="A520" i="10"/>
  <c r="D496" i="10"/>
  <c r="E496" i="10" s="1"/>
  <c r="A543" i="10"/>
  <c r="D519" i="10"/>
  <c r="E519" i="10" s="1"/>
  <c r="A589" i="10"/>
  <c r="D565" i="10"/>
  <c r="E565" i="10" s="1"/>
  <c r="A612" i="10"/>
  <c r="D588" i="10"/>
  <c r="E588" i="10" s="1"/>
  <c r="A635" i="10"/>
  <c r="D611" i="10"/>
  <c r="E611" i="10" s="1"/>
  <c r="A681" i="10"/>
  <c r="D657" i="10"/>
  <c r="E657" i="10" s="1"/>
  <c r="A704" i="10"/>
  <c r="D680" i="10"/>
  <c r="E680" i="10" s="1"/>
  <c r="L744" i="19" l="1" a="1"/>
  <c r="L744" i="19" s="1"/>
  <c r="H744" i="19" a="1"/>
  <c r="H744" i="19" s="1"/>
  <c r="G744" i="19" a="1"/>
  <c r="G744" i="19" s="1"/>
  <c r="F744" i="19" a="1"/>
  <c r="F744" i="19" s="1"/>
  <c r="L675" i="19" a="1"/>
  <c r="L675" i="19" s="1"/>
  <c r="G675" i="19" a="1"/>
  <c r="G675" i="19" s="1"/>
  <c r="H675" i="19" a="1"/>
  <c r="H675" i="19" s="1"/>
  <c r="F675" i="19" a="1"/>
  <c r="F675" i="19" s="1"/>
  <c r="L721" i="19" a="1"/>
  <c r="L721" i="19" s="1"/>
  <c r="H721" i="19" a="1"/>
  <c r="H721" i="19" s="1"/>
  <c r="G721" i="19" a="1"/>
  <c r="G721" i="19" s="1"/>
  <c r="F721" i="19" a="1"/>
  <c r="F721" i="19" s="1"/>
  <c r="L698" i="19" a="1"/>
  <c r="L698" i="19" s="1"/>
  <c r="H698" i="19" a="1"/>
  <c r="H698" i="19" s="1"/>
  <c r="G698" i="19" a="1"/>
  <c r="G698" i="19" s="1"/>
  <c r="F698" i="19" a="1"/>
  <c r="F698" i="19" s="1"/>
  <c r="A745" i="19"/>
  <c r="A722" i="19"/>
  <c r="A699" i="19"/>
  <c r="D704" i="10"/>
  <c r="E704" i="10" s="1"/>
  <c r="A705" i="10"/>
  <c r="D681" i="10"/>
  <c r="E681" i="10" s="1"/>
  <c r="A659" i="10"/>
  <c r="D635" i="10"/>
  <c r="E635" i="10" s="1"/>
  <c r="A636" i="10"/>
  <c r="D612" i="10"/>
  <c r="E612" i="10" s="1"/>
  <c r="A613" i="10"/>
  <c r="D589" i="10"/>
  <c r="E589" i="10" s="1"/>
  <c r="A567" i="10"/>
  <c r="D543" i="10"/>
  <c r="E543" i="10" s="1"/>
  <c r="A544" i="10"/>
  <c r="D520" i="10"/>
  <c r="E520" i="10" s="1"/>
  <c r="A291" i="10"/>
  <c r="D267" i="10"/>
  <c r="E267" i="10" s="1"/>
  <c r="A314" i="10"/>
  <c r="D290" i="10"/>
  <c r="E290" i="10" s="1"/>
  <c r="A337" i="10"/>
  <c r="D313" i="10"/>
  <c r="E313" i="10" s="1"/>
  <c r="A360" i="10"/>
  <c r="D336" i="10"/>
  <c r="E336" i="10" s="1"/>
  <c r="A383" i="10"/>
  <c r="D359" i="10"/>
  <c r="E359" i="10" s="1"/>
  <c r="A406" i="10"/>
  <c r="D382" i="10"/>
  <c r="E382" i="10" s="1"/>
  <c r="A429" i="10"/>
  <c r="D405" i="10"/>
  <c r="E405" i="10" s="1"/>
  <c r="A452" i="10"/>
  <c r="D428" i="10"/>
  <c r="E428" i="10" s="1"/>
  <c r="A475" i="10"/>
  <c r="D451" i="10"/>
  <c r="E451" i="10" s="1"/>
  <c r="A498" i="10"/>
  <c r="D474" i="10"/>
  <c r="E474" i="10" s="1"/>
  <c r="A521" i="10"/>
  <c r="D497" i="10"/>
  <c r="E497" i="10" s="1"/>
  <c r="A590" i="10"/>
  <c r="D566" i="10"/>
  <c r="E566" i="10" s="1"/>
  <c r="A682" i="10"/>
  <c r="D658" i="10"/>
  <c r="E658" i="10" s="1"/>
  <c r="L699" i="19" l="1" a="1"/>
  <c r="L699" i="19" s="1"/>
  <c r="G699" i="19" a="1"/>
  <c r="G699" i="19" s="1"/>
  <c r="F699" i="19" a="1"/>
  <c r="F699" i="19" s="1"/>
  <c r="H699" i="19" a="1"/>
  <c r="H699" i="19" s="1"/>
  <c r="H722" i="19" a="1"/>
  <c r="H722" i="19" s="1"/>
  <c r="G722" i="19" a="1"/>
  <c r="G722" i="19" s="1"/>
  <c r="L722" i="19" a="1"/>
  <c r="L722" i="19" s="1"/>
  <c r="F722" i="19" a="1"/>
  <c r="F722" i="19" s="1"/>
  <c r="L745" i="19" a="1"/>
  <c r="L745" i="19" s="1"/>
  <c r="H745" i="19" a="1"/>
  <c r="H745" i="19" s="1"/>
  <c r="G745" i="19" a="1"/>
  <c r="G745" i="19" s="1"/>
  <c r="F745" i="19" a="1"/>
  <c r="F745" i="19" s="1"/>
  <c r="A723" i="19"/>
  <c r="A746" i="19"/>
  <c r="A706" i="10"/>
  <c r="D682" i="10"/>
  <c r="E682" i="10" s="1"/>
  <c r="A614" i="10"/>
  <c r="D590" i="10"/>
  <c r="E590" i="10" s="1"/>
  <c r="A545" i="10"/>
  <c r="D521" i="10"/>
  <c r="E521" i="10" s="1"/>
  <c r="A522" i="10"/>
  <c r="D498" i="10"/>
  <c r="E498" i="10" s="1"/>
  <c r="A499" i="10"/>
  <c r="D475" i="10"/>
  <c r="E475" i="10" s="1"/>
  <c r="A476" i="10"/>
  <c r="D452" i="10"/>
  <c r="E452" i="10" s="1"/>
  <c r="A453" i="10"/>
  <c r="D429" i="10"/>
  <c r="E429" i="10" s="1"/>
  <c r="A430" i="10"/>
  <c r="D406" i="10"/>
  <c r="E406" i="10" s="1"/>
  <c r="A407" i="10"/>
  <c r="D383" i="10"/>
  <c r="E383" i="10" s="1"/>
  <c r="A384" i="10"/>
  <c r="D360" i="10"/>
  <c r="E360" i="10" s="1"/>
  <c r="A361" i="10"/>
  <c r="D337" i="10"/>
  <c r="E337" i="10" s="1"/>
  <c r="A338" i="10"/>
  <c r="D314" i="10"/>
  <c r="E314" i="10" s="1"/>
  <c r="A315" i="10"/>
  <c r="D291" i="10"/>
  <c r="E291" i="10" s="1"/>
  <c r="A568" i="10"/>
  <c r="D544" i="10"/>
  <c r="E544" i="10" s="1"/>
  <c r="A591" i="10"/>
  <c r="D567" i="10"/>
  <c r="E567" i="10" s="1"/>
  <c r="A637" i="10"/>
  <c r="D613" i="10"/>
  <c r="E613" i="10" s="1"/>
  <c r="A660" i="10"/>
  <c r="D636" i="10"/>
  <c r="E636" i="10" s="1"/>
  <c r="A683" i="10"/>
  <c r="D659" i="10"/>
  <c r="E659" i="10" s="1"/>
  <c r="D705" i="10"/>
  <c r="E705" i="10" s="1"/>
  <c r="L746" i="19" l="1" a="1"/>
  <c r="L746" i="19" s="1"/>
  <c r="H746" i="19" a="1"/>
  <c r="H746" i="19" s="1"/>
  <c r="G746" i="19" a="1"/>
  <c r="G746" i="19" s="1"/>
  <c r="F746" i="19" a="1"/>
  <c r="F746" i="19" s="1"/>
  <c r="L723" i="19" a="1"/>
  <c r="L723" i="19" s="1"/>
  <c r="H723" i="19" a="1"/>
  <c r="H723" i="19" s="1"/>
  <c r="G723" i="19" a="1"/>
  <c r="G723" i="19" s="1"/>
  <c r="F723" i="19" a="1"/>
  <c r="F723" i="19" s="1"/>
  <c r="A747" i="19"/>
  <c r="A707" i="10"/>
  <c r="D683" i="10"/>
  <c r="E683" i="10" s="1"/>
  <c r="A684" i="10"/>
  <c r="D660" i="10"/>
  <c r="E660" i="10" s="1"/>
  <c r="A661" i="10"/>
  <c r="D637" i="10"/>
  <c r="E637" i="10" s="1"/>
  <c r="A615" i="10"/>
  <c r="D591" i="10"/>
  <c r="E591" i="10" s="1"/>
  <c r="A592" i="10"/>
  <c r="D568" i="10"/>
  <c r="E568" i="10" s="1"/>
  <c r="A339" i="10"/>
  <c r="D315" i="10"/>
  <c r="E315" i="10" s="1"/>
  <c r="A362" i="10"/>
  <c r="D338" i="10"/>
  <c r="E338" i="10" s="1"/>
  <c r="A385" i="10"/>
  <c r="D361" i="10"/>
  <c r="E361" i="10" s="1"/>
  <c r="A408" i="10"/>
  <c r="D384" i="10"/>
  <c r="E384" i="10" s="1"/>
  <c r="A431" i="10"/>
  <c r="D407" i="10"/>
  <c r="E407" i="10" s="1"/>
  <c r="A454" i="10"/>
  <c r="D430" i="10"/>
  <c r="E430" i="10" s="1"/>
  <c r="A477" i="10"/>
  <c r="D453" i="10"/>
  <c r="E453" i="10" s="1"/>
  <c r="A500" i="10"/>
  <c r="D476" i="10"/>
  <c r="E476" i="10" s="1"/>
  <c r="A523" i="10"/>
  <c r="D499" i="10"/>
  <c r="E499" i="10" s="1"/>
  <c r="A546" i="10"/>
  <c r="D522" i="10"/>
  <c r="E522" i="10" s="1"/>
  <c r="A569" i="10"/>
  <c r="D545" i="10"/>
  <c r="E545" i="10" s="1"/>
  <c r="A638" i="10"/>
  <c r="D614" i="10"/>
  <c r="E614" i="10" s="1"/>
  <c r="D706" i="10"/>
  <c r="E706" i="10" s="1"/>
  <c r="L747" i="19" l="1" a="1"/>
  <c r="L747" i="19" s="1"/>
  <c r="H747" i="19" a="1"/>
  <c r="H747" i="19" s="1"/>
  <c r="F747" i="19" a="1"/>
  <c r="F747" i="19" s="1"/>
  <c r="G747" i="19" a="1"/>
  <c r="G747" i="19" s="1"/>
  <c r="A662" i="10"/>
  <c r="D638" i="10"/>
  <c r="E638" i="10" s="1"/>
  <c r="A593" i="10"/>
  <c r="D569" i="10"/>
  <c r="E569" i="10" s="1"/>
  <c r="A570" i="10"/>
  <c r="D546" i="10"/>
  <c r="E546" i="10" s="1"/>
  <c r="A547" i="10"/>
  <c r="D523" i="10"/>
  <c r="E523" i="10" s="1"/>
  <c r="A524" i="10"/>
  <c r="D500" i="10"/>
  <c r="E500" i="10" s="1"/>
  <c r="A501" i="10"/>
  <c r="D477" i="10"/>
  <c r="E477" i="10" s="1"/>
  <c r="A478" i="10"/>
  <c r="D454" i="10"/>
  <c r="E454" i="10" s="1"/>
  <c r="A455" i="10"/>
  <c r="D431" i="10"/>
  <c r="E431" i="10" s="1"/>
  <c r="A432" i="10"/>
  <c r="D408" i="10"/>
  <c r="E408" i="10" s="1"/>
  <c r="A409" i="10"/>
  <c r="D385" i="10"/>
  <c r="E385" i="10" s="1"/>
  <c r="A386" i="10"/>
  <c r="D362" i="10"/>
  <c r="E362" i="10" s="1"/>
  <c r="A363" i="10"/>
  <c r="D339" i="10"/>
  <c r="E339" i="10" s="1"/>
  <c r="A616" i="10"/>
  <c r="D592" i="10"/>
  <c r="E592" i="10" s="1"/>
  <c r="A639" i="10"/>
  <c r="D615" i="10"/>
  <c r="E615" i="10" s="1"/>
  <c r="A685" i="10"/>
  <c r="D661" i="10"/>
  <c r="E661" i="10" s="1"/>
  <c r="A708" i="10"/>
  <c r="D684" i="10"/>
  <c r="E684" i="10" s="1"/>
  <c r="D707" i="10"/>
  <c r="E707" i="10" s="1"/>
  <c r="D708" i="10" l="1"/>
  <c r="E708" i="10" s="1"/>
  <c r="A709" i="10"/>
  <c r="D685" i="10"/>
  <c r="E685" i="10" s="1"/>
  <c r="A663" i="10"/>
  <c r="D639" i="10"/>
  <c r="E639" i="10" s="1"/>
  <c r="A640" i="10"/>
  <c r="D616" i="10"/>
  <c r="E616" i="10" s="1"/>
  <c r="A387" i="10"/>
  <c r="D363" i="10"/>
  <c r="E363" i="10" s="1"/>
  <c r="A410" i="10"/>
  <c r="D386" i="10"/>
  <c r="E386" i="10" s="1"/>
  <c r="A433" i="10"/>
  <c r="D409" i="10"/>
  <c r="E409" i="10" s="1"/>
  <c r="A456" i="10"/>
  <c r="D432" i="10"/>
  <c r="E432" i="10" s="1"/>
  <c r="A479" i="10"/>
  <c r="D455" i="10"/>
  <c r="E455" i="10" s="1"/>
  <c r="A502" i="10"/>
  <c r="D478" i="10"/>
  <c r="E478" i="10" s="1"/>
  <c r="A525" i="10"/>
  <c r="D501" i="10"/>
  <c r="E501" i="10" s="1"/>
  <c r="A548" i="10"/>
  <c r="D524" i="10"/>
  <c r="E524" i="10" s="1"/>
  <c r="A571" i="10"/>
  <c r="D547" i="10"/>
  <c r="E547" i="10" s="1"/>
  <c r="A594" i="10"/>
  <c r="D570" i="10"/>
  <c r="E570" i="10" s="1"/>
  <c r="A617" i="10"/>
  <c r="D593" i="10"/>
  <c r="E593" i="10" s="1"/>
  <c r="A686" i="10"/>
  <c r="D662" i="10"/>
  <c r="E662" i="10" s="1"/>
  <c r="A710" i="10" l="1"/>
  <c r="D686" i="10"/>
  <c r="E686" i="10" s="1"/>
  <c r="A641" i="10"/>
  <c r="D617" i="10"/>
  <c r="E617" i="10" s="1"/>
  <c r="A618" i="10"/>
  <c r="D594" i="10"/>
  <c r="E594" i="10" s="1"/>
  <c r="A595" i="10"/>
  <c r="D571" i="10"/>
  <c r="E571" i="10" s="1"/>
  <c r="A572" i="10"/>
  <c r="D548" i="10"/>
  <c r="E548" i="10" s="1"/>
  <c r="A549" i="10"/>
  <c r="D525" i="10"/>
  <c r="E525" i="10" s="1"/>
  <c r="A526" i="10"/>
  <c r="D502" i="10"/>
  <c r="E502" i="10" s="1"/>
  <c r="A503" i="10"/>
  <c r="D479" i="10"/>
  <c r="E479" i="10" s="1"/>
  <c r="A480" i="10"/>
  <c r="D456" i="10"/>
  <c r="E456" i="10" s="1"/>
  <c r="A457" i="10"/>
  <c r="D433" i="10"/>
  <c r="E433" i="10" s="1"/>
  <c r="A434" i="10"/>
  <c r="D410" i="10"/>
  <c r="E410" i="10" s="1"/>
  <c r="A411" i="10"/>
  <c r="D387" i="10"/>
  <c r="E387" i="10" s="1"/>
  <c r="A664" i="10"/>
  <c r="D640" i="10"/>
  <c r="E640" i="10" s="1"/>
  <c r="A687" i="10"/>
  <c r="D663" i="10"/>
  <c r="E663" i="10" s="1"/>
  <c r="D709" i="10"/>
  <c r="E709" i="10" s="1"/>
  <c r="A711" i="10" l="1"/>
  <c r="D687" i="10"/>
  <c r="E687" i="10" s="1"/>
  <c r="A688" i="10"/>
  <c r="D664" i="10"/>
  <c r="E664" i="10" s="1"/>
  <c r="A435" i="10"/>
  <c r="D411" i="10"/>
  <c r="E411" i="10" s="1"/>
  <c r="A458" i="10"/>
  <c r="D434" i="10"/>
  <c r="E434" i="10" s="1"/>
  <c r="A481" i="10"/>
  <c r="D457" i="10"/>
  <c r="E457" i="10" s="1"/>
  <c r="A504" i="10"/>
  <c r="D480" i="10"/>
  <c r="E480" i="10" s="1"/>
  <c r="A527" i="10"/>
  <c r="D503" i="10"/>
  <c r="E503" i="10" s="1"/>
  <c r="A550" i="10"/>
  <c r="D526" i="10"/>
  <c r="E526" i="10" s="1"/>
  <c r="A573" i="10"/>
  <c r="D549" i="10"/>
  <c r="E549" i="10" s="1"/>
  <c r="A596" i="10"/>
  <c r="D572" i="10"/>
  <c r="E572" i="10" s="1"/>
  <c r="A619" i="10"/>
  <c r="D595" i="10"/>
  <c r="E595" i="10" s="1"/>
  <c r="A642" i="10"/>
  <c r="D618" i="10"/>
  <c r="E618" i="10" s="1"/>
  <c r="A665" i="10"/>
  <c r="D641" i="10"/>
  <c r="E641" i="10" s="1"/>
  <c r="D710" i="10"/>
  <c r="E710" i="10" s="1"/>
  <c r="A689" i="10" l="1"/>
  <c r="D665" i="10"/>
  <c r="E665" i="10" s="1"/>
  <c r="A666" i="10"/>
  <c r="D642" i="10"/>
  <c r="E642" i="10" s="1"/>
  <c r="A643" i="10"/>
  <c r="D619" i="10"/>
  <c r="E619" i="10" s="1"/>
  <c r="A620" i="10"/>
  <c r="D596" i="10"/>
  <c r="E596" i="10" s="1"/>
  <c r="A597" i="10"/>
  <c r="D573" i="10"/>
  <c r="E573" i="10" s="1"/>
  <c r="A574" i="10"/>
  <c r="D550" i="10"/>
  <c r="E550" i="10" s="1"/>
  <c r="A551" i="10"/>
  <c r="D527" i="10"/>
  <c r="E527" i="10" s="1"/>
  <c r="A528" i="10"/>
  <c r="D504" i="10"/>
  <c r="E504" i="10" s="1"/>
  <c r="A505" i="10"/>
  <c r="D481" i="10"/>
  <c r="E481" i="10" s="1"/>
  <c r="A482" i="10"/>
  <c r="D458" i="10"/>
  <c r="E458" i="10" s="1"/>
  <c r="A459" i="10"/>
  <c r="D435" i="10"/>
  <c r="E435" i="10" s="1"/>
  <c r="A712" i="10"/>
  <c r="D688" i="10"/>
  <c r="E688" i="10" s="1"/>
  <c r="D711" i="10"/>
  <c r="E711" i="10" s="1"/>
  <c r="D712" i="10" l="1"/>
  <c r="E712" i="10" s="1"/>
  <c r="A483" i="10"/>
  <c r="D459" i="10"/>
  <c r="E459" i="10" s="1"/>
  <c r="A506" i="10"/>
  <c r="D482" i="10"/>
  <c r="E482" i="10" s="1"/>
  <c r="A529" i="10"/>
  <c r="D505" i="10"/>
  <c r="E505" i="10" s="1"/>
  <c r="A552" i="10"/>
  <c r="D528" i="10"/>
  <c r="E528" i="10" s="1"/>
  <c r="A575" i="10"/>
  <c r="D551" i="10"/>
  <c r="E551" i="10" s="1"/>
  <c r="A598" i="10"/>
  <c r="D574" i="10"/>
  <c r="E574" i="10" s="1"/>
  <c r="A621" i="10"/>
  <c r="D597" i="10"/>
  <c r="E597" i="10" s="1"/>
  <c r="A644" i="10"/>
  <c r="D620" i="10"/>
  <c r="E620" i="10" s="1"/>
  <c r="A667" i="10"/>
  <c r="D643" i="10"/>
  <c r="E643" i="10" s="1"/>
  <c r="A690" i="10"/>
  <c r="D666" i="10"/>
  <c r="E666" i="10" s="1"/>
  <c r="A713" i="10"/>
  <c r="D689" i="10"/>
  <c r="E689" i="10" s="1"/>
  <c r="D713" i="10" l="1"/>
  <c r="E713" i="10" s="1"/>
  <c r="A714" i="10"/>
  <c r="D690" i="10"/>
  <c r="E690" i="10" s="1"/>
  <c r="A691" i="10"/>
  <c r="D667" i="10"/>
  <c r="E667" i="10" s="1"/>
  <c r="A668" i="10"/>
  <c r="D644" i="10"/>
  <c r="E644" i="10" s="1"/>
  <c r="A645" i="10"/>
  <c r="D621" i="10"/>
  <c r="E621" i="10" s="1"/>
  <c r="A622" i="10"/>
  <c r="D598" i="10"/>
  <c r="E598" i="10" s="1"/>
  <c r="A599" i="10"/>
  <c r="D575" i="10"/>
  <c r="E575" i="10" s="1"/>
  <c r="A576" i="10"/>
  <c r="D552" i="10"/>
  <c r="E552" i="10" s="1"/>
  <c r="A553" i="10"/>
  <c r="D529" i="10"/>
  <c r="E529" i="10" s="1"/>
  <c r="A530" i="10"/>
  <c r="D506" i="10"/>
  <c r="E506" i="10" s="1"/>
  <c r="A507" i="10"/>
  <c r="D483" i="10"/>
  <c r="E483" i="10" s="1"/>
  <c r="A531" i="10" l="1"/>
  <c r="D507" i="10"/>
  <c r="E507" i="10" s="1"/>
  <c r="A554" i="10"/>
  <c r="D530" i="10"/>
  <c r="E530" i="10" s="1"/>
  <c r="A577" i="10"/>
  <c r="D553" i="10"/>
  <c r="E553" i="10" s="1"/>
  <c r="A600" i="10"/>
  <c r="D576" i="10"/>
  <c r="E576" i="10" s="1"/>
  <c r="A623" i="10"/>
  <c r="D599" i="10"/>
  <c r="E599" i="10" s="1"/>
  <c r="A646" i="10"/>
  <c r="D622" i="10"/>
  <c r="E622" i="10" s="1"/>
  <c r="A669" i="10"/>
  <c r="D645" i="10"/>
  <c r="E645" i="10" s="1"/>
  <c r="A692" i="10"/>
  <c r="D668" i="10"/>
  <c r="E668" i="10" s="1"/>
  <c r="A715" i="10"/>
  <c r="D691" i="10"/>
  <c r="E691" i="10" s="1"/>
  <c r="D714" i="10"/>
  <c r="E714" i="10" s="1"/>
  <c r="D715" i="10" l="1"/>
  <c r="E715" i="10" s="1"/>
  <c r="A716" i="10"/>
  <c r="D692" i="10"/>
  <c r="E692" i="10" s="1"/>
  <c r="A693" i="10"/>
  <c r="D669" i="10"/>
  <c r="E669" i="10" s="1"/>
  <c r="A670" i="10"/>
  <c r="D646" i="10"/>
  <c r="E646" i="10" s="1"/>
  <c r="A647" i="10"/>
  <c r="D623" i="10"/>
  <c r="E623" i="10" s="1"/>
  <c r="A624" i="10"/>
  <c r="D600" i="10"/>
  <c r="E600" i="10" s="1"/>
  <c r="A601" i="10"/>
  <c r="D577" i="10"/>
  <c r="E577" i="10" s="1"/>
  <c r="A578" i="10"/>
  <c r="D554" i="10"/>
  <c r="E554" i="10" s="1"/>
  <c r="A555" i="10"/>
  <c r="D531" i="10"/>
  <c r="E531" i="10" s="1"/>
  <c r="A579" i="10" l="1"/>
  <c r="D555" i="10"/>
  <c r="E555" i="10" s="1"/>
  <c r="A602" i="10"/>
  <c r="D578" i="10"/>
  <c r="E578" i="10" s="1"/>
  <c r="A625" i="10"/>
  <c r="D601" i="10"/>
  <c r="E601" i="10" s="1"/>
  <c r="A648" i="10"/>
  <c r="D624" i="10"/>
  <c r="E624" i="10" s="1"/>
  <c r="A671" i="10"/>
  <c r="D647" i="10"/>
  <c r="E647" i="10" s="1"/>
  <c r="A694" i="10"/>
  <c r="D670" i="10"/>
  <c r="E670" i="10" s="1"/>
  <c r="A717" i="10"/>
  <c r="D693" i="10"/>
  <c r="E693" i="10" s="1"/>
  <c r="D716" i="10"/>
  <c r="E716" i="10" s="1"/>
  <c r="D717" i="10" l="1"/>
  <c r="E717" i="10" s="1"/>
  <c r="A718" i="10"/>
  <c r="D694" i="10"/>
  <c r="E694" i="10" s="1"/>
  <c r="A695" i="10"/>
  <c r="D671" i="10"/>
  <c r="E671" i="10" s="1"/>
  <c r="A672" i="10"/>
  <c r="D648" i="10"/>
  <c r="E648" i="10" s="1"/>
  <c r="A649" i="10"/>
  <c r="D625" i="10"/>
  <c r="E625" i="10" s="1"/>
  <c r="A626" i="10"/>
  <c r="D602" i="10"/>
  <c r="E602" i="10" s="1"/>
  <c r="A603" i="10"/>
  <c r="D579" i="10"/>
  <c r="E579" i="10" s="1"/>
  <c r="A627" i="10" l="1"/>
  <c r="D603" i="10"/>
  <c r="E603" i="10" s="1"/>
  <c r="A650" i="10"/>
  <c r="D626" i="10"/>
  <c r="E626" i="10" s="1"/>
  <c r="A673" i="10"/>
  <c r="D649" i="10"/>
  <c r="E649" i="10" s="1"/>
  <c r="A696" i="10"/>
  <c r="D672" i="10"/>
  <c r="E672" i="10" s="1"/>
  <c r="A719" i="10"/>
  <c r="D695" i="10"/>
  <c r="E695" i="10" s="1"/>
  <c r="D718" i="10"/>
  <c r="E718" i="10" s="1"/>
  <c r="D719" i="10" l="1"/>
  <c r="E719" i="10" s="1"/>
  <c r="A720" i="10"/>
  <c r="D696" i="10"/>
  <c r="E696" i="10" s="1"/>
  <c r="A697" i="10"/>
  <c r="D673" i="10"/>
  <c r="E673" i="10" s="1"/>
  <c r="A674" i="10"/>
  <c r="D650" i="10"/>
  <c r="E650" i="10" s="1"/>
  <c r="A651" i="10"/>
  <c r="D627" i="10"/>
  <c r="E627" i="10" s="1"/>
  <c r="A675" i="10" l="1"/>
  <c r="D651" i="10"/>
  <c r="E651" i="10" s="1"/>
  <c r="A698" i="10"/>
  <c r="D674" i="10"/>
  <c r="E674" i="10" s="1"/>
  <c r="A721" i="10"/>
  <c r="D697" i="10"/>
  <c r="E697" i="10" s="1"/>
  <c r="E720" i="10"/>
  <c r="E721" i="10" l="1"/>
  <c r="A722" i="10"/>
  <c r="D698" i="10"/>
  <c r="E698" i="10" s="1"/>
  <c r="A699" i="10"/>
  <c r="D675" i="10"/>
  <c r="E675" i="10" s="1"/>
  <c r="A723" i="10" l="1"/>
  <c r="D699" i="10"/>
  <c r="E699" i="10" s="1"/>
  <c r="E722" i="10"/>
  <c r="E723" i="10" l="1"/>
  <c r="G8" i="13" l="1"/>
  <c r="G9" i="13" s="1"/>
  <c r="F13" i="11"/>
  <c r="G14" i="11" s="1"/>
  <c r="C748" i="10"/>
  <c r="G16" i="13" l="1"/>
  <c r="E14" i="1" s="1"/>
  <c r="H9" i="11"/>
  <c r="H19" i="11" s="1"/>
  <c r="H22" i="11" s="1"/>
  <c r="G17" i="11"/>
  <c r="D748" i="10"/>
  <c r="E748" i="10" l="1"/>
</calcChain>
</file>

<file path=xl/comments1.xml><?xml version="1.0" encoding="utf-8"?>
<comments xmlns="http://schemas.openxmlformats.org/spreadsheetml/2006/main">
  <authors>
    <author>Erin Spence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Excessive Energy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
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 xml:space="preserve">Erin Spence
Yearly Requirement
Changes Monthly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</commentList>
</comments>
</file>

<file path=xl/comments2.xml><?xml version="1.0" encoding="utf-8"?>
<comments xmlns="http://schemas.openxmlformats.org/spreadsheetml/2006/main">
  <authors>
    <author>Erin Spence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Fixed for 13-14 planning year.</t>
        </r>
      </text>
    </comment>
  </commentList>
</comments>
</file>

<file path=xl/comments3.xml><?xml version="1.0" encoding="utf-8"?>
<comments xmlns="http://schemas.openxmlformats.org/spreadsheetml/2006/main">
  <authors>
    <author>Erin Spence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off of Alternate Meter Data
1-23 True-up in coming months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PROVIDED BY ENGINEERING</t>
        </r>
      </text>
    </comment>
  </commentList>
</comments>
</file>

<file path=xl/comments5.xml><?xml version="1.0" encoding="utf-8"?>
<comments xmlns="http://schemas.openxmlformats.org/spreadsheetml/2006/main">
  <authors>
    <author>Erin Spence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on total MWh sales from 2011
</t>
        </r>
      </text>
    </comment>
  </commentList>
</comments>
</file>

<file path=xl/sharedStrings.xml><?xml version="1.0" encoding="utf-8"?>
<sst xmlns="http://schemas.openxmlformats.org/spreadsheetml/2006/main" count="2753" uniqueCount="317">
  <si>
    <t>Applicable RTO Charges</t>
  </si>
  <si>
    <t>4.2.2</t>
  </si>
  <si>
    <t>4.2.4</t>
  </si>
  <si>
    <t>Excess Reactive Demand</t>
  </si>
  <si>
    <t>Other Amounts</t>
  </si>
  <si>
    <t>BR_CENTAO Settlement Statements</t>
  </si>
  <si>
    <t>Weekly</t>
  </si>
  <si>
    <t>Monthly</t>
  </si>
  <si>
    <t>N/A</t>
  </si>
  <si>
    <t>MISO Settlement Statement Activity</t>
  </si>
  <si>
    <t>ZRC attributable to BREC.CENTURY</t>
  </si>
  <si>
    <t>4.2.1 / 4.2.3 / 4.2.5</t>
  </si>
  <si>
    <t>Bilateral Activity</t>
  </si>
  <si>
    <t>CHARGES / (CREDITS)</t>
  </si>
  <si>
    <t>BREC AO Settlement Statements Activity attibutable to BREC.CENTURY</t>
  </si>
  <si>
    <t>Billing Month</t>
  </si>
  <si>
    <t>Billing Number</t>
  </si>
  <si>
    <t>TO Project Owner</t>
  </si>
  <si>
    <t>MVP Approved Project Name</t>
  </si>
  <si>
    <t>MVP Project Usage Rate This Billing</t>
  </si>
  <si>
    <t>Customer Total / Incremental MVP Charge</t>
  </si>
  <si>
    <t>EBNAME</t>
  </si>
  <si>
    <t>EBMTR#</t>
  </si>
  <si>
    <t>EBMTRM</t>
  </si>
  <si>
    <t>EBMTRD</t>
  </si>
  <si>
    <t>EBMTRY</t>
  </si>
  <si>
    <t>EBKW01</t>
  </si>
  <si>
    <t>EBKW02</t>
  </si>
  <si>
    <t>EBKW03</t>
  </si>
  <si>
    <t>EBKW04</t>
  </si>
  <si>
    <t>EBKW05</t>
  </si>
  <si>
    <t>EBKW06</t>
  </si>
  <si>
    <t>EBKW07</t>
  </si>
  <si>
    <t>EBKW08</t>
  </si>
  <si>
    <t>EBKW09</t>
  </si>
  <si>
    <t>EBKW10</t>
  </si>
  <si>
    <t>EBKW11</t>
  </si>
  <si>
    <t>EBKW12</t>
  </si>
  <si>
    <t>EBKW13</t>
  </si>
  <si>
    <t>EBKW14</t>
  </si>
  <si>
    <t>EBKW15</t>
  </si>
  <si>
    <t>EBKW16</t>
  </si>
  <si>
    <t>EBKW17</t>
  </si>
  <si>
    <t>EBKW18</t>
  </si>
  <si>
    <t>EBKW19</t>
  </si>
  <si>
    <t>EBKW20</t>
  </si>
  <si>
    <t>EBKW21</t>
  </si>
  <si>
    <t>EBKW22</t>
  </si>
  <si>
    <t>EBKW23</t>
  </si>
  <si>
    <t>EBKW24</t>
  </si>
  <si>
    <t>kW</t>
  </si>
  <si>
    <t>MW</t>
  </si>
  <si>
    <t>Date</t>
  </si>
  <si>
    <t>HE</t>
  </si>
  <si>
    <t>Meter</t>
  </si>
  <si>
    <t>First Day of Billing Month</t>
  </si>
  <si>
    <t>Century</t>
  </si>
  <si>
    <t>Smelter Name</t>
  </si>
  <si>
    <t>Name</t>
  </si>
  <si>
    <t>Base Load</t>
  </si>
  <si>
    <t>Sebree</t>
  </si>
  <si>
    <t>4.4.2(b)</t>
  </si>
  <si>
    <t>4.5.2</t>
  </si>
  <si>
    <t>EXCESS REACTIVE DEMAND CHARGE</t>
  </si>
  <si>
    <t>FOR ANY BILLING MONTH, THE "EXCESS REACTIVE DEMAND CHARGE", IF ANY, SHALL BE THE PRODUCT OF $0.1433 AND THE AMOUNT, EXPRESSED IN KILOVARS, OF THE DIFFERENCE, IF POSITIVE, BETWEEN:</t>
  </si>
  <si>
    <t xml:space="preserve"> PRODUCT OF   </t>
  </si>
  <si>
    <t>TIMES THE AMOUNT OF DIFFERENCE OF:</t>
  </si>
  <si>
    <t>4.4.1</t>
  </si>
  <si>
    <t>MAXIMUM METERED REACTIVE DEMAND IN SUBJECT MONTH</t>
  </si>
  <si>
    <t>kVars</t>
  </si>
  <si>
    <t>MINUS</t>
  </si>
  <si>
    <t>4.4.2</t>
  </si>
  <si>
    <t>AN AMOUNT OF KILOVARS EQUAL TO THE SUM OF:</t>
  </si>
  <si>
    <t xml:space="preserve">(a)  the product of </t>
  </si>
  <si>
    <t xml:space="preserve">     (A)  </t>
  </si>
  <si>
    <t xml:space="preserve">     (B)  MAXIMUM HOURLY DEMAND DURING A BILLING MONTH</t>
  </si>
  <si>
    <t>EQUALS</t>
  </si>
  <si>
    <t>AND</t>
  </si>
  <si>
    <t xml:space="preserve">(b)  </t>
  </si>
  <si>
    <t>Excess Reactive Demand Charge:</t>
  </si>
  <si>
    <t>DIFFERENCE BETWEEN 4.4.1 MAX METERED REACTIVE DEMAND AND 4.4.2 IF GREATER THAN ZERO, IF NOT, THEN 0+.</t>
  </si>
  <si>
    <t>CHARGE FOR EXCESS REACTIVE DEMAND</t>
  </si>
  <si>
    <t>Excess Reactive Demand TIMES $.01433 per kVar per month =</t>
  </si>
  <si>
    <t>Smelter Data for:</t>
  </si>
  <si>
    <t>Ending Register</t>
  </si>
  <si>
    <t>Beginning Register</t>
  </si>
  <si>
    <t>KWh</t>
  </si>
  <si>
    <t>Meter 0: 66</t>
  </si>
  <si>
    <t>Meter 1: 67</t>
  </si>
  <si>
    <t>Meter 2: 68</t>
  </si>
  <si>
    <t>Meter 3: 69</t>
  </si>
  <si>
    <t>Meter 4: 6A</t>
  </si>
  <si>
    <t>Total Registered Energy:</t>
  </si>
  <si>
    <t>Total Mass Memory KWh</t>
  </si>
  <si>
    <t>Reg KWh - Mass Mem KWh:</t>
  </si>
  <si>
    <t>Half-hour kW Peak:</t>
  </si>
  <si>
    <t>Max VARS (Hourly):</t>
  </si>
  <si>
    <t>Excess Energy</t>
  </si>
  <si>
    <t>4.6.9</t>
  </si>
  <si>
    <t>Energy Max</t>
  </si>
  <si>
    <t>4.2.3 - ZRC - Resource Adequacy Auction Amount</t>
  </si>
  <si>
    <t>Ref:  MISO Market Settlement Calculation Guide, MS-OP-029, Section D.30</t>
  </si>
  <si>
    <t>Data for '13/'14 Planning Year, Local Resource Zone 6</t>
  </si>
  <si>
    <t>Forecasted Demand</t>
  </si>
  <si>
    <t>BREC LBA coincidence factor</t>
  </si>
  <si>
    <t>MISO determined Loss Rate for BREC LBA</t>
  </si>
  <si>
    <t>MISO Planning Reserve Margin Requirement</t>
  </si>
  <si>
    <t>RA_PRMR</t>
  </si>
  <si>
    <t>RA_ACP</t>
  </si>
  <si>
    <t>$/MW-day</t>
  </si>
  <si>
    <t>Resource Adequacy Auction Amount (RAA_BUYER)</t>
  </si>
  <si>
    <t>Days in Billing Period:</t>
  </si>
  <si>
    <t>Transmission  Upgrades (Sch 26A)</t>
  </si>
  <si>
    <t>Costs relating to RTO Transmission Upgrades</t>
  </si>
  <si>
    <t>Ref:  MISO Business Practice Manual : BPM-012 Section 3.1.26.2</t>
  </si>
  <si>
    <t xml:space="preserve">  </t>
  </si>
  <si>
    <t>RETAIL FEE</t>
  </si>
  <si>
    <t>4.5.1</t>
  </si>
  <si>
    <t>FOR ANY BILLING MONTH, THE "RETAIL FEE SHALL BE AN AMOUNT EQUAL TO THE SUM OF:</t>
  </si>
  <si>
    <t>THE PRODUCT OF:</t>
  </si>
  <si>
    <t xml:space="preserve">     (B)  Monthly Energy</t>
  </si>
  <si>
    <t>per kWh</t>
  </si>
  <si>
    <t>kWh</t>
  </si>
  <si>
    <t>, And</t>
  </si>
  <si>
    <t>CHARGE FOR EXCESS RETAIL FEE:</t>
  </si>
  <si>
    <t>MNAEW Volume-Century</t>
  </si>
  <si>
    <t>CHARGE FOR ZRC</t>
  </si>
  <si>
    <t>Electric Service Agreement / Arrangement And Procurement Agreement</t>
  </si>
  <si>
    <t>Retail Fee (ESA only)</t>
  </si>
  <si>
    <t>BREC.CENTURY RT_MISC charge for SSR Cost from BR_CENTAO Settlement Statements</t>
  </si>
  <si>
    <t>BREC.BREC RT_MISC charge for SSR Cost from BR_CENTAO Settlement Statements</t>
  </si>
  <si>
    <t>SSR Cost if SSR Agreement not FERC approved, and hence not on MISO Settlement Statements</t>
  </si>
  <si>
    <t>SSR Costs unreimbursed by MISO (i.e. RT unit trip/derate)</t>
  </si>
  <si>
    <t>Direct Agreement - billed Monthly</t>
  </si>
  <si>
    <t>need logic to limit credit per this contract section</t>
  </si>
  <si>
    <t>4.1(a)(iv)</t>
  </si>
  <si>
    <t>Credit for SSR costs later recovered due to delayed FERC approval</t>
  </si>
  <si>
    <t>4.1(a)</t>
  </si>
  <si>
    <t>4.1(a)(i)</t>
  </si>
  <si>
    <t>4.1(a)(ii)(1)</t>
  </si>
  <si>
    <t>FTR/ARR attributable to BREC.CENTURY</t>
  </si>
  <si>
    <t>node_name</t>
  </si>
  <si>
    <t>mkt_hr</t>
  </si>
  <si>
    <t>hr</t>
  </si>
  <si>
    <t>ssr_flag</t>
  </si>
  <si>
    <t>da_asset_en</t>
  </si>
  <si>
    <t>rt_asm_nxe</t>
  </si>
  <si>
    <t>rt_asm_exe</t>
  </si>
  <si>
    <t>da_asm_reg</t>
  </si>
  <si>
    <t>rt_asm_reg</t>
  </si>
  <si>
    <t>da_asm_spin</t>
  </si>
  <si>
    <t>rt_asm_spin</t>
  </si>
  <si>
    <t>da_asm_supp</t>
  </si>
  <si>
    <t>rt_asm_supp</t>
  </si>
  <si>
    <t>da_map</t>
  </si>
  <si>
    <t>rtorsgp</t>
  </si>
  <si>
    <t>SSR Debits, (Credits)</t>
  </si>
  <si>
    <t>SSR Costs unreimbursed by MISO (i.e. actual &gt; SSR contract/budget amounts)</t>
  </si>
  <si>
    <t>Contract $/MWh:</t>
  </si>
  <si>
    <t>Costs Related to SSR Agreement</t>
  </si>
  <si>
    <t>4.1(a)(i):</t>
  </si>
  <si>
    <t>Ref:  MISO Market Settlement Calculation Guide, MS-OP-029, Section C</t>
  </si>
  <si>
    <t>CHARGE/CREDIT FOR FTR/ARR</t>
  </si>
  <si>
    <t>Load Ratio % (Century)</t>
  </si>
  <si>
    <t>FTR_ARR_ARR_TXN</t>
  </si>
  <si>
    <t>FTR_ARR_INF_UPL</t>
  </si>
  <si>
    <t>FTR_ARR_STG2_DIST</t>
  </si>
  <si>
    <t>FTR_ARR_FTR_TXN</t>
  </si>
  <si>
    <t xml:space="preserve">4.2.5 - FTR/ARR Amount </t>
  </si>
  <si>
    <t>Source: MISO Settlement Statement (BREC)</t>
  </si>
  <si>
    <t>BREC.Century</t>
  </si>
  <si>
    <t>BREC.BREC</t>
  </si>
  <si>
    <t>rt_bll_mtr</t>
  </si>
  <si>
    <t>4.1(a)(ii)(2)</t>
  </si>
  <si>
    <t xml:space="preserve">  4.6.9</t>
  </si>
  <si>
    <t xml:space="preserve">  Excess Energy </t>
  </si>
  <si>
    <t>Excess Energy Penalty</t>
  </si>
  <si>
    <t>On-Peak</t>
  </si>
  <si>
    <t>Off-Peak</t>
  </si>
  <si>
    <t>MISO Schedule 1</t>
  </si>
  <si>
    <t>MISO Schedule 2</t>
  </si>
  <si>
    <t>MISO Schedule 9</t>
  </si>
  <si>
    <t>NERC Holidays</t>
  </si>
  <si>
    <t>MISO Schedule 10 Demand</t>
  </si>
  <si>
    <t>MISO Schedule 10 Energy</t>
  </si>
  <si>
    <t>MIO Schedule 10 FERC</t>
  </si>
  <si>
    <t>MISO Schedule 26</t>
  </si>
  <si>
    <t>SSR Fixed Component</t>
  </si>
  <si>
    <t>4.5.10</t>
  </si>
  <si>
    <t>OTHER OUT-OF-POCKET COSTS PAYABLE BY BIG RIVERS TO ANOTHER PERSON THAT ARE INCURRED OR COMMITTED TO BY BIG RIVERS</t>
  </si>
  <si>
    <t>IN CONNECTION WITH OR ARISING OUT OF THE TRANSACTION</t>
  </si>
  <si>
    <t>Exhibit A:</t>
  </si>
  <si>
    <t>ALLOCATION OF SPECIFIED COSTS</t>
  </si>
  <si>
    <t>ACES FEE-PRO-RATA SHARE OF BIG RIVERS' TOTAL SALES, ONLY TO EXTENT CENTURY SALES ARE INCLUDED IN FEE CALCULATION</t>
  </si>
  <si>
    <t>1.</t>
  </si>
  <si>
    <t>Century Pro-Rata Share</t>
  </si>
  <si>
    <t>TOTAL MONTHLY BILLING FROM ACES</t>
  </si>
  <si>
    <t>CHARGE FOR PRO-RATA SHARE OF ACES FEES</t>
  </si>
  <si>
    <t xml:space="preserve">  Other Amounts</t>
  </si>
  <si>
    <t>ACES Fee</t>
  </si>
  <si>
    <t xml:space="preserve">     </t>
  </si>
  <si>
    <t>Century's Portion of Transmission Charges</t>
  </si>
  <si>
    <t>Days in Month</t>
  </si>
  <si>
    <t>Schedule 9 Base Transmission Charge</t>
  </si>
  <si>
    <t>Sched 1 Charge</t>
  </si>
  <si>
    <t>Sched 10 Charge</t>
  </si>
  <si>
    <t>Schedule 26 Charge</t>
  </si>
  <si>
    <t>Schedule 10-FERC Charge</t>
  </si>
  <si>
    <t>Credit for BREC Transmission Revenue attributable to AREF #NL1314</t>
  </si>
  <si>
    <t>Transmission Services (AREF#NL1314)</t>
  </si>
  <si>
    <t>Century Aluminum</t>
  </si>
  <si>
    <t>MRET</t>
  </si>
  <si>
    <t>Brookings SD -SE Twin Cities 345 kV</t>
  </si>
  <si>
    <t>OTP</t>
  </si>
  <si>
    <t>GRE</t>
  </si>
  <si>
    <t>NSP</t>
  </si>
  <si>
    <t>NIPS</t>
  </si>
  <si>
    <t>Reynolds to Greentown 765 kV line</t>
  </si>
  <si>
    <t>MDU</t>
  </si>
  <si>
    <t>Ellendale to Big Stone South</t>
  </si>
  <si>
    <t>Big Stone South to Brookings</t>
  </si>
  <si>
    <t>ATXI</t>
  </si>
  <si>
    <t xml:space="preserve">Pana-Mt. Zion-Kansas-Sugar Creek 345 kV line </t>
  </si>
  <si>
    <t>Sidney to Rising 345 kV line</t>
  </si>
  <si>
    <t>ATC</t>
  </si>
  <si>
    <t>Pleasant Prairie-Zion Energy Center 345 kV line</t>
  </si>
  <si>
    <t>Palmyra-Quincy-Meredosia-Ipava &amp; Meredosia</t>
  </si>
  <si>
    <t xml:space="preserve">N LaCrosse-N Madison-Cardinal-Spring Green </t>
  </si>
  <si>
    <t>METC</t>
  </si>
  <si>
    <t>Michigan Thumb Wind Zone</t>
  </si>
  <si>
    <t>ITC</t>
  </si>
  <si>
    <t>New Pawnee to PANA 345kV line</t>
  </si>
  <si>
    <t>Reynolds to E. Winnamac to Burr Oak to Hiple</t>
  </si>
  <si>
    <t>ITCM</t>
  </si>
  <si>
    <t>Winco-Lime Creek-Emery-Blackhawk-Hazelton</t>
  </si>
  <si>
    <t xml:space="preserve">  4.5.9</t>
  </si>
  <si>
    <t>1/4 FTE</t>
  </si>
  <si>
    <t>4.5.10/4.6.11</t>
  </si>
  <si>
    <t xml:space="preserve">    Exhibit A/B</t>
  </si>
  <si>
    <t>NERC/SERC</t>
  </si>
  <si>
    <t>NRCO</t>
  </si>
  <si>
    <t>EPA Title V Permit Fees</t>
  </si>
  <si>
    <t>Total Exhibit A/B</t>
  </si>
  <si>
    <t>Total</t>
  </si>
  <si>
    <t>NSA</t>
  </si>
  <si>
    <t xml:space="preserve"> </t>
  </si>
  <si>
    <t>Sched 2 Charge</t>
  </si>
  <si>
    <t>Total Due From Century for December Transmission</t>
  </si>
  <si>
    <t>on 12/20 @ 1300</t>
  </si>
  <si>
    <t>on 12/19 @ 1000</t>
  </si>
  <si>
    <t>S-7 Quality</t>
  </si>
  <si>
    <t>EST</t>
  </si>
  <si>
    <t>DA LMP</t>
  </si>
  <si>
    <t>RT LMP</t>
  </si>
  <si>
    <t>DA Award</t>
  </si>
  <si>
    <t>RT Meter</t>
  </si>
  <si>
    <t xml:space="preserve">Admin Rate </t>
  </si>
  <si>
    <t>Schd 24 Rate</t>
  </si>
  <si>
    <t>RT RSG Rate</t>
  </si>
  <si>
    <t>RegDistRate (3)</t>
  </si>
  <si>
    <t>SpinDistRate</t>
  </si>
  <si>
    <t>SuppDistRate</t>
  </si>
  <si>
    <t>DA RSG Rate</t>
  </si>
  <si>
    <t>RNU $</t>
  </si>
  <si>
    <t>DAHMPLGFACO</t>
  </si>
  <si>
    <t>Load Distributed Losses</t>
  </si>
  <si>
    <t>RT Dist Losses</t>
  </si>
  <si>
    <t>DAMWPM</t>
  </si>
  <si>
    <t>DARSGMV</t>
  </si>
  <si>
    <t>DRR Uplift $</t>
  </si>
  <si>
    <t>Not Used, Input elsewhere</t>
  </si>
  <si>
    <t>MISO Rates Tab</t>
  </si>
  <si>
    <t>HE 1</t>
  </si>
  <si>
    <t>HE 2</t>
  </si>
  <si>
    <t>HE 3</t>
  </si>
  <si>
    <t>HE 4</t>
  </si>
  <si>
    <t>HE 5</t>
  </si>
  <si>
    <t>HE 6</t>
  </si>
  <si>
    <t>HE 7</t>
  </si>
  <si>
    <t>HE 8</t>
  </si>
  <si>
    <t>HE 9</t>
  </si>
  <si>
    <t>HE 10</t>
  </si>
  <si>
    <t>HE 11</t>
  </si>
  <si>
    <t>HE 12</t>
  </si>
  <si>
    <t>HE 13</t>
  </si>
  <si>
    <t>HE 14</t>
  </si>
  <si>
    <t>HE 15</t>
  </si>
  <si>
    <t>HE 16</t>
  </si>
  <si>
    <t>HE 17</t>
  </si>
  <si>
    <t>HE 18</t>
  </si>
  <si>
    <t>HE 19</t>
  </si>
  <si>
    <t>HE 20</t>
  </si>
  <si>
    <t>HE 21</t>
  </si>
  <si>
    <t>HE 22</t>
  </si>
  <si>
    <t>HE 23</t>
  </si>
  <si>
    <t>HE 24</t>
  </si>
  <si>
    <t>$/MW</t>
  </si>
  <si>
    <t>CPNode</t>
  </si>
  <si>
    <t>EST/CDT</t>
  </si>
  <si>
    <t>RegDistRate</t>
  </si>
  <si>
    <t>MISO RT Rate</t>
  </si>
  <si>
    <t>GFACO</t>
  </si>
  <si>
    <t>RTBillable</t>
  </si>
  <si>
    <t>MISO</t>
  </si>
  <si>
    <t>$/MW (1.1.38 (ii))</t>
  </si>
  <si>
    <t>$/MW (1.1.38 (i))</t>
  </si>
  <si>
    <t>MISO Schedule 1
4.4.1b</t>
  </si>
  <si>
    <t>MISO Schedule 2
4.4.1b</t>
  </si>
  <si>
    <t>MISO Schedule 9
4.4.1b</t>
  </si>
  <si>
    <t>MISO Schedule 10 Demand
4.4.1b</t>
  </si>
  <si>
    <t>MISO Schedule 10 Energy
4.4.1b</t>
  </si>
  <si>
    <t>MISO Schedule 10 FERC
4.4.1b</t>
  </si>
  <si>
    <t>MISO Schedule 26
4.4.1b</t>
  </si>
  <si>
    <t>Total Transmission Cost
4.4.1b</t>
  </si>
  <si>
    <t>$</t>
  </si>
  <si>
    <t>Total Excess Energy Charge</t>
  </si>
  <si>
    <t xml:space="preserve">Footnote:  There is a carryover of $ 580,858.66 of Schedule 9 Transmission Revenue that will be applied against future monthly SSR costs.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</si>
</sst>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\ hh:mm:ss"/>
    <numFmt numFmtId="165" formatCode="_(* #,##0.0_);_(* \(#,##0.0\);_(* &quot;-&quot;??_);_(@_)"/>
    <numFmt numFmtId="166" formatCode="_(* #,##0_);_(* \(#,##0\);_(* &quot;-&quot;??_);_(@_)"/>
    <numFmt numFmtId="167" formatCode="#,##0.000000_);[Red]\(#,##0.000000\)"/>
    <numFmt numFmtId="168" formatCode="0.000000_);[Red]\(0.000000\)"/>
    <numFmt numFmtId="169" formatCode="&quot;$&quot;#,##0.00"/>
    <numFmt numFmtId="170" formatCode="&quot;$&quot;#,##0.00000"/>
    <numFmt numFmtId="171" formatCode="mmmm\ d\,\ yyyy"/>
    <numFmt numFmtId="172" formatCode="mmmm\-yy"/>
    <numFmt numFmtId="173" formatCode="#,##0.0"/>
    <numFmt numFmtId="174" formatCode="0.0"/>
    <numFmt numFmtId="175" formatCode="0.0%"/>
    <numFmt numFmtId="176" formatCode="_(&quot;$&quot;* #,##0.000000_);_(&quot;$&quot;* \(#,##0.000000\);_(&quot;$&quot;* &quot;-&quot;??_);_(@_)"/>
    <numFmt numFmtId="177" formatCode="_(&quot;$&quot;* #,##0.0000_);_(&quot;$&quot;* \(#,##0.0000\);_(&quot;$&quot;* &quot;-&quot;??_);_(@_)"/>
    <numFmt numFmtId="178" formatCode="0.000%"/>
    <numFmt numFmtId="179" formatCode="0.0000%"/>
    <numFmt numFmtId="180" formatCode="[$-409]mmmm\-yy;@"/>
    <numFmt numFmtId="181" formatCode="0.0000"/>
    <numFmt numFmtId="182" formatCode="_(* #,##0.0000_);_(* \(#,##0.0000\);_(* &quot;-&quot;??_);_(@_)"/>
    <numFmt numFmtId="183" formatCode="m/d/yyyy;@"/>
    <numFmt numFmtId="184" formatCode="0.00_);[Red]\(0.00\)"/>
    <numFmt numFmtId="185" formatCode="0.000"/>
    <numFmt numFmtId="186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3" fontId="20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0" fillId="0" borderId="0" xfId="0" applyAlignment="1">
      <alignment horizontal="left" wrapText="1" indent="1"/>
    </xf>
    <xf numFmtId="0" fontId="0" fillId="0" borderId="0" xfId="0" applyNumberFormat="1"/>
    <xf numFmtId="164" fontId="0" fillId="0" borderId="0" xfId="0" applyNumberFormat="1"/>
    <xf numFmtId="0" fontId="0" fillId="0" borderId="1" xfId="0" applyBorder="1"/>
    <xf numFmtId="44" fontId="0" fillId="0" borderId="0" xfId="2" applyFont="1"/>
    <xf numFmtId="0" fontId="0" fillId="0" borderId="0" xfId="0" applyFill="1" applyBorder="1"/>
    <xf numFmtId="43" fontId="0" fillId="0" borderId="0" xfId="2" applyNumberFormat="1" applyFont="1"/>
    <xf numFmtId="43" fontId="0" fillId="0" borderId="1" xfId="2" applyNumberFormat="1" applyFont="1" applyBorder="1"/>
    <xf numFmtId="0" fontId="0" fillId="0" borderId="0" xfId="0" quotePrefix="1" applyNumberFormat="1"/>
    <xf numFmtId="0" fontId="0" fillId="3" borderId="0" xfId="0" applyFill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4" fontId="0" fillId="3" borderId="0" xfId="0" applyNumberFormat="1" applyFill="1" applyProtection="1">
      <protection locked="0"/>
    </xf>
    <xf numFmtId="14" fontId="0" fillId="0" borderId="0" xfId="0" applyNumberFormat="1"/>
    <xf numFmtId="165" fontId="0" fillId="0" borderId="0" xfId="1" applyNumberFormat="1" applyFont="1"/>
    <xf numFmtId="0" fontId="0" fillId="3" borderId="0" xfId="0" applyFill="1"/>
    <xf numFmtId="166" fontId="0" fillId="3" borderId="0" xfId="1" applyNumberFormat="1" applyFont="1" applyFill="1"/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Border="1"/>
    <xf numFmtId="0" fontId="8" fillId="0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 applyAlignment="1">
      <alignment horizontal="center"/>
    </xf>
    <xf numFmtId="167" fontId="7" fillId="4" borderId="0" xfId="0" applyNumberFormat="1" applyFont="1" applyFill="1" applyBorder="1"/>
    <xf numFmtId="168" fontId="7" fillId="4" borderId="0" xfId="0" applyNumberFormat="1" applyFont="1" applyFill="1" applyBorder="1"/>
    <xf numFmtId="0" fontId="7" fillId="4" borderId="0" xfId="0" applyFont="1" applyFill="1" applyBorder="1"/>
    <xf numFmtId="169" fontId="11" fillId="4" borderId="0" xfId="4" applyNumberFormat="1" applyFont="1" applyFill="1" applyBorder="1"/>
    <xf numFmtId="0" fontId="8" fillId="4" borderId="0" xfId="0" applyFont="1" applyFill="1" applyBorder="1" applyAlignment="1">
      <alignment horizontal="right"/>
    </xf>
    <xf numFmtId="0" fontId="8" fillId="4" borderId="0" xfId="0" quotePrefix="1" applyFont="1" applyFill="1" applyBorder="1"/>
    <xf numFmtId="170" fontId="8" fillId="4" borderId="0" xfId="0" applyNumberFormat="1" applyFont="1" applyFill="1" applyBorder="1"/>
    <xf numFmtId="3" fontId="8" fillId="4" borderId="1" xfId="0" applyNumberFormat="1" applyFont="1" applyFill="1" applyBorder="1"/>
    <xf numFmtId="0" fontId="12" fillId="4" borderId="2" xfId="0" applyFont="1" applyFill="1" applyBorder="1"/>
    <xf numFmtId="0" fontId="8" fillId="4" borderId="3" xfId="0" applyFont="1" applyFill="1" applyBorder="1"/>
    <xf numFmtId="170" fontId="8" fillId="4" borderId="3" xfId="0" applyNumberFormat="1" applyFont="1" applyFill="1" applyBorder="1"/>
    <xf numFmtId="0" fontId="8" fillId="4" borderId="3" xfId="0" quotePrefix="1" applyFont="1" applyFill="1" applyBorder="1"/>
    <xf numFmtId="169" fontId="11" fillId="4" borderId="4" xfId="4" applyNumberFormat="1" applyFont="1" applyFill="1" applyBorder="1"/>
    <xf numFmtId="0" fontId="8" fillId="4" borderId="5" xfId="0" applyFont="1" applyFill="1" applyBorder="1"/>
    <xf numFmtId="0" fontId="12" fillId="3" borderId="6" xfId="0" applyFont="1" applyFill="1" applyBorder="1" applyAlignment="1">
      <alignment horizontal="right"/>
    </xf>
    <xf numFmtId="40" fontId="9" fillId="0" borderId="6" xfId="4" applyNumberFormat="1" applyFont="1" applyFill="1" applyBorder="1"/>
    <xf numFmtId="0" fontId="7" fillId="4" borderId="7" xfId="0" applyFont="1" applyFill="1" applyBorder="1"/>
    <xf numFmtId="0" fontId="7" fillId="4" borderId="1" xfId="0" applyFont="1" applyFill="1" applyBorder="1" applyAlignment="1">
      <alignment horizontal="right"/>
    </xf>
    <xf numFmtId="0" fontId="7" fillId="4" borderId="1" xfId="0" quotePrefix="1" applyFont="1" applyFill="1" applyBorder="1"/>
    <xf numFmtId="0" fontId="7" fillId="4" borderId="1" xfId="0" applyFont="1" applyFill="1" applyBorder="1"/>
    <xf numFmtId="0" fontId="8" fillId="0" borderId="8" xfId="0" applyFont="1" applyBorder="1"/>
    <xf numFmtId="40" fontId="8" fillId="4" borderId="9" xfId="0" applyNumberFormat="1" applyFont="1" applyFill="1" applyBorder="1"/>
    <xf numFmtId="0" fontId="8" fillId="4" borderId="10" xfId="0" applyFont="1" applyFill="1" applyBorder="1"/>
    <xf numFmtId="38" fontId="7" fillId="4" borderId="11" xfId="0" applyNumberFormat="1" applyFont="1" applyFill="1" applyBorder="1" applyAlignment="1">
      <alignment horizontal="right"/>
    </xf>
    <xf numFmtId="38" fontId="12" fillId="4" borderId="0" xfId="0" applyNumberFormat="1" applyFont="1" applyFill="1" applyBorder="1" applyAlignment="1">
      <alignment horizontal="right"/>
    </xf>
    <xf numFmtId="38" fontId="8" fillId="4" borderId="0" xfId="0" applyNumberFormat="1" applyFont="1" applyFill="1" applyBorder="1"/>
    <xf numFmtId="0" fontId="7" fillId="4" borderId="0" xfId="0" applyFont="1" applyFill="1" applyBorder="1" applyAlignment="1">
      <alignment horizontal="right"/>
    </xf>
    <xf numFmtId="3" fontId="8" fillId="4" borderId="12" xfId="0" applyNumberFormat="1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8" fillId="4" borderId="0" xfId="0" quotePrefix="1" applyFont="1" applyFill="1"/>
    <xf numFmtId="0" fontId="8" fillId="4" borderId="0" xfId="0" applyFont="1" applyFill="1"/>
    <xf numFmtId="0" fontId="8" fillId="4" borderId="0" xfId="0" applyFont="1" applyFill="1" applyBorder="1" applyAlignment="1">
      <alignment horizontal="left"/>
    </xf>
    <xf numFmtId="169" fontId="8" fillId="4" borderId="12" xfId="0" applyNumberFormat="1" applyFont="1" applyFill="1" applyBorder="1" applyAlignment="1">
      <alignment horizontal="right"/>
    </xf>
    <xf numFmtId="169" fontId="11" fillId="4" borderId="0" xfId="4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71" fontId="14" fillId="0" borderId="0" xfId="5" applyNumberFormat="1" applyFont="1" applyAlignment="1">
      <alignment horizontal="left"/>
    </xf>
    <xf numFmtId="0" fontId="4" fillId="0" borderId="0" xfId="5"/>
    <xf numFmtId="172" fontId="14" fillId="0" borderId="0" xfId="5" applyNumberFormat="1" applyFont="1" applyAlignment="1">
      <alignment horizontal="left"/>
    </xf>
    <xf numFmtId="0" fontId="14" fillId="0" borderId="13" xfId="5" applyFont="1" applyBorder="1" applyAlignment="1">
      <alignment horizontal="left"/>
    </xf>
    <xf numFmtId="0" fontId="14" fillId="0" borderId="14" xfId="5" applyFont="1" applyBorder="1" applyAlignment="1">
      <alignment horizontal="center"/>
    </xf>
    <xf numFmtId="0" fontId="14" fillId="0" borderId="15" xfId="5" applyFont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0" fontId="14" fillId="0" borderId="16" xfId="5" applyFont="1" applyBorder="1" applyAlignment="1">
      <alignment horizontal="left"/>
    </xf>
    <xf numFmtId="0" fontId="4" fillId="0" borderId="11" xfId="5" applyBorder="1" applyAlignment="1">
      <alignment horizontal="center"/>
    </xf>
    <xf numFmtId="3" fontId="4" fillId="0" borderId="17" xfId="5" applyNumberFormat="1" applyBorder="1" applyAlignment="1">
      <alignment horizontal="center"/>
    </xf>
    <xf numFmtId="4" fontId="16" fillId="0" borderId="0" xfId="5" applyNumberFormat="1" applyFont="1"/>
    <xf numFmtId="3" fontId="4" fillId="0" borderId="0" xfId="5" applyNumberFormat="1"/>
    <xf numFmtId="0" fontId="14" fillId="0" borderId="18" xfId="5" applyFont="1" applyBorder="1" applyAlignment="1">
      <alignment horizontal="left"/>
    </xf>
    <xf numFmtId="0" fontId="4" fillId="0" borderId="19" xfId="5" applyBorder="1" applyAlignment="1">
      <alignment horizontal="center"/>
    </xf>
    <xf numFmtId="0" fontId="14" fillId="0" borderId="20" xfId="5" applyFont="1" applyBorder="1" applyAlignment="1">
      <alignment horizontal="left"/>
    </xf>
    <xf numFmtId="0" fontId="4" fillId="0" borderId="21" xfId="5" applyBorder="1" applyAlignment="1">
      <alignment horizontal="center"/>
    </xf>
    <xf numFmtId="0" fontId="14" fillId="0" borderId="22" xfId="5" applyFont="1" applyBorder="1" applyAlignment="1">
      <alignment horizontal="right"/>
    </xf>
    <xf numFmtId="0" fontId="4" fillId="0" borderId="12" xfId="5" applyBorder="1"/>
    <xf numFmtId="3" fontId="4" fillId="0" borderId="23" xfId="5" applyNumberFormat="1" applyBorder="1" applyAlignment="1">
      <alignment horizontal="center"/>
    </xf>
    <xf numFmtId="0" fontId="14" fillId="0" borderId="22" xfId="5" applyFont="1" applyFill="1" applyBorder="1" applyAlignment="1">
      <alignment horizontal="right"/>
    </xf>
    <xf numFmtId="0" fontId="14" fillId="0" borderId="24" xfId="5" applyFont="1" applyBorder="1"/>
    <xf numFmtId="0" fontId="4" fillId="0" borderId="24" xfId="5" applyBorder="1"/>
    <xf numFmtId="4" fontId="17" fillId="0" borderId="0" xfId="5" applyNumberFormat="1" applyFont="1" applyAlignment="1">
      <alignment vertical="center"/>
    </xf>
    <xf numFmtId="0" fontId="14" fillId="0" borderId="0" xfId="5" applyFont="1" applyFill="1" applyBorder="1" applyAlignment="1">
      <alignment horizontal="left"/>
    </xf>
    <xf numFmtId="173" fontId="4" fillId="0" borderId="0" xfId="5" applyNumberFormat="1"/>
    <xf numFmtId="0" fontId="4" fillId="0" borderId="0" xfId="5" applyFont="1"/>
    <xf numFmtId="0" fontId="18" fillId="0" borderId="0" xfId="5" applyFont="1" applyFill="1" applyBorder="1" applyAlignment="1">
      <alignment horizontal="left"/>
    </xf>
    <xf numFmtId="3" fontId="4" fillId="0" borderId="0" xfId="5" applyNumberForma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5" fontId="0" fillId="0" borderId="0" xfId="0" applyNumberFormat="1"/>
    <xf numFmtId="0" fontId="3" fillId="0" borderId="0" xfId="0" applyFont="1"/>
    <xf numFmtId="174" fontId="0" fillId="0" borderId="0" xfId="0" applyNumberFormat="1" applyFill="1"/>
    <xf numFmtId="174" fontId="0" fillId="3" borderId="0" xfId="0" applyNumberFormat="1" applyFill="1"/>
    <xf numFmtId="175" fontId="0" fillId="3" borderId="0" xfId="3" applyNumberFormat="1" applyFont="1" applyFill="1"/>
    <xf numFmtId="174" fontId="0" fillId="0" borderId="0" xfId="0" applyNumberFormat="1"/>
    <xf numFmtId="44" fontId="0" fillId="0" borderId="0" xfId="0" applyNumberFormat="1"/>
    <xf numFmtId="0" fontId="7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4" borderId="1" xfId="0" applyFont="1" applyFill="1" applyBorder="1"/>
    <xf numFmtId="0" fontId="0" fillId="0" borderId="4" xfId="0" applyBorder="1"/>
    <xf numFmtId="0" fontId="3" fillId="0" borderId="6" xfId="0" applyFont="1" applyBorder="1"/>
    <xf numFmtId="0" fontId="0" fillId="0" borderId="8" xfId="0" applyBorder="1"/>
    <xf numFmtId="44" fontId="7" fillId="4" borderId="1" xfId="2" applyFont="1" applyFill="1" applyBorder="1"/>
    <xf numFmtId="0" fontId="3" fillId="2" borderId="0" xfId="0" applyFont="1" applyFill="1"/>
    <xf numFmtId="176" fontId="7" fillId="3" borderId="0" xfId="2" applyNumberFormat="1" applyFont="1" applyFill="1" applyBorder="1"/>
    <xf numFmtId="0" fontId="3" fillId="0" borderId="25" xfId="0" applyFont="1" applyBorder="1"/>
    <xf numFmtId="0" fontId="7" fillId="4" borderId="26" xfId="0" applyFont="1" applyFill="1" applyBorder="1"/>
    <xf numFmtId="0" fontId="0" fillId="0" borderId="27" xfId="0" applyBorder="1"/>
    <xf numFmtId="44" fontId="3" fillId="0" borderId="28" xfId="2" applyFont="1" applyBorder="1"/>
    <xf numFmtId="44" fontId="3" fillId="0" borderId="0" xfId="0" applyNumberFormat="1" applyFont="1" applyFill="1"/>
    <xf numFmtId="44" fontId="3" fillId="3" borderId="0" xfId="2" applyFont="1" applyFill="1"/>
    <xf numFmtId="43" fontId="7" fillId="0" borderId="12" xfId="1" applyFont="1" applyFill="1" applyBorder="1" applyAlignment="1">
      <alignment horizontal="right"/>
    </xf>
    <xf numFmtId="0" fontId="0" fillId="3" borderId="1" xfId="0" applyFill="1" applyBorder="1"/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0" fillId="0" borderId="26" xfId="0" applyBorder="1"/>
    <xf numFmtId="0" fontId="0" fillId="0" borderId="29" xfId="0" applyBorder="1"/>
    <xf numFmtId="44" fontId="0" fillId="0" borderId="27" xfId="2" applyFont="1" applyBorder="1"/>
    <xf numFmtId="0" fontId="0" fillId="0" borderId="30" xfId="0" applyBorder="1"/>
    <xf numFmtId="0" fontId="0" fillId="0" borderId="0" xfId="0" applyBorder="1"/>
    <xf numFmtId="44" fontId="0" fillId="0" borderId="31" xfId="2" applyFont="1" applyBorder="1"/>
    <xf numFmtId="0" fontId="0" fillId="0" borderId="25" xfId="0" applyBorder="1"/>
    <xf numFmtId="0" fontId="0" fillId="0" borderId="12" xfId="0" applyBorder="1"/>
    <xf numFmtId="44" fontId="0" fillId="0" borderId="28" xfId="2" applyFont="1" applyBorder="1"/>
    <xf numFmtId="0" fontId="0" fillId="6" borderId="9" xfId="0" applyFill="1" applyBorder="1"/>
    <xf numFmtId="0" fontId="0" fillId="6" borderId="9" xfId="0" applyNumberFormat="1" applyFill="1" applyBorder="1"/>
    <xf numFmtId="0" fontId="0" fillId="6" borderId="22" xfId="0" applyFill="1" applyBorder="1"/>
    <xf numFmtId="0" fontId="0" fillId="6" borderId="24" xfId="0" applyFill="1" applyBorder="1"/>
    <xf numFmtId="0" fontId="0" fillId="6" borderId="24" xfId="0" applyNumberFormat="1" applyFill="1" applyBorder="1"/>
    <xf numFmtId="44" fontId="3" fillId="6" borderId="24" xfId="2" applyFont="1" applyFill="1" applyBorder="1"/>
    <xf numFmtId="44" fontId="3" fillId="6" borderId="23" xfId="2" applyFont="1" applyFill="1" applyBorder="1"/>
    <xf numFmtId="22" fontId="0" fillId="0" borderId="0" xfId="0" applyNumberForma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9" fontId="0" fillId="0" borderId="0" xfId="3" applyFont="1" applyFill="1"/>
    <xf numFmtId="43" fontId="0" fillId="3" borderId="0" xfId="0" applyNumberFormat="1" applyFill="1"/>
    <xf numFmtId="43" fontId="0" fillId="3" borderId="0" xfId="3" applyNumberFormat="1" applyFont="1" applyFill="1"/>
    <xf numFmtId="0" fontId="0" fillId="2" borderId="0" xfId="0" applyFont="1" applyFill="1"/>
    <xf numFmtId="10" fontId="0" fillId="3" borderId="0" xfId="0" applyNumberFormat="1" applyFill="1"/>
    <xf numFmtId="9" fontId="2" fillId="0" borderId="0" xfId="3" applyFont="1"/>
    <xf numFmtId="44" fontId="2" fillId="3" borderId="0" xfId="2" applyFont="1" applyFill="1" applyProtection="1">
      <protection locked="0"/>
    </xf>
    <xf numFmtId="177" fontId="0" fillId="0" borderId="0" xfId="0" applyNumberFormat="1"/>
    <xf numFmtId="177" fontId="0" fillId="0" borderId="0" xfId="0" applyNumberFormat="1" applyFill="1"/>
    <xf numFmtId="44" fontId="2" fillId="0" borderId="0" xfId="2" applyFont="1"/>
    <xf numFmtId="177" fontId="2" fillId="3" borderId="0" xfId="2" applyNumberFormat="1" applyFont="1" applyFill="1" applyProtection="1">
      <protection locked="0"/>
    </xf>
    <xf numFmtId="177" fontId="2" fillId="0" borderId="0" xfId="2" applyNumberFormat="1" applyFont="1"/>
    <xf numFmtId="14" fontId="0" fillId="0" borderId="0" xfId="0" applyNumberFormat="1" applyFill="1" applyProtection="1">
      <protection locked="0"/>
    </xf>
    <xf numFmtId="178" fontId="0" fillId="0" borderId="0" xfId="3" applyNumberFormat="1" applyFont="1" applyFill="1"/>
    <xf numFmtId="49" fontId="7" fillId="4" borderId="0" xfId="0" applyNumberFormat="1" applyFont="1" applyFill="1" applyBorder="1" applyAlignment="1">
      <alignment horizontal="center"/>
    </xf>
    <xf numFmtId="179" fontId="9" fillId="5" borderId="1" xfId="3" applyNumberFormat="1" applyFont="1" applyFill="1" applyBorder="1"/>
    <xf numFmtId="44" fontId="8" fillId="4" borderId="1" xfId="2" applyFont="1" applyFill="1" applyBorder="1"/>
    <xf numFmtId="169" fontId="7" fillId="4" borderId="12" xfId="0" applyNumberFormat="1" applyFont="1" applyFill="1" applyBorder="1" applyAlignment="1">
      <alignment horizontal="right"/>
    </xf>
    <xf numFmtId="0" fontId="0" fillId="0" borderId="0" xfId="0" quotePrefix="1"/>
    <xf numFmtId="0" fontId="14" fillId="0" borderId="0" xfId="0" applyFont="1"/>
    <xf numFmtId="0" fontId="4" fillId="0" borderId="0" xfId="0" applyFont="1"/>
    <xf numFmtId="0" fontId="4" fillId="0" borderId="0" xfId="0" applyNumberFormat="1" applyFont="1"/>
    <xf numFmtId="44" fontId="2" fillId="3" borderId="0" xfId="2" applyNumberFormat="1" applyFont="1" applyFill="1" applyProtection="1">
      <protection locked="0"/>
    </xf>
    <xf numFmtId="44" fontId="2" fillId="3" borderId="12" xfId="2" applyNumberFormat="1" applyFont="1" applyFill="1" applyBorder="1" applyProtection="1">
      <protection locked="0"/>
    </xf>
    <xf numFmtId="44" fontId="3" fillId="3" borderId="0" xfId="2" applyNumberFormat="1" applyFont="1" applyFill="1" applyProtection="1">
      <protection locked="0"/>
    </xf>
    <xf numFmtId="3" fontId="9" fillId="0" borderId="1" xfId="0" applyNumberFormat="1" applyFont="1" applyFill="1" applyBorder="1"/>
    <xf numFmtId="43" fontId="0" fillId="3" borderId="0" xfId="1" applyFont="1" applyFill="1"/>
    <xf numFmtId="44" fontId="2" fillId="0" borderId="0" xfId="2" applyFont="1" applyFill="1"/>
    <xf numFmtId="0" fontId="0" fillId="0" borderId="0" xfId="0" applyFont="1" applyFill="1"/>
    <xf numFmtId="0" fontId="0" fillId="0" borderId="2" xfId="0" applyBorder="1"/>
    <xf numFmtId="0" fontId="0" fillId="2" borderId="3" xfId="0" applyFont="1" applyFill="1" applyBorder="1"/>
    <xf numFmtId="44" fontId="0" fillId="0" borderId="4" xfId="2" applyFont="1" applyBorder="1"/>
    <xf numFmtId="0" fontId="0" fillId="0" borderId="5" xfId="0" applyBorder="1"/>
    <xf numFmtId="0" fontId="0" fillId="2" borderId="0" xfId="0" applyFont="1" applyFill="1" applyBorder="1"/>
    <xf numFmtId="44" fontId="0" fillId="0" borderId="6" xfId="2" applyFont="1" applyBorder="1"/>
    <xf numFmtId="0" fontId="0" fillId="0" borderId="7" xfId="0" applyBorder="1"/>
    <xf numFmtId="0" fontId="0" fillId="2" borderId="1" xfId="0" applyFont="1" applyFill="1" applyBorder="1"/>
    <xf numFmtId="44" fontId="0" fillId="0" borderId="8" xfId="2" applyFont="1" applyBorder="1"/>
    <xf numFmtId="0" fontId="0" fillId="0" borderId="0" xfId="0" applyFont="1" applyFill="1" applyBorder="1"/>
    <xf numFmtId="44" fontId="0" fillId="0" borderId="0" xfId="2" applyFont="1" applyBorder="1"/>
    <xf numFmtId="180" fontId="14" fillId="0" borderId="0" xfId="0" applyNumberFormat="1" applyFont="1"/>
    <xf numFmtId="181" fontId="0" fillId="0" borderId="0" xfId="0" applyNumberFormat="1"/>
    <xf numFmtId="182" fontId="0" fillId="0" borderId="0" xfId="0" applyNumberFormat="1"/>
    <xf numFmtId="0" fontId="15" fillId="0" borderId="0" xfId="0" applyFont="1"/>
    <xf numFmtId="0" fontId="0" fillId="7" borderId="0" xfId="0" applyFill="1"/>
    <xf numFmtId="0" fontId="0" fillId="8" borderId="0" xfId="0" applyFill="1"/>
    <xf numFmtId="0" fontId="14" fillId="7" borderId="0" xfId="0" applyFont="1" applyFill="1"/>
    <xf numFmtId="0" fontId="0" fillId="9" borderId="0" xfId="0" applyFill="1"/>
    <xf numFmtId="0" fontId="19" fillId="10" borderId="0" xfId="0" applyFont="1" applyFill="1"/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/>
    <xf numFmtId="183" fontId="0" fillId="11" borderId="0" xfId="0" applyNumberFormat="1" applyFill="1"/>
    <xf numFmtId="4" fontId="0" fillId="0" borderId="0" xfId="0" applyNumberFormat="1" applyAlignment="1">
      <alignment horizontal="center"/>
    </xf>
    <xf numFmtId="44" fontId="0" fillId="0" borderId="0" xfId="4" applyFont="1"/>
    <xf numFmtId="43" fontId="0" fillId="0" borderId="0" xfId="6" applyFont="1"/>
    <xf numFmtId="0" fontId="20" fillId="0" borderId="0" xfId="7" applyFill="1"/>
    <xf numFmtId="183" fontId="0" fillId="0" borderId="0" xfId="0" applyNumberFormat="1"/>
    <xf numFmtId="4" fontId="0" fillId="0" borderId="0" xfId="0" applyNumberFormat="1"/>
    <xf numFmtId="183" fontId="0" fillId="12" borderId="0" xfId="0" applyNumberFormat="1" applyFill="1"/>
    <xf numFmtId="0" fontId="0" fillId="12" borderId="0" xfId="0" applyFill="1"/>
    <xf numFmtId="0" fontId="0" fillId="12" borderId="0" xfId="0" applyFill="1" applyAlignment="1">
      <alignment horizontal="center"/>
    </xf>
    <xf numFmtId="44" fontId="20" fillId="12" borderId="0" xfId="4" applyFont="1" applyFill="1"/>
    <xf numFmtId="43" fontId="4" fillId="12" borderId="0" xfId="6" applyFont="1" applyFill="1"/>
    <xf numFmtId="0" fontId="20" fillId="12" borderId="0" xfId="7" applyFill="1"/>
    <xf numFmtId="0" fontId="0" fillId="0" borderId="32" xfId="0" applyFill="1" applyBorder="1" applyProtection="1">
      <protection locked="0"/>
    </xf>
    <xf numFmtId="4" fontId="0" fillId="0" borderId="32" xfId="0" applyNumberFormat="1" applyFill="1" applyBorder="1" applyProtection="1">
      <protection locked="0"/>
    </xf>
    <xf numFmtId="44" fontId="4" fillId="0" borderId="32" xfId="2" applyFont="1" applyFill="1" applyBorder="1" applyProtection="1">
      <protection locked="0"/>
    </xf>
    <xf numFmtId="43" fontId="4" fillId="0" borderId="32" xfId="1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7" xfId="0" applyFont="1" applyBorder="1" applyAlignment="1"/>
    <xf numFmtId="0" fontId="4" fillId="0" borderId="1" xfId="0" applyFont="1" applyBorder="1" applyAlignment="1"/>
    <xf numFmtId="43" fontId="0" fillId="0" borderId="0" xfId="8" applyFont="1"/>
    <xf numFmtId="0" fontId="4" fillId="0" borderId="0" xfId="0" applyFont="1" applyAlignment="1">
      <alignment horizontal="center"/>
    </xf>
    <xf numFmtId="43" fontId="0" fillId="0" borderId="0" xfId="8" applyFont="1" applyAlignment="1">
      <alignment horizontal="center"/>
    </xf>
    <xf numFmtId="0" fontId="4" fillId="0" borderId="12" xfId="0" applyFont="1" applyBorder="1" applyAlignment="1" applyProtection="1">
      <alignment horizontal="center" wrapText="1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3" fontId="0" fillId="0" borderId="12" xfId="8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84" fontId="0" fillId="0" borderId="0" xfId="0" applyNumberFormat="1" applyFill="1"/>
    <xf numFmtId="0" fontId="0" fillId="0" borderId="0" xfId="0" applyFill="1"/>
    <xf numFmtId="185" fontId="0" fillId="0" borderId="0" xfId="0" applyNumberFormat="1"/>
    <xf numFmtId="40" fontId="4" fillId="0" borderId="0" xfId="8" applyNumberFormat="1" applyFont="1" applyFill="1"/>
    <xf numFmtId="0" fontId="0" fillId="13" borderId="0" xfId="0" applyFill="1"/>
    <xf numFmtId="185" fontId="0" fillId="13" borderId="0" xfId="0" applyNumberFormat="1" applyFill="1"/>
    <xf numFmtId="40" fontId="4" fillId="13" borderId="0" xfId="8" applyNumberFormat="1" applyFont="1" applyFill="1"/>
    <xf numFmtId="184" fontId="0" fillId="0" borderId="32" xfId="0" applyNumberFormat="1" applyFill="1" applyBorder="1"/>
    <xf numFmtId="0" fontId="2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4" fillId="0" borderId="12" xfId="0" applyFont="1" applyBorder="1" applyAlignment="1">
      <alignment horizontal="center"/>
    </xf>
    <xf numFmtId="186" fontId="0" fillId="0" borderId="0" xfId="0" applyNumberFormat="1"/>
    <xf numFmtId="14" fontId="0" fillId="0" borderId="1" xfId="0" applyNumberFormat="1" applyBorder="1"/>
    <xf numFmtId="0" fontId="0" fillId="0" borderId="1" xfId="0" applyNumberFormat="1" applyBorder="1"/>
    <xf numFmtId="0" fontId="2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44" fontId="0" fillId="0" borderId="0" xfId="2" applyNumberFormat="1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44" fontId="0" fillId="0" borderId="33" xfId="2" applyNumberFormat="1" applyFont="1" applyBorder="1"/>
    <xf numFmtId="0" fontId="4" fillId="0" borderId="37" xfId="0" applyFont="1" applyBorder="1" applyAlignment="1">
      <alignment horizontal="center"/>
    </xf>
    <xf numFmtId="44" fontId="0" fillId="0" borderId="35" xfId="2" applyNumberFormat="1" applyFont="1" applyBorder="1"/>
    <xf numFmtId="44" fontId="0" fillId="0" borderId="36" xfId="2" applyNumberFormat="1" applyFont="1" applyBorder="1"/>
    <xf numFmtId="44" fontId="0" fillId="0" borderId="38" xfId="2" applyNumberFormat="1" applyFont="1" applyBorder="1"/>
    <xf numFmtId="14" fontId="0" fillId="0" borderId="0" xfId="0" applyNumberFormat="1" applyBorder="1"/>
    <xf numFmtId="0" fontId="0" fillId="0" borderId="0" xfId="0" applyNumberFormat="1" applyBorder="1"/>
    <xf numFmtId="0" fontId="0" fillId="0" borderId="39" xfId="0" applyBorder="1"/>
    <xf numFmtId="0" fontId="0" fillId="0" borderId="32" xfId="0" applyBorder="1"/>
    <xf numFmtId="44" fontId="0" fillId="0" borderId="18" xfId="2" applyNumberFormat="1" applyFont="1" applyBorder="1"/>
    <xf numFmtId="44" fontId="0" fillId="6" borderId="0" xfId="2" applyFont="1" applyFill="1"/>
    <xf numFmtId="44" fontId="0" fillId="0" borderId="0" xfId="0" applyNumberFormat="1" applyFill="1"/>
    <xf numFmtId="44" fontId="0" fillId="0" borderId="6" xfId="2" applyFont="1" applyFill="1" applyBorder="1"/>
    <xf numFmtId="0" fontId="0" fillId="0" borderId="3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2" fillId="0" borderId="35" xfId="0" applyFont="1" applyBorder="1" applyAlignment="1">
      <alignment horizontal="center" wrapText="1"/>
    </xf>
    <xf numFmtId="0" fontId="22" fillId="0" borderId="36" xfId="0" applyFont="1" applyBorder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</cellXfs>
  <cellStyles count="9">
    <cellStyle name="Comma" xfId="1" builtinId="3"/>
    <cellStyle name="Comma 2" xfId="8"/>
    <cellStyle name="Comma 3" xfId="6"/>
    <cellStyle name="Currency" xfId="2" builtinId="4"/>
    <cellStyle name="Currency 2" xfId="4"/>
    <cellStyle name="Normal" xfId="0" builtinId="0"/>
    <cellStyle name="Normal 2 2" xfId="5"/>
    <cellStyle name="Normal_RATES 2" xfId="7"/>
    <cellStyle name="Percent" xfId="3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747</xdr:row>
      <xdr:rowOff>0</xdr:rowOff>
    </xdr:from>
    <xdr:to>
      <xdr:col>19</xdr:col>
      <xdr:colOff>247650</xdr:colOff>
      <xdr:row>748</xdr:row>
      <xdr:rowOff>95250</xdr:rowOff>
    </xdr:to>
    <xdr:sp macro="" textlink="">
      <xdr:nvSpPr>
        <xdr:cNvPr id="2" name="TextBox 1"/>
        <xdr:cNvSpPr txBox="1"/>
      </xdr:nvSpPr>
      <xdr:spPr>
        <a:xfrm>
          <a:off x="20269200" y="121119900"/>
          <a:ext cx="2076450" cy="257175"/>
        </a:xfrm>
        <a:prstGeom prst="rect">
          <a:avLst/>
        </a:prstGeom>
        <a:solidFill>
          <a:srgbClr val="FFCC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&lt;-- Should be blank duiring</a:t>
          </a:r>
          <a:r>
            <a:rPr lang="en-US" sz="1100" b="1" baseline="0"/>
            <a:t> CDT.</a:t>
          </a:r>
        </a:p>
      </xdr:txBody>
    </xdr:sp>
    <xdr:clientData/>
  </xdr:twoCellAnchor>
  <xdr:twoCellAnchor>
    <xdr:from>
      <xdr:col>18</xdr:col>
      <xdr:colOff>0</xdr:colOff>
      <xdr:row>747</xdr:row>
      <xdr:rowOff>0</xdr:rowOff>
    </xdr:from>
    <xdr:to>
      <xdr:col>21</xdr:col>
      <xdr:colOff>247650</xdr:colOff>
      <xdr:row>748</xdr:row>
      <xdr:rowOff>95250</xdr:rowOff>
    </xdr:to>
    <xdr:sp macro="" textlink="">
      <xdr:nvSpPr>
        <xdr:cNvPr id="3" name="TextBox 2"/>
        <xdr:cNvSpPr txBox="1"/>
      </xdr:nvSpPr>
      <xdr:spPr>
        <a:xfrm>
          <a:off x="20269200" y="121119900"/>
          <a:ext cx="2076450" cy="257175"/>
        </a:xfrm>
        <a:prstGeom prst="rect">
          <a:avLst/>
        </a:prstGeom>
        <a:solidFill>
          <a:srgbClr val="FFCC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&lt;-- Should be blank duiring</a:t>
          </a:r>
          <a:r>
            <a:rPr lang="en-US" sz="1100" b="1" baseline="0"/>
            <a:t> CDT.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750</xdr:row>
      <xdr:rowOff>123825</xdr:rowOff>
    </xdr:from>
    <xdr:to>
      <xdr:col>5</xdr:col>
      <xdr:colOff>485775</xdr:colOff>
      <xdr:row>757</xdr:row>
      <xdr:rowOff>145256</xdr:rowOff>
    </xdr:to>
    <xdr:sp macro="" textlink="">
      <xdr:nvSpPr>
        <xdr:cNvPr id="2" name="TextBox 1"/>
        <xdr:cNvSpPr txBox="1"/>
      </xdr:nvSpPr>
      <xdr:spPr>
        <a:xfrm>
          <a:off x="2171700" y="121729500"/>
          <a:ext cx="1476375" cy="1154906"/>
        </a:xfrm>
        <a:prstGeom prst="rect">
          <a:avLst/>
        </a:prstGeom>
        <a:solidFill>
          <a:srgbClr val="FFCC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^ Last row should be popluated</a:t>
          </a:r>
          <a:r>
            <a:rPr lang="en-US" sz="1100" b="1" baseline="0"/>
            <a:t> </a:t>
          </a:r>
          <a:r>
            <a:rPr lang="en-US" sz="1100" b="1"/>
            <a:t>ONLY during CST.</a:t>
          </a:r>
        </a:p>
        <a:p>
          <a:endParaRPr lang="en-US" sz="1100" b="1"/>
        </a:p>
        <a:p>
          <a:r>
            <a:rPr lang="en-US" sz="1100" b="1"/>
            <a:t>Should be blank</a:t>
          </a:r>
          <a:r>
            <a:rPr lang="en-US" sz="1100" b="1" baseline="0"/>
            <a:t> during CDT</a:t>
          </a:r>
          <a:endParaRPr lang="en-US" sz="1100" b="1"/>
        </a:p>
      </xdr:txBody>
    </xdr:sp>
    <xdr:clientData/>
  </xdr:twoCellAnchor>
  <xdr:twoCellAnchor>
    <xdr:from>
      <xdr:col>21</xdr:col>
      <xdr:colOff>47625</xdr:colOff>
      <xdr:row>747</xdr:row>
      <xdr:rowOff>57150</xdr:rowOff>
    </xdr:from>
    <xdr:to>
      <xdr:col>24</xdr:col>
      <xdr:colOff>123825</xdr:colOff>
      <xdr:row>752</xdr:row>
      <xdr:rowOff>51859</xdr:rowOff>
    </xdr:to>
    <xdr:sp macro="" textlink="">
      <xdr:nvSpPr>
        <xdr:cNvPr id="3" name="TextBox 2"/>
        <xdr:cNvSpPr txBox="1"/>
      </xdr:nvSpPr>
      <xdr:spPr>
        <a:xfrm>
          <a:off x="16744950" y="121177050"/>
          <a:ext cx="2076450" cy="804334"/>
        </a:xfrm>
        <a:prstGeom prst="rect">
          <a:avLst/>
        </a:prstGeom>
        <a:solidFill>
          <a:srgbClr val="FFCC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&lt;--</a:t>
          </a:r>
          <a:r>
            <a:rPr lang="en-US" sz="1100" b="1" baseline="0"/>
            <a:t> </a:t>
          </a:r>
          <a:r>
            <a:rPr lang="en-US" sz="1100" b="1"/>
            <a:t>Last row should be popluated</a:t>
          </a:r>
          <a:r>
            <a:rPr lang="en-US" sz="1100" b="1" baseline="0"/>
            <a:t> </a:t>
          </a:r>
          <a:r>
            <a:rPr lang="en-US" sz="1100" b="1"/>
            <a:t>ONLY during CST.</a:t>
          </a:r>
        </a:p>
        <a:p>
          <a:endParaRPr lang="en-US" sz="1100" b="1"/>
        </a:p>
        <a:p>
          <a:r>
            <a:rPr lang="en-US" sz="1100" b="1"/>
            <a:t>Should be blank</a:t>
          </a:r>
          <a:r>
            <a:rPr lang="en-US" sz="1100" b="1" baseline="0"/>
            <a:t> during CDT</a:t>
          </a:r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onthRecon\MonthRecon13\03-13\Smelters%20S105\Alcan%20Surplus%20Sales%2003-2013%20S1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onthRecon\MonthRecon13\09-13\Century%20Billing\CenturyInvoiceCalcs%20Sept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onthRecon\MonthRecon13\12-13\Domtar\Domtar%20Summary%2012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tegrityChecks"/>
      <sheetName val="InputsGlobal"/>
      <sheetName val="MeterData"/>
      <sheetName val="MeterDataSW"/>
      <sheetName val="ChargeCredit Summary"/>
      <sheetName val="Energy Summary"/>
      <sheetName val="BackUpEnergy"/>
      <sheetName val="BackUpEnergy4.4.1b"/>
      <sheetName val="Supplemental Energy"/>
      <sheetName val="IntEnergy Pricing"/>
      <sheetName val="TEMPLATE"/>
      <sheetName val="Interruptible Energy"/>
      <sheetName val="MarketEnergyBR"/>
      <sheetName val="MarketEnergyKen"/>
      <sheetName val="Base Curtailed Energy"/>
      <sheetName val="Curtail PP"/>
      <sheetName val="Surplus Sale"/>
      <sheetName val="SSsplit"/>
      <sheetName val="SSTDR"/>
      <sheetName val="Potline Reduction Sale"/>
      <sheetName val="Surcharge4.11"/>
      <sheetName val="MISO RT Prices"/>
      <sheetName val="SysLambda"/>
      <sheetName val="TestArea"/>
    </sheetNames>
    <sheetDataSet>
      <sheetData sheetId="0"/>
      <sheetData sheetId="1"/>
      <sheetData sheetId="2">
        <row r="20">
          <cell r="H20">
            <v>41275</v>
          </cell>
        </row>
        <row r="21">
          <cell r="H21">
            <v>41421</v>
          </cell>
        </row>
        <row r="22">
          <cell r="H22">
            <v>41459</v>
          </cell>
        </row>
        <row r="23">
          <cell r="H23">
            <v>41519</v>
          </cell>
        </row>
        <row r="24">
          <cell r="H24">
            <v>41606</v>
          </cell>
        </row>
        <row r="25">
          <cell r="H25">
            <v>41633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Data"/>
      <sheetName val="Inputs"/>
      <sheetName val="MonthlyChargeCredit Summary"/>
      <sheetName val="Energy Summary"/>
      <sheetName val="ZRC"/>
      <sheetName val="FTR-ARR"/>
      <sheetName val="SRR Variable"/>
      <sheetName val="Transmission Services"/>
      <sheetName val="Schedule 26-A"/>
      <sheetName val="REACTIVE POWER"/>
      <sheetName val="REACTIVE POWER BACK UP"/>
      <sheetName val="RETAIL FEE"/>
      <sheetName val="ACES Fee Exhibit A"/>
      <sheetName val="Sheet1"/>
    </sheetNames>
    <sheetDataSet>
      <sheetData sheetId="0" refreshError="1"/>
      <sheetData sheetId="1" refreshError="1"/>
      <sheetData sheetId="2" refreshError="1"/>
      <sheetData sheetId="3">
        <row r="748">
          <cell r="E748">
            <v>0</v>
          </cell>
        </row>
      </sheetData>
      <sheetData sheetId="4">
        <row r="18">
          <cell r="C18">
            <v>0</v>
          </cell>
        </row>
      </sheetData>
      <sheetData sheetId="5">
        <row r="15">
          <cell r="C15">
            <v>0</v>
          </cell>
        </row>
      </sheetData>
      <sheetData sheetId="6" refreshError="1"/>
      <sheetData sheetId="7">
        <row r="19">
          <cell r="A19">
            <v>299189.93032258056</v>
          </cell>
        </row>
      </sheetData>
      <sheetData sheetId="8">
        <row r="24">
          <cell r="H24">
            <v>33559.75</v>
          </cell>
        </row>
      </sheetData>
      <sheetData sheetId="9">
        <row r="24">
          <cell r="H24">
            <v>1073.6823303143237</v>
          </cell>
        </row>
      </sheetData>
      <sheetData sheetId="10" refreshError="1"/>
      <sheetData sheetId="11">
        <row r="17">
          <cell r="G17">
            <v>8905.7000000000007</v>
          </cell>
        </row>
      </sheetData>
      <sheetData sheetId="12">
        <row r="14">
          <cell r="H14">
            <v>20024.287273441831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tegrityChecks"/>
      <sheetName val="Inputs"/>
      <sheetName val="MeterData"/>
      <sheetName val="Load"/>
      <sheetName val="Generation"/>
      <sheetName val="Summary"/>
      <sheetName val="MISORates"/>
      <sheetName val="ACESMISOdata"/>
    </sheetNames>
    <sheetDataSet>
      <sheetData sheetId="0"/>
      <sheetData sheetId="1"/>
      <sheetData sheetId="2">
        <row r="1">
          <cell r="C1" t="str">
            <v>CST</v>
          </cell>
        </row>
      </sheetData>
      <sheetData sheetId="3"/>
      <sheetData sheetId="4"/>
      <sheetData sheetId="5"/>
      <sheetData sheetId="6">
        <row r="4">
          <cell r="V4">
            <v>0</v>
          </cell>
        </row>
        <row r="5">
          <cell r="V5">
            <v>774.23700000000008</v>
          </cell>
        </row>
        <row r="6">
          <cell r="V6">
            <v>769.48800000000017</v>
          </cell>
        </row>
        <row r="7">
          <cell r="V7">
            <v>763.02459999999962</v>
          </cell>
        </row>
        <row r="8">
          <cell r="V8">
            <v>765.87139999999977</v>
          </cell>
        </row>
        <row r="9">
          <cell r="V9">
            <v>774.57810000000006</v>
          </cell>
        </row>
        <row r="10">
          <cell r="V10">
            <v>782.94439999999975</v>
          </cell>
        </row>
        <row r="11">
          <cell r="V11">
            <v>793.38459999999986</v>
          </cell>
        </row>
        <row r="12">
          <cell r="V12">
            <v>810.87519999999984</v>
          </cell>
        </row>
        <row r="13">
          <cell r="V13">
            <v>813.8330999999996</v>
          </cell>
        </row>
        <row r="14">
          <cell r="V14">
            <v>802.43520000000035</v>
          </cell>
        </row>
        <row r="15">
          <cell r="V15">
            <v>796.03050000000007</v>
          </cell>
        </row>
        <row r="16">
          <cell r="V16">
            <v>788.60390000000075</v>
          </cell>
        </row>
        <row r="17">
          <cell r="V17">
            <v>774.96329999999966</v>
          </cell>
        </row>
        <row r="18">
          <cell r="V18">
            <v>762.83090000000016</v>
          </cell>
        </row>
        <row r="19">
          <cell r="V19">
            <v>761.40430000000038</v>
          </cell>
        </row>
        <row r="20">
          <cell r="V20">
            <v>795.87489999999968</v>
          </cell>
        </row>
        <row r="21">
          <cell r="V21">
            <v>835.54249999999979</v>
          </cell>
        </row>
        <row r="22">
          <cell r="V22">
            <v>842.89710000000048</v>
          </cell>
        </row>
        <row r="23">
          <cell r="V23">
            <v>842.75160000000039</v>
          </cell>
        </row>
        <row r="24">
          <cell r="V24">
            <v>835.30120000000011</v>
          </cell>
        </row>
        <row r="25">
          <cell r="V25">
            <v>818.91569999999945</v>
          </cell>
        </row>
        <row r="26">
          <cell r="V26">
            <v>801.70610000000022</v>
          </cell>
        </row>
        <row r="27">
          <cell r="V27">
            <v>783.66989999999976</v>
          </cell>
        </row>
        <row r="28">
          <cell r="V28">
            <v>777.89440000000013</v>
          </cell>
        </row>
        <row r="29">
          <cell r="V29">
            <v>776.64900000000023</v>
          </cell>
        </row>
        <row r="30">
          <cell r="V30">
            <v>776.7122999999998</v>
          </cell>
        </row>
        <row r="31">
          <cell r="V31">
            <v>784.54350000000022</v>
          </cell>
        </row>
        <row r="32">
          <cell r="V32">
            <v>795.67129999999963</v>
          </cell>
        </row>
        <row r="33">
          <cell r="V33">
            <v>834.05259999999998</v>
          </cell>
        </row>
        <row r="34">
          <cell r="V34">
            <v>856.11320000000001</v>
          </cell>
        </row>
        <row r="35">
          <cell r="V35">
            <v>875.55369999999994</v>
          </cell>
        </row>
        <row r="36">
          <cell r="V36">
            <v>862.19929999999999</v>
          </cell>
        </row>
        <row r="37">
          <cell r="V37">
            <v>847.04059999999959</v>
          </cell>
        </row>
        <row r="38">
          <cell r="V38">
            <v>834.69000000000017</v>
          </cell>
        </row>
        <row r="39">
          <cell r="V39">
            <v>818.9970999999997</v>
          </cell>
        </row>
        <row r="40">
          <cell r="V40">
            <v>811.33190000000013</v>
          </cell>
        </row>
        <row r="41">
          <cell r="V41">
            <v>803.07510000000002</v>
          </cell>
        </row>
        <row r="42">
          <cell r="V42">
            <v>801.85739999999964</v>
          </cell>
        </row>
        <row r="43">
          <cell r="V43">
            <v>799.66089999999974</v>
          </cell>
        </row>
        <row r="44">
          <cell r="V44">
            <v>826.24140000000034</v>
          </cell>
        </row>
        <row r="45">
          <cell r="V45">
            <v>863.49399999999991</v>
          </cell>
        </row>
        <row r="46">
          <cell r="V46">
            <v>867.15090000000043</v>
          </cell>
        </row>
        <row r="47">
          <cell r="V47">
            <v>863.27159999999924</v>
          </cell>
        </row>
        <row r="48">
          <cell r="V48">
            <v>849.22540000000026</v>
          </cell>
        </row>
        <row r="49">
          <cell r="V49">
            <v>835.41729999999973</v>
          </cell>
        </row>
        <row r="50">
          <cell r="V50">
            <v>795.19970000000058</v>
          </cell>
        </row>
        <row r="51">
          <cell r="V51">
            <v>781.80210000000022</v>
          </cell>
        </row>
        <row r="52">
          <cell r="V52">
            <v>771.72189999999989</v>
          </cell>
        </row>
        <row r="53">
          <cell r="V53">
            <v>765.33170000000041</v>
          </cell>
        </row>
        <row r="54">
          <cell r="V54">
            <v>768.36689999999999</v>
          </cell>
        </row>
        <row r="55">
          <cell r="V55">
            <v>775.1439000000006</v>
          </cell>
        </row>
        <row r="56">
          <cell r="V56">
            <v>783.11630000000002</v>
          </cell>
        </row>
        <row r="57">
          <cell r="V57">
            <v>811.60310000000015</v>
          </cell>
        </row>
        <row r="58">
          <cell r="V58">
            <v>816.93330000000071</v>
          </cell>
        </row>
        <row r="59">
          <cell r="V59">
            <v>844.05979999999943</v>
          </cell>
        </row>
        <row r="60">
          <cell r="V60">
            <v>828.24590000000057</v>
          </cell>
        </row>
        <row r="61">
          <cell r="V61">
            <v>829.90920000000006</v>
          </cell>
        </row>
        <row r="62">
          <cell r="V62">
            <v>819.63130000000012</v>
          </cell>
        </row>
        <row r="63">
          <cell r="V63">
            <v>807.20409999999981</v>
          </cell>
        </row>
        <row r="64">
          <cell r="V64">
            <v>806.09779999999989</v>
          </cell>
        </row>
        <row r="65">
          <cell r="V65">
            <v>800.31569999999988</v>
          </cell>
        </row>
        <row r="66">
          <cell r="V66">
            <v>781.1722000000002</v>
          </cell>
        </row>
        <row r="67">
          <cell r="V67">
            <v>789.24049999999966</v>
          </cell>
        </row>
        <row r="68">
          <cell r="V68">
            <v>818.21040000000028</v>
          </cell>
        </row>
        <row r="69">
          <cell r="V69">
            <v>852.38509999999974</v>
          </cell>
        </row>
        <row r="70">
          <cell r="V70">
            <v>857.89300000000003</v>
          </cell>
        </row>
        <row r="71">
          <cell r="V71">
            <v>858.81369999999993</v>
          </cell>
        </row>
        <row r="72">
          <cell r="V72">
            <v>851.22070000000019</v>
          </cell>
        </row>
        <row r="73">
          <cell r="V73">
            <v>830.95339999999931</v>
          </cell>
        </row>
        <row r="74">
          <cell r="V74">
            <v>802.17359999999974</v>
          </cell>
        </row>
        <row r="75">
          <cell r="V75">
            <v>775.24390000000051</v>
          </cell>
        </row>
        <row r="76">
          <cell r="V76">
            <v>758.80190000000016</v>
          </cell>
        </row>
        <row r="77">
          <cell r="V77">
            <v>746.61009999999976</v>
          </cell>
        </row>
        <row r="78">
          <cell r="V78">
            <v>740.44999999999925</v>
          </cell>
        </row>
        <row r="79">
          <cell r="V79">
            <v>740.46480000000008</v>
          </cell>
        </row>
        <row r="80">
          <cell r="V80">
            <v>748.54130000000032</v>
          </cell>
        </row>
        <row r="81">
          <cell r="V81">
            <v>785.68790000000013</v>
          </cell>
        </row>
        <row r="82">
          <cell r="V82">
            <v>824.63310000000047</v>
          </cell>
        </row>
        <row r="83">
          <cell r="V83">
            <v>820.3439000000003</v>
          </cell>
        </row>
        <row r="84">
          <cell r="V84">
            <v>826.91099999999949</v>
          </cell>
        </row>
        <row r="85">
          <cell r="V85">
            <v>818.43469999999945</v>
          </cell>
        </row>
        <row r="86">
          <cell r="V86">
            <v>808.5382000000003</v>
          </cell>
        </row>
        <row r="87">
          <cell r="V87">
            <v>798.28430000000014</v>
          </cell>
        </row>
        <row r="88">
          <cell r="V88">
            <v>805.62459999999953</v>
          </cell>
        </row>
        <row r="89">
          <cell r="V89">
            <v>783.10159999999939</v>
          </cell>
        </row>
        <row r="90">
          <cell r="V90">
            <v>812.06589999999983</v>
          </cell>
        </row>
        <row r="91">
          <cell r="V91">
            <v>783.17730000000006</v>
          </cell>
        </row>
        <row r="92">
          <cell r="V92">
            <v>820.17070000000047</v>
          </cell>
        </row>
        <row r="93">
          <cell r="V93">
            <v>822.42400000000009</v>
          </cell>
        </row>
        <row r="94">
          <cell r="V94">
            <v>846.11100000000056</v>
          </cell>
        </row>
        <row r="95">
          <cell r="V95">
            <v>841.29939999999988</v>
          </cell>
        </row>
        <row r="96">
          <cell r="V96">
            <v>832.19469999999967</v>
          </cell>
        </row>
        <row r="97">
          <cell r="V97">
            <v>807.73789999999997</v>
          </cell>
        </row>
        <row r="98">
          <cell r="V98">
            <v>768.36839999999972</v>
          </cell>
        </row>
        <row r="99">
          <cell r="V99">
            <v>736.0089999999999</v>
          </cell>
        </row>
        <row r="100">
          <cell r="V100">
            <v>722.04260000000022</v>
          </cell>
        </row>
        <row r="101">
          <cell r="V101">
            <v>726.6510999999997</v>
          </cell>
        </row>
        <row r="102">
          <cell r="V102">
            <v>715.02370000000008</v>
          </cell>
        </row>
        <row r="103">
          <cell r="V103">
            <v>715.39780000000019</v>
          </cell>
        </row>
        <row r="104">
          <cell r="V104">
            <v>719.17209999999989</v>
          </cell>
        </row>
        <row r="105">
          <cell r="V105">
            <v>747.61129999999969</v>
          </cell>
        </row>
        <row r="106">
          <cell r="V106">
            <v>803.78659999999991</v>
          </cell>
        </row>
        <row r="107">
          <cell r="V107">
            <v>815.84919999999966</v>
          </cell>
        </row>
        <row r="108">
          <cell r="V108">
            <v>827.90220000000068</v>
          </cell>
        </row>
        <row r="109">
          <cell r="V109">
            <v>840.29449999999963</v>
          </cell>
        </row>
        <row r="110">
          <cell r="V110">
            <v>856.51410000000044</v>
          </cell>
        </row>
        <row r="111">
          <cell r="V111">
            <v>857.30809999999985</v>
          </cell>
        </row>
        <row r="112">
          <cell r="V112">
            <v>862.84510000000012</v>
          </cell>
        </row>
        <row r="113">
          <cell r="V113">
            <v>857.77799999999968</v>
          </cell>
        </row>
        <row r="114">
          <cell r="V114">
            <v>893.33439999999962</v>
          </cell>
        </row>
        <row r="115">
          <cell r="V115">
            <v>906.09380000000056</v>
          </cell>
        </row>
        <row r="116">
          <cell r="V116">
            <v>944.9118000000002</v>
          </cell>
        </row>
        <row r="117">
          <cell r="V117">
            <v>971.16970000000003</v>
          </cell>
        </row>
        <row r="118">
          <cell r="V118">
            <v>966.99229999999966</v>
          </cell>
        </row>
        <row r="119">
          <cell r="V119">
            <v>963.09820000000047</v>
          </cell>
        </row>
        <row r="120">
          <cell r="V120">
            <v>951.88169999999991</v>
          </cell>
        </row>
        <row r="121">
          <cell r="V121">
            <v>930.14810000000091</v>
          </cell>
        </row>
        <row r="122">
          <cell r="V122">
            <v>901.90159999999969</v>
          </cell>
        </row>
        <row r="123">
          <cell r="V123">
            <v>875.0859999999999</v>
          </cell>
        </row>
        <row r="124">
          <cell r="V124">
            <v>858.41550000000052</v>
          </cell>
        </row>
        <row r="125">
          <cell r="V125">
            <v>853.13670000000013</v>
          </cell>
        </row>
        <row r="126">
          <cell r="V126">
            <v>856.16759999999988</v>
          </cell>
        </row>
        <row r="127">
          <cell r="V127">
            <v>860.41970000000003</v>
          </cell>
        </row>
        <row r="128">
          <cell r="V128">
            <v>873.81309999999996</v>
          </cell>
        </row>
        <row r="129">
          <cell r="V129">
            <v>899.91339999999991</v>
          </cell>
        </row>
        <row r="130">
          <cell r="V130">
            <v>922.88840000000027</v>
          </cell>
        </row>
        <row r="131">
          <cell r="V131">
            <v>928.55799999999954</v>
          </cell>
        </row>
        <row r="132">
          <cell r="V132">
            <v>949.04680000000008</v>
          </cell>
        </row>
        <row r="133">
          <cell r="V133">
            <v>960.01130000000012</v>
          </cell>
        </row>
        <row r="134">
          <cell r="V134">
            <v>977.81480000000045</v>
          </cell>
        </row>
        <row r="135">
          <cell r="V135">
            <v>989.80420000000049</v>
          </cell>
        </row>
        <row r="136">
          <cell r="V136">
            <v>1022.5526000000003</v>
          </cell>
        </row>
        <row r="137">
          <cell r="V137">
            <v>983.63619999999992</v>
          </cell>
        </row>
        <row r="138">
          <cell r="V138">
            <v>963.49890000000005</v>
          </cell>
        </row>
        <row r="139">
          <cell r="V139">
            <v>959.15019999999924</v>
          </cell>
        </row>
        <row r="140">
          <cell r="V140">
            <v>986.37360000000012</v>
          </cell>
        </row>
        <row r="141">
          <cell r="V141">
            <v>1003.4484000000001</v>
          </cell>
        </row>
        <row r="142">
          <cell r="V142">
            <v>993.8544000000004</v>
          </cell>
        </row>
        <row r="143">
          <cell r="V143">
            <v>976.25280000000021</v>
          </cell>
        </row>
        <row r="144">
          <cell r="V144">
            <v>963.69580000000042</v>
          </cell>
        </row>
        <row r="145">
          <cell r="V145">
            <v>944.01789999999937</v>
          </cell>
        </row>
        <row r="146">
          <cell r="V146">
            <v>924.76689999999962</v>
          </cell>
        </row>
        <row r="147">
          <cell r="V147">
            <v>896.72220000000016</v>
          </cell>
        </row>
        <row r="148">
          <cell r="V148">
            <v>893.38519999999983</v>
          </cell>
        </row>
        <row r="149">
          <cell r="V149">
            <v>891.81560000000013</v>
          </cell>
        </row>
        <row r="150">
          <cell r="V150">
            <v>895.99380000000065</v>
          </cell>
        </row>
        <row r="151">
          <cell r="V151">
            <v>903.35709999999938</v>
          </cell>
        </row>
        <row r="152">
          <cell r="V152">
            <v>912.73649999999986</v>
          </cell>
        </row>
        <row r="153">
          <cell r="V153">
            <v>925.01429999999959</v>
          </cell>
        </row>
        <row r="154">
          <cell r="V154">
            <v>938.3981</v>
          </cell>
        </row>
        <row r="155">
          <cell r="V155">
            <v>949.62820000000033</v>
          </cell>
        </row>
        <row r="156">
          <cell r="V156">
            <v>960.41049999999973</v>
          </cell>
        </row>
        <row r="157">
          <cell r="V157">
            <v>954.56620000000009</v>
          </cell>
        </row>
        <row r="158">
          <cell r="V158">
            <v>943.5184999999999</v>
          </cell>
        </row>
        <row r="159">
          <cell r="V159">
            <v>928.33190000000059</v>
          </cell>
        </row>
        <row r="160">
          <cell r="V160">
            <v>911.37259999999969</v>
          </cell>
        </row>
        <row r="161">
          <cell r="V161">
            <v>898.02049999999963</v>
          </cell>
        </row>
        <row r="162">
          <cell r="V162">
            <v>902.43520000000012</v>
          </cell>
        </row>
        <row r="163">
          <cell r="V163">
            <v>923.70830000000012</v>
          </cell>
        </row>
        <row r="164">
          <cell r="V164">
            <v>964.94090000000006</v>
          </cell>
        </row>
        <row r="165">
          <cell r="V165">
            <v>993.97400000000073</v>
          </cell>
        </row>
        <row r="166">
          <cell r="V166">
            <v>987.11889999999914</v>
          </cell>
        </row>
        <row r="167">
          <cell r="V167">
            <v>982.65050000000008</v>
          </cell>
        </row>
        <row r="168">
          <cell r="V168">
            <v>972.4065999999998</v>
          </cell>
        </row>
        <row r="169">
          <cell r="V169">
            <v>958.15389999999923</v>
          </cell>
        </row>
        <row r="170">
          <cell r="V170">
            <v>936.36300000000006</v>
          </cell>
        </row>
        <row r="171">
          <cell r="V171">
            <v>917.23230000000001</v>
          </cell>
        </row>
        <row r="172">
          <cell r="V172">
            <v>900.15690000000029</v>
          </cell>
        </row>
        <row r="173">
          <cell r="V173">
            <v>892.57800000000032</v>
          </cell>
        </row>
        <row r="174">
          <cell r="V174">
            <v>889.82410000000027</v>
          </cell>
        </row>
        <row r="175">
          <cell r="V175">
            <v>890.70200000000023</v>
          </cell>
        </row>
        <row r="176">
          <cell r="V176">
            <v>894.35130000000072</v>
          </cell>
        </row>
        <row r="177">
          <cell r="V177">
            <v>896.35240000000067</v>
          </cell>
        </row>
        <row r="178">
          <cell r="V178">
            <v>901.29739999999993</v>
          </cell>
        </row>
        <row r="179">
          <cell r="V179">
            <v>903.27349999999967</v>
          </cell>
        </row>
        <row r="180">
          <cell r="V180">
            <v>913.80669999999998</v>
          </cell>
        </row>
        <row r="181">
          <cell r="V181">
            <v>919.39300000000026</v>
          </cell>
        </row>
        <row r="182">
          <cell r="V182">
            <v>919.63450000000034</v>
          </cell>
        </row>
        <row r="183">
          <cell r="V183">
            <v>915.9079000000005</v>
          </cell>
        </row>
        <row r="184">
          <cell r="V184">
            <v>909.0711</v>
          </cell>
        </row>
        <row r="185">
          <cell r="V185">
            <v>900.0173000000002</v>
          </cell>
        </row>
        <row r="186">
          <cell r="V186">
            <v>894.53340000000014</v>
          </cell>
        </row>
        <row r="187">
          <cell r="V187">
            <v>899.95130000000006</v>
          </cell>
        </row>
        <row r="188">
          <cell r="V188">
            <v>924.42669999999941</v>
          </cell>
        </row>
        <row r="189">
          <cell r="V189">
            <v>946.86419999999998</v>
          </cell>
        </row>
        <row r="190">
          <cell r="V190">
            <v>940.92320000000029</v>
          </cell>
        </row>
        <row r="191">
          <cell r="V191">
            <v>930.50999999999976</v>
          </cell>
        </row>
        <row r="192">
          <cell r="V192">
            <v>918.26470000000029</v>
          </cell>
        </row>
        <row r="193">
          <cell r="V193">
            <v>900.72969999999941</v>
          </cell>
        </row>
        <row r="194">
          <cell r="V194">
            <v>879.08729999999935</v>
          </cell>
        </row>
        <row r="195">
          <cell r="V195">
            <v>857.08150000000001</v>
          </cell>
        </row>
        <row r="196">
          <cell r="V196">
            <v>850.01920000000018</v>
          </cell>
        </row>
        <row r="197">
          <cell r="V197">
            <v>849.57299999999998</v>
          </cell>
        </row>
        <row r="198">
          <cell r="V198">
            <v>852.37459999999999</v>
          </cell>
        </row>
        <row r="199">
          <cell r="V199">
            <v>859.71830000000023</v>
          </cell>
        </row>
        <row r="200">
          <cell r="V200">
            <v>873.94970000000012</v>
          </cell>
        </row>
        <row r="201">
          <cell r="V201">
            <v>904.10689999999988</v>
          </cell>
        </row>
        <row r="202">
          <cell r="V202">
            <v>933.26760000000047</v>
          </cell>
        </row>
        <row r="203">
          <cell r="V203">
            <v>920.45070000000021</v>
          </cell>
        </row>
        <row r="204">
          <cell r="V204">
            <v>939.28019999999981</v>
          </cell>
        </row>
        <row r="205">
          <cell r="V205">
            <v>949.76440000000002</v>
          </cell>
        </row>
        <row r="206">
          <cell r="V206">
            <v>960.44649999999979</v>
          </cell>
        </row>
        <row r="207">
          <cell r="V207">
            <v>953.07</v>
          </cell>
        </row>
        <row r="208">
          <cell r="V208">
            <v>949.15539999999976</v>
          </cell>
        </row>
        <row r="209">
          <cell r="V209">
            <v>936.95250000000044</v>
          </cell>
        </row>
        <row r="210">
          <cell r="V210">
            <v>935.54920000000027</v>
          </cell>
        </row>
        <row r="211">
          <cell r="V211">
            <v>938.72080000000017</v>
          </cell>
        </row>
        <row r="212">
          <cell r="V212">
            <v>966.04479999999967</v>
          </cell>
        </row>
        <row r="213">
          <cell r="V213">
            <v>969.54739999999993</v>
          </cell>
        </row>
        <row r="214">
          <cell r="V214">
            <v>1007.7692999999996</v>
          </cell>
        </row>
        <row r="215">
          <cell r="V215">
            <v>1004.3746000000006</v>
          </cell>
        </row>
        <row r="216">
          <cell r="V216">
            <v>987.32270000000028</v>
          </cell>
        </row>
        <row r="217">
          <cell r="V217">
            <v>967.53269999999964</v>
          </cell>
        </row>
        <row r="218">
          <cell r="V218">
            <v>945.56230000000016</v>
          </cell>
        </row>
        <row r="219">
          <cell r="V219">
            <v>922.12759999999957</v>
          </cell>
        </row>
        <row r="220">
          <cell r="V220">
            <v>904.70739999999989</v>
          </cell>
        </row>
        <row r="221">
          <cell r="V221">
            <v>900.52779999999984</v>
          </cell>
        </row>
        <row r="222">
          <cell r="V222">
            <v>903.5089999999999</v>
          </cell>
        </row>
        <row r="223">
          <cell r="V223">
            <v>907.40689999999972</v>
          </cell>
        </row>
        <row r="224">
          <cell r="V224">
            <v>922.78009999999972</v>
          </cell>
        </row>
        <row r="225">
          <cell r="V225">
            <v>957.09879999999953</v>
          </cell>
        </row>
        <row r="226">
          <cell r="V226">
            <v>982.32120000000009</v>
          </cell>
        </row>
        <row r="227">
          <cell r="V227">
            <v>982.28759999999966</v>
          </cell>
        </row>
        <row r="228">
          <cell r="V228">
            <v>965.05740000000003</v>
          </cell>
        </row>
        <row r="229">
          <cell r="V229">
            <v>952.54610000000014</v>
          </cell>
        </row>
        <row r="230">
          <cell r="V230">
            <v>932.5743999999994</v>
          </cell>
        </row>
        <row r="231">
          <cell r="V231">
            <v>924.57149999999967</v>
          </cell>
        </row>
        <row r="232">
          <cell r="V232">
            <v>911.20880000000056</v>
          </cell>
        </row>
        <row r="233">
          <cell r="V233">
            <v>903.36790000000042</v>
          </cell>
        </row>
        <row r="234">
          <cell r="V234">
            <v>891.79220000000021</v>
          </cell>
        </row>
        <row r="235">
          <cell r="V235">
            <v>902.61140000000012</v>
          </cell>
        </row>
        <row r="236">
          <cell r="V236">
            <v>944.91959999999904</v>
          </cell>
        </row>
        <row r="237">
          <cell r="V237">
            <v>964.44989999999996</v>
          </cell>
        </row>
        <row r="238">
          <cell r="V238">
            <v>997.70680000000004</v>
          </cell>
        </row>
        <row r="239">
          <cell r="V239">
            <v>997.36910000000012</v>
          </cell>
        </row>
        <row r="240">
          <cell r="V240">
            <v>994.50599999999963</v>
          </cell>
        </row>
        <row r="241">
          <cell r="V241">
            <v>977.22700000000009</v>
          </cell>
        </row>
        <row r="242">
          <cell r="V242">
            <v>953.72130000000038</v>
          </cell>
        </row>
        <row r="243">
          <cell r="V243">
            <v>934.68540000000019</v>
          </cell>
        </row>
        <row r="244">
          <cell r="V244">
            <v>924.39510000000007</v>
          </cell>
        </row>
        <row r="245">
          <cell r="V245">
            <v>918.15160000000003</v>
          </cell>
        </row>
        <row r="246">
          <cell r="V246">
            <v>920.27360000000056</v>
          </cell>
        </row>
        <row r="247">
          <cell r="V247">
            <v>928.88800000000003</v>
          </cell>
        </row>
        <row r="248">
          <cell r="V248">
            <v>946.55369999999982</v>
          </cell>
        </row>
        <row r="249">
          <cell r="V249">
            <v>985.36930000000041</v>
          </cell>
        </row>
        <row r="250">
          <cell r="V250">
            <v>1017.2289000000003</v>
          </cell>
        </row>
        <row r="251">
          <cell r="V251">
            <v>1007.9211000000003</v>
          </cell>
        </row>
        <row r="252">
          <cell r="V252">
            <v>975.82659999999998</v>
          </cell>
        </row>
        <row r="253">
          <cell r="V253">
            <v>920.58499999999958</v>
          </cell>
        </row>
        <row r="254">
          <cell r="V254">
            <v>926.86829999999986</v>
          </cell>
        </row>
        <row r="255">
          <cell r="V255">
            <v>912.87249999999995</v>
          </cell>
        </row>
        <row r="256">
          <cell r="V256">
            <v>903.41330000000005</v>
          </cell>
        </row>
        <row r="257">
          <cell r="V257">
            <v>894.19800000000021</v>
          </cell>
        </row>
        <row r="258">
          <cell r="V258">
            <v>892.27679999999975</v>
          </cell>
        </row>
        <row r="259">
          <cell r="V259">
            <v>906.05260000000033</v>
          </cell>
        </row>
        <row r="260">
          <cell r="V260">
            <v>950.86820000000012</v>
          </cell>
        </row>
        <row r="261">
          <cell r="V261">
            <v>994.94450000000063</v>
          </cell>
        </row>
        <row r="262">
          <cell r="V262">
            <v>1005.6949</v>
          </cell>
        </row>
        <row r="263">
          <cell r="V263">
            <v>1011.0323999999999</v>
          </cell>
        </row>
        <row r="264">
          <cell r="V264">
            <v>1011.8625000000006</v>
          </cell>
        </row>
        <row r="265">
          <cell r="V265">
            <v>994.3891000000001</v>
          </cell>
        </row>
        <row r="266">
          <cell r="V266">
            <v>969.17100000000016</v>
          </cell>
        </row>
        <row r="267">
          <cell r="V267">
            <v>955.92580000000044</v>
          </cell>
        </row>
        <row r="268">
          <cell r="V268">
            <v>951.44589999999994</v>
          </cell>
        </row>
        <row r="269">
          <cell r="V269">
            <v>952.35179999999991</v>
          </cell>
        </row>
        <row r="270">
          <cell r="V270">
            <v>959.32859999999971</v>
          </cell>
        </row>
        <row r="271">
          <cell r="V271">
            <v>968.63279999999986</v>
          </cell>
        </row>
        <row r="272">
          <cell r="V272">
            <v>987.02599999999961</v>
          </cell>
        </row>
        <row r="273">
          <cell r="V273">
            <v>1025.0675000000006</v>
          </cell>
        </row>
        <row r="274">
          <cell r="V274">
            <v>1070.17</v>
          </cell>
        </row>
        <row r="275">
          <cell r="V275">
            <v>1063.6844000000003</v>
          </cell>
        </row>
        <row r="276">
          <cell r="V276">
            <v>1035.6919</v>
          </cell>
        </row>
        <row r="277">
          <cell r="V277">
            <v>1005.6478000000006</v>
          </cell>
        </row>
        <row r="278">
          <cell r="V278">
            <v>982.20080000000007</v>
          </cell>
        </row>
        <row r="279">
          <cell r="V279">
            <v>959.37069999999983</v>
          </cell>
        </row>
        <row r="280">
          <cell r="V280">
            <v>945.78589999999986</v>
          </cell>
        </row>
        <row r="281">
          <cell r="V281">
            <v>934.76390000000026</v>
          </cell>
        </row>
        <row r="282">
          <cell r="V282">
            <v>922.90050000000008</v>
          </cell>
        </row>
        <row r="283">
          <cell r="V283">
            <v>928.32940000000019</v>
          </cell>
        </row>
        <row r="284">
          <cell r="V284">
            <v>912.41990000000033</v>
          </cell>
        </row>
        <row r="285">
          <cell r="V285">
            <v>1010.0872000000003</v>
          </cell>
        </row>
        <row r="286">
          <cell r="V286">
            <v>1019.7869999999996</v>
          </cell>
        </row>
        <row r="287">
          <cell r="V287">
            <v>1024.7065</v>
          </cell>
        </row>
        <row r="288">
          <cell r="V288">
            <v>1024.2459000000003</v>
          </cell>
        </row>
        <row r="289">
          <cell r="V289">
            <v>1007.2894</v>
          </cell>
        </row>
        <row r="290">
          <cell r="V290">
            <v>974.98079999999959</v>
          </cell>
        </row>
        <row r="291">
          <cell r="V291">
            <v>949.80890000000011</v>
          </cell>
        </row>
        <row r="292">
          <cell r="V292">
            <v>936.99559999999997</v>
          </cell>
        </row>
        <row r="293">
          <cell r="V293">
            <v>935.97620000000006</v>
          </cell>
        </row>
        <row r="294">
          <cell r="V294">
            <v>938.08859999999959</v>
          </cell>
        </row>
        <row r="295">
          <cell r="V295">
            <v>937.75479999999993</v>
          </cell>
        </row>
        <row r="296">
          <cell r="V296">
            <v>952.08540000000039</v>
          </cell>
        </row>
        <row r="297">
          <cell r="V297">
            <v>986.4594000000003</v>
          </cell>
        </row>
        <row r="298">
          <cell r="V298">
            <v>1018.6758000000002</v>
          </cell>
        </row>
        <row r="299">
          <cell r="V299">
            <v>994.06130000000019</v>
          </cell>
        </row>
        <row r="300">
          <cell r="V300">
            <v>973.92399999999986</v>
          </cell>
        </row>
        <row r="301">
          <cell r="V301">
            <v>955.81009999999981</v>
          </cell>
        </row>
        <row r="302">
          <cell r="V302">
            <v>934.81479999999976</v>
          </cell>
        </row>
        <row r="303">
          <cell r="V303">
            <v>920.58839999999987</v>
          </cell>
        </row>
        <row r="304">
          <cell r="V304">
            <v>916.7057999999995</v>
          </cell>
        </row>
        <row r="305">
          <cell r="V305">
            <v>900.51880000000062</v>
          </cell>
        </row>
        <row r="306">
          <cell r="V306">
            <v>916.18409999999994</v>
          </cell>
        </row>
        <row r="307">
          <cell r="V307">
            <v>901.99040000000025</v>
          </cell>
        </row>
        <row r="308">
          <cell r="V308">
            <v>950.56649999999979</v>
          </cell>
        </row>
        <row r="309">
          <cell r="V309">
            <v>960.8203000000002</v>
          </cell>
        </row>
        <row r="310">
          <cell r="V310">
            <v>957.68839999999955</v>
          </cell>
        </row>
        <row r="311">
          <cell r="V311">
            <v>948.16060000000004</v>
          </cell>
        </row>
        <row r="312">
          <cell r="V312">
            <v>945.20099999999979</v>
          </cell>
        </row>
        <row r="313">
          <cell r="V313">
            <v>924.79599999999959</v>
          </cell>
        </row>
        <row r="314">
          <cell r="V314">
            <v>904.51550000000009</v>
          </cell>
        </row>
        <row r="315">
          <cell r="V315">
            <v>881.2175000000002</v>
          </cell>
        </row>
        <row r="316">
          <cell r="V316">
            <v>857.71309999999983</v>
          </cell>
        </row>
        <row r="317">
          <cell r="V317">
            <v>849.67729999999983</v>
          </cell>
        </row>
        <row r="318">
          <cell r="V318">
            <v>844.53129999999976</v>
          </cell>
        </row>
        <row r="319">
          <cell r="V319">
            <v>843.08879999999908</v>
          </cell>
        </row>
        <row r="320">
          <cell r="V320">
            <v>849.04560000000083</v>
          </cell>
        </row>
        <row r="321">
          <cell r="V321">
            <v>860.10850000000028</v>
          </cell>
        </row>
        <row r="322">
          <cell r="V322">
            <v>872.56809999999973</v>
          </cell>
        </row>
        <row r="323">
          <cell r="V323">
            <v>884.33829999999966</v>
          </cell>
        </row>
        <row r="324">
          <cell r="V324">
            <v>899.73370000000011</v>
          </cell>
        </row>
        <row r="325">
          <cell r="V325">
            <v>906.09400000000039</v>
          </cell>
        </row>
        <row r="326">
          <cell r="V326">
            <v>905.32970000000012</v>
          </cell>
        </row>
        <row r="327">
          <cell r="V327">
            <v>896.04279999999983</v>
          </cell>
        </row>
        <row r="328">
          <cell r="V328">
            <v>895.80419999999947</v>
          </cell>
        </row>
        <row r="329">
          <cell r="V329">
            <v>897.25689999999952</v>
          </cell>
        </row>
        <row r="330">
          <cell r="V330">
            <v>900.00170000000026</v>
          </cell>
        </row>
        <row r="331">
          <cell r="V331">
            <v>909.5590000000002</v>
          </cell>
        </row>
        <row r="332">
          <cell r="V332">
            <v>931.86539999999968</v>
          </cell>
        </row>
        <row r="333">
          <cell r="V333">
            <v>944.47009999999977</v>
          </cell>
        </row>
        <row r="334">
          <cell r="V334">
            <v>944.07579999999984</v>
          </cell>
        </row>
        <row r="335">
          <cell r="V335">
            <v>943.88269999999966</v>
          </cell>
        </row>
        <row r="336">
          <cell r="V336">
            <v>936.95820000000037</v>
          </cell>
        </row>
        <row r="337">
          <cell r="V337">
            <v>926.43639999999971</v>
          </cell>
        </row>
        <row r="338">
          <cell r="V338">
            <v>907.34179999999935</v>
          </cell>
        </row>
        <row r="339">
          <cell r="V339">
            <v>878.7048000000002</v>
          </cell>
        </row>
        <row r="340">
          <cell r="V340">
            <v>869.06870000000004</v>
          </cell>
        </row>
        <row r="341">
          <cell r="V341">
            <v>866.26139999999998</v>
          </cell>
        </row>
        <row r="342">
          <cell r="V342">
            <v>863.24759999999981</v>
          </cell>
        </row>
        <row r="343">
          <cell r="V343">
            <v>868.02569999999957</v>
          </cell>
        </row>
        <row r="344">
          <cell r="V344">
            <v>872.67200000000014</v>
          </cell>
        </row>
        <row r="345">
          <cell r="V345">
            <v>881.37949999999989</v>
          </cell>
        </row>
        <row r="346">
          <cell r="V346">
            <v>896.97489999999959</v>
          </cell>
        </row>
        <row r="347">
          <cell r="V347">
            <v>916.96890000000008</v>
          </cell>
        </row>
        <row r="348">
          <cell r="V348">
            <v>935.32870000000014</v>
          </cell>
        </row>
        <row r="349">
          <cell r="V349">
            <v>935.86320000000046</v>
          </cell>
        </row>
        <row r="350">
          <cell r="V350">
            <v>927.55579999999986</v>
          </cell>
        </row>
        <row r="351">
          <cell r="V351">
            <v>924.55110000000002</v>
          </cell>
        </row>
        <row r="352">
          <cell r="V352">
            <v>924.50420000000031</v>
          </cell>
        </row>
        <row r="353">
          <cell r="V353">
            <v>924.42960000000016</v>
          </cell>
        </row>
        <row r="354">
          <cell r="V354">
            <v>920.55339999999967</v>
          </cell>
        </row>
        <row r="355">
          <cell r="V355">
            <v>918.70380000000034</v>
          </cell>
        </row>
        <row r="356">
          <cell r="V356">
            <v>943.21749999999997</v>
          </cell>
        </row>
        <row r="357">
          <cell r="V357">
            <v>969.73749999999984</v>
          </cell>
        </row>
        <row r="358">
          <cell r="V358">
            <v>966.4140000000001</v>
          </cell>
        </row>
        <row r="359">
          <cell r="V359">
            <v>968.33390000000043</v>
          </cell>
        </row>
        <row r="360">
          <cell r="V360">
            <v>955.62570000000017</v>
          </cell>
        </row>
        <row r="361">
          <cell r="V361">
            <v>937.3537</v>
          </cell>
        </row>
        <row r="362">
          <cell r="V362">
            <v>912.1937999999999</v>
          </cell>
        </row>
        <row r="363">
          <cell r="V363">
            <v>882.33430000000021</v>
          </cell>
        </row>
        <row r="364">
          <cell r="V364">
            <v>868.49429999999995</v>
          </cell>
        </row>
        <row r="365">
          <cell r="V365">
            <v>861.05820000000028</v>
          </cell>
        </row>
        <row r="366">
          <cell r="V366">
            <v>863.86620000000039</v>
          </cell>
        </row>
        <row r="367">
          <cell r="V367">
            <v>865.78550000000007</v>
          </cell>
        </row>
        <row r="368">
          <cell r="V368">
            <v>875.00199999999973</v>
          </cell>
        </row>
        <row r="369">
          <cell r="V369">
            <v>905.82319999999959</v>
          </cell>
        </row>
        <row r="370">
          <cell r="V370">
            <v>944.74999999999943</v>
          </cell>
        </row>
        <row r="371">
          <cell r="V371">
            <v>940.02889999999991</v>
          </cell>
        </row>
        <row r="372">
          <cell r="V372">
            <v>926.97169999999983</v>
          </cell>
        </row>
        <row r="373">
          <cell r="V373">
            <v>908.45570000000021</v>
          </cell>
        </row>
        <row r="374">
          <cell r="V374">
            <v>890.6762999999994</v>
          </cell>
        </row>
        <row r="375">
          <cell r="V375">
            <v>863.35019999999997</v>
          </cell>
        </row>
        <row r="376">
          <cell r="V376">
            <v>866.49820000000011</v>
          </cell>
        </row>
        <row r="377">
          <cell r="V377">
            <v>839.69230000000027</v>
          </cell>
        </row>
        <row r="378">
          <cell r="V378">
            <v>844.6537000000003</v>
          </cell>
        </row>
        <row r="379">
          <cell r="V379">
            <v>839.94500000000028</v>
          </cell>
        </row>
        <row r="380">
          <cell r="V380">
            <v>879.66390000000024</v>
          </cell>
        </row>
        <row r="381">
          <cell r="V381">
            <v>924.40530000000001</v>
          </cell>
        </row>
        <row r="382">
          <cell r="V382">
            <v>941.47920000000045</v>
          </cell>
        </row>
        <row r="383">
          <cell r="V383">
            <v>947.94470000000024</v>
          </cell>
        </row>
        <row r="384">
          <cell r="V384">
            <v>946.20170000000007</v>
          </cell>
        </row>
        <row r="385">
          <cell r="V385">
            <v>924.33849999999995</v>
          </cell>
        </row>
        <row r="386">
          <cell r="V386">
            <v>896.15660000000014</v>
          </cell>
        </row>
        <row r="387">
          <cell r="V387">
            <v>865.02909999999997</v>
          </cell>
        </row>
        <row r="388">
          <cell r="V388">
            <v>840.80650000000014</v>
          </cell>
        </row>
        <row r="389">
          <cell r="V389">
            <v>832.59350000000018</v>
          </cell>
        </row>
        <row r="390">
          <cell r="V390">
            <v>831.57780000000025</v>
          </cell>
        </row>
        <row r="391">
          <cell r="V391">
            <v>833.38599999999985</v>
          </cell>
        </row>
        <row r="392">
          <cell r="V392">
            <v>845.07399999999961</v>
          </cell>
        </row>
        <row r="393">
          <cell r="V393">
            <v>888.07219999999961</v>
          </cell>
        </row>
        <row r="394">
          <cell r="V394">
            <v>935.31120000000033</v>
          </cell>
        </row>
        <row r="395">
          <cell r="V395">
            <v>943.77409999999998</v>
          </cell>
        </row>
        <row r="396">
          <cell r="V396">
            <v>930.58840000000066</v>
          </cell>
        </row>
        <row r="397">
          <cell r="V397">
            <v>921.87239999999963</v>
          </cell>
        </row>
        <row r="398">
          <cell r="V398">
            <v>924.75889999999981</v>
          </cell>
        </row>
        <row r="399">
          <cell r="V399">
            <v>922.85950000000059</v>
          </cell>
        </row>
        <row r="400">
          <cell r="V400">
            <v>921.31299999999987</v>
          </cell>
        </row>
        <row r="401">
          <cell r="V401">
            <v>886.04880000000105</v>
          </cell>
        </row>
        <row r="402">
          <cell r="V402">
            <v>877.58589999999981</v>
          </cell>
        </row>
        <row r="403">
          <cell r="V403">
            <v>878.73170000000027</v>
          </cell>
        </row>
        <row r="404">
          <cell r="V404">
            <v>922.59930000000008</v>
          </cell>
        </row>
        <row r="405">
          <cell r="V405">
            <v>964.71319999999969</v>
          </cell>
        </row>
        <row r="406">
          <cell r="V406">
            <v>981.74159999999983</v>
          </cell>
        </row>
        <row r="407">
          <cell r="V407">
            <v>990.79610000000071</v>
          </cell>
        </row>
        <row r="408">
          <cell r="V408">
            <v>985.8184</v>
          </cell>
        </row>
        <row r="409">
          <cell r="V409">
            <v>963.81720000000018</v>
          </cell>
        </row>
        <row r="410">
          <cell r="V410">
            <v>937.23440000000005</v>
          </cell>
        </row>
        <row r="411">
          <cell r="V411">
            <v>911.67150000000015</v>
          </cell>
        </row>
        <row r="412">
          <cell r="V412">
            <v>899.3782999999994</v>
          </cell>
        </row>
        <row r="413">
          <cell r="V413">
            <v>894.47219999999993</v>
          </cell>
        </row>
        <row r="414">
          <cell r="V414">
            <v>894.51770000000022</v>
          </cell>
        </row>
        <row r="415">
          <cell r="V415">
            <v>902.67930000000035</v>
          </cell>
        </row>
        <row r="416">
          <cell r="V416">
            <v>923.90830000000017</v>
          </cell>
        </row>
        <row r="417">
          <cell r="V417">
            <v>960.29149999999981</v>
          </cell>
        </row>
        <row r="418">
          <cell r="V418">
            <v>1003.7905999999997</v>
          </cell>
        </row>
        <row r="419">
          <cell r="V419">
            <v>997.59170000000006</v>
          </cell>
        </row>
        <row r="420">
          <cell r="V420">
            <v>968.29010000000017</v>
          </cell>
        </row>
        <row r="421">
          <cell r="V421">
            <v>937.69189999999935</v>
          </cell>
        </row>
        <row r="422">
          <cell r="V422">
            <v>913.00709999999981</v>
          </cell>
        </row>
        <row r="423">
          <cell r="V423">
            <v>897.25940000000014</v>
          </cell>
        </row>
        <row r="424">
          <cell r="V424">
            <v>879.2402000000003</v>
          </cell>
        </row>
        <row r="425">
          <cell r="V425">
            <v>840.17259999999999</v>
          </cell>
        </row>
        <row r="426">
          <cell r="V426">
            <v>855.5641999999998</v>
          </cell>
        </row>
        <row r="427">
          <cell r="V427">
            <v>862.63990000000013</v>
          </cell>
        </row>
        <row r="428">
          <cell r="V428">
            <v>903.19099999999924</v>
          </cell>
        </row>
        <row r="429">
          <cell r="V429">
            <v>950.53029999999933</v>
          </cell>
        </row>
        <row r="430">
          <cell r="V430">
            <v>956.10969999999963</v>
          </cell>
        </row>
        <row r="431">
          <cell r="V431">
            <v>958.56000000000017</v>
          </cell>
        </row>
        <row r="432">
          <cell r="V432">
            <v>953.46769999999981</v>
          </cell>
        </row>
        <row r="433">
          <cell r="V433">
            <v>926.27080000000012</v>
          </cell>
        </row>
        <row r="434">
          <cell r="V434">
            <v>898.10590000000025</v>
          </cell>
        </row>
        <row r="435">
          <cell r="V435">
            <v>868.91249999999991</v>
          </cell>
        </row>
        <row r="436">
          <cell r="V436">
            <v>851.40570000000025</v>
          </cell>
        </row>
        <row r="437">
          <cell r="V437">
            <v>839.37380000000019</v>
          </cell>
        </row>
        <row r="438">
          <cell r="V438">
            <v>834.23010000000056</v>
          </cell>
        </row>
        <row r="439">
          <cell r="V439">
            <v>838.42800000000045</v>
          </cell>
        </row>
        <row r="440">
          <cell r="V440">
            <v>851.79969999999958</v>
          </cell>
        </row>
        <row r="441">
          <cell r="V441">
            <v>884.15980000000025</v>
          </cell>
        </row>
        <row r="442">
          <cell r="V442">
            <v>916.64149999999984</v>
          </cell>
        </row>
        <row r="443">
          <cell r="V443">
            <v>909.75709999999958</v>
          </cell>
        </row>
        <row r="444">
          <cell r="V444">
            <v>890.53180000000054</v>
          </cell>
        </row>
        <row r="445">
          <cell r="V445">
            <v>875.98069999999984</v>
          </cell>
        </row>
        <row r="446">
          <cell r="V446">
            <v>859.21000000000015</v>
          </cell>
        </row>
        <row r="447">
          <cell r="V447">
            <v>840.19769999999994</v>
          </cell>
        </row>
        <row r="448">
          <cell r="V448">
            <v>828.01150000000018</v>
          </cell>
        </row>
        <row r="449">
          <cell r="V449">
            <v>818.43860000000006</v>
          </cell>
        </row>
        <row r="450">
          <cell r="V450">
            <v>801.1452000000005</v>
          </cell>
        </row>
        <row r="451">
          <cell r="V451">
            <v>821.61530000000027</v>
          </cell>
        </row>
        <row r="452">
          <cell r="V452">
            <v>846.8762999999999</v>
          </cell>
        </row>
        <row r="453">
          <cell r="V453">
            <v>869.52940000000069</v>
          </cell>
        </row>
        <row r="454">
          <cell r="V454">
            <v>870.21580000000006</v>
          </cell>
        </row>
        <row r="455">
          <cell r="V455">
            <v>869.12409999999988</v>
          </cell>
        </row>
        <row r="456">
          <cell r="V456">
            <v>862.14540000000022</v>
          </cell>
        </row>
        <row r="457">
          <cell r="V457">
            <v>846.59760000000006</v>
          </cell>
        </row>
        <row r="458">
          <cell r="V458">
            <v>811.16309999999999</v>
          </cell>
        </row>
        <row r="459">
          <cell r="V459">
            <v>782.0462</v>
          </cell>
        </row>
        <row r="460">
          <cell r="V460">
            <v>765.21039999999971</v>
          </cell>
        </row>
        <row r="461">
          <cell r="V461">
            <v>755.91100000000063</v>
          </cell>
        </row>
        <row r="462">
          <cell r="V462">
            <v>748.59070000000008</v>
          </cell>
        </row>
        <row r="463">
          <cell r="V463">
            <v>756.05020000000002</v>
          </cell>
        </row>
        <row r="464">
          <cell r="V464">
            <v>768.50800000000004</v>
          </cell>
        </row>
        <row r="465">
          <cell r="V465">
            <v>796.37009999999975</v>
          </cell>
        </row>
        <row r="466">
          <cell r="V466">
            <v>825.34969999999976</v>
          </cell>
        </row>
        <row r="467">
          <cell r="V467">
            <v>833.67709999999977</v>
          </cell>
        </row>
        <row r="468">
          <cell r="V468">
            <v>837.96439999999984</v>
          </cell>
        </row>
        <row r="469">
          <cell r="V469">
            <v>840.03689999999949</v>
          </cell>
        </row>
        <row r="470">
          <cell r="V470">
            <v>843.49079999999969</v>
          </cell>
        </row>
        <row r="471">
          <cell r="V471">
            <v>832.67680000000007</v>
          </cell>
        </row>
        <row r="472">
          <cell r="V472">
            <v>826.03339999999969</v>
          </cell>
        </row>
        <row r="473">
          <cell r="V473">
            <v>817.66110000000072</v>
          </cell>
        </row>
        <row r="474">
          <cell r="V474">
            <v>817.65290000000005</v>
          </cell>
        </row>
        <row r="475">
          <cell r="V475">
            <v>813.64900000000034</v>
          </cell>
        </row>
        <row r="476">
          <cell r="V476">
            <v>828.13980000000004</v>
          </cell>
        </row>
        <row r="477">
          <cell r="V477">
            <v>838.06539999999961</v>
          </cell>
        </row>
        <row r="478">
          <cell r="V478">
            <v>834.37780000000032</v>
          </cell>
        </row>
        <row r="479">
          <cell r="V479">
            <v>825.70920000000024</v>
          </cell>
        </row>
        <row r="480">
          <cell r="V480">
            <v>816.31880000000001</v>
          </cell>
        </row>
        <row r="481">
          <cell r="V481">
            <v>802.46350000000018</v>
          </cell>
        </row>
        <row r="482">
          <cell r="V482">
            <v>776.62599999999929</v>
          </cell>
        </row>
        <row r="483">
          <cell r="V483">
            <v>750.13540000000114</v>
          </cell>
        </row>
        <row r="484">
          <cell r="V484">
            <v>728.97800000000052</v>
          </cell>
        </row>
        <row r="485">
          <cell r="V485">
            <v>719.42340000000081</v>
          </cell>
        </row>
        <row r="486">
          <cell r="V486">
            <v>714.27149999999949</v>
          </cell>
        </row>
        <row r="487">
          <cell r="V487">
            <v>713.76580000000001</v>
          </cell>
        </row>
        <row r="488">
          <cell r="V488">
            <v>718.55280000000016</v>
          </cell>
        </row>
        <row r="489">
          <cell r="V489">
            <v>721.81020000000012</v>
          </cell>
        </row>
        <row r="490">
          <cell r="V490">
            <v>695.8679000000003</v>
          </cell>
        </row>
        <row r="491">
          <cell r="V491">
            <v>753.48389999999949</v>
          </cell>
        </row>
        <row r="492">
          <cell r="V492">
            <v>779.1413</v>
          </cell>
        </row>
        <row r="493">
          <cell r="V493">
            <v>797.43559999999979</v>
          </cell>
        </row>
        <row r="494">
          <cell r="V494">
            <v>787.93350000000009</v>
          </cell>
        </row>
        <row r="495">
          <cell r="V495">
            <v>806.99589999999978</v>
          </cell>
        </row>
        <row r="496">
          <cell r="V496">
            <v>780.67690000000027</v>
          </cell>
        </row>
        <row r="497">
          <cell r="V497">
            <v>776.18599999999992</v>
          </cell>
        </row>
        <row r="498">
          <cell r="V498">
            <v>790.39760000000012</v>
          </cell>
        </row>
        <row r="499">
          <cell r="V499">
            <v>786.40710000000013</v>
          </cell>
        </row>
        <row r="500">
          <cell r="V500">
            <v>806.69469999999944</v>
          </cell>
        </row>
        <row r="501">
          <cell r="V501">
            <v>816.8679000000003</v>
          </cell>
        </row>
        <row r="502">
          <cell r="V502">
            <v>800.00809999999967</v>
          </cell>
        </row>
        <row r="503">
          <cell r="V503">
            <v>794.55660000000023</v>
          </cell>
        </row>
        <row r="504">
          <cell r="V504">
            <v>795.96960000000047</v>
          </cell>
        </row>
        <row r="505">
          <cell r="V505">
            <v>788.83609999999976</v>
          </cell>
        </row>
        <row r="506">
          <cell r="V506">
            <v>767.1296999999995</v>
          </cell>
        </row>
        <row r="507">
          <cell r="V507">
            <v>747.99390000000017</v>
          </cell>
        </row>
        <row r="508">
          <cell r="V508">
            <v>724.57130000000063</v>
          </cell>
        </row>
        <row r="509">
          <cell r="V509">
            <v>719.2991999999997</v>
          </cell>
        </row>
        <row r="510">
          <cell r="V510">
            <v>726.66340000000002</v>
          </cell>
        </row>
        <row r="511">
          <cell r="V511">
            <v>728.23829999999953</v>
          </cell>
        </row>
        <row r="512">
          <cell r="V512">
            <v>730.93389999999977</v>
          </cell>
        </row>
        <row r="513">
          <cell r="V513">
            <v>743.98610000000087</v>
          </cell>
        </row>
        <row r="514">
          <cell r="V514">
            <v>763.0368999999996</v>
          </cell>
        </row>
        <row r="515">
          <cell r="V515">
            <v>785.55049999999983</v>
          </cell>
        </row>
        <row r="516">
          <cell r="V516">
            <v>808.25919999999996</v>
          </cell>
        </row>
        <row r="517">
          <cell r="V517">
            <v>820.6823000000004</v>
          </cell>
        </row>
        <row r="518">
          <cell r="V518">
            <v>817.70450000000017</v>
          </cell>
        </row>
        <row r="519">
          <cell r="V519">
            <v>809.66300000000001</v>
          </cell>
        </row>
        <row r="520">
          <cell r="V520">
            <v>812.70440000000042</v>
          </cell>
        </row>
        <row r="521">
          <cell r="V521">
            <v>811.03529999999989</v>
          </cell>
        </row>
        <row r="522">
          <cell r="V522">
            <v>810.33810000000005</v>
          </cell>
        </row>
        <row r="523">
          <cell r="V523">
            <v>801.82379999999944</v>
          </cell>
        </row>
        <row r="524">
          <cell r="V524">
            <v>838.74210000000005</v>
          </cell>
        </row>
        <row r="525">
          <cell r="V525">
            <v>858.93999999999983</v>
          </cell>
        </row>
        <row r="526">
          <cell r="V526">
            <v>859.35820000000035</v>
          </cell>
        </row>
        <row r="527">
          <cell r="V527">
            <v>864.26369999999952</v>
          </cell>
        </row>
        <row r="528">
          <cell r="V528">
            <v>861.37049999999977</v>
          </cell>
        </row>
        <row r="529">
          <cell r="V529">
            <v>847.37950000000046</v>
          </cell>
        </row>
        <row r="530">
          <cell r="V530">
            <v>832.14019999999982</v>
          </cell>
        </row>
        <row r="531">
          <cell r="V531">
            <v>814.9127000000002</v>
          </cell>
        </row>
        <row r="532">
          <cell r="V532">
            <v>807.42409999999973</v>
          </cell>
        </row>
        <row r="533">
          <cell r="V533">
            <v>810.17549999999972</v>
          </cell>
        </row>
        <row r="534">
          <cell r="V534">
            <v>809.11250000000018</v>
          </cell>
        </row>
        <row r="535">
          <cell r="V535">
            <v>811.7203999999997</v>
          </cell>
        </row>
        <row r="536">
          <cell r="V536">
            <v>822.03959999999984</v>
          </cell>
        </row>
        <row r="537">
          <cell r="V537">
            <v>847.19559999999967</v>
          </cell>
        </row>
        <row r="538">
          <cell r="V538">
            <v>876.29390000000035</v>
          </cell>
        </row>
        <row r="539">
          <cell r="V539">
            <v>894.74110000000019</v>
          </cell>
        </row>
        <row r="540">
          <cell r="V540">
            <v>908.77459999999974</v>
          </cell>
        </row>
        <row r="541">
          <cell r="V541">
            <v>913.04840000000002</v>
          </cell>
        </row>
        <row r="542">
          <cell r="V542">
            <v>912.40359999999998</v>
          </cell>
        </row>
        <row r="543">
          <cell r="V543">
            <v>908.26010000000031</v>
          </cell>
        </row>
        <row r="544">
          <cell r="V544">
            <v>905.5253000000007</v>
          </cell>
        </row>
        <row r="545">
          <cell r="V545">
            <v>896.92009999999993</v>
          </cell>
        </row>
        <row r="546">
          <cell r="V546">
            <v>879.2965999999999</v>
          </cell>
        </row>
        <row r="547">
          <cell r="V547">
            <v>897.12990000000013</v>
          </cell>
        </row>
        <row r="548">
          <cell r="V548">
            <v>922.51759999999945</v>
          </cell>
        </row>
        <row r="549">
          <cell r="V549">
            <v>953.02090000000021</v>
          </cell>
        </row>
        <row r="550">
          <cell r="V550">
            <v>957.21820000000025</v>
          </cell>
        </row>
        <row r="551">
          <cell r="V551">
            <v>952.51200000000017</v>
          </cell>
        </row>
        <row r="552">
          <cell r="V552">
            <v>947.2620999999998</v>
          </cell>
        </row>
        <row r="553">
          <cell r="V553">
            <v>936.01899999999932</v>
          </cell>
        </row>
        <row r="554">
          <cell r="V554">
            <v>910.11599999999964</v>
          </cell>
        </row>
        <row r="555">
          <cell r="V555">
            <v>837.64720000000034</v>
          </cell>
        </row>
        <row r="556">
          <cell r="V556">
            <v>872.88879999999983</v>
          </cell>
        </row>
        <row r="557">
          <cell r="V557">
            <v>865.12159999999972</v>
          </cell>
        </row>
        <row r="558">
          <cell r="V558">
            <v>874.75279999999987</v>
          </cell>
        </row>
        <row r="559">
          <cell r="V559">
            <v>884.7038</v>
          </cell>
        </row>
        <row r="560">
          <cell r="V560">
            <v>897.03240000000005</v>
          </cell>
        </row>
        <row r="561">
          <cell r="V561">
            <v>919.819400000001</v>
          </cell>
        </row>
        <row r="562">
          <cell r="V562">
            <v>939.81610000000023</v>
          </cell>
        </row>
        <row r="563">
          <cell r="V563">
            <v>949.56380000000047</v>
          </cell>
        </row>
        <row r="564">
          <cell r="V564">
            <v>948.64759999999967</v>
          </cell>
        </row>
        <row r="565">
          <cell r="V565">
            <v>940.13319999999999</v>
          </cell>
        </row>
        <row r="566">
          <cell r="V566">
            <v>912.76050000000009</v>
          </cell>
        </row>
        <row r="567">
          <cell r="V567">
            <v>891.03729999999905</v>
          </cell>
        </row>
        <row r="568">
          <cell r="V568">
            <v>875.31769999999972</v>
          </cell>
        </row>
        <row r="569">
          <cell r="V569">
            <v>856.0627999999997</v>
          </cell>
        </row>
        <row r="570">
          <cell r="V570">
            <v>846.5993999999996</v>
          </cell>
        </row>
        <row r="571">
          <cell r="V571">
            <v>849.5269000000003</v>
          </cell>
        </row>
        <row r="572">
          <cell r="V572">
            <v>879.70510000000013</v>
          </cell>
        </row>
        <row r="573">
          <cell r="V573">
            <v>916.82039999999984</v>
          </cell>
        </row>
        <row r="574">
          <cell r="V574">
            <v>920.20949999999971</v>
          </cell>
        </row>
        <row r="575">
          <cell r="V575">
            <v>924.47400000000039</v>
          </cell>
        </row>
        <row r="576">
          <cell r="V576">
            <v>930.55830000000003</v>
          </cell>
        </row>
        <row r="577">
          <cell r="V577">
            <v>927.68079999999964</v>
          </cell>
        </row>
        <row r="578">
          <cell r="V578">
            <v>918.95089999999948</v>
          </cell>
        </row>
        <row r="579">
          <cell r="V579">
            <v>903.25349999999992</v>
          </cell>
        </row>
        <row r="580">
          <cell r="V580">
            <v>891.30929999999989</v>
          </cell>
        </row>
        <row r="581">
          <cell r="V581">
            <v>886.49969999999951</v>
          </cell>
        </row>
        <row r="582">
          <cell r="V582">
            <v>885.28269999999986</v>
          </cell>
        </row>
        <row r="583">
          <cell r="V583">
            <v>888.72089999999969</v>
          </cell>
        </row>
        <row r="584">
          <cell r="V584">
            <v>893.09639999999945</v>
          </cell>
        </row>
        <row r="585">
          <cell r="V585">
            <v>905.90199999999982</v>
          </cell>
        </row>
        <row r="586">
          <cell r="V586">
            <v>917.69319999999982</v>
          </cell>
        </row>
        <row r="587">
          <cell r="V587">
            <v>920.19719999999984</v>
          </cell>
        </row>
        <row r="588">
          <cell r="V588">
            <v>914.17469999999992</v>
          </cell>
        </row>
        <row r="589">
          <cell r="V589">
            <v>897.96600000000012</v>
          </cell>
        </row>
        <row r="590">
          <cell r="V590">
            <v>870.20269999999971</v>
          </cell>
        </row>
        <row r="591">
          <cell r="V591">
            <v>843.19389999999964</v>
          </cell>
        </row>
        <row r="592">
          <cell r="V592">
            <v>811.59089999999958</v>
          </cell>
        </row>
        <row r="593">
          <cell r="V593">
            <v>790.7364</v>
          </cell>
        </row>
        <row r="594">
          <cell r="V594">
            <v>765.96749999999929</v>
          </cell>
        </row>
        <row r="595">
          <cell r="V595">
            <v>791.81380000000001</v>
          </cell>
        </row>
        <row r="596">
          <cell r="V596">
            <v>811.32380000000001</v>
          </cell>
        </row>
        <row r="597">
          <cell r="V597">
            <v>835.7373999999993</v>
          </cell>
        </row>
        <row r="598">
          <cell r="V598">
            <v>838.72900000000016</v>
          </cell>
        </row>
        <row r="599">
          <cell r="V599">
            <v>842.60049999999967</v>
          </cell>
        </row>
        <row r="600">
          <cell r="V600">
            <v>846.38300000000038</v>
          </cell>
        </row>
        <row r="601">
          <cell r="V601">
            <v>836.68080000000009</v>
          </cell>
        </row>
        <row r="602">
          <cell r="V602">
            <v>824.86260000000004</v>
          </cell>
        </row>
        <row r="603">
          <cell r="V603">
            <v>813.08560000000034</v>
          </cell>
        </row>
        <row r="604">
          <cell r="V604">
            <v>807.68599999999947</v>
          </cell>
        </row>
        <row r="605">
          <cell r="V605">
            <v>807.91539999999998</v>
          </cell>
        </row>
        <row r="606">
          <cell r="V606">
            <v>808.72730000000013</v>
          </cell>
        </row>
        <row r="607">
          <cell r="V607">
            <v>815.34670000000017</v>
          </cell>
        </row>
        <row r="608">
          <cell r="V608">
            <v>828.14850000000013</v>
          </cell>
        </row>
        <row r="609">
          <cell r="V609">
            <v>858.75609999999983</v>
          </cell>
        </row>
        <row r="610">
          <cell r="V610">
            <v>889.00690000000054</v>
          </cell>
        </row>
        <row r="611">
          <cell r="V611">
            <v>902.48630000000014</v>
          </cell>
        </row>
        <row r="612">
          <cell r="V612">
            <v>905.33910000000049</v>
          </cell>
        </row>
        <row r="613">
          <cell r="V613">
            <v>892.07960000000048</v>
          </cell>
        </row>
        <row r="614">
          <cell r="V614">
            <v>877.78789999999992</v>
          </cell>
        </row>
        <row r="615">
          <cell r="V615">
            <v>858.23279999999977</v>
          </cell>
        </row>
        <row r="616">
          <cell r="V616">
            <v>844.25139999999942</v>
          </cell>
        </row>
        <row r="617">
          <cell r="V617">
            <v>830.08109999999965</v>
          </cell>
        </row>
        <row r="618">
          <cell r="V618">
            <v>801.33310000000017</v>
          </cell>
        </row>
        <row r="619">
          <cell r="V619">
            <v>824.15359999999976</v>
          </cell>
        </row>
        <row r="620">
          <cell r="V620">
            <v>860.51659999999958</v>
          </cell>
        </row>
        <row r="621">
          <cell r="V621">
            <v>910.71569999999974</v>
          </cell>
        </row>
        <row r="622">
          <cell r="V622">
            <v>923.96369999999956</v>
          </cell>
        </row>
        <row r="623">
          <cell r="V623">
            <v>908.60420000000079</v>
          </cell>
        </row>
        <row r="624">
          <cell r="V624">
            <v>924.2806999999998</v>
          </cell>
        </row>
        <row r="625">
          <cell r="V625">
            <v>911.26909999999953</v>
          </cell>
        </row>
        <row r="626">
          <cell r="V626">
            <v>895.3195000000004</v>
          </cell>
        </row>
        <row r="627">
          <cell r="V627">
            <v>873.91759999999999</v>
          </cell>
        </row>
        <row r="628">
          <cell r="V628">
            <v>861.06079999999974</v>
          </cell>
        </row>
        <row r="629">
          <cell r="V629">
            <v>864.83019999999976</v>
          </cell>
        </row>
        <row r="630">
          <cell r="V630">
            <v>907.41669999999965</v>
          </cell>
        </row>
        <row r="631">
          <cell r="V631">
            <v>908.3814000000001</v>
          </cell>
        </row>
        <row r="632">
          <cell r="V632">
            <v>913.97109999999975</v>
          </cell>
        </row>
        <row r="633">
          <cell r="V633">
            <v>913.27319999999997</v>
          </cell>
        </row>
        <row r="634">
          <cell r="V634">
            <v>926.80840000000001</v>
          </cell>
        </row>
        <row r="635">
          <cell r="V635">
            <v>931.44560000000024</v>
          </cell>
        </row>
        <row r="636">
          <cell r="V636">
            <v>920.47359999999958</v>
          </cell>
        </row>
        <row r="637">
          <cell r="V637">
            <v>902.00569999999993</v>
          </cell>
        </row>
        <row r="638">
          <cell r="V638">
            <v>872.13160000000039</v>
          </cell>
        </row>
        <row r="639">
          <cell r="V639">
            <v>822.56940000000054</v>
          </cell>
        </row>
        <row r="640">
          <cell r="V640">
            <v>831.63250000000028</v>
          </cell>
        </row>
        <row r="641">
          <cell r="V641">
            <v>818.14210000000048</v>
          </cell>
        </row>
        <row r="642">
          <cell r="V642">
            <v>785.47379999999919</v>
          </cell>
        </row>
        <row r="643">
          <cell r="V643">
            <v>801.69430000000068</v>
          </cell>
        </row>
        <row r="644">
          <cell r="V644">
            <v>829.99830000000043</v>
          </cell>
        </row>
        <row r="645">
          <cell r="V645">
            <v>870.18889999999942</v>
          </cell>
        </row>
        <row r="646">
          <cell r="V646">
            <v>879.65629999999953</v>
          </cell>
        </row>
        <row r="647">
          <cell r="V647">
            <v>886.17409999999995</v>
          </cell>
        </row>
        <row r="648">
          <cell r="V648">
            <v>888.23989999999912</v>
          </cell>
        </row>
        <row r="649">
          <cell r="V649">
            <v>877.10839999999985</v>
          </cell>
        </row>
        <row r="650">
          <cell r="V650">
            <v>859.39469999999994</v>
          </cell>
        </row>
        <row r="651">
          <cell r="V651">
            <v>842.91180000000031</v>
          </cell>
        </row>
        <row r="652">
          <cell r="V652">
            <v>834.20269999999982</v>
          </cell>
        </row>
        <row r="653">
          <cell r="V653">
            <v>825.74189999999953</v>
          </cell>
        </row>
        <row r="654">
          <cell r="V654">
            <v>826.1889000000001</v>
          </cell>
        </row>
        <row r="655">
          <cell r="V655">
            <v>828.00829999999962</v>
          </cell>
        </row>
        <row r="656">
          <cell r="V656">
            <v>834.2068000000005</v>
          </cell>
        </row>
        <row r="657">
          <cell r="V657">
            <v>847.17569999999967</v>
          </cell>
        </row>
        <row r="658">
          <cell r="V658">
            <v>864.4928000000001</v>
          </cell>
        </row>
        <row r="659">
          <cell r="V659">
            <v>880.20070000000055</v>
          </cell>
        </row>
        <row r="660">
          <cell r="V660">
            <v>884.78189999999961</v>
          </cell>
        </row>
        <row r="661">
          <cell r="V661">
            <v>872.89069999999992</v>
          </cell>
        </row>
        <row r="662">
          <cell r="V662">
            <v>860.64609999999993</v>
          </cell>
        </row>
        <row r="663">
          <cell r="V663">
            <v>849.17070000000035</v>
          </cell>
        </row>
        <row r="664">
          <cell r="V664">
            <v>843.96270000000015</v>
          </cell>
        </row>
        <row r="665">
          <cell r="V665">
            <v>805.13520000000017</v>
          </cell>
        </row>
        <row r="666">
          <cell r="V666">
            <v>832.33649999999943</v>
          </cell>
        </row>
        <row r="667">
          <cell r="V667">
            <v>826.31659999999988</v>
          </cell>
        </row>
        <row r="668">
          <cell r="V668">
            <v>846.84070000000031</v>
          </cell>
        </row>
        <row r="669">
          <cell r="V669">
            <v>864.60559999999975</v>
          </cell>
        </row>
        <row r="670">
          <cell r="V670">
            <v>866.78500000000076</v>
          </cell>
        </row>
        <row r="671">
          <cell r="V671">
            <v>864.46569999999974</v>
          </cell>
        </row>
        <row r="672">
          <cell r="V672">
            <v>855.70030000000077</v>
          </cell>
        </row>
        <row r="673">
          <cell r="V673">
            <v>837.03240000000005</v>
          </cell>
        </row>
        <row r="674">
          <cell r="V674">
            <v>813.97689999999977</v>
          </cell>
        </row>
        <row r="675">
          <cell r="V675">
            <v>793.34210000000087</v>
          </cell>
        </row>
        <row r="676">
          <cell r="V676">
            <v>779.59979999999996</v>
          </cell>
        </row>
        <row r="677">
          <cell r="V677">
            <v>772.85000000000025</v>
          </cell>
        </row>
        <row r="678">
          <cell r="V678">
            <v>772.34659999999985</v>
          </cell>
        </row>
        <row r="679">
          <cell r="V679">
            <v>769.59479999999996</v>
          </cell>
        </row>
        <row r="680">
          <cell r="V680">
            <v>774.1873999999998</v>
          </cell>
        </row>
        <row r="681">
          <cell r="V681">
            <v>781.9182999999997</v>
          </cell>
        </row>
        <row r="682">
          <cell r="V682">
            <v>791.71959999999979</v>
          </cell>
        </row>
        <row r="683">
          <cell r="V683">
            <v>809.02200000000016</v>
          </cell>
        </row>
        <row r="684">
          <cell r="V684">
            <v>825.71180000000004</v>
          </cell>
        </row>
        <row r="685">
          <cell r="V685">
            <v>818.26430000000039</v>
          </cell>
        </row>
        <row r="686">
          <cell r="V686">
            <v>798.65849999999989</v>
          </cell>
        </row>
        <row r="687">
          <cell r="V687">
            <v>784.17630000000031</v>
          </cell>
        </row>
        <row r="688">
          <cell r="V688">
            <v>779.41920000000016</v>
          </cell>
        </row>
        <row r="689">
          <cell r="V689">
            <v>787.46630000000039</v>
          </cell>
        </row>
        <row r="690">
          <cell r="V690">
            <v>806.37790000000018</v>
          </cell>
        </row>
        <row r="691">
          <cell r="V691">
            <v>803.93909999999971</v>
          </cell>
        </row>
        <row r="692">
          <cell r="V692">
            <v>877.00169999999957</v>
          </cell>
        </row>
        <row r="693">
          <cell r="V693">
            <v>900.92799999999988</v>
          </cell>
        </row>
        <row r="694">
          <cell r="V694">
            <v>904.29069999999979</v>
          </cell>
        </row>
        <row r="695">
          <cell r="V695">
            <v>909.66669999999988</v>
          </cell>
        </row>
        <row r="696">
          <cell r="V696">
            <v>905.51789999999949</v>
          </cell>
        </row>
        <row r="697">
          <cell r="V697">
            <v>893.44350000000043</v>
          </cell>
        </row>
        <row r="698">
          <cell r="V698">
            <v>872.65339999999992</v>
          </cell>
        </row>
        <row r="699">
          <cell r="V699">
            <v>861.91529999999989</v>
          </cell>
        </row>
        <row r="700">
          <cell r="V700">
            <v>859.62639999999976</v>
          </cell>
        </row>
        <row r="701">
          <cell r="V701">
            <v>856.91570000000047</v>
          </cell>
        </row>
        <row r="702">
          <cell r="V702">
            <v>862.36479999999983</v>
          </cell>
        </row>
        <row r="703">
          <cell r="V703">
            <v>864.67309999999998</v>
          </cell>
        </row>
        <row r="704">
          <cell r="V704">
            <v>877.14560000000006</v>
          </cell>
        </row>
        <row r="705">
          <cell r="V705">
            <v>903.60889999999995</v>
          </cell>
        </row>
        <row r="706">
          <cell r="V706">
            <v>932.8359999999999</v>
          </cell>
        </row>
        <row r="707">
          <cell r="V707">
            <v>950.7770999999999</v>
          </cell>
        </row>
        <row r="708">
          <cell r="V708">
            <v>955.68780000000004</v>
          </cell>
        </row>
        <row r="709">
          <cell r="V709">
            <v>952.20320000000038</v>
          </cell>
        </row>
        <row r="710">
          <cell r="V710">
            <v>946.42120000000023</v>
          </cell>
        </row>
        <row r="711">
          <cell r="V711">
            <v>926.69080000000019</v>
          </cell>
        </row>
        <row r="712">
          <cell r="V712">
            <v>911.37190000000032</v>
          </cell>
        </row>
        <row r="713">
          <cell r="V713">
            <v>897.82700000000011</v>
          </cell>
        </row>
        <row r="714">
          <cell r="V714">
            <v>892.54750000000001</v>
          </cell>
        </row>
        <row r="715">
          <cell r="V715">
            <v>900.82820000000038</v>
          </cell>
        </row>
        <row r="716">
          <cell r="V716">
            <v>940.14180000000067</v>
          </cell>
        </row>
        <row r="717">
          <cell r="V717">
            <v>978.01149999999984</v>
          </cell>
        </row>
        <row r="718">
          <cell r="V718">
            <v>986.24110000000064</v>
          </cell>
        </row>
        <row r="719">
          <cell r="V719">
            <v>981.55030000000033</v>
          </cell>
        </row>
        <row r="720">
          <cell r="V720">
            <v>979.1700000000003</v>
          </cell>
        </row>
        <row r="721">
          <cell r="V721">
            <v>962.19729999999959</v>
          </cell>
        </row>
        <row r="722">
          <cell r="V722">
            <v>945.06560000000059</v>
          </cell>
        </row>
        <row r="723">
          <cell r="V723">
            <v>926.6486000000001</v>
          </cell>
        </row>
        <row r="724">
          <cell r="V724">
            <v>918.88990000000047</v>
          </cell>
        </row>
        <row r="725">
          <cell r="V725">
            <v>914.48729999999944</v>
          </cell>
        </row>
        <row r="726">
          <cell r="V726">
            <v>913.26489999999956</v>
          </cell>
        </row>
        <row r="727">
          <cell r="V727">
            <v>918.88770000000011</v>
          </cell>
        </row>
        <row r="728">
          <cell r="V728">
            <v>923.43059999999957</v>
          </cell>
        </row>
        <row r="729">
          <cell r="V729">
            <v>941.32770000000016</v>
          </cell>
        </row>
        <row r="730">
          <cell r="V730">
            <v>958.08519999999942</v>
          </cell>
        </row>
        <row r="731">
          <cell r="V731">
            <v>954.6958999999996</v>
          </cell>
        </row>
        <row r="732">
          <cell r="V732">
            <v>938.67030000000022</v>
          </cell>
        </row>
        <row r="733">
          <cell r="V733">
            <v>920.34209999999996</v>
          </cell>
        </row>
        <row r="734">
          <cell r="V734">
            <v>900.49170000000004</v>
          </cell>
        </row>
        <row r="735">
          <cell r="V735">
            <v>855.64919999999961</v>
          </cell>
        </row>
        <row r="736">
          <cell r="V736">
            <v>864.80860000000018</v>
          </cell>
        </row>
        <row r="737">
          <cell r="V737">
            <v>812.73830000000009</v>
          </cell>
        </row>
        <row r="738">
          <cell r="V738">
            <v>839.721</v>
          </cell>
        </row>
        <row r="739">
          <cell r="V739">
            <v>841.86209999999983</v>
          </cell>
        </row>
        <row r="740">
          <cell r="V740">
            <v>864.19929999999943</v>
          </cell>
        </row>
        <row r="741">
          <cell r="V741">
            <v>906.10159999999985</v>
          </cell>
        </row>
        <row r="742">
          <cell r="V742">
            <v>904.63479999999981</v>
          </cell>
        </row>
        <row r="743">
          <cell r="V743">
            <v>896.34309999999971</v>
          </cell>
        </row>
        <row r="744">
          <cell r="V744">
            <v>887.12990000000059</v>
          </cell>
        </row>
        <row r="745">
          <cell r="V745">
            <v>877.22780000000023</v>
          </cell>
        </row>
        <row r="746">
          <cell r="V746">
            <v>869.1065000000001</v>
          </cell>
        </row>
        <row r="747">
          <cell r="V747">
            <v>856.14119999999946</v>
          </cell>
        </row>
        <row r="748">
          <cell r="V748">
            <v>876.72</v>
          </cell>
        </row>
      </sheetData>
      <sheetData sheetId="7"/>
      <sheetData sheetId="8">
        <row r="4">
          <cell r="O4">
            <v>9.64</v>
          </cell>
          <cell r="P4">
            <v>65</v>
          </cell>
          <cell r="R4">
            <v>-4.32</v>
          </cell>
          <cell r="V4">
            <v>0</v>
          </cell>
        </row>
        <row r="5">
          <cell r="O5">
            <v>-19.47</v>
          </cell>
          <cell r="P5">
            <v>59</v>
          </cell>
          <cell r="R5">
            <v>-16.37</v>
          </cell>
          <cell r="V5">
            <v>0</v>
          </cell>
        </row>
        <row r="6">
          <cell r="O6">
            <v>-23.73</v>
          </cell>
          <cell r="P6">
            <v>58</v>
          </cell>
          <cell r="R6">
            <v>-4.4800000000000004</v>
          </cell>
          <cell r="V6">
            <v>0</v>
          </cell>
        </row>
        <row r="7">
          <cell r="O7">
            <v>-2.02</v>
          </cell>
          <cell r="P7">
            <v>58</v>
          </cell>
          <cell r="R7">
            <v>-25.63</v>
          </cell>
          <cell r="V7">
            <v>0</v>
          </cell>
        </row>
        <row r="8">
          <cell r="O8">
            <v>-16.420000000000002</v>
          </cell>
          <cell r="P8">
            <v>58</v>
          </cell>
          <cell r="R8">
            <v>-22.74</v>
          </cell>
          <cell r="V8">
            <v>0</v>
          </cell>
        </row>
        <row r="9">
          <cell r="O9">
            <v>-114.12</v>
          </cell>
          <cell r="P9">
            <v>59</v>
          </cell>
          <cell r="R9">
            <v>0.57999999999999996</v>
          </cell>
          <cell r="V9">
            <v>0</v>
          </cell>
        </row>
        <row r="10">
          <cell r="O10">
            <v>-116.21</v>
          </cell>
          <cell r="P10">
            <v>60</v>
          </cell>
          <cell r="R10">
            <v>-7.13</v>
          </cell>
          <cell r="V10">
            <v>0</v>
          </cell>
        </row>
        <row r="11">
          <cell r="O11">
            <v>-96.8</v>
          </cell>
          <cell r="P11">
            <v>61</v>
          </cell>
          <cell r="R11">
            <v>-20.41</v>
          </cell>
          <cell r="V11">
            <v>0</v>
          </cell>
        </row>
        <row r="12">
          <cell r="O12">
            <v>43.09</v>
          </cell>
          <cell r="P12">
            <v>63</v>
          </cell>
          <cell r="R12">
            <v>-18.25</v>
          </cell>
          <cell r="V12">
            <v>0</v>
          </cell>
        </row>
        <row r="13">
          <cell r="O13">
            <v>-45.37</v>
          </cell>
          <cell r="P13">
            <v>64</v>
          </cell>
          <cell r="R13">
            <v>-32.47</v>
          </cell>
          <cell r="V13">
            <v>0</v>
          </cell>
        </row>
        <row r="14">
          <cell r="O14">
            <v>-34.53</v>
          </cell>
          <cell r="P14">
            <v>64</v>
          </cell>
          <cell r="R14">
            <v>-31.17</v>
          </cell>
          <cell r="V14">
            <v>0</v>
          </cell>
        </row>
        <row r="15">
          <cell r="O15">
            <v>359.89</v>
          </cell>
          <cell r="P15">
            <v>64</v>
          </cell>
          <cell r="R15">
            <v>-29.6</v>
          </cell>
          <cell r="V15">
            <v>0</v>
          </cell>
        </row>
        <row r="16">
          <cell r="O16">
            <v>906.35</v>
          </cell>
          <cell r="P16">
            <v>63</v>
          </cell>
          <cell r="R16">
            <v>-19.920000000000002</v>
          </cell>
          <cell r="V16">
            <v>1058.3399999999999</v>
          </cell>
        </row>
        <row r="17">
          <cell r="O17">
            <v>190.19</v>
          </cell>
          <cell r="P17">
            <v>63</v>
          </cell>
          <cell r="R17">
            <v>-0.56999999999999995</v>
          </cell>
          <cell r="V17">
            <v>332.3</v>
          </cell>
        </row>
        <row r="18">
          <cell r="O18">
            <v>193.55</v>
          </cell>
          <cell r="P18">
            <v>63</v>
          </cell>
          <cell r="R18">
            <v>-5.7</v>
          </cell>
          <cell r="V18">
            <v>0</v>
          </cell>
        </row>
        <row r="19">
          <cell r="O19">
            <v>134.07</v>
          </cell>
          <cell r="P19">
            <v>63</v>
          </cell>
          <cell r="R19">
            <v>-22.39</v>
          </cell>
          <cell r="V19">
            <v>0</v>
          </cell>
        </row>
        <row r="20">
          <cell r="O20">
            <v>0.32</v>
          </cell>
          <cell r="P20">
            <v>64</v>
          </cell>
          <cell r="R20">
            <v>-16.54</v>
          </cell>
          <cell r="V20">
            <v>0</v>
          </cell>
        </row>
        <row r="21">
          <cell r="O21">
            <v>1034.67</v>
          </cell>
          <cell r="P21">
            <v>65</v>
          </cell>
          <cell r="R21">
            <v>-59.43</v>
          </cell>
          <cell r="V21">
            <v>315.25</v>
          </cell>
        </row>
        <row r="22">
          <cell r="O22">
            <v>175.13</v>
          </cell>
          <cell r="P22">
            <v>68</v>
          </cell>
          <cell r="R22">
            <v>-59.61</v>
          </cell>
          <cell r="V22">
            <v>360.96</v>
          </cell>
        </row>
        <row r="23">
          <cell r="O23">
            <v>55.11</v>
          </cell>
          <cell r="P23">
            <v>68</v>
          </cell>
          <cell r="R23">
            <v>-72.819999999999993</v>
          </cell>
          <cell r="V23">
            <v>236.55</v>
          </cell>
        </row>
        <row r="24">
          <cell r="O24">
            <v>-4.51</v>
          </cell>
          <cell r="P24">
            <v>69</v>
          </cell>
          <cell r="R24">
            <v>-77.22</v>
          </cell>
          <cell r="V24">
            <v>0</v>
          </cell>
        </row>
        <row r="25">
          <cell r="O25">
            <v>13.22</v>
          </cell>
          <cell r="P25">
            <v>68</v>
          </cell>
          <cell r="R25">
            <v>-56.76</v>
          </cell>
          <cell r="V25">
            <v>0</v>
          </cell>
        </row>
        <row r="26">
          <cell r="O26">
            <v>-60.89</v>
          </cell>
          <cell r="P26">
            <v>67</v>
          </cell>
          <cell r="R26">
            <v>-41.95</v>
          </cell>
          <cell r="V26">
            <v>0</v>
          </cell>
        </row>
        <row r="27">
          <cell r="O27">
            <v>16.579999999999998</v>
          </cell>
          <cell r="P27">
            <v>66</v>
          </cell>
          <cell r="R27">
            <v>-55.89</v>
          </cell>
          <cell r="V27">
            <v>0</v>
          </cell>
        </row>
        <row r="28">
          <cell r="O28">
            <v>30.02</v>
          </cell>
          <cell r="P28">
            <v>65</v>
          </cell>
          <cell r="R28">
            <v>-24.76</v>
          </cell>
          <cell r="V28">
            <v>0</v>
          </cell>
        </row>
        <row r="29">
          <cell r="O29">
            <v>194.05</v>
          </cell>
          <cell r="P29">
            <v>62</v>
          </cell>
          <cell r="R29">
            <v>-5.1100000000000003</v>
          </cell>
          <cell r="V29">
            <v>0</v>
          </cell>
        </row>
        <row r="30">
          <cell r="O30">
            <v>250.03</v>
          </cell>
          <cell r="P30">
            <v>61</v>
          </cell>
          <cell r="R30">
            <v>3.19</v>
          </cell>
          <cell r="V30">
            <v>0</v>
          </cell>
        </row>
        <row r="31">
          <cell r="O31">
            <v>455.6</v>
          </cell>
          <cell r="P31">
            <v>60</v>
          </cell>
          <cell r="R31">
            <v>-5.39</v>
          </cell>
          <cell r="V31">
            <v>473.9</v>
          </cell>
        </row>
        <row r="32">
          <cell r="O32">
            <v>469.35</v>
          </cell>
          <cell r="P32">
            <v>60</v>
          </cell>
          <cell r="R32">
            <v>-5.94</v>
          </cell>
          <cell r="V32">
            <v>776.12</v>
          </cell>
        </row>
        <row r="33">
          <cell r="O33">
            <v>326.48</v>
          </cell>
          <cell r="P33">
            <v>62</v>
          </cell>
          <cell r="R33">
            <v>-27.02</v>
          </cell>
          <cell r="V33">
            <v>477.21</v>
          </cell>
        </row>
        <row r="34">
          <cell r="O34">
            <v>173.19</v>
          </cell>
          <cell r="P34">
            <v>65</v>
          </cell>
          <cell r="R34">
            <v>-80.3</v>
          </cell>
          <cell r="V34">
            <v>4207.3100000000004</v>
          </cell>
        </row>
        <row r="35">
          <cell r="O35">
            <v>149.75</v>
          </cell>
          <cell r="P35">
            <v>69</v>
          </cell>
          <cell r="R35">
            <v>-99.16</v>
          </cell>
          <cell r="V35">
            <v>0</v>
          </cell>
        </row>
        <row r="36">
          <cell r="O36">
            <v>347.67</v>
          </cell>
          <cell r="P36">
            <v>72</v>
          </cell>
          <cell r="R36">
            <v>-115.86</v>
          </cell>
          <cell r="V36">
            <v>388.73</v>
          </cell>
        </row>
        <row r="37">
          <cell r="O37">
            <v>359.39</v>
          </cell>
          <cell r="P37">
            <v>72</v>
          </cell>
          <cell r="R37">
            <v>-111.15</v>
          </cell>
          <cell r="V37">
            <v>2734.21</v>
          </cell>
        </row>
        <row r="38">
          <cell r="O38">
            <v>271.14</v>
          </cell>
          <cell r="P38">
            <v>72</v>
          </cell>
          <cell r="R38">
            <v>-122.56</v>
          </cell>
          <cell r="V38">
            <v>645.25</v>
          </cell>
        </row>
        <row r="39">
          <cell r="O39">
            <v>372.22</v>
          </cell>
          <cell r="P39">
            <v>73</v>
          </cell>
          <cell r="R39">
            <v>-41.12</v>
          </cell>
          <cell r="V39">
            <v>1046.3</v>
          </cell>
        </row>
        <row r="40">
          <cell r="O40">
            <v>60.94</v>
          </cell>
          <cell r="P40">
            <v>73</v>
          </cell>
          <cell r="R40">
            <v>-68.05</v>
          </cell>
          <cell r="V40">
            <v>339.19</v>
          </cell>
        </row>
        <row r="41">
          <cell r="O41">
            <v>39.71</v>
          </cell>
          <cell r="P41">
            <v>72</v>
          </cell>
          <cell r="R41">
            <v>-90.1</v>
          </cell>
          <cell r="V41">
            <v>0</v>
          </cell>
        </row>
        <row r="42">
          <cell r="O42">
            <v>46.19</v>
          </cell>
          <cell r="P42">
            <v>72</v>
          </cell>
          <cell r="R42">
            <v>-87.02</v>
          </cell>
          <cell r="V42">
            <v>0</v>
          </cell>
        </row>
        <row r="43">
          <cell r="O43">
            <v>47.85</v>
          </cell>
          <cell r="P43">
            <v>72</v>
          </cell>
          <cell r="R43">
            <v>-105.27</v>
          </cell>
          <cell r="V43">
            <v>0</v>
          </cell>
        </row>
        <row r="44">
          <cell r="O44">
            <v>48.17</v>
          </cell>
          <cell r="P44">
            <v>71</v>
          </cell>
          <cell r="R44">
            <v>-109.81</v>
          </cell>
          <cell r="V44">
            <v>0</v>
          </cell>
        </row>
        <row r="45">
          <cell r="O45">
            <v>98.9</v>
          </cell>
          <cell r="P45">
            <v>74</v>
          </cell>
          <cell r="R45">
            <v>-120.94</v>
          </cell>
          <cell r="V45">
            <v>596.71</v>
          </cell>
        </row>
        <row r="46">
          <cell r="O46">
            <v>3.98</v>
          </cell>
          <cell r="P46">
            <v>75</v>
          </cell>
          <cell r="R46">
            <v>-119.79</v>
          </cell>
          <cell r="V46">
            <v>0</v>
          </cell>
        </row>
        <row r="47">
          <cell r="O47">
            <v>-74.69</v>
          </cell>
          <cell r="P47">
            <v>74</v>
          </cell>
          <cell r="R47">
            <v>-101.47</v>
          </cell>
          <cell r="V47">
            <v>483.83</v>
          </cell>
        </row>
        <row r="48">
          <cell r="O48">
            <v>282.94</v>
          </cell>
          <cell r="P48">
            <v>74</v>
          </cell>
          <cell r="R48">
            <v>-66.209999999999994</v>
          </cell>
          <cell r="V48">
            <v>1580.52</v>
          </cell>
        </row>
        <row r="49">
          <cell r="O49">
            <v>1015.27</v>
          </cell>
          <cell r="P49">
            <v>72</v>
          </cell>
          <cell r="R49">
            <v>-74.819999999999993</v>
          </cell>
          <cell r="V49">
            <v>827.29</v>
          </cell>
        </row>
        <row r="50">
          <cell r="O50">
            <v>319.08999999999997</v>
          </cell>
          <cell r="P50">
            <v>70</v>
          </cell>
          <cell r="R50">
            <v>-65.63</v>
          </cell>
          <cell r="V50">
            <v>266.52</v>
          </cell>
        </row>
        <row r="51">
          <cell r="O51">
            <v>-3.41</v>
          </cell>
          <cell r="P51">
            <v>67</v>
          </cell>
          <cell r="R51">
            <v>-73.599999999999994</v>
          </cell>
          <cell r="V51">
            <v>0</v>
          </cell>
        </row>
        <row r="52">
          <cell r="O52">
            <v>-85.64</v>
          </cell>
          <cell r="P52">
            <v>64</v>
          </cell>
          <cell r="R52">
            <v>-44.06</v>
          </cell>
          <cell r="V52">
            <v>747.58</v>
          </cell>
        </row>
        <row r="53">
          <cell r="O53">
            <v>-67.7</v>
          </cell>
          <cell r="P53">
            <v>59</v>
          </cell>
          <cell r="R53">
            <v>-30.22</v>
          </cell>
          <cell r="V53">
            <v>0</v>
          </cell>
        </row>
        <row r="54">
          <cell r="O54">
            <v>-17.399999999999999</v>
          </cell>
          <cell r="P54">
            <v>59</v>
          </cell>
          <cell r="R54">
            <v>-39</v>
          </cell>
          <cell r="V54">
            <v>0</v>
          </cell>
        </row>
        <row r="55">
          <cell r="O55">
            <v>-36.770000000000003</v>
          </cell>
          <cell r="P55">
            <v>59</v>
          </cell>
          <cell r="R55">
            <v>-28.1</v>
          </cell>
          <cell r="V55">
            <v>0</v>
          </cell>
        </row>
        <row r="56">
          <cell r="O56">
            <v>-53.45</v>
          </cell>
          <cell r="P56">
            <v>59</v>
          </cell>
          <cell r="R56">
            <v>-33.270000000000003</v>
          </cell>
          <cell r="V56">
            <v>0</v>
          </cell>
        </row>
        <row r="57">
          <cell r="O57">
            <v>-53.19</v>
          </cell>
          <cell r="P57">
            <v>61</v>
          </cell>
          <cell r="R57">
            <v>-53.89</v>
          </cell>
          <cell r="V57">
            <v>0</v>
          </cell>
        </row>
        <row r="58">
          <cell r="O58">
            <v>55.36</v>
          </cell>
          <cell r="P58">
            <v>64</v>
          </cell>
          <cell r="R58">
            <v>-93.86</v>
          </cell>
          <cell r="V58">
            <v>309.93</v>
          </cell>
        </row>
        <row r="59">
          <cell r="O59">
            <v>1106.46</v>
          </cell>
          <cell r="P59">
            <v>68</v>
          </cell>
          <cell r="R59">
            <v>-65.98</v>
          </cell>
          <cell r="V59">
            <v>1011.71</v>
          </cell>
        </row>
        <row r="60">
          <cell r="O60">
            <v>97.1</v>
          </cell>
          <cell r="P60">
            <v>67</v>
          </cell>
          <cell r="R60">
            <v>-69.28</v>
          </cell>
          <cell r="V60">
            <v>0</v>
          </cell>
        </row>
        <row r="61">
          <cell r="O61">
            <v>64.91</v>
          </cell>
          <cell r="P61">
            <v>68</v>
          </cell>
          <cell r="R61">
            <v>-69.69</v>
          </cell>
          <cell r="V61">
            <v>0</v>
          </cell>
        </row>
        <row r="62">
          <cell r="O62">
            <v>509.13</v>
          </cell>
          <cell r="P62">
            <v>68</v>
          </cell>
          <cell r="R62">
            <v>-63.84</v>
          </cell>
          <cell r="V62">
            <v>593.28</v>
          </cell>
        </row>
        <row r="63">
          <cell r="O63">
            <v>678.65</v>
          </cell>
          <cell r="P63">
            <v>68</v>
          </cell>
          <cell r="R63">
            <v>-28.16</v>
          </cell>
          <cell r="V63">
            <v>701.9</v>
          </cell>
        </row>
        <row r="64">
          <cell r="O64">
            <v>26.53</v>
          </cell>
          <cell r="P64">
            <v>67</v>
          </cell>
          <cell r="R64">
            <v>-35.67</v>
          </cell>
          <cell r="V64">
            <v>0</v>
          </cell>
        </row>
        <row r="65">
          <cell r="O65">
            <v>-42.25</v>
          </cell>
          <cell r="P65">
            <v>67</v>
          </cell>
          <cell r="R65">
            <v>-65.09</v>
          </cell>
          <cell r="V65">
            <v>0</v>
          </cell>
        </row>
        <row r="66">
          <cell r="O66">
            <v>184.31</v>
          </cell>
          <cell r="P66">
            <v>67</v>
          </cell>
          <cell r="R66">
            <v>-58.1</v>
          </cell>
          <cell r="V66">
            <v>0</v>
          </cell>
        </row>
        <row r="67">
          <cell r="O67">
            <v>28.18</v>
          </cell>
          <cell r="P67">
            <v>67</v>
          </cell>
          <cell r="R67">
            <v>-57.51</v>
          </cell>
          <cell r="V67">
            <v>0</v>
          </cell>
        </row>
        <row r="68">
          <cell r="O68">
            <v>45.21</v>
          </cell>
          <cell r="P68">
            <v>68</v>
          </cell>
          <cell r="R68">
            <v>-69.510000000000005</v>
          </cell>
          <cell r="V68">
            <v>0</v>
          </cell>
        </row>
        <row r="69">
          <cell r="O69">
            <v>190.43</v>
          </cell>
          <cell r="P69">
            <v>70</v>
          </cell>
          <cell r="R69">
            <v>-64.989999999999995</v>
          </cell>
          <cell r="V69">
            <v>501.26</v>
          </cell>
        </row>
        <row r="70">
          <cell r="O70">
            <v>208.49</v>
          </cell>
          <cell r="P70">
            <v>70</v>
          </cell>
          <cell r="R70">
            <v>-74.8</v>
          </cell>
          <cell r="V70">
            <v>680.4</v>
          </cell>
        </row>
        <row r="71">
          <cell r="O71">
            <v>381.67</v>
          </cell>
          <cell r="P71">
            <v>69</v>
          </cell>
          <cell r="R71">
            <v>-47.6</v>
          </cell>
          <cell r="V71">
            <v>1362.39</v>
          </cell>
        </row>
        <row r="72">
          <cell r="O72">
            <v>121.02</v>
          </cell>
          <cell r="P72">
            <v>68</v>
          </cell>
          <cell r="R72">
            <v>-108.29</v>
          </cell>
          <cell r="V72">
            <v>770.42</v>
          </cell>
        </row>
        <row r="73">
          <cell r="O73">
            <v>-86.07</v>
          </cell>
          <cell r="P73">
            <v>67</v>
          </cell>
          <cell r="R73">
            <v>-80.790000000000006</v>
          </cell>
          <cell r="V73">
            <v>838.95</v>
          </cell>
        </row>
        <row r="74">
          <cell r="O74">
            <v>-61</v>
          </cell>
          <cell r="P74">
            <v>64</v>
          </cell>
          <cell r="R74">
            <v>-86.9</v>
          </cell>
          <cell r="V74">
            <v>1234.76</v>
          </cell>
        </row>
        <row r="75">
          <cell r="O75">
            <v>86.18</v>
          </cell>
          <cell r="P75">
            <v>61</v>
          </cell>
          <cell r="R75">
            <v>-85.15</v>
          </cell>
          <cell r="V75">
            <v>462.11</v>
          </cell>
        </row>
        <row r="76">
          <cell r="O76">
            <v>-29.55</v>
          </cell>
          <cell r="P76">
            <v>58</v>
          </cell>
          <cell r="R76">
            <v>-38.43</v>
          </cell>
          <cell r="V76">
            <v>0</v>
          </cell>
        </row>
        <row r="77">
          <cell r="O77">
            <v>-3.72</v>
          </cell>
          <cell r="P77">
            <v>56</v>
          </cell>
          <cell r="R77">
            <v>-35.33</v>
          </cell>
          <cell r="V77">
            <v>960.42</v>
          </cell>
        </row>
        <row r="78">
          <cell r="O78">
            <v>57.22</v>
          </cell>
          <cell r="P78">
            <v>55</v>
          </cell>
          <cell r="R78">
            <v>-37.56</v>
          </cell>
          <cell r="V78">
            <v>0</v>
          </cell>
        </row>
        <row r="79">
          <cell r="O79">
            <v>46.78</v>
          </cell>
          <cell r="P79">
            <v>54</v>
          </cell>
          <cell r="R79">
            <v>-30.66</v>
          </cell>
          <cell r="V79">
            <v>0</v>
          </cell>
        </row>
        <row r="80">
          <cell r="O80">
            <v>-16.47</v>
          </cell>
          <cell r="P80">
            <v>55</v>
          </cell>
          <cell r="R80">
            <v>-33.409999999999997</v>
          </cell>
          <cell r="V80">
            <v>552.34</v>
          </cell>
        </row>
        <row r="81">
          <cell r="O81">
            <v>-168.08</v>
          </cell>
          <cell r="P81">
            <v>57</v>
          </cell>
          <cell r="R81">
            <v>-29.84</v>
          </cell>
          <cell r="V81">
            <v>440.71</v>
          </cell>
        </row>
        <row r="82">
          <cell r="O82">
            <v>60.6</v>
          </cell>
          <cell r="P82">
            <v>59</v>
          </cell>
          <cell r="R82">
            <v>-44.22</v>
          </cell>
          <cell r="V82">
            <v>627.49</v>
          </cell>
        </row>
        <row r="83">
          <cell r="O83">
            <v>218.65</v>
          </cell>
          <cell r="P83">
            <v>64</v>
          </cell>
          <cell r="R83">
            <v>-84.23</v>
          </cell>
          <cell r="V83">
            <v>373.51</v>
          </cell>
        </row>
        <row r="84">
          <cell r="O84">
            <v>352.78</v>
          </cell>
          <cell r="P84">
            <v>65</v>
          </cell>
          <cell r="R84">
            <v>-52.95</v>
          </cell>
          <cell r="V84">
            <v>1277.1500000000001</v>
          </cell>
        </row>
        <row r="85">
          <cell r="O85">
            <v>-464.72</v>
          </cell>
          <cell r="P85">
            <v>66</v>
          </cell>
          <cell r="R85">
            <v>-59.15</v>
          </cell>
          <cell r="V85">
            <v>1242.5</v>
          </cell>
        </row>
        <row r="86">
          <cell r="O86">
            <v>110.16</v>
          </cell>
          <cell r="P86">
            <v>68</v>
          </cell>
          <cell r="R86">
            <v>-66.84</v>
          </cell>
          <cell r="V86">
            <v>0</v>
          </cell>
        </row>
        <row r="87">
          <cell r="O87">
            <v>48.03</v>
          </cell>
          <cell r="P87">
            <v>68</v>
          </cell>
          <cell r="R87">
            <v>-68.73</v>
          </cell>
          <cell r="V87">
            <v>0</v>
          </cell>
        </row>
        <row r="88">
          <cell r="O88">
            <v>65.06</v>
          </cell>
          <cell r="P88">
            <v>68</v>
          </cell>
          <cell r="R88">
            <v>-64.33</v>
          </cell>
          <cell r="V88">
            <v>0</v>
          </cell>
        </row>
        <row r="89">
          <cell r="O89">
            <v>31.83</v>
          </cell>
          <cell r="P89">
            <v>68</v>
          </cell>
          <cell r="R89">
            <v>-66.72</v>
          </cell>
          <cell r="V89">
            <v>456.85</v>
          </cell>
        </row>
        <row r="90">
          <cell r="O90">
            <v>26.29</v>
          </cell>
          <cell r="P90">
            <v>68</v>
          </cell>
          <cell r="R90">
            <v>-59.93</v>
          </cell>
          <cell r="V90">
            <v>444.53</v>
          </cell>
        </row>
        <row r="91">
          <cell r="O91">
            <v>36.67</v>
          </cell>
          <cell r="P91">
            <v>68</v>
          </cell>
          <cell r="R91">
            <v>-43.14</v>
          </cell>
          <cell r="V91">
            <v>0</v>
          </cell>
        </row>
        <row r="92">
          <cell r="O92">
            <v>-36.08</v>
          </cell>
          <cell r="P92">
            <v>68</v>
          </cell>
          <cell r="R92">
            <v>-43.63</v>
          </cell>
          <cell r="V92">
            <v>0</v>
          </cell>
        </row>
        <row r="93">
          <cell r="O93">
            <v>195.18</v>
          </cell>
          <cell r="P93">
            <v>70</v>
          </cell>
          <cell r="R93">
            <v>-62.35</v>
          </cell>
          <cell r="V93">
            <v>0</v>
          </cell>
        </row>
        <row r="94">
          <cell r="O94">
            <v>415.56</v>
          </cell>
          <cell r="P94">
            <v>71</v>
          </cell>
          <cell r="R94">
            <v>-67.38</v>
          </cell>
          <cell r="V94">
            <v>0</v>
          </cell>
        </row>
        <row r="95">
          <cell r="O95">
            <v>118.58</v>
          </cell>
          <cell r="P95">
            <v>70</v>
          </cell>
          <cell r="R95">
            <v>-60.98</v>
          </cell>
          <cell r="V95">
            <v>0</v>
          </cell>
        </row>
        <row r="96">
          <cell r="O96">
            <v>116.43</v>
          </cell>
          <cell r="P96">
            <v>70</v>
          </cell>
          <cell r="R96">
            <v>-55.26</v>
          </cell>
          <cell r="V96">
            <v>0</v>
          </cell>
        </row>
        <row r="97">
          <cell r="O97">
            <v>180.6</v>
          </cell>
          <cell r="P97">
            <v>68</v>
          </cell>
          <cell r="R97">
            <v>-62.98</v>
          </cell>
          <cell r="V97">
            <v>0</v>
          </cell>
        </row>
        <row r="98">
          <cell r="O98">
            <v>115.43</v>
          </cell>
          <cell r="P98">
            <v>66</v>
          </cell>
          <cell r="R98">
            <v>-40.01</v>
          </cell>
          <cell r="V98">
            <v>0</v>
          </cell>
        </row>
        <row r="99">
          <cell r="O99">
            <v>76.95</v>
          </cell>
          <cell r="P99">
            <v>62</v>
          </cell>
          <cell r="R99">
            <v>-67.06</v>
          </cell>
          <cell r="V99">
            <v>0</v>
          </cell>
        </row>
        <row r="100">
          <cell r="O100">
            <v>-66.59</v>
          </cell>
          <cell r="P100">
            <v>60</v>
          </cell>
          <cell r="R100">
            <v>-53.15</v>
          </cell>
          <cell r="V100">
            <v>0</v>
          </cell>
        </row>
        <row r="101">
          <cell r="O101">
            <v>128.31</v>
          </cell>
          <cell r="P101">
            <v>57</v>
          </cell>
          <cell r="R101">
            <v>-58.69</v>
          </cell>
          <cell r="V101">
            <v>0</v>
          </cell>
        </row>
        <row r="102">
          <cell r="O102">
            <v>46.39</v>
          </cell>
          <cell r="P102">
            <v>57</v>
          </cell>
          <cell r="R102">
            <v>-63.96</v>
          </cell>
          <cell r="V102">
            <v>0</v>
          </cell>
        </row>
        <row r="103">
          <cell r="O103">
            <v>-119.45</v>
          </cell>
          <cell r="P103">
            <v>58</v>
          </cell>
          <cell r="R103">
            <v>-61.61</v>
          </cell>
          <cell r="V103">
            <v>0</v>
          </cell>
        </row>
        <row r="104">
          <cell r="O104">
            <v>37.299999999999997</v>
          </cell>
          <cell r="P104">
            <v>57</v>
          </cell>
          <cell r="R104">
            <v>-62.81</v>
          </cell>
          <cell r="V104">
            <v>0</v>
          </cell>
        </row>
        <row r="105">
          <cell r="O105">
            <v>-62.72</v>
          </cell>
          <cell r="P105">
            <v>58</v>
          </cell>
          <cell r="R105">
            <v>-53.71</v>
          </cell>
          <cell r="V105">
            <v>0</v>
          </cell>
        </row>
        <row r="106">
          <cell r="O106">
            <v>1238.29</v>
          </cell>
          <cell r="P106">
            <v>61</v>
          </cell>
          <cell r="R106">
            <v>-36.869999999999997</v>
          </cell>
          <cell r="V106">
            <v>2486.91</v>
          </cell>
        </row>
        <row r="107">
          <cell r="O107">
            <v>31.82</v>
          </cell>
          <cell r="P107">
            <v>66</v>
          </cell>
          <cell r="R107">
            <v>-51.52</v>
          </cell>
          <cell r="V107">
            <v>460.17</v>
          </cell>
        </row>
        <row r="108">
          <cell r="O108">
            <v>105.97</v>
          </cell>
          <cell r="P108">
            <v>69</v>
          </cell>
          <cell r="R108">
            <v>-54.03</v>
          </cell>
          <cell r="V108">
            <v>0</v>
          </cell>
        </row>
        <row r="109">
          <cell r="O109">
            <v>925.27</v>
          </cell>
          <cell r="P109">
            <v>71</v>
          </cell>
          <cell r="R109">
            <v>-55.39</v>
          </cell>
          <cell r="V109">
            <v>540.63</v>
          </cell>
        </row>
        <row r="110">
          <cell r="O110">
            <v>1047.5899999999999</v>
          </cell>
          <cell r="P110">
            <v>72</v>
          </cell>
          <cell r="R110">
            <v>-49.71</v>
          </cell>
          <cell r="V110">
            <v>487.89</v>
          </cell>
        </row>
        <row r="111">
          <cell r="O111">
            <v>-22.79</v>
          </cell>
          <cell r="P111">
            <v>73</v>
          </cell>
          <cell r="R111">
            <v>-89.06</v>
          </cell>
          <cell r="V111">
            <v>454.32</v>
          </cell>
        </row>
        <row r="112">
          <cell r="O112">
            <v>-56.54</v>
          </cell>
          <cell r="P112">
            <v>74</v>
          </cell>
          <cell r="R112">
            <v>-65.349999999999994</v>
          </cell>
          <cell r="V112">
            <v>0</v>
          </cell>
        </row>
        <row r="113">
          <cell r="O113">
            <v>-24.91</v>
          </cell>
          <cell r="P113">
            <v>74</v>
          </cell>
          <cell r="R113">
            <v>-67.48</v>
          </cell>
          <cell r="V113">
            <v>0</v>
          </cell>
        </row>
        <row r="114">
          <cell r="O114">
            <v>-74.06</v>
          </cell>
          <cell r="P114">
            <v>74</v>
          </cell>
          <cell r="R114">
            <v>-69.099999999999994</v>
          </cell>
          <cell r="V114">
            <v>0</v>
          </cell>
        </row>
        <row r="115">
          <cell r="O115">
            <v>-65.33</v>
          </cell>
          <cell r="P115">
            <v>75</v>
          </cell>
          <cell r="R115">
            <v>-70.98</v>
          </cell>
          <cell r="V115">
            <v>0</v>
          </cell>
        </row>
        <row r="116">
          <cell r="O116">
            <v>-10.16</v>
          </cell>
          <cell r="P116">
            <v>75</v>
          </cell>
          <cell r="R116">
            <v>-65.34</v>
          </cell>
          <cell r="V116">
            <v>0</v>
          </cell>
        </row>
        <row r="117">
          <cell r="O117">
            <v>7.45</v>
          </cell>
          <cell r="P117">
            <v>77</v>
          </cell>
          <cell r="R117">
            <v>-72.23</v>
          </cell>
          <cell r="V117">
            <v>700.84</v>
          </cell>
        </row>
        <row r="118">
          <cell r="O118">
            <v>221.17</v>
          </cell>
          <cell r="P118">
            <v>78</v>
          </cell>
          <cell r="R118">
            <v>-52.21</v>
          </cell>
          <cell r="V118">
            <v>508.81</v>
          </cell>
        </row>
        <row r="119">
          <cell r="O119">
            <v>394.71</v>
          </cell>
          <cell r="P119">
            <v>78</v>
          </cell>
          <cell r="R119">
            <v>-46.73</v>
          </cell>
          <cell r="V119">
            <v>0</v>
          </cell>
        </row>
        <row r="120">
          <cell r="O120">
            <v>212.13</v>
          </cell>
          <cell r="P120">
            <v>77</v>
          </cell>
          <cell r="R120">
            <v>-67.930000000000007</v>
          </cell>
          <cell r="V120">
            <v>0</v>
          </cell>
        </row>
        <row r="121">
          <cell r="O121">
            <v>331.37</v>
          </cell>
          <cell r="P121">
            <v>76</v>
          </cell>
          <cell r="R121">
            <v>-69.53</v>
          </cell>
          <cell r="V121">
            <v>0</v>
          </cell>
        </row>
        <row r="122">
          <cell r="O122">
            <v>-17.93</v>
          </cell>
          <cell r="P122">
            <v>74</v>
          </cell>
          <cell r="R122">
            <v>-42.49</v>
          </cell>
          <cell r="V122">
            <v>0</v>
          </cell>
        </row>
        <row r="123">
          <cell r="O123">
            <v>-67.349999999999994</v>
          </cell>
          <cell r="P123">
            <v>71</v>
          </cell>
          <cell r="R123">
            <v>-83.91</v>
          </cell>
          <cell r="V123">
            <v>0</v>
          </cell>
        </row>
        <row r="124">
          <cell r="O124">
            <v>3.3</v>
          </cell>
          <cell r="P124">
            <v>68</v>
          </cell>
          <cell r="R124">
            <v>-73.12</v>
          </cell>
          <cell r="V124">
            <v>0</v>
          </cell>
        </row>
        <row r="125">
          <cell r="O125">
            <v>8.9700000000000006</v>
          </cell>
          <cell r="P125">
            <v>73</v>
          </cell>
          <cell r="R125">
            <v>-90.26</v>
          </cell>
          <cell r="V125">
            <v>0</v>
          </cell>
        </row>
        <row r="126">
          <cell r="O126">
            <v>5.88</v>
          </cell>
          <cell r="P126">
            <v>73</v>
          </cell>
          <cell r="R126">
            <v>-76.13</v>
          </cell>
          <cell r="V126">
            <v>0</v>
          </cell>
        </row>
        <row r="127">
          <cell r="O127">
            <v>23.51</v>
          </cell>
          <cell r="P127">
            <v>73</v>
          </cell>
          <cell r="R127">
            <v>-93.66</v>
          </cell>
          <cell r="V127">
            <v>0</v>
          </cell>
        </row>
        <row r="128">
          <cell r="O128">
            <v>-3.01</v>
          </cell>
          <cell r="P128">
            <v>73</v>
          </cell>
          <cell r="R128">
            <v>-70.88</v>
          </cell>
          <cell r="V128">
            <v>0</v>
          </cell>
        </row>
        <row r="129">
          <cell r="O129">
            <v>14.87</v>
          </cell>
          <cell r="P129">
            <v>75</v>
          </cell>
          <cell r="R129">
            <v>-68.16</v>
          </cell>
          <cell r="V129">
            <v>0</v>
          </cell>
        </row>
        <row r="130">
          <cell r="O130">
            <v>1079.3399999999999</v>
          </cell>
          <cell r="P130">
            <v>79</v>
          </cell>
          <cell r="R130">
            <v>-68.260000000000005</v>
          </cell>
          <cell r="V130">
            <v>760.58</v>
          </cell>
        </row>
        <row r="131">
          <cell r="O131">
            <v>201.83</v>
          </cell>
          <cell r="P131">
            <v>83</v>
          </cell>
          <cell r="R131">
            <v>-62.52</v>
          </cell>
          <cell r="V131">
            <v>1094.3699999999999</v>
          </cell>
        </row>
        <row r="132">
          <cell r="O132">
            <v>1853.28</v>
          </cell>
          <cell r="P132">
            <v>85</v>
          </cell>
          <cell r="R132">
            <v>-7.46</v>
          </cell>
          <cell r="V132">
            <v>2357.08</v>
          </cell>
        </row>
        <row r="133">
          <cell r="O133">
            <v>106.06</v>
          </cell>
          <cell r="P133">
            <v>86</v>
          </cell>
          <cell r="R133">
            <v>-59.18</v>
          </cell>
          <cell r="V133">
            <v>0</v>
          </cell>
        </row>
        <row r="134">
          <cell r="O134">
            <v>165.07</v>
          </cell>
          <cell r="P134">
            <v>86</v>
          </cell>
          <cell r="R134">
            <v>-69.290000000000006</v>
          </cell>
          <cell r="V134">
            <v>1495.04</v>
          </cell>
        </row>
        <row r="135">
          <cell r="O135">
            <v>518.66999999999996</v>
          </cell>
          <cell r="P135">
            <v>86</v>
          </cell>
          <cell r="R135">
            <v>-69.010000000000005</v>
          </cell>
          <cell r="V135">
            <v>958.22</v>
          </cell>
        </row>
        <row r="136">
          <cell r="O136">
            <v>77.42</v>
          </cell>
          <cell r="P136">
            <v>85</v>
          </cell>
          <cell r="R136">
            <v>-60.24</v>
          </cell>
          <cell r="V136">
            <v>998.9</v>
          </cell>
        </row>
        <row r="137">
          <cell r="O137">
            <v>122.69</v>
          </cell>
          <cell r="P137">
            <v>84</v>
          </cell>
          <cell r="R137">
            <v>-41.1</v>
          </cell>
          <cell r="V137">
            <v>1252.1400000000001</v>
          </cell>
        </row>
        <row r="138">
          <cell r="O138">
            <v>164.25</v>
          </cell>
          <cell r="P138">
            <v>83</v>
          </cell>
          <cell r="R138">
            <v>-80.569999999999993</v>
          </cell>
          <cell r="V138">
            <v>457.05</v>
          </cell>
        </row>
        <row r="139">
          <cell r="O139">
            <v>80.19</v>
          </cell>
          <cell r="P139">
            <v>83</v>
          </cell>
          <cell r="R139">
            <v>-79.709999999999994</v>
          </cell>
          <cell r="V139">
            <v>614.5</v>
          </cell>
        </row>
        <row r="140">
          <cell r="O140">
            <v>66.05</v>
          </cell>
          <cell r="P140">
            <v>84</v>
          </cell>
          <cell r="R140">
            <v>-85.38</v>
          </cell>
          <cell r="V140">
            <v>266.08999999999997</v>
          </cell>
        </row>
        <row r="141">
          <cell r="O141">
            <v>344.98</v>
          </cell>
          <cell r="P141">
            <v>86</v>
          </cell>
          <cell r="R141">
            <v>-94.38</v>
          </cell>
          <cell r="V141">
            <v>567.98</v>
          </cell>
        </row>
        <row r="142">
          <cell r="O142">
            <v>1824.01</v>
          </cell>
          <cell r="P142">
            <v>88</v>
          </cell>
          <cell r="R142">
            <v>-35.799999999999997</v>
          </cell>
          <cell r="V142">
            <v>3222.07</v>
          </cell>
        </row>
        <row r="143">
          <cell r="O143">
            <v>562.42999999999995</v>
          </cell>
          <cell r="P143">
            <v>87</v>
          </cell>
          <cell r="R143">
            <v>-47.14</v>
          </cell>
          <cell r="V143">
            <v>1624.39</v>
          </cell>
        </row>
        <row r="144">
          <cell r="O144">
            <v>425.89</v>
          </cell>
          <cell r="P144">
            <v>87</v>
          </cell>
          <cell r="R144">
            <v>-52.23</v>
          </cell>
          <cell r="V144">
            <v>711.12</v>
          </cell>
        </row>
        <row r="145">
          <cell r="O145">
            <v>492.89</v>
          </cell>
          <cell r="P145">
            <v>85</v>
          </cell>
          <cell r="R145">
            <v>-66.709999999999994</v>
          </cell>
          <cell r="V145">
            <v>883.77</v>
          </cell>
        </row>
        <row r="146">
          <cell r="O146">
            <v>317.51</v>
          </cell>
          <cell r="P146">
            <v>83</v>
          </cell>
          <cell r="R146">
            <v>-82.38</v>
          </cell>
          <cell r="V146">
            <v>831.23</v>
          </cell>
        </row>
        <row r="147">
          <cell r="O147">
            <v>90.6</v>
          </cell>
          <cell r="P147">
            <v>79</v>
          </cell>
          <cell r="R147">
            <v>-53.8</v>
          </cell>
          <cell r="V147">
            <v>314.04000000000002</v>
          </cell>
        </row>
        <row r="148">
          <cell r="O148">
            <v>219.75</v>
          </cell>
          <cell r="P148">
            <v>77</v>
          </cell>
          <cell r="R148">
            <v>-43.6</v>
          </cell>
          <cell r="V148">
            <v>390.31</v>
          </cell>
        </row>
        <row r="149">
          <cell r="O149">
            <v>174.56</v>
          </cell>
          <cell r="P149">
            <v>71</v>
          </cell>
          <cell r="R149">
            <v>-61.35</v>
          </cell>
          <cell r="V149">
            <v>410.23</v>
          </cell>
        </row>
        <row r="150">
          <cell r="O150">
            <v>59.39</v>
          </cell>
          <cell r="P150">
            <v>70</v>
          </cell>
          <cell r="R150">
            <v>-53.1</v>
          </cell>
          <cell r="V150">
            <v>0</v>
          </cell>
        </row>
        <row r="151">
          <cell r="O151">
            <v>81.13</v>
          </cell>
          <cell r="P151">
            <v>70</v>
          </cell>
          <cell r="R151">
            <v>-79.180000000000007</v>
          </cell>
          <cell r="V151">
            <v>0</v>
          </cell>
        </row>
        <row r="152">
          <cell r="O152">
            <v>0.05</v>
          </cell>
          <cell r="P152">
            <v>70</v>
          </cell>
          <cell r="R152">
            <v>-96.09</v>
          </cell>
          <cell r="V152">
            <v>0</v>
          </cell>
        </row>
        <row r="153">
          <cell r="O153">
            <v>68.010000000000005</v>
          </cell>
          <cell r="P153">
            <v>71</v>
          </cell>
          <cell r="R153">
            <v>-71.790000000000006</v>
          </cell>
          <cell r="V153">
            <v>506.68</v>
          </cell>
        </row>
        <row r="154">
          <cell r="O154">
            <v>20.62</v>
          </cell>
          <cell r="P154">
            <v>72</v>
          </cell>
          <cell r="R154">
            <v>-113.25</v>
          </cell>
          <cell r="V154">
            <v>355.32</v>
          </cell>
        </row>
        <row r="155">
          <cell r="O155">
            <v>-38.61</v>
          </cell>
          <cell r="P155">
            <v>74</v>
          </cell>
          <cell r="R155">
            <v>-114.52</v>
          </cell>
          <cell r="V155">
            <v>0</v>
          </cell>
        </row>
        <row r="156">
          <cell r="O156">
            <v>318.23</v>
          </cell>
          <cell r="P156">
            <v>76</v>
          </cell>
          <cell r="R156">
            <v>3.94</v>
          </cell>
          <cell r="V156">
            <v>1068.52</v>
          </cell>
        </row>
        <row r="157">
          <cell r="O157">
            <v>1073.44</v>
          </cell>
          <cell r="P157">
            <v>77</v>
          </cell>
          <cell r="R157">
            <v>74.86</v>
          </cell>
          <cell r="V157">
            <v>966.44</v>
          </cell>
        </row>
        <row r="158">
          <cell r="O158">
            <v>205.67</v>
          </cell>
          <cell r="P158">
            <v>78</v>
          </cell>
          <cell r="R158">
            <v>-28.07</v>
          </cell>
          <cell r="V158">
            <v>305.33999999999997</v>
          </cell>
        </row>
        <row r="159">
          <cell r="O159">
            <v>117.17</v>
          </cell>
          <cell r="P159">
            <v>78</v>
          </cell>
          <cell r="R159">
            <v>-47.52</v>
          </cell>
          <cell r="V159">
            <v>190.75</v>
          </cell>
        </row>
        <row r="160">
          <cell r="O160">
            <v>66.81</v>
          </cell>
          <cell r="P160">
            <v>76</v>
          </cell>
          <cell r="R160">
            <v>-66.37</v>
          </cell>
          <cell r="V160">
            <v>184.04</v>
          </cell>
        </row>
        <row r="161">
          <cell r="O161">
            <v>43.1</v>
          </cell>
          <cell r="P161">
            <v>75</v>
          </cell>
          <cell r="R161">
            <v>-84.95</v>
          </cell>
          <cell r="V161">
            <v>206.71</v>
          </cell>
        </row>
        <row r="162">
          <cell r="O162">
            <v>3.93</v>
          </cell>
          <cell r="P162">
            <v>74</v>
          </cell>
          <cell r="R162">
            <v>-74.53</v>
          </cell>
          <cell r="V162">
            <v>0</v>
          </cell>
        </row>
        <row r="163">
          <cell r="O163">
            <v>-325.83</v>
          </cell>
          <cell r="P163">
            <v>73</v>
          </cell>
          <cell r="R163">
            <v>-58.46</v>
          </cell>
          <cell r="V163">
            <v>198.75</v>
          </cell>
        </row>
        <row r="164">
          <cell r="O164">
            <v>-185.15</v>
          </cell>
          <cell r="P164">
            <v>73</v>
          </cell>
          <cell r="R164">
            <v>-67.209999999999994</v>
          </cell>
          <cell r="V164">
            <v>0</v>
          </cell>
        </row>
        <row r="165">
          <cell r="O165">
            <v>428.16</v>
          </cell>
          <cell r="P165">
            <v>75</v>
          </cell>
          <cell r="R165">
            <v>-145.05000000000001</v>
          </cell>
          <cell r="V165">
            <v>804.79</v>
          </cell>
        </row>
        <row r="166">
          <cell r="O166">
            <v>1029.3</v>
          </cell>
          <cell r="P166">
            <v>79</v>
          </cell>
          <cell r="R166">
            <v>-117.33</v>
          </cell>
          <cell r="V166">
            <v>1063.17</v>
          </cell>
        </row>
        <row r="167">
          <cell r="O167">
            <v>658.48</v>
          </cell>
          <cell r="P167">
            <v>80</v>
          </cell>
          <cell r="R167">
            <v>-145.4</v>
          </cell>
          <cell r="V167">
            <v>1014.81</v>
          </cell>
        </row>
        <row r="168">
          <cell r="O168">
            <v>383.66</v>
          </cell>
          <cell r="P168">
            <v>79</v>
          </cell>
          <cell r="R168">
            <v>-149.07</v>
          </cell>
          <cell r="V168">
            <v>1029.0899999999999</v>
          </cell>
        </row>
        <row r="169">
          <cell r="O169">
            <v>300.37</v>
          </cell>
          <cell r="P169">
            <v>79</v>
          </cell>
          <cell r="R169">
            <v>-135.87</v>
          </cell>
          <cell r="V169">
            <v>1448.34</v>
          </cell>
        </row>
        <row r="170">
          <cell r="O170">
            <v>56.07</v>
          </cell>
          <cell r="P170">
            <v>78</v>
          </cell>
          <cell r="R170">
            <v>-87.37</v>
          </cell>
          <cell r="V170">
            <v>442.83</v>
          </cell>
        </row>
        <row r="171">
          <cell r="O171">
            <v>123.28</v>
          </cell>
          <cell r="P171">
            <v>76</v>
          </cell>
          <cell r="R171">
            <v>-83.36</v>
          </cell>
          <cell r="V171">
            <v>470.48</v>
          </cell>
        </row>
        <row r="172">
          <cell r="O172">
            <v>109.69</v>
          </cell>
          <cell r="P172">
            <v>73</v>
          </cell>
          <cell r="R172">
            <v>-59.08</v>
          </cell>
          <cell r="V172">
            <v>486.82</v>
          </cell>
        </row>
        <row r="173">
          <cell r="O173">
            <v>105.11</v>
          </cell>
          <cell r="P173">
            <v>69</v>
          </cell>
          <cell r="R173">
            <v>-118.65</v>
          </cell>
          <cell r="V173">
            <v>337.02</v>
          </cell>
        </row>
        <row r="174">
          <cell r="O174">
            <v>175.1</v>
          </cell>
          <cell r="P174">
            <v>69</v>
          </cell>
          <cell r="R174">
            <v>-94.41</v>
          </cell>
          <cell r="V174">
            <v>404.4</v>
          </cell>
        </row>
        <row r="175">
          <cell r="O175">
            <v>119.42</v>
          </cell>
          <cell r="P175">
            <v>69</v>
          </cell>
          <cell r="R175">
            <v>-75.64</v>
          </cell>
          <cell r="V175">
            <v>0</v>
          </cell>
        </row>
        <row r="176">
          <cell r="O176">
            <v>80.7</v>
          </cell>
          <cell r="P176">
            <v>69</v>
          </cell>
          <cell r="R176">
            <v>-81.08</v>
          </cell>
          <cell r="V176">
            <v>0</v>
          </cell>
        </row>
        <row r="177">
          <cell r="O177">
            <v>43.76</v>
          </cell>
          <cell r="P177">
            <v>69</v>
          </cell>
          <cell r="R177">
            <v>-123.66</v>
          </cell>
          <cell r="V177">
            <v>582.96</v>
          </cell>
        </row>
        <row r="178">
          <cell r="O178">
            <v>-77.72</v>
          </cell>
          <cell r="P178">
            <v>70</v>
          </cell>
          <cell r="R178">
            <v>-97.67</v>
          </cell>
          <cell r="V178">
            <v>645.25</v>
          </cell>
        </row>
        <row r="179">
          <cell r="O179">
            <v>15.52</v>
          </cell>
          <cell r="P179">
            <v>71</v>
          </cell>
          <cell r="R179">
            <v>-89.86</v>
          </cell>
          <cell r="V179">
            <v>0</v>
          </cell>
        </row>
        <row r="180">
          <cell r="O180">
            <v>2.86</v>
          </cell>
          <cell r="P180">
            <v>72</v>
          </cell>
          <cell r="R180">
            <v>-100.72</v>
          </cell>
          <cell r="V180">
            <v>0</v>
          </cell>
        </row>
        <row r="181">
          <cell r="O181">
            <v>-20.23</v>
          </cell>
          <cell r="P181">
            <v>73</v>
          </cell>
          <cell r="R181">
            <v>-106.32</v>
          </cell>
          <cell r="V181">
            <v>515.94000000000005</v>
          </cell>
        </row>
        <row r="182">
          <cell r="O182">
            <v>-35.86</v>
          </cell>
          <cell r="P182">
            <v>72</v>
          </cell>
          <cell r="R182">
            <v>-100.9</v>
          </cell>
          <cell r="V182">
            <v>959.49</v>
          </cell>
        </row>
        <row r="183">
          <cell r="O183">
            <v>-57.14</v>
          </cell>
          <cell r="P183">
            <v>71</v>
          </cell>
          <cell r="R183">
            <v>-97.78</v>
          </cell>
          <cell r="V183">
            <v>1285.94</v>
          </cell>
        </row>
        <row r="184">
          <cell r="O184">
            <v>28.68</v>
          </cell>
          <cell r="P184">
            <v>70</v>
          </cell>
          <cell r="R184">
            <v>-65.8</v>
          </cell>
          <cell r="V184">
            <v>1758.36</v>
          </cell>
        </row>
        <row r="185">
          <cell r="O185">
            <v>-399.47</v>
          </cell>
          <cell r="P185">
            <v>69</v>
          </cell>
          <cell r="R185">
            <v>-45.73</v>
          </cell>
          <cell r="V185">
            <v>3232.36</v>
          </cell>
        </row>
        <row r="186">
          <cell r="O186">
            <v>-1154.27</v>
          </cell>
          <cell r="P186">
            <v>68</v>
          </cell>
          <cell r="R186">
            <v>-22.01</v>
          </cell>
          <cell r="V186">
            <v>4855.07</v>
          </cell>
        </row>
        <row r="187">
          <cell r="O187">
            <v>-70.319999999999993</v>
          </cell>
          <cell r="P187">
            <v>68</v>
          </cell>
          <cell r="R187">
            <v>-22.02</v>
          </cell>
          <cell r="V187">
            <v>0</v>
          </cell>
        </row>
        <row r="188">
          <cell r="O188">
            <v>-311.99</v>
          </cell>
          <cell r="P188">
            <v>69</v>
          </cell>
          <cell r="R188">
            <v>-38.08</v>
          </cell>
          <cell r="V188">
            <v>1828.2</v>
          </cell>
        </row>
        <row r="189">
          <cell r="O189">
            <v>283.35000000000002</v>
          </cell>
          <cell r="P189">
            <v>71</v>
          </cell>
          <cell r="R189">
            <v>-87.42</v>
          </cell>
          <cell r="V189">
            <v>648.83000000000004</v>
          </cell>
        </row>
        <row r="190">
          <cell r="O190">
            <v>298.82</v>
          </cell>
          <cell r="P190">
            <v>74</v>
          </cell>
          <cell r="R190">
            <v>-119.46</v>
          </cell>
          <cell r="V190">
            <v>1017.84</v>
          </cell>
        </row>
        <row r="191">
          <cell r="O191">
            <v>337.36</v>
          </cell>
          <cell r="P191">
            <v>75</v>
          </cell>
          <cell r="R191">
            <v>-100.38</v>
          </cell>
          <cell r="V191">
            <v>1063.26</v>
          </cell>
        </row>
        <row r="192">
          <cell r="O192">
            <v>149.13999999999999</v>
          </cell>
          <cell r="P192">
            <v>74</v>
          </cell>
          <cell r="R192">
            <v>-94.04</v>
          </cell>
          <cell r="V192">
            <v>1777.54</v>
          </cell>
        </row>
        <row r="193">
          <cell r="O193">
            <v>-147.94999999999999</v>
          </cell>
          <cell r="P193">
            <v>74</v>
          </cell>
          <cell r="R193">
            <v>-73.13</v>
          </cell>
          <cell r="V193">
            <v>1450.93</v>
          </cell>
        </row>
        <row r="194">
          <cell r="O194">
            <v>-230.08</v>
          </cell>
          <cell r="P194">
            <v>72</v>
          </cell>
          <cell r="R194">
            <v>-67.14</v>
          </cell>
          <cell r="V194">
            <v>1609.9</v>
          </cell>
        </row>
        <row r="195">
          <cell r="O195">
            <v>-525.36</v>
          </cell>
          <cell r="P195">
            <v>71</v>
          </cell>
          <cell r="R195">
            <v>-36</v>
          </cell>
          <cell r="V195">
            <v>963.06</v>
          </cell>
        </row>
        <row r="196">
          <cell r="O196">
            <v>92.79</v>
          </cell>
          <cell r="P196">
            <v>70</v>
          </cell>
          <cell r="R196">
            <v>-42.57</v>
          </cell>
          <cell r="V196">
            <v>4815.79</v>
          </cell>
        </row>
        <row r="197">
          <cell r="O197">
            <v>138.30000000000001</v>
          </cell>
          <cell r="P197">
            <v>73</v>
          </cell>
          <cell r="R197">
            <v>-35.99</v>
          </cell>
          <cell r="V197">
            <v>552.1</v>
          </cell>
        </row>
        <row r="198">
          <cell r="O198">
            <v>219.84</v>
          </cell>
          <cell r="P198">
            <v>73</v>
          </cell>
          <cell r="R198">
            <v>-52.99</v>
          </cell>
          <cell r="V198">
            <v>687.24</v>
          </cell>
        </row>
        <row r="199">
          <cell r="O199">
            <v>72.959999999999994</v>
          </cell>
          <cell r="P199">
            <v>73</v>
          </cell>
          <cell r="R199">
            <v>-41.38</v>
          </cell>
          <cell r="V199">
            <v>0</v>
          </cell>
        </row>
        <row r="200">
          <cell r="O200">
            <v>913.09</v>
          </cell>
          <cell r="P200">
            <v>73</v>
          </cell>
          <cell r="R200">
            <v>-47.56</v>
          </cell>
          <cell r="V200">
            <v>7756.49</v>
          </cell>
        </row>
        <row r="201">
          <cell r="O201">
            <v>597.69000000000005</v>
          </cell>
          <cell r="P201">
            <v>76</v>
          </cell>
          <cell r="R201">
            <v>-30.18</v>
          </cell>
          <cell r="V201">
            <v>3288.49</v>
          </cell>
        </row>
        <row r="202">
          <cell r="O202">
            <v>354.38</v>
          </cell>
          <cell r="P202">
            <v>79</v>
          </cell>
          <cell r="R202">
            <v>-37.119999999999997</v>
          </cell>
          <cell r="V202">
            <v>5071.7299999999996</v>
          </cell>
        </row>
        <row r="203">
          <cell r="O203">
            <v>29.17</v>
          </cell>
          <cell r="P203">
            <v>83</v>
          </cell>
          <cell r="R203">
            <v>-84.17</v>
          </cell>
          <cell r="V203">
            <v>1820.65</v>
          </cell>
        </row>
        <row r="204">
          <cell r="O204">
            <v>-572.47</v>
          </cell>
          <cell r="P204">
            <v>86</v>
          </cell>
          <cell r="R204">
            <v>-63.11</v>
          </cell>
          <cell r="V204">
            <v>2468.02</v>
          </cell>
        </row>
        <row r="205">
          <cell r="O205">
            <v>-22.62</v>
          </cell>
          <cell r="P205">
            <v>87</v>
          </cell>
          <cell r="R205">
            <v>-66.3</v>
          </cell>
          <cell r="V205">
            <v>1132.3699999999999</v>
          </cell>
        </row>
        <row r="206">
          <cell r="O206">
            <v>-275.39</v>
          </cell>
          <cell r="P206">
            <v>87</v>
          </cell>
          <cell r="R206">
            <v>-82.11</v>
          </cell>
          <cell r="V206">
            <v>2728.67</v>
          </cell>
        </row>
        <row r="207">
          <cell r="O207">
            <v>-599.25</v>
          </cell>
          <cell r="P207">
            <v>86</v>
          </cell>
          <cell r="R207">
            <v>-69.709999999999994</v>
          </cell>
          <cell r="V207">
            <v>1886.07</v>
          </cell>
        </row>
        <row r="208">
          <cell r="O208">
            <v>-275.63</v>
          </cell>
          <cell r="P208">
            <v>85</v>
          </cell>
          <cell r="R208">
            <v>-71.38</v>
          </cell>
          <cell r="V208">
            <v>3148.91</v>
          </cell>
        </row>
        <row r="209">
          <cell r="O209">
            <v>-240.12</v>
          </cell>
          <cell r="P209">
            <v>84</v>
          </cell>
          <cell r="R209">
            <v>-64.430000000000007</v>
          </cell>
          <cell r="V209">
            <v>1570.58</v>
          </cell>
        </row>
        <row r="210">
          <cell r="O210">
            <v>-229.75</v>
          </cell>
          <cell r="P210">
            <v>82</v>
          </cell>
          <cell r="R210">
            <v>-55.8</v>
          </cell>
          <cell r="V210">
            <v>2282.6799999999998</v>
          </cell>
        </row>
        <row r="211">
          <cell r="O211">
            <v>-48.91</v>
          </cell>
          <cell r="P211">
            <v>82</v>
          </cell>
          <cell r="R211">
            <v>-44.29</v>
          </cell>
          <cell r="V211">
            <v>788.08</v>
          </cell>
        </row>
        <row r="212">
          <cell r="O212">
            <v>45.34</v>
          </cell>
          <cell r="P212">
            <v>83</v>
          </cell>
          <cell r="R212">
            <v>-56.28</v>
          </cell>
          <cell r="V212">
            <v>1019.38</v>
          </cell>
        </row>
        <row r="213">
          <cell r="O213">
            <v>170.97</v>
          </cell>
          <cell r="P213">
            <v>86</v>
          </cell>
          <cell r="R213">
            <v>-48.94</v>
          </cell>
          <cell r="V213">
            <v>715.64</v>
          </cell>
        </row>
        <row r="214">
          <cell r="O214">
            <v>635.04999999999995</v>
          </cell>
          <cell r="P214">
            <v>88</v>
          </cell>
          <cell r="R214">
            <v>-94.2</v>
          </cell>
          <cell r="V214">
            <v>1153.95</v>
          </cell>
        </row>
        <row r="215">
          <cell r="O215">
            <v>556.36</v>
          </cell>
          <cell r="P215">
            <v>88</v>
          </cell>
          <cell r="R215">
            <v>-100.51</v>
          </cell>
          <cell r="V215">
            <v>990.26</v>
          </cell>
        </row>
        <row r="216">
          <cell r="O216">
            <v>644.45000000000005</v>
          </cell>
          <cell r="P216">
            <v>87</v>
          </cell>
          <cell r="R216">
            <v>-97.65</v>
          </cell>
          <cell r="V216">
            <v>1352.67</v>
          </cell>
        </row>
        <row r="217">
          <cell r="O217">
            <v>501.63</v>
          </cell>
          <cell r="P217">
            <v>86</v>
          </cell>
          <cell r="R217">
            <v>-82.55</v>
          </cell>
          <cell r="V217">
            <v>2170.58</v>
          </cell>
        </row>
        <row r="218">
          <cell r="O218">
            <v>-721.32</v>
          </cell>
          <cell r="P218">
            <v>83</v>
          </cell>
          <cell r="R218">
            <v>-106.02</v>
          </cell>
          <cell r="V218">
            <v>2882.69</v>
          </cell>
        </row>
        <row r="219">
          <cell r="O219">
            <v>571.98</v>
          </cell>
          <cell r="P219">
            <v>80</v>
          </cell>
          <cell r="R219">
            <v>-75.98</v>
          </cell>
          <cell r="V219">
            <v>1946.39</v>
          </cell>
        </row>
        <row r="220">
          <cell r="O220">
            <v>1643.11</v>
          </cell>
          <cell r="P220">
            <v>78</v>
          </cell>
          <cell r="R220">
            <v>-87.22</v>
          </cell>
          <cell r="V220">
            <v>1256.75</v>
          </cell>
        </row>
        <row r="221">
          <cell r="O221">
            <v>1424.07</v>
          </cell>
          <cell r="P221">
            <v>72</v>
          </cell>
          <cell r="R221">
            <v>-55.7</v>
          </cell>
          <cell r="V221">
            <v>402.99</v>
          </cell>
        </row>
        <row r="222">
          <cell r="O222">
            <v>588.35</v>
          </cell>
          <cell r="P222">
            <v>72</v>
          </cell>
          <cell r="R222">
            <v>-68.03</v>
          </cell>
          <cell r="V222">
            <v>0</v>
          </cell>
        </row>
        <row r="223">
          <cell r="O223">
            <v>478.19</v>
          </cell>
          <cell r="P223">
            <v>72</v>
          </cell>
          <cell r="R223">
            <v>-61.65</v>
          </cell>
          <cell r="V223">
            <v>0</v>
          </cell>
        </row>
        <row r="224">
          <cell r="O224">
            <v>412.69</v>
          </cell>
          <cell r="P224">
            <v>72</v>
          </cell>
          <cell r="R224">
            <v>-53.63</v>
          </cell>
          <cell r="V224">
            <v>0</v>
          </cell>
        </row>
        <row r="225">
          <cell r="O225">
            <v>675.79</v>
          </cell>
          <cell r="P225">
            <v>74</v>
          </cell>
          <cell r="R225">
            <v>-66.430000000000007</v>
          </cell>
          <cell r="V225">
            <v>932.43</v>
          </cell>
        </row>
        <row r="226">
          <cell r="O226">
            <v>932.44</v>
          </cell>
          <cell r="P226">
            <v>78</v>
          </cell>
          <cell r="R226">
            <v>-44.15</v>
          </cell>
          <cell r="V226">
            <v>701.32</v>
          </cell>
        </row>
        <row r="227">
          <cell r="O227">
            <v>760.72</v>
          </cell>
          <cell r="P227">
            <v>81</v>
          </cell>
          <cell r="R227">
            <v>-105.97</v>
          </cell>
          <cell r="V227">
            <v>1637.39</v>
          </cell>
        </row>
        <row r="228">
          <cell r="O228">
            <v>264.7</v>
          </cell>
          <cell r="P228">
            <v>84</v>
          </cell>
          <cell r="R228">
            <v>-98.49</v>
          </cell>
          <cell r="V228">
            <v>1213.25</v>
          </cell>
        </row>
        <row r="229">
          <cell r="O229">
            <v>402.34</v>
          </cell>
          <cell r="P229">
            <v>83</v>
          </cell>
          <cell r="R229">
            <v>-100.71</v>
          </cell>
          <cell r="V229">
            <v>2480.7800000000002</v>
          </cell>
        </row>
        <row r="230">
          <cell r="O230">
            <v>486.13</v>
          </cell>
          <cell r="P230">
            <v>83</v>
          </cell>
          <cell r="R230">
            <v>-94.02</v>
          </cell>
          <cell r="V230">
            <v>1892.54</v>
          </cell>
        </row>
        <row r="231">
          <cell r="O231">
            <v>161.13999999999999</v>
          </cell>
          <cell r="P231">
            <v>82</v>
          </cell>
          <cell r="R231">
            <v>-87.82</v>
          </cell>
          <cell r="V231">
            <v>3035.62</v>
          </cell>
        </row>
        <row r="232">
          <cell r="O232">
            <v>80.02</v>
          </cell>
          <cell r="P232">
            <v>81</v>
          </cell>
          <cell r="R232">
            <v>-59.1</v>
          </cell>
          <cell r="V232">
            <v>1824.51</v>
          </cell>
        </row>
        <row r="233">
          <cell r="O233">
            <v>160.6</v>
          </cell>
          <cell r="P233">
            <v>80</v>
          </cell>
          <cell r="R233">
            <v>-44.07</v>
          </cell>
          <cell r="V233">
            <v>1465.2</v>
          </cell>
        </row>
        <row r="234">
          <cell r="O234">
            <v>166.41</v>
          </cell>
          <cell r="P234">
            <v>79</v>
          </cell>
          <cell r="R234">
            <v>-32.51</v>
          </cell>
          <cell r="V234">
            <v>753.8</v>
          </cell>
        </row>
        <row r="235">
          <cell r="O235">
            <v>1431.91</v>
          </cell>
          <cell r="P235">
            <v>78</v>
          </cell>
          <cell r="R235">
            <v>-10.43</v>
          </cell>
          <cell r="V235">
            <v>631.42999999999995</v>
          </cell>
        </row>
        <row r="236">
          <cell r="O236">
            <v>446.78</v>
          </cell>
          <cell r="P236">
            <v>79</v>
          </cell>
          <cell r="R236">
            <v>-61.4</v>
          </cell>
          <cell r="V236">
            <v>801.54</v>
          </cell>
        </row>
        <row r="237">
          <cell r="O237">
            <v>530.94000000000005</v>
          </cell>
          <cell r="P237">
            <v>82</v>
          </cell>
          <cell r="R237">
            <v>-80.73</v>
          </cell>
          <cell r="V237">
            <v>907.13</v>
          </cell>
        </row>
        <row r="238">
          <cell r="O238">
            <v>2290.46</v>
          </cell>
          <cell r="P238">
            <v>84</v>
          </cell>
          <cell r="R238">
            <v>-61.75</v>
          </cell>
          <cell r="V238">
            <v>1718.29</v>
          </cell>
        </row>
        <row r="239">
          <cell r="O239">
            <v>1260.17</v>
          </cell>
          <cell r="P239">
            <v>84</v>
          </cell>
          <cell r="R239">
            <v>-83.24</v>
          </cell>
          <cell r="V239">
            <v>1564.9</v>
          </cell>
        </row>
        <row r="240">
          <cell r="O240">
            <v>439.28</v>
          </cell>
          <cell r="P240">
            <v>85</v>
          </cell>
          <cell r="R240">
            <v>-80.81</v>
          </cell>
          <cell r="V240">
            <v>1111.9000000000001</v>
          </cell>
        </row>
        <row r="241">
          <cell r="O241">
            <v>326.87</v>
          </cell>
          <cell r="P241">
            <v>84</v>
          </cell>
          <cell r="R241">
            <v>-67.739999999999995</v>
          </cell>
          <cell r="V241">
            <v>997.87</v>
          </cell>
        </row>
        <row r="242">
          <cell r="O242">
            <v>294.38</v>
          </cell>
          <cell r="P242">
            <v>81</v>
          </cell>
          <cell r="R242">
            <v>-81.96</v>
          </cell>
          <cell r="V242">
            <v>0</v>
          </cell>
        </row>
        <row r="243">
          <cell r="O243">
            <v>176.59</v>
          </cell>
          <cell r="P243">
            <v>78</v>
          </cell>
          <cell r="R243">
            <v>-83.72</v>
          </cell>
          <cell r="V243">
            <v>388.77</v>
          </cell>
        </row>
        <row r="244">
          <cell r="O244">
            <v>578.57000000000005</v>
          </cell>
          <cell r="P244">
            <v>76</v>
          </cell>
          <cell r="R244">
            <v>-59.12</v>
          </cell>
          <cell r="V244">
            <v>607.1</v>
          </cell>
        </row>
        <row r="245">
          <cell r="O245">
            <v>870.22</v>
          </cell>
          <cell r="P245">
            <v>75</v>
          </cell>
          <cell r="R245">
            <v>-62.8</v>
          </cell>
          <cell r="V245">
            <v>672.39</v>
          </cell>
        </row>
        <row r="246">
          <cell r="O246">
            <v>1573.82</v>
          </cell>
          <cell r="P246">
            <v>74</v>
          </cell>
          <cell r="R246">
            <v>-54.6</v>
          </cell>
          <cell r="V246">
            <v>0</v>
          </cell>
        </row>
        <row r="247">
          <cell r="O247">
            <v>1064.54</v>
          </cell>
          <cell r="P247">
            <v>75</v>
          </cell>
          <cell r="R247">
            <v>-78.680000000000007</v>
          </cell>
          <cell r="V247">
            <v>439.18</v>
          </cell>
        </row>
        <row r="248">
          <cell r="O248">
            <v>1413.44</v>
          </cell>
          <cell r="P248">
            <v>75</v>
          </cell>
          <cell r="R248">
            <v>-70.290000000000006</v>
          </cell>
          <cell r="V248">
            <v>815.08</v>
          </cell>
        </row>
        <row r="249">
          <cell r="O249">
            <v>681.87</v>
          </cell>
          <cell r="P249">
            <v>77</v>
          </cell>
          <cell r="R249">
            <v>-46.27</v>
          </cell>
          <cell r="V249">
            <v>418.94</v>
          </cell>
        </row>
        <row r="250">
          <cell r="O250">
            <v>1592.92</v>
          </cell>
          <cell r="P250">
            <v>81</v>
          </cell>
          <cell r="R250">
            <v>-93.46</v>
          </cell>
          <cell r="V250">
            <v>3308.25</v>
          </cell>
        </row>
        <row r="251">
          <cell r="O251">
            <v>928.12</v>
          </cell>
          <cell r="P251">
            <v>84</v>
          </cell>
          <cell r="R251">
            <v>-165.7</v>
          </cell>
          <cell r="V251">
            <v>2024.11</v>
          </cell>
        </row>
        <row r="252">
          <cell r="O252">
            <v>808.93</v>
          </cell>
          <cell r="P252">
            <v>86</v>
          </cell>
          <cell r="R252">
            <v>-219.46</v>
          </cell>
          <cell r="V252">
            <v>1328.07</v>
          </cell>
        </row>
        <row r="253">
          <cell r="O253">
            <v>288.27</v>
          </cell>
          <cell r="P253">
            <v>85</v>
          </cell>
          <cell r="R253">
            <v>-102.08</v>
          </cell>
          <cell r="V253">
            <v>1058.1300000000001</v>
          </cell>
        </row>
        <row r="254">
          <cell r="O254">
            <v>208.66</v>
          </cell>
          <cell r="P254">
            <v>85</v>
          </cell>
          <cell r="R254">
            <v>-164.66</v>
          </cell>
          <cell r="V254">
            <v>681.9</v>
          </cell>
        </row>
        <row r="255">
          <cell r="O255">
            <v>252.12</v>
          </cell>
          <cell r="P255">
            <v>84</v>
          </cell>
          <cell r="R255">
            <v>-143.41</v>
          </cell>
          <cell r="V255">
            <v>847.85</v>
          </cell>
        </row>
        <row r="256">
          <cell r="O256">
            <v>967.16</v>
          </cell>
          <cell r="P256">
            <v>83</v>
          </cell>
          <cell r="R256">
            <v>-127.56</v>
          </cell>
          <cell r="V256">
            <v>717.64</v>
          </cell>
        </row>
        <row r="257">
          <cell r="O257">
            <v>247.57</v>
          </cell>
          <cell r="P257">
            <v>81</v>
          </cell>
          <cell r="R257">
            <v>-110.39</v>
          </cell>
          <cell r="V257">
            <v>1186.06</v>
          </cell>
        </row>
        <row r="258">
          <cell r="O258">
            <v>121.39</v>
          </cell>
          <cell r="P258">
            <v>80</v>
          </cell>
          <cell r="R258">
            <v>-105.95</v>
          </cell>
          <cell r="V258">
            <v>203.96</v>
          </cell>
        </row>
        <row r="259">
          <cell r="O259">
            <v>457.32</v>
          </cell>
          <cell r="P259">
            <v>80</v>
          </cell>
          <cell r="R259">
            <v>-121.12</v>
          </cell>
          <cell r="V259">
            <v>837.54</v>
          </cell>
        </row>
        <row r="260">
          <cell r="O260">
            <v>482.6</v>
          </cell>
          <cell r="P260">
            <v>81</v>
          </cell>
          <cell r="R260">
            <v>-84.1</v>
          </cell>
          <cell r="V260">
            <v>1130.45</v>
          </cell>
        </row>
        <row r="261">
          <cell r="O261">
            <v>501.8</v>
          </cell>
          <cell r="P261">
            <v>84</v>
          </cell>
          <cell r="R261">
            <v>-163.44999999999999</v>
          </cell>
          <cell r="V261">
            <v>1405.91</v>
          </cell>
        </row>
        <row r="262">
          <cell r="O262">
            <v>807.97</v>
          </cell>
          <cell r="P262">
            <v>86</v>
          </cell>
          <cell r="R262">
            <v>-137.9</v>
          </cell>
          <cell r="V262">
            <v>1191.24</v>
          </cell>
        </row>
        <row r="263">
          <cell r="O263">
            <v>102.44</v>
          </cell>
          <cell r="P263">
            <v>86</v>
          </cell>
          <cell r="R263">
            <v>-152.46</v>
          </cell>
          <cell r="V263">
            <v>268.51</v>
          </cell>
        </row>
        <row r="264">
          <cell r="O264">
            <v>525.02</v>
          </cell>
          <cell r="P264">
            <v>86</v>
          </cell>
          <cell r="R264">
            <v>-162.18</v>
          </cell>
          <cell r="V264">
            <v>716.4</v>
          </cell>
        </row>
        <row r="265">
          <cell r="O265">
            <v>944.16</v>
          </cell>
          <cell r="P265">
            <v>85</v>
          </cell>
          <cell r="R265">
            <v>-154.38</v>
          </cell>
          <cell r="V265">
            <v>693.17</v>
          </cell>
        </row>
        <row r="266">
          <cell r="O266">
            <v>616.29999999999995</v>
          </cell>
          <cell r="P266">
            <v>83</v>
          </cell>
          <cell r="R266">
            <v>-122.32</v>
          </cell>
          <cell r="V266">
            <v>547.54999999999995</v>
          </cell>
        </row>
        <row r="267">
          <cell r="O267">
            <v>586.37</v>
          </cell>
          <cell r="P267">
            <v>79</v>
          </cell>
          <cell r="R267">
            <v>-92.49</v>
          </cell>
          <cell r="V267">
            <v>463.08</v>
          </cell>
        </row>
        <row r="268">
          <cell r="O268">
            <v>539.11</v>
          </cell>
          <cell r="P268">
            <v>77</v>
          </cell>
          <cell r="R268">
            <v>-114.86</v>
          </cell>
          <cell r="V268">
            <v>342.56</v>
          </cell>
        </row>
        <row r="269">
          <cell r="O269">
            <v>397.34</v>
          </cell>
          <cell r="P269">
            <v>78</v>
          </cell>
          <cell r="R269">
            <v>-69.19</v>
          </cell>
          <cell r="V269">
            <v>291.01</v>
          </cell>
        </row>
        <row r="270">
          <cell r="O270">
            <v>623.41</v>
          </cell>
          <cell r="P270">
            <v>78</v>
          </cell>
          <cell r="R270">
            <v>-85.43</v>
          </cell>
          <cell r="V270">
            <v>343.66</v>
          </cell>
        </row>
        <row r="271">
          <cell r="O271">
            <v>290.37</v>
          </cell>
          <cell r="P271">
            <v>78</v>
          </cell>
          <cell r="R271">
            <v>-72.959999999999994</v>
          </cell>
          <cell r="V271">
            <v>662.36</v>
          </cell>
        </row>
        <row r="272">
          <cell r="O272">
            <v>627.85</v>
          </cell>
          <cell r="P272">
            <v>79</v>
          </cell>
          <cell r="R272">
            <v>-49.22</v>
          </cell>
          <cell r="V272">
            <v>827.85</v>
          </cell>
        </row>
        <row r="273">
          <cell r="O273">
            <v>582.79</v>
          </cell>
          <cell r="P273">
            <v>80</v>
          </cell>
          <cell r="R273">
            <v>-105.48</v>
          </cell>
          <cell r="V273">
            <v>958.43</v>
          </cell>
        </row>
        <row r="274">
          <cell r="O274">
            <v>699.54</v>
          </cell>
          <cell r="P274">
            <v>84</v>
          </cell>
          <cell r="R274">
            <v>-109</v>
          </cell>
          <cell r="V274">
            <v>866.64</v>
          </cell>
        </row>
        <row r="275">
          <cell r="O275">
            <v>657.03</v>
          </cell>
          <cell r="P275">
            <v>87</v>
          </cell>
          <cell r="R275">
            <v>-143.91</v>
          </cell>
          <cell r="V275">
            <v>1841.43</v>
          </cell>
        </row>
        <row r="276">
          <cell r="O276">
            <v>-38.68</v>
          </cell>
          <cell r="P276">
            <v>89</v>
          </cell>
          <cell r="R276">
            <v>-118.26</v>
          </cell>
          <cell r="V276">
            <v>1785.81</v>
          </cell>
        </row>
        <row r="277">
          <cell r="O277">
            <v>128.37</v>
          </cell>
          <cell r="P277">
            <v>88</v>
          </cell>
          <cell r="R277">
            <v>-141.87</v>
          </cell>
          <cell r="V277">
            <v>1433.12</v>
          </cell>
        </row>
        <row r="278">
          <cell r="O278">
            <v>473.04</v>
          </cell>
          <cell r="P278">
            <v>88</v>
          </cell>
          <cell r="R278">
            <v>-112.74</v>
          </cell>
          <cell r="V278">
            <v>2685.65</v>
          </cell>
        </row>
        <row r="279">
          <cell r="O279">
            <v>404.58</v>
          </cell>
          <cell r="P279">
            <v>87</v>
          </cell>
          <cell r="R279">
            <v>-124.83</v>
          </cell>
          <cell r="V279">
            <v>885.38</v>
          </cell>
        </row>
        <row r="280">
          <cell r="O280">
            <v>280.37</v>
          </cell>
          <cell r="P280">
            <v>86</v>
          </cell>
          <cell r="R280">
            <v>-182.36</v>
          </cell>
          <cell r="V280">
            <v>1631.47</v>
          </cell>
        </row>
        <row r="281">
          <cell r="O281">
            <v>253.46</v>
          </cell>
          <cell r="P281">
            <v>85</v>
          </cell>
          <cell r="R281">
            <v>-108.48</v>
          </cell>
          <cell r="V281">
            <v>1194.9000000000001</v>
          </cell>
        </row>
        <row r="282">
          <cell r="O282">
            <v>75.599999999999994</v>
          </cell>
          <cell r="P282">
            <v>84</v>
          </cell>
          <cell r="R282">
            <v>-93.97</v>
          </cell>
          <cell r="V282">
            <v>349.56</v>
          </cell>
        </row>
        <row r="283">
          <cell r="O283">
            <v>63.45</v>
          </cell>
          <cell r="P283">
            <v>84</v>
          </cell>
          <cell r="R283">
            <v>-77.069999999999993</v>
          </cell>
          <cell r="V283">
            <v>296.60000000000002</v>
          </cell>
        </row>
        <row r="284">
          <cell r="O284">
            <v>168.55</v>
          </cell>
          <cell r="P284">
            <v>84</v>
          </cell>
          <cell r="R284">
            <v>-69.67</v>
          </cell>
          <cell r="V284">
            <v>428.45</v>
          </cell>
        </row>
        <row r="285">
          <cell r="O285">
            <v>102.49</v>
          </cell>
          <cell r="P285">
            <v>87</v>
          </cell>
          <cell r="R285">
            <v>-167.81</v>
          </cell>
          <cell r="V285">
            <v>422.21</v>
          </cell>
        </row>
        <row r="286">
          <cell r="O286">
            <v>192.2</v>
          </cell>
          <cell r="P286">
            <v>89</v>
          </cell>
          <cell r="R286">
            <v>-277.43</v>
          </cell>
          <cell r="V286">
            <v>1271</v>
          </cell>
        </row>
        <row r="287">
          <cell r="O287">
            <v>242.53</v>
          </cell>
          <cell r="P287">
            <v>89</v>
          </cell>
          <cell r="R287">
            <v>-236.18</v>
          </cell>
          <cell r="V287">
            <v>826.04</v>
          </cell>
        </row>
        <row r="288">
          <cell r="O288">
            <v>108.62</v>
          </cell>
          <cell r="P288">
            <v>89</v>
          </cell>
          <cell r="R288">
            <v>-212.52</v>
          </cell>
          <cell r="V288">
            <v>1079.9000000000001</v>
          </cell>
        </row>
        <row r="289">
          <cell r="O289">
            <v>152.87</v>
          </cell>
          <cell r="P289">
            <v>87</v>
          </cell>
          <cell r="R289">
            <v>-219.22</v>
          </cell>
          <cell r="V289">
            <v>723.27</v>
          </cell>
        </row>
        <row r="290">
          <cell r="O290">
            <v>134.66</v>
          </cell>
          <cell r="P290">
            <v>85</v>
          </cell>
          <cell r="R290">
            <v>-207.46</v>
          </cell>
          <cell r="V290">
            <v>260.89</v>
          </cell>
        </row>
        <row r="291">
          <cell r="O291">
            <v>38.4</v>
          </cell>
          <cell r="P291">
            <v>82</v>
          </cell>
          <cell r="R291">
            <v>-123.15</v>
          </cell>
          <cell r="V291">
            <v>355.84</v>
          </cell>
        </row>
        <row r="292">
          <cell r="O292">
            <v>116.05</v>
          </cell>
          <cell r="P292">
            <v>79</v>
          </cell>
          <cell r="R292">
            <v>-115.34</v>
          </cell>
          <cell r="V292">
            <v>358.03</v>
          </cell>
        </row>
        <row r="293">
          <cell r="O293">
            <v>5.97</v>
          </cell>
          <cell r="P293">
            <v>78</v>
          </cell>
          <cell r="R293">
            <v>-50.85</v>
          </cell>
          <cell r="V293">
            <v>318.91000000000003</v>
          </cell>
        </row>
        <row r="294">
          <cell r="O294">
            <v>9.5500000000000007</v>
          </cell>
          <cell r="P294">
            <v>78</v>
          </cell>
          <cell r="R294">
            <v>-58.51</v>
          </cell>
          <cell r="V294">
            <v>0</v>
          </cell>
        </row>
        <row r="295">
          <cell r="O295">
            <v>61</v>
          </cell>
          <cell r="P295">
            <v>78</v>
          </cell>
          <cell r="R295">
            <v>-30.28</v>
          </cell>
          <cell r="V295">
            <v>0</v>
          </cell>
        </row>
        <row r="296">
          <cell r="O296">
            <v>-40.229999999999997</v>
          </cell>
          <cell r="P296">
            <v>79</v>
          </cell>
          <cell r="R296">
            <v>-73.239999999999995</v>
          </cell>
          <cell r="V296">
            <v>0</v>
          </cell>
        </row>
        <row r="297">
          <cell r="O297">
            <v>706.01</v>
          </cell>
          <cell r="P297">
            <v>81</v>
          </cell>
          <cell r="R297">
            <v>-75.73</v>
          </cell>
          <cell r="V297">
            <v>268.83</v>
          </cell>
        </row>
        <row r="298">
          <cell r="O298">
            <v>289.95999999999998</v>
          </cell>
          <cell r="P298">
            <v>85</v>
          </cell>
          <cell r="R298">
            <v>-112.92</v>
          </cell>
          <cell r="V298">
            <v>0</v>
          </cell>
        </row>
        <row r="299">
          <cell r="O299">
            <v>139.59</v>
          </cell>
          <cell r="P299">
            <v>88</v>
          </cell>
          <cell r="R299">
            <v>-184.08</v>
          </cell>
          <cell r="V299">
            <v>304.56</v>
          </cell>
        </row>
        <row r="300">
          <cell r="O300">
            <v>84.39</v>
          </cell>
          <cell r="P300">
            <v>89</v>
          </cell>
          <cell r="R300">
            <v>-243.47</v>
          </cell>
          <cell r="V300">
            <v>308.99</v>
          </cell>
        </row>
        <row r="301">
          <cell r="O301">
            <v>56.31</v>
          </cell>
          <cell r="P301">
            <v>88</v>
          </cell>
          <cell r="R301">
            <v>-221.82</v>
          </cell>
          <cell r="V301">
            <v>239.55</v>
          </cell>
        </row>
        <row r="302">
          <cell r="O302">
            <v>16.329999999999998</v>
          </cell>
          <cell r="P302">
            <v>87</v>
          </cell>
          <cell r="R302">
            <v>-189.3</v>
          </cell>
          <cell r="V302">
            <v>0</v>
          </cell>
        </row>
        <row r="303">
          <cell r="O303">
            <v>-12.46</v>
          </cell>
          <cell r="P303">
            <v>87</v>
          </cell>
          <cell r="R303">
            <v>-160.15</v>
          </cell>
          <cell r="V303">
            <v>0</v>
          </cell>
        </row>
        <row r="304">
          <cell r="O304">
            <v>17.079999999999998</v>
          </cell>
          <cell r="P304">
            <v>85</v>
          </cell>
          <cell r="R304">
            <v>-126.84</v>
          </cell>
          <cell r="V304">
            <v>267.8</v>
          </cell>
        </row>
        <row r="305">
          <cell r="O305">
            <v>50.47</v>
          </cell>
          <cell r="P305">
            <v>84</v>
          </cell>
          <cell r="R305">
            <v>-124.49</v>
          </cell>
          <cell r="V305">
            <v>309.7</v>
          </cell>
        </row>
        <row r="306">
          <cell r="O306">
            <v>18.63</v>
          </cell>
          <cell r="P306">
            <v>82</v>
          </cell>
          <cell r="R306">
            <v>-102.9</v>
          </cell>
          <cell r="V306">
            <v>0</v>
          </cell>
        </row>
        <row r="307">
          <cell r="O307">
            <v>-36.07</v>
          </cell>
          <cell r="P307">
            <v>82</v>
          </cell>
          <cell r="R307">
            <v>-79.53</v>
          </cell>
          <cell r="V307">
            <v>0</v>
          </cell>
        </row>
        <row r="308">
          <cell r="O308">
            <v>69.45</v>
          </cell>
          <cell r="P308">
            <v>83</v>
          </cell>
          <cell r="R308">
            <v>-71.16</v>
          </cell>
          <cell r="V308">
            <v>0</v>
          </cell>
        </row>
        <row r="309">
          <cell r="O309">
            <v>213.72</v>
          </cell>
          <cell r="P309">
            <v>85</v>
          </cell>
          <cell r="R309">
            <v>-103.92</v>
          </cell>
          <cell r="V309">
            <v>553.69000000000005</v>
          </cell>
        </row>
        <row r="310">
          <cell r="O310">
            <v>-14.44</v>
          </cell>
          <cell r="P310">
            <v>87</v>
          </cell>
          <cell r="R310">
            <v>-164.23</v>
          </cell>
          <cell r="V310">
            <v>461.87</v>
          </cell>
        </row>
        <row r="311">
          <cell r="O311">
            <v>120.76</v>
          </cell>
          <cell r="P311">
            <v>86</v>
          </cell>
          <cell r="R311">
            <v>-163.35</v>
          </cell>
          <cell r="V311">
            <v>387.95</v>
          </cell>
        </row>
        <row r="312">
          <cell r="O312">
            <v>256.5</v>
          </cell>
          <cell r="P312">
            <v>85</v>
          </cell>
          <cell r="R312">
            <v>-102.86</v>
          </cell>
          <cell r="V312">
            <v>375.02</v>
          </cell>
        </row>
        <row r="313">
          <cell r="O313">
            <v>101.68</v>
          </cell>
          <cell r="P313">
            <v>83</v>
          </cell>
          <cell r="R313">
            <v>-136.26</v>
          </cell>
          <cell r="V313">
            <v>312.14999999999998</v>
          </cell>
        </row>
        <row r="314">
          <cell r="O314">
            <v>133.16999999999999</v>
          </cell>
          <cell r="P314">
            <v>80</v>
          </cell>
          <cell r="R314">
            <v>-84.64</v>
          </cell>
          <cell r="V314">
            <v>214.01</v>
          </cell>
        </row>
        <row r="315">
          <cell r="O315">
            <v>83.88</v>
          </cell>
          <cell r="P315">
            <v>77</v>
          </cell>
          <cell r="R315">
            <v>-46.71</v>
          </cell>
          <cell r="V315">
            <v>0</v>
          </cell>
        </row>
        <row r="316">
          <cell r="O316">
            <v>107.48</v>
          </cell>
          <cell r="P316">
            <v>74</v>
          </cell>
          <cell r="R316">
            <v>-60.15</v>
          </cell>
          <cell r="V316">
            <v>1300.3399999999999</v>
          </cell>
        </row>
        <row r="317">
          <cell r="O317">
            <v>305.52999999999997</v>
          </cell>
          <cell r="P317">
            <v>65</v>
          </cell>
          <cell r="R317">
            <v>-62.72</v>
          </cell>
          <cell r="V317">
            <v>478.84</v>
          </cell>
        </row>
        <row r="318">
          <cell r="O318">
            <v>106.89</v>
          </cell>
          <cell r="P318">
            <v>63</v>
          </cell>
          <cell r="R318">
            <v>-46.58</v>
          </cell>
          <cell r="V318">
            <v>0</v>
          </cell>
        </row>
        <row r="319">
          <cell r="O319">
            <v>49.96</v>
          </cell>
          <cell r="P319">
            <v>63</v>
          </cell>
          <cell r="R319">
            <v>-17.11</v>
          </cell>
          <cell r="V319">
            <v>0</v>
          </cell>
        </row>
        <row r="320">
          <cell r="O320">
            <v>105.26</v>
          </cell>
          <cell r="P320">
            <v>63</v>
          </cell>
          <cell r="R320">
            <v>-27.16</v>
          </cell>
          <cell r="V320">
            <v>296.37</v>
          </cell>
        </row>
        <row r="321">
          <cell r="O321">
            <v>72.849999999999994</v>
          </cell>
          <cell r="P321">
            <v>64</v>
          </cell>
          <cell r="R321">
            <v>-32.44</v>
          </cell>
          <cell r="V321">
            <v>0</v>
          </cell>
        </row>
        <row r="322">
          <cell r="O322">
            <v>55.12</v>
          </cell>
          <cell r="P322">
            <v>65</v>
          </cell>
          <cell r="R322">
            <v>-18.239999999999998</v>
          </cell>
          <cell r="V322">
            <v>384.02</v>
          </cell>
        </row>
        <row r="323">
          <cell r="O323">
            <v>305.68</v>
          </cell>
          <cell r="P323">
            <v>67</v>
          </cell>
          <cell r="R323">
            <v>-25.6</v>
          </cell>
          <cell r="V323">
            <v>1169.9100000000001</v>
          </cell>
        </row>
        <row r="324">
          <cell r="O324">
            <v>948.8</v>
          </cell>
          <cell r="P324">
            <v>69</v>
          </cell>
          <cell r="R324">
            <v>-12.43</v>
          </cell>
          <cell r="V324">
            <v>1152.3599999999999</v>
          </cell>
        </row>
        <row r="325">
          <cell r="O325">
            <v>569.65</v>
          </cell>
          <cell r="P325">
            <v>70</v>
          </cell>
          <cell r="R325">
            <v>-37.130000000000003</v>
          </cell>
          <cell r="V325">
            <v>2123.8200000000002</v>
          </cell>
        </row>
        <row r="326">
          <cell r="O326">
            <v>342.08</v>
          </cell>
          <cell r="P326">
            <v>72</v>
          </cell>
          <cell r="R326">
            <v>-39.049999999999997</v>
          </cell>
          <cell r="V326">
            <v>662.16</v>
          </cell>
        </row>
        <row r="327">
          <cell r="O327">
            <v>287.93</v>
          </cell>
          <cell r="P327">
            <v>72</v>
          </cell>
          <cell r="R327">
            <v>-71.95</v>
          </cell>
          <cell r="V327">
            <v>747.65</v>
          </cell>
        </row>
        <row r="328">
          <cell r="O328">
            <v>102.9</v>
          </cell>
          <cell r="P328">
            <v>71</v>
          </cell>
          <cell r="R328">
            <v>-65.66</v>
          </cell>
          <cell r="V328">
            <v>917.24</v>
          </cell>
        </row>
        <row r="329">
          <cell r="O329">
            <v>603.77</v>
          </cell>
          <cell r="P329">
            <v>71</v>
          </cell>
          <cell r="R329">
            <v>-61.28</v>
          </cell>
          <cell r="V329">
            <v>494.96</v>
          </cell>
        </row>
        <row r="330">
          <cell r="O330">
            <v>52.73</v>
          </cell>
          <cell r="P330">
            <v>70</v>
          </cell>
          <cell r="R330">
            <v>-56.62</v>
          </cell>
          <cell r="V330">
            <v>482.76</v>
          </cell>
        </row>
        <row r="331">
          <cell r="O331">
            <v>26.47</v>
          </cell>
          <cell r="P331">
            <v>70</v>
          </cell>
          <cell r="R331">
            <v>-56.97</v>
          </cell>
          <cell r="V331">
            <v>300.22000000000003</v>
          </cell>
        </row>
        <row r="332">
          <cell r="O332">
            <v>69.680000000000007</v>
          </cell>
          <cell r="P332">
            <v>70</v>
          </cell>
          <cell r="R332">
            <v>-36.83</v>
          </cell>
          <cell r="V332">
            <v>0</v>
          </cell>
        </row>
        <row r="333">
          <cell r="O333">
            <v>215.69</v>
          </cell>
          <cell r="P333">
            <v>72</v>
          </cell>
          <cell r="R333">
            <v>-60.71</v>
          </cell>
          <cell r="V333">
            <v>378.53</v>
          </cell>
        </row>
        <row r="334">
          <cell r="O334">
            <v>26.92</v>
          </cell>
          <cell r="P334">
            <v>73</v>
          </cell>
          <cell r="R334">
            <v>-84.48</v>
          </cell>
          <cell r="V334">
            <v>326.8</v>
          </cell>
        </row>
        <row r="335">
          <cell r="O335">
            <v>17.71</v>
          </cell>
          <cell r="P335">
            <v>72</v>
          </cell>
          <cell r="R335">
            <v>-74.87</v>
          </cell>
          <cell r="V335">
            <v>548.79999999999995</v>
          </cell>
        </row>
        <row r="336">
          <cell r="O336">
            <v>-32.65</v>
          </cell>
          <cell r="P336">
            <v>71</v>
          </cell>
          <cell r="R336">
            <v>-81.03</v>
          </cell>
          <cell r="V336">
            <v>589.9</v>
          </cell>
        </row>
        <row r="337">
          <cell r="O337">
            <v>-104.1</v>
          </cell>
          <cell r="P337">
            <v>71</v>
          </cell>
          <cell r="R337">
            <v>-81.430000000000007</v>
          </cell>
          <cell r="V337">
            <v>296.67</v>
          </cell>
        </row>
        <row r="338">
          <cell r="O338">
            <v>-76.38</v>
          </cell>
          <cell r="P338">
            <v>69</v>
          </cell>
          <cell r="R338">
            <v>-79.25</v>
          </cell>
          <cell r="V338">
            <v>0</v>
          </cell>
        </row>
        <row r="339">
          <cell r="O339">
            <v>-51.46</v>
          </cell>
          <cell r="P339">
            <v>67</v>
          </cell>
          <cell r="R339">
            <v>-75.73</v>
          </cell>
          <cell r="V339">
            <v>0</v>
          </cell>
        </row>
        <row r="340">
          <cell r="O340">
            <v>274.83</v>
          </cell>
          <cell r="P340">
            <v>65</v>
          </cell>
          <cell r="R340">
            <v>47.7</v>
          </cell>
          <cell r="V340">
            <v>767.8</v>
          </cell>
        </row>
        <row r="341">
          <cell r="O341">
            <v>73.31</v>
          </cell>
          <cell r="P341">
            <v>66</v>
          </cell>
          <cell r="R341">
            <v>-29.49</v>
          </cell>
          <cell r="V341">
            <v>317.72000000000003</v>
          </cell>
        </row>
        <row r="342">
          <cell r="O342">
            <v>36.22</v>
          </cell>
          <cell r="P342">
            <v>65</v>
          </cell>
          <cell r="R342">
            <v>-38.92</v>
          </cell>
          <cell r="V342">
            <v>619.82000000000005</v>
          </cell>
        </row>
        <row r="343">
          <cell r="O343">
            <v>173.09</v>
          </cell>
          <cell r="P343">
            <v>65</v>
          </cell>
          <cell r="R343">
            <v>27.86</v>
          </cell>
          <cell r="V343">
            <v>939.96</v>
          </cell>
        </row>
        <row r="344">
          <cell r="O344">
            <v>1.39</v>
          </cell>
          <cell r="P344">
            <v>65</v>
          </cell>
          <cell r="R344">
            <v>-5.12</v>
          </cell>
          <cell r="V344">
            <v>0</v>
          </cell>
        </row>
        <row r="345">
          <cell r="O345">
            <v>-42.78</v>
          </cell>
          <cell r="P345">
            <v>66</v>
          </cell>
          <cell r="R345">
            <v>15.46</v>
          </cell>
          <cell r="V345">
            <v>0</v>
          </cell>
        </row>
        <row r="346">
          <cell r="O346">
            <v>16.14</v>
          </cell>
          <cell r="P346">
            <v>67</v>
          </cell>
          <cell r="R346">
            <v>-14.15</v>
          </cell>
          <cell r="V346">
            <v>385.68</v>
          </cell>
        </row>
        <row r="347">
          <cell r="O347">
            <v>-16.760000000000002</v>
          </cell>
          <cell r="P347">
            <v>68</v>
          </cell>
          <cell r="R347">
            <v>-61.25</v>
          </cell>
          <cell r="V347">
            <v>493.59</v>
          </cell>
        </row>
        <row r="348">
          <cell r="O348">
            <v>-50.47</v>
          </cell>
          <cell r="P348">
            <v>69</v>
          </cell>
          <cell r="R348">
            <v>-77.430000000000007</v>
          </cell>
          <cell r="V348">
            <v>351.83</v>
          </cell>
        </row>
        <row r="349">
          <cell r="O349">
            <v>-89.34</v>
          </cell>
          <cell r="P349">
            <v>70</v>
          </cell>
          <cell r="R349">
            <v>23.91</v>
          </cell>
          <cell r="V349">
            <v>1067.1500000000001</v>
          </cell>
        </row>
        <row r="350">
          <cell r="O350">
            <v>39.9</v>
          </cell>
          <cell r="P350">
            <v>70</v>
          </cell>
          <cell r="R350">
            <v>-107.79</v>
          </cell>
          <cell r="V350">
            <v>399.44</v>
          </cell>
        </row>
        <row r="351">
          <cell r="O351">
            <v>169.98</v>
          </cell>
          <cell r="P351">
            <v>70</v>
          </cell>
          <cell r="R351">
            <v>-120.08</v>
          </cell>
          <cell r="V351">
            <v>552.92999999999995</v>
          </cell>
        </row>
        <row r="352">
          <cell r="O352">
            <v>64.680000000000007</v>
          </cell>
          <cell r="P352">
            <v>69</v>
          </cell>
          <cell r="R352">
            <v>-101.23</v>
          </cell>
          <cell r="V352">
            <v>297.02</v>
          </cell>
        </row>
        <row r="353">
          <cell r="O353">
            <v>85.09</v>
          </cell>
          <cell r="P353">
            <v>70</v>
          </cell>
          <cell r="R353">
            <v>-101.5</v>
          </cell>
          <cell r="V353">
            <v>315.11</v>
          </cell>
        </row>
        <row r="354">
          <cell r="O354">
            <v>45.49</v>
          </cell>
          <cell r="P354">
            <v>70</v>
          </cell>
          <cell r="R354">
            <v>-21.99</v>
          </cell>
          <cell r="V354">
            <v>463.28</v>
          </cell>
        </row>
        <row r="355">
          <cell r="O355">
            <v>-29.45</v>
          </cell>
          <cell r="P355">
            <v>71</v>
          </cell>
          <cell r="R355">
            <v>-27.44</v>
          </cell>
          <cell r="V355">
            <v>0</v>
          </cell>
        </row>
        <row r="356">
          <cell r="O356">
            <v>89.58</v>
          </cell>
          <cell r="P356">
            <v>72</v>
          </cell>
          <cell r="R356">
            <v>-46.11</v>
          </cell>
          <cell r="V356">
            <v>0</v>
          </cell>
        </row>
        <row r="357">
          <cell r="O357">
            <v>315.48</v>
          </cell>
          <cell r="P357">
            <v>75</v>
          </cell>
          <cell r="R357">
            <v>-77.069999999999993</v>
          </cell>
          <cell r="V357">
            <v>274.3</v>
          </cell>
        </row>
        <row r="358">
          <cell r="O358">
            <v>292.55</v>
          </cell>
          <cell r="P358">
            <v>79</v>
          </cell>
          <cell r="R358">
            <v>-127</v>
          </cell>
          <cell r="V358">
            <v>671.02</v>
          </cell>
        </row>
        <row r="359">
          <cell r="O359">
            <v>209</v>
          </cell>
          <cell r="P359">
            <v>79</v>
          </cell>
          <cell r="R359">
            <v>-116.12</v>
          </cell>
          <cell r="V359">
            <v>804</v>
          </cell>
        </row>
        <row r="360">
          <cell r="O360">
            <v>41.99</v>
          </cell>
          <cell r="P360">
            <v>79</v>
          </cell>
          <cell r="R360">
            <v>-112.17</v>
          </cell>
          <cell r="V360">
            <v>971.75</v>
          </cell>
        </row>
        <row r="361">
          <cell r="O361">
            <v>110.68</v>
          </cell>
          <cell r="P361">
            <v>78</v>
          </cell>
          <cell r="R361">
            <v>-69.11</v>
          </cell>
          <cell r="V361">
            <v>292.45999999999998</v>
          </cell>
        </row>
        <row r="362">
          <cell r="O362">
            <v>249.53</v>
          </cell>
          <cell r="P362">
            <v>77</v>
          </cell>
          <cell r="R362">
            <v>-86.63</v>
          </cell>
          <cell r="V362">
            <v>318.12</v>
          </cell>
        </row>
        <row r="363">
          <cell r="O363">
            <v>-47.28</v>
          </cell>
          <cell r="P363">
            <v>76</v>
          </cell>
          <cell r="R363">
            <v>-67.349999999999994</v>
          </cell>
          <cell r="V363">
            <v>296.18</v>
          </cell>
        </row>
        <row r="364">
          <cell r="O364">
            <v>-29.13</v>
          </cell>
          <cell r="P364">
            <v>75</v>
          </cell>
          <cell r="R364">
            <v>-52.51</v>
          </cell>
          <cell r="V364">
            <v>0</v>
          </cell>
        </row>
        <row r="365">
          <cell r="O365">
            <v>11.12</v>
          </cell>
          <cell r="P365">
            <v>73</v>
          </cell>
          <cell r="R365">
            <v>-24.06</v>
          </cell>
          <cell r="V365">
            <v>0</v>
          </cell>
        </row>
        <row r="366">
          <cell r="O366">
            <v>-32.07</v>
          </cell>
          <cell r="P366">
            <v>72</v>
          </cell>
          <cell r="R366">
            <v>-14.84</v>
          </cell>
          <cell r="V366">
            <v>0</v>
          </cell>
        </row>
        <row r="367">
          <cell r="O367">
            <v>-2.8</v>
          </cell>
          <cell r="P367">
            <v>73</v>
          </cell>
          <cell r="R367">
            <v>-17.52</v>
          </cell>
          <cell r="V367">
            <v>0</v>
          </cell>
        </row>
        <row r="368">
          <cell r="O368">
            <v>-55.44</v>
          </cell>
          <cell r="P368">
            <v>73</v>
          </cell>
          <cell r="R368">
            <v>-10.98</v>
          </cell>
          <cell r="V368">
            <v>0</v>
          </cell>
        </row>
        <row r="369">
          <cell r="O369">
            <v>-140.88</v>
          </cell>
          <cell r="P369">
            <v>75</v>
          </cell>
          <cell r="R369">
            <v>-10.86</v>
          </cell>
          <cell r="V369">
            <v>0</v>
          </cell>
        </row>
        <row r="370">
          <cell r="O370">
            <v>58.7</v>
          </cell>
          <cell r="P370">
            <v>79</v>
          </cell>
          <cell r="R370">
            <v>-61.49</v>
          </cell>
          <cell r="V370">
            <v>198.45</v>
          </cell>
        </row>
        <row r="371">
          <cell r="O371">
            <v>16.989999999999998</v>
          </cell>
          <cell r="P371">
            <v>82</v>
          </cell>
          <cell r="R371">
            <v>-76.08</v>
          </cell>
          <cell r="V371">
            <v>451.07</v>
          </cell>
        </row>
        <row r="372">
          <cell r="O372">
            <v>253.69</v>
          </cell>
          <cell r="P372">
            <v>85</v>
          </cell>
          <cell r="R372">
            <v>-104.69</v>
          </cell>
          <cell r="V372">
            <v>0</v>
          </cell>
        </row>
        <row r="373">
          <cell r="O373">
            <v>63.04</v>
          </cell>
          <cell r="P373">
            <v>85</v>
          </cell>
          <cell r="R373">
            <v>-101.02</v>
          </cell>
          <cell r="V373">
            <v>834.49</v>
          </cell>
        </row>
        <row r="374">
          <cell r="O374">
            <v>308.75</v>
          </cell>
          <cell r="P374">
            <v>85</v>
          </cell>
          <cell r="R374">
            <v>-90.77</v>
          </cell>
          <cell r="V374">
            <v>738.75</v>
          </cell>
        </row>
        <row r="375">
          <cell r="O375">
            <v>719.59</v>
          </cell>
          <cell r="P375">
            <v>84</v>
          </cell>
          <cell r="R375">
            <v>-75.66</v>
          </cell>
          <cell r="V375">
            <v>1117.9000000000001</v>
          </cell>
        </row>
        <row r="376">
          <cell r="O376">
            <v>1023.48</v>
          </cell>
          <cell r="P376">
            <v>82</v>
          </cell>
          <cell r="R376">
            <v>-45.07</v>
          </cell>
          <cell r="V376">
            <v>1495.19</v>
          </cell>
        </row>
        <row r="377">
          <cell r="O377">
            <v>595.65</v>
          </cell>
          <cell r="P377">
            <v>81</v>
          </cell>
          <cell r="R377">
            <v>-43.37</v>
          </cell>
          <cell r="V377">
            <v>654.07000000000005</v>
          </cell>
        </row>
        <row r="378">
          <cell r="O378">
            <v>599.82000000000005</v>
          </cell>
          <cell r="P378">
            <v>80</v>
          </cell>
          <cell r="R378">
            <v>-42.36</v>
          </cell>
          <cell r="V378">
            <v>310.13</v>
          </cell>
        </row>
        <row r="379">
          <cell r="O379">
            <v>848.77</v>
          </cell>
          <cell r="P379">
            <v>80</v>
          </cell>
          <cell r="R379">
            <v>-38.590000000000003</v>
          </cell>
          <cell r="V379">
            <v>205.81</v>
          </cell>
        </row>
        <row r="380">
          <cell r="O380">
            <v>816.43</v>
          </cell>
          <cell r="P380">
            <v>80</v>
          </cell>
          <cell r="R380">
            <v>-35.58</v>
          </cell>
          <cell r="V380">
            <v>555.62</v>
          </cell>
        </row>
        <row r="381">
          <cell r="O381">
            <v>905.02</v>
          </cell>
          <cell r="P381">
            <v>83</v>
          </cell>
          <cell r="R381">
            <v>-59.54</v>
          </cell>
          <cell r="V381">
            <v>554.16999999999996</v>
          </cell>
        </row>
        <row r="382">
          <cell r="O382">
            <v>703.12</v>
          </cell>
          <cell r="P382">
            <v>84</v>
          </cell>
          <cell r="R382">
            <v>-92.43</v>
          </cell>
          <cell r="V382">
            <v>482.04</v>
          </cell>
        </row>
        <row r="383">
          <cell r="O383">
            <v>340.82</v>
          </cell>
          <cell r="P383">
            <v>84</v>
          </cell>
          <cell r="R383">
            <v>-72.239999999999995</v>
          </cell>
          <cell r="V383">
            <v>419.25</v>
          </cell>
        </row>
        <row r="384">
          <cell r="O384">
            <v>396.02</v>
          </cell>
          <cell r="P384">
            <v>82</v>
          </cell>
          <cell r="R384">
            <v>-53.62</v>
          </cell>
          <cell r="V384">
            <v>1011.6</v>
          </cell>
        </row>
        <row r="385">
          <cell r="O385">
            <v>442.89</v>
          </cell>
          <cell r="P385">
            <v>81</v>
          </cell>
          <cell r="R385">
            <v>-66.239999999999995</v>
          </cell>
          <cell r="V385">
            <v>676.86</v>
          </cell>
        </row>
        <row r="386">
          <cell r="O386">
            <v>568.02</v>
          </cell>
          <cell r="P386">
            <v>79</v>
          </cell>
          <cell r="R386">
            <v>-53.85</v>
          </cell>
          <cell r="V386">
            <v>266.52</v>
          </cell>
        </row>
        <row r="387">
          <cell r="O387">
            <v>596.04</v>
          </cell>
          <cell r="P387">
            <v>75</v>
          </cell>
          <cell r="R387">
            <v>-39.340000000000003</v>
          </cell>
          <cell r="V387">
            <v>0</v>
          </cell>
        </row>
        <row r="388">
          <cell r="O388">
            <v>842.82</v>
          </cell>
          <cell r="P388">
            <v>73</v>
          </cell>
          <cell r="R388">
            <v>-42.44</v>
          </cell>
          <cell r="V388">
            <v>0</v>
          </cell>
        </row>
        <row r="389">
          <cell r="O389">
            <v>746.35</v>
          </cell>
          <cell r="P389">
            <v>74</v>
          </cell>
          <cell r="R389">
            <v>-43.86</v>
          </cell>
          <cell r="V389">
            <v>0</v>
          </cell>
        </row>
        <row r="390">
          <cell r="O390">
            <v>649.85</v>
          </cell>
          <cell r="P390">
            <v>73</v>
          </cell>
          <cell r="R390">
            <v>-30.89</v>
          </cell>
          <cell r="V390">
            <v>0</v>
          </cell>
        </row>
        <row r="391">
          <cell r="O391">
            <v>766.9</v>
          </cell>
          <cell r="P391">
            <v>74</v>
          </cell>
          <cell r="R391">
            <v>-26.85</v>
          </cell>
          <cell r="V391">
            <v>0</v>
          </cell>
        </row>
        <row r="392">
          <cell r="O392">
            <v>691.55</v>
          </cell>
          <cell r="P392">
            <v>74</v>
          </cell>
          <cell r="R392">
            <v>-28.75</v>
          </cell>
          <cell r="V392">
            <v>0</v>
          </cell>
        </row>
        <row r="393">
          <cell r="O393">
            <v>835.22</v>
          </cell>
          <cell r="P393">
            <v>76</v>
          </cell>
          <cell r="R393">
            <v>-23.89</v>
          </cell>
          <cell r="V393">
            <v>0</v>
          </cell>
        </row>
        <row r="394">
          <cell r="O394">
            <v>1754.96</v>
          </cell>
          <cell r="P394">
            <v>80</v>
          </cell>
          <cell r="R394">
            <v>-46.83</v>
          </cell>
          <cell r="V394">
            <v>0</v>
          </cell>
        </row>
        <row r="395">
          <cell r="O395">
            <v>1341.69</v>
          </cell>
          <cell r="P395">
            <v>83</v>
          </cell>
          <cell r="R395">
            <v>-82.77</v>
          </cell>
          <cell r="V395">
            <v>285.24</v>
          </cell>
        </row>
        <row r="396">
          <cell r="O396">
            <v>1115.98</v>
          </cell>
          <cell r="P396">
            <v>85</v>
          </cell>
          <cell r="R396">
            <v>-86.08</v>
          </cell>
          <cell r="V396">
            <v>0</v>
          </cell>
        </row>
        <row r="397">
          <cell r="O397">
            <v>2201.38</v>
          </cell>
          <cell r="P397">
            <v>85</v>
          </cell>
          <cell r="R397">
            <v>-100.12</v>
          </cell>
          <cell r="V397">
            <v>0</v>
          </cell>
        </row>
        <row r="398">
          <cell r="O398">
            <v>1440.43</v>
          </cell>
          <cell r="P398">
            <v>84</v>
          </cell>
          <cell r="R398">
            <v>-75.44</v>
          </cell>
          <cell r="V398">
            <v>0</v>
          </cell>
        </row>
        <row r="399">
          <cell r="O399">
            <v>1432.26</v>
          </cell>
          <cell r="P399">
            <v>83</v>
          </cell>
          <cell r="R399">
            <v>-68.099999999999994</v>
          </cell>
          <cell r="V399">
            <v>280.04000000000002</v>
          </cell>
        </row>
        <row r="400">
          <cell r="O400">
            <v>1661.74</v>
          </cell>
          <cell r="P400">
            <v>82</v>
          </cell>
          <cell r="R400">
            <v>-72.52</v>
          </cell>
          <cell r="V400">
            <v>266.06</v>
          </cell>
        </row>
        <row r="401">
          <cell r="O401">
            <v>1651.03</v>
          </cell>
          <cell r="P401">
            <v>82</v>
          </cell>
          <cell r="R401">
            <v>-63.89</v>
          </cell>
          <cell r="V401">
            <v>0</v>
          </cell>
        </row>
        <row r="402">
          <cell r="O402">
            <v>1507.14</v>
          </cell>
          <cell r="P402">
            <v>82</v>
          </cell>
          <cell r="R402">
            <v>-65.2</v>
          </cell>
          <cell r="V402">
            <v>0</v>
          </cell>
        </row>
        <row r="403">
          <cell r="O403">
            <v>1344.34</v>
          </cell>
          <cell r="P403">
            <v>82</v>
          </cell>
          <cell r="R403">
            <v>-62.88</v>
          </cell>
          <cell r="V403">
            <v>0</v>
          </cell>
        </row>
        <row r="404">
          <cell r="O404">
            <v>1223.94</v>
          </cell>
          <cell r="P404">
            <v>83</v>
          </cell>
          <cell r="R404">
            <v>-55.49</v>
          </cell>
          <cell r="V404">
            <v>0</v>
          </cell>
        </row>
        <row r="405">
          <cell r="O405">
            <v>1403.16</v>
          </cell>
          <cell r="P405">
            <v>86</v>
          </cell>
          <cell r="R405">
            <v>-74.34</v>
          </cell>
          <cell r="V405">
            <v>0</v>
          </cell>
        </row>
        <row r="406">
          <cell r="O406">
            <v>804.86</v>
          </cell>
          <cell r="P406">
            <v>86</v>
          </cell>
          <cell r="R406">
            <v>-110.94</v>
          </cell>
          <cell r="V406">
            <v>263.77999999999997</v>
          </cell>
        </row>
        <row r="407">
          <cell r="O407">
            <v>765.23</v>
          </cell>
          <cell r="P407">
            <v>86</v>
          </cell>
          <cell r="R407">
            <v>-115.83</v>
          </cell>
          <cell r="V407">
            <v>0</v>
          </cell>
        </row>
        <row r="408">
          <cell r="O408">
            <v>635.96</v>
          </cell>
          <cell r="P408">
            <v>85</v>
          </cell>
          <cell r="R408">
            <v>-127.68</v>
          </cell>
          <cell r="V408">
            <v>598.36</v>
          </cell>
        </row>
        <row r="409">
          <cell r="O409">
            <v>1207.02</v>
          </cell>
          <cell r="P409">
            <v>84</v>
          </cell>
          <cell r="R409">
            <v>-119.91</v>
          </cell>
          <cell r="V409">
            <v>678.16</v>
          </cell>
        </row>
        <row r="410">
          <cell r="O410">
            <v>248.38</v>
          </cell>
          <cell r="P410">
            <v>81</v>
          </cell>
          <cell r="R410">
            <v>-75.040000000000006</v>
          </cell>
          <cell r="V410">
            <v>0</v>
          </cell>
        </row>
        <row r="411">
          <cell r="O411">
            <v>-32.380000000000003</v>
          </cell>
          <cell r="P411">
            <v>78</v>
          </cell>
          <cell r="R411">
            <v>-55.39</v>
          </cell>
          <cell r="V411">
            <v>0</v>
          </cell>
        </row>
        <row r="412">
          <cell r="O412">
            <v>-39.909999999999997</v>
          </cell>
          <cell r="P412">
            <v>76</v>
          </cell>
          <cell r="R412">
            <v>-38.04</v>
          </cell>
          <cell r="V412">
            <v>0</v>
          </cell>
        </row>
        <row r="413">
          <cell r="O413">
            <v>-57.48</v>
          </cell>
          <cell r="P413">
            <v>73</v>
          </cell>
          <cell r="R413">
            <v>-34.75</v>
          </cell>
          <cell r="V413">
            <v>0</v>
          </cell>
        </row>
        <row r="414">
          <cell r="O414">
            <v>323.58999999999997</v>
          </cell>
          <cell r="P414">
            <v>72</v>
          </cell>
          <cell r="R414">
            <v>-28.79</v>
          </cell>
          <cell r="V414">
            <v>0</v>
          </cell>
        </row>
        <row r="415">
          <cell r="O415">
            <v>203.48</v>
          </cell>
          <cell r="P415">
            <v>72</v>
          </cell>
          <cell r="R415">
            <v>-44.35</v>
          </cell>
          <cell r="V415">
            <v>0</v>
          </cell>
        </row>
        <row r="416">
          <cell r="O416">
            <v>348.22</v>
          </cell>
          <cell r="P416">
            <v>72</v>
          </cell>
          <cell r="R416">
            <v>-50.43</v>
          </cell>
          <cell r="V416">
            <v>0</v>
          </cell>
        </row>
        <row r="417">
          <cell r="O417">
            <v>545.55999999999995</v>
          </cell>
          <cell r="P417">
            <v>74</v>
          </cell>
          <cell r="R417">
            <v>-49.58</v>
          </cell>
          <cell r="V417">
            <v>0</v>
          </cell>
        </row>
        <row r="418">
          <cell r="O418">
            <v>393.99</v>
          </cell>
          <cell r="P418">
            <v>77</v>
          </cell>
          <cell r="R418">
            <v>-49.45</v>
          </cell>
          <cell r="V418">
            <v>588.38</v>
          </cell>
        </row>
        <row r="419">
          <cell r="O419">
            <v>970.56</v>
          </cell>
          <cell r="P419">
            <v>81</v>
          </cell>
          <cell r="R419">
            <v>-100.87</v>
          </cell>
          <cell r="V419">
            <v>537.30999999999995</v>
          </cell>
        </row>
        <row r="420">
          <cell r="O420">
            <v>511.24</v>
          </cell>
          <cell r="P420">
            <v>82</v>
          </cell>
          <cell r="R420">
            <v>-100.55</v>
          </cell>
          <cell r="V420">
            <v>0</v>
          </cell>
        </row>
        <row r="421">
          <cell r="O421">
            <v>353.21</v>
          </cell>
          <cell r="P421">
            <v>81</v>
          </cell>
          <cell r="R421">
            <v>-88.54</v>
          </cell>
          <cell r="V421">
            <v>273.66000000000003</v>
          </cell>
        </row>
        <row r="422">
          <cell r="O422">
            <v>436.8</v>
          </cell>
          <cell r="P422">
            <v>81</v>
          </cell>
          <cell r="R422">
            <v>-79.78</v>
          </cell>
          <cell r="V422">
            <v>0</v>
          </cell>
        </row>
        <row r="423">
          <cell r="O423">
            <v>488.61</v>
          </cell>
          <cell r="P423">
            <v>80</v>
          </cell>
          <cell r="R423">
            <v>-70.2</v>
          </cell>
          <cell r="V423">
            <v>0</v>
          </cell>
        </row>
        <row r="424">
          <cell r="O424">
            <v>289.37</v>
          </cell>
          <cell r="P424">
            <v>79</v>
          </cell>
          <cell r="R424">
            <v>-68.75</v>
          </cell>
          <cell r="V424">
            <v>0</v>
          </cell>
        </row>
        <row r="425">
          <cell r="O425">
            <v>76.290000000000006</v>
          </cell>
          <cell r="P425">
            <v>78</v>
          </cell>
          <cell r="R425">
            <v>-65.27</v>
          </cell>
          <cell r="V425">
            <v>0</v>
          </cell>
        </row>
        <row r="426">
          <cell r="O426">
            <v>75.709999999999994</v>
          </cell>
          <cell r="P426">
            <v>78</v>
          </cell>
          <cell r="R426">
            <v>-63.74</v>
          </cell>
          <cell r="V426">
            <v>0</v>
          </cell>
        </row>
        <row r="427">
          <cell r="O427">
            <v>-17.53</v>
          </cell>
          <cell r="P427">
            <v>77</v>
          </cell>
          <cell r="R427">
            <v>-55.78</v>
          </cell>
          <cell r="V427">
            <v>0</v>
          </cell>
        </row>
        <row r="428">
          <cell r="O428">
            <v>-78.81</v>
          </cell>
          <cell r="P428">
            <v>77</v>
          </cell>
          <cell r="R428">
            <v>-45.09</v>
          </cell>
          <cell r="V428">
            <v>263.24</v>
          </cell>
        </row>
        <row r="429">
          <cell r="O429">
            <v>341.33</v>
          </cell>
          <cell r="P429">
            <v>80</v>
          </cell>
          <cell r="R429">
            <v>-65.81</v>
          </cell>
          <cell r="V429">
            <v>710.2</v>
          </cell>
        </row>
        <row r="430">
          <cell r="O430">
            <v>263.66000000000003</v>
          </cell>
          <cell r="P430">
            <v>81</v>
          </cell>
          <cell r="R430">
            <v>-45.08</v>
          </cell>
          <cell r="V430">
            <v>1161.4000000000001</v>
          </cell>
        </row>
        <row r="431">
          <cell r="O431">
            <v>168.68</v>
          </cell>
          <cell r="P431">
            <v>81</v>
          </cell>
          <cell r="R431">
            <v>-57.64</v>
          </cell>
          <cell r="V431">
            <v>474.67</v>
          </cell>
        </row>
        <row r="432">
          <cell r="O432">
            <v>70</v>
          </cell>
          <cell r="P432">
            <v>80</v>
          </cell>
          <cell r="R432">
            <v>-77.55</v>
          </cell>
          <cell r="V432">
            <v>806.38</v>
          </cell>
        </row>
        <row r="433">
          <cell r="O433">
            <v>48.42</v>
          </cell>
          <cell r="P433">
            <v>79</v>
          </cell>
          <cell r="R433">
            <v>-77.209999999999994</v>
          </cell>
          <cell r="V433">
            <v>317.52999999999997</v>
          </cell>
        </row>
        <row r="434">
          <cell r="O434">
            <v>48.83</v>
          </cell>
          <cell r="P434">
            <v>76</v>
          </cell>
          <cell r="R434">
            <v>-55.21</v>
          </cell>
          <cell r="V434">
            <v>0</v>
          </cell>
        </row>
        <row r="435">
          <cell r="O435">
            <v>153.55000000000001</v>
          </cell>
          <cell r="P435">
            <v>73</v>
          </cell>
          <cell r="R435">
            <v>-49.63</v>
          </cell>
          <cell r="V435">
            <v>0</v>
          </cell>
        </row>
        <row r="436">
          <cell r="O436">
            <v>-112.39</v>
          </cell>
          <cell r="P436">
            <v>70</v>
          </cell>
          <cell r="R436">
            <v>-37.82</v>
          </cell>
          <cell r="V436">
            <v>0</v>
          </cell>
        </row>
        <row r="437">
          <cell r="O437">
            <v>14.14</v>
          </cell>
          <cell r="P437">
            <v>63</v>
          </cell>
          <cell r="R437">
            <v>-44.97</v>
          </cell>
          <cell r="V437">
            <v>0</v>
          </cell>
        </row>
        <row r="438">
          <cell r="O438">
            <v>-9.76</v>
          </cell>
          <cell r="P438">
            <v>62</v>
          </cell>
          <cell r="R438">
            <v>-39.299999999999997</v>
          </cell>
          <cell r="V438">
            <v>0</v>
          </cell>
        </row>
        <row r="439">
          <cell r="O439">
            <v>173.66</v>
          </cell>
          <cell r="P439">
            <v>62</v>
          </cell>
          <cell r="R439">
            <v>-32.93</v>
          </cell>
          <cell r="V439">
            <v>0</v>
          </cell>
        </row>
        <row r="440">
          <cell r="O440">
            <v>43.52</v>
          </cell>
          <cell r="P440">
            <v>62</v>
          </cell>
          <cell r="R440">
            <v>-36.630000000000003</v>
          </cell>
          <cell r="V440">
            <v>0</v>
          </cell>
        </row>
        <row r="441">
          <cell r="O441">
            <v>341.06</v>
          </cell>
          <cell r="P441">
            <v>63</v>
          </cell>
          <cell r="R441">
            <v>-32.68</v>
          </cell>
          <cell r="V441">
            <v>0</v>
          </cell>
        </row>
        <row r="442">
          <cell r="O442">
            <v>558.94000000000005</v>
          </cell>
          <cell r="P442">
            <v>65</v>
          </cell>
          <cell r="R442">
            <v>-79.59</v>
          </cell>
          <cell r="V442">
            <v>858.88</v>
          </cell>
        </row>
        <row r="443">
          <cell r="O443">
            <v>871.97</v>
          </cell>
          <cell r="P443">
            <v>69</v>
          </cell>
          <cell r="R443">
            <v>-113.56</v>
          </cell>
          <cell r="V443">
            <v>1384</v>
          </cell>
        </row>
        <row r="444">
          <cell r="O444">
            <v>102.78</v>
          </cell>
          <cell r="P444">
            <v>70</v>
          </cell>
          <cell r="R444">
            <v>-55.64</v>
          </cell>
          <cell r="V444">
            <v>771.21</v>
          </cell>
        </row>
        <row r="445">
          <cell r="O445">
            <v>826.34</v>
          </cell>
          <cell r="P445">
            <v>71</v>
          </cell>
          <cell r="R445">
            <v>-79.040000000000006</v>
          </cell>
          <cell r="V445">
            <v>258.24</v>
          </cell>
        </row>
        <row r="446">
          <cell r="O446">
            <v>707.98</v>
          </cell>
          <cell r="P446">
            <v>71</v>
          </cell>
          <cell r="R446">
            <v>-39.14</v>
          </cell>
          <cell r="V446">
            <v>522.42999999999995</v>
          </cell>
        </row>
        <row r="447">
          <cell r="O447">
            <v>199.84</v>
          </cell>
          <cell r="P447">
            <v>71</v>
          </cell>
          <cell r="R447">
            <v>-40.01</v>
          </cell>
          <cell r="V447">
            <v>156.15</v>
          </cell>
        </row>
        <row r="448">
          <cell r="O448">
            <v>309.47000000000003</v>
          </cell>
          <cell r="P448">
            <v>70</v>
          </cell>
          <cell r="R448">
            <v>-52.85</v>
          </cell>
          <cell r="V448">
            <v>160.31</v>
          </cell>
        </row>
        <row r="449">
          <cell r="O449">
            <v>481.21</v>
          </cell>
          <cell r="P449">
            <v>69</v>
          </cell>
          <cell r="R449">
            <v>-52.15</v>
          </cell>
          <cell r="V449">
            <v>0</v>
          </cell>
        </row>
        <row r="450">
          <cell r="O450">
            <v>600.44000000000005</v>
          </cell>
          <cell r="P450">
            <v>69</v>
          </cell>
          <cell r="R450">
            <v>-47.85</v>
          </cell>
          <cell r="V450">
            <v>332.01</v>
          </cell>
        </row>
        <row r="451">
          <cell r="O451">
            <v>281.47000000000003</v>
          </cell>
          <cell r="P451">
            <v>68</v>
          </cell>
          <cell r="R451">
            <v>-44.43</v>
          </cell>
          <cell r="V451">
            <v>121.79</v>
          </cell>
        </row>
        <row r="452">
          <cell r="O452">
            <v>273.31</v>
          </cell>
          <cell r="P452">
            <v>67</v>
          </cell>
          <cell r="R452">
            <v>-35.28</v>
          </cell>
          <cell r="V452">
            <v>95.56</v>
          </cell>
        </row>
        <row r="453">
          <cell r="O453">
            <v>857.45</v>
          </cell>
          <cell r="P453">
            <v>68</v>
          </cell>
          <cell r="R453">
            <v>-28.38</v>
          </cell>
          <cell r="V453">
            <v>499.73</v>
          </cell>
        </row>
        <row r="454">
          <cell r="O454">
            <v>1151.45</v>
          </cell>
          <cell r="P454">
            <v>70</v>
          </cell>
          <cell r="R454">
            <v>-75.73</v>
          </cell>
          <cell r="V454">
            <v>1996.79</v>
          </cell>
        </row>
        <row r="455">
          <cell r="O455">
            <v>1414.63</v>
          </cell>
          <cell r="P455">
            <v>69</v>
          </cell>
          <cell r="R455">
            <v>-55.83</v>
          </cell>
          <cell r="V455">
            <v>777.02</v>
          </cell>
        </row>
        <row r="456">
          <cell r="O456">
            <v>611.20000000000005</v>
          </cell>
          <cell r="P456">
            <v>68</v>
          </cell>
          <cell r="R456">
            <v>-66.38</v>
          </cell>
          <cell r="V456">
            <v>363.81</v>
          </cell>
        </row>
        <row r="457">
          <cell r="O457">
            <v>245.6</v>
          </cell>
          <cell r="P457">
            <v>67</v>
          </cell>
          <cell r="R457">
            <v>-104.5</v>
          </cell>
          <cell r="V457">
            <v>953.98</v>
          </cell>
        </row>
        <row r="458">
          <cell r="O458">
            <v>300.83999999999997</v>
          </cell>
          <cell r="P458">
            <v>65</v>
          </cell>
          <cell r="R458">
            <v>-33.630000000000003</v>
          </cell>
          <cell r="V458">
            <v>647.64</v>
          </cell>
        </row>
        <row r="459">
          <cell r="O459">
            <v>178.32</v>
          </cell>
          <cell r="P459">
            <v>62</v>
          </cell>
          <cell r="R459">
            <v>-53.06</v>
          </cell>
          <cell r="V459">
            <v>656.87</v>
          </cell>
        </row>
        <row r="460">
          <cell r="O460">
            <v>131.54</v>
          </cell>
          <cell r="P460">
            <v>59</v>
          </cell>
          <cell r="R460">
            <v>-37.65</v>
          </cell>
          <cell r="V460">
            <v>0</v>
          </cell>
        </row>
        <row r="461">
          <cell r="O461">
            <v>152.30000000000001</v>
          </cell>
          <cell r="P461">
            <v>56</v>
          </cell>
          <cell r="R461">
            <v>-53.35</v>
          </cell>
          <cell r="V461">
            <v>0</v>
          </cell>
        </row>
        <row r="462">
          <cell r="O462">
            <v>42.01</v>
          </cell>
          <cell r="P462">
            <v>55</v>
          </cell>
          <cell r="R462">
            <v>-49.58</v>
          </cell>
          <cell r="V462">
            <v>0</v>
          </cell>
        </row>
        <row r="463">
          <cell r="O463">
            <v>-40.43</v>
          </cell>
          <cell r="P463">
            <v>55</v>
          </cell>
          <cell r="R463">
            <v>-42.43</v>
          </cell>
          <cell r="V463">
            <v>0</v>
          </cell>
        </row>
        <row r="464">
          <cell r="O464">
            <v>-38.94</v>
          </cell>
          <cell r="P464">
            <v>55</v>
          </cell>
          <cell r="R464">
            <v>-43.19</v>
          </cell>
          <cell r="V464">
            <v>0</v>
          </cell>
        </row>
        <row r="465">
          <cell r="O465">
            <v>-8.34</v>
          </cell>
          <cell r="P465">
            <v>56</v>
          </cell>
          <cell r="R465">
            <v>-40.03</v>
          </cell>
          <cell r="V465">
            <v>0</v>
          </cell>
        </row>
        <row r="466">
          <cell r="O466">
            <v>-14.39</v>
          </cell>
          <cell r="P466">
            <v>59</v>
          </cell>
          <cell r="R466">
            <v>-49.36</v>
          </cell>
          <cell r="V466">
            <v>1184.43</v>
          </cell>
        </row>
        <row r="467">
          <cell r="O467">
            <v>128.46</v>
          </cell>
          <cell r="P467">
            <v>62</v>
          </cell>
          <cell r="R467">
            <v>-75.099999999999994</v>
          </cell>
          <cell r="V467">
            <v>1326.89</v>
          </cell>
        </row>
        <row r="468">
          <cell r="O468">
            <v>168.51</v>
          </cell>
          <cell r="P468">
            <v>62</v>
          </cell>
          <cell r="R468">
            <v>-62.05</v>
          </cell>
          <cell r="V468">
            <v>1056.31</v>
          </cell>
        </row>
        <row r="469">
          <cell r="O469">
            <v>659.14</v>
          </cell>
          <cell r="P469">
            <v>64</v>
          </cell>
          <cell r="R469">
            <v>-13.6</v>
          </cell>
          <cell r="V469">
            <v>1202.83</v>
          </cell>
        </row>
        <row r="470">
          <cell r="O470">
            <v>22.58</v>
          </cell>
          <cell r="P470">
            <v>65</v>
          </cell>
          <cell r="R470">
            <v>-61.39</v>
          </cell>
          <cell r="V470">
            <v>1407.34</v>
          </cell>
        </row>
        <row r="471">
          <cell r="O471">
            <v>-70.73</v>
          </cell>
          <cell r="P471">
            <v>65</v>
          </cell>
          <cell r="R471">
            <v>-55.78</v>
          </cell>
          <cell r="V471">
            <v>433.68</v>
          </cell>
        </row>
        <row r="472">
          <cell r="O472">
            <v>65.97</v>
          </cell>
          <cell r="P472">
            <v>65</v>
          </cell>
          <cell r="R472">
            <v>-65.38</v>
          </cell>
          <cell r="V472">
            <v>420.2</v>
          </cell>
        </row>
        <row r="473">
          <cell r="O473">
            <v>85.86</v>
          </cell>
          <cell r="P473">
            <v>65</v>
          </cell>
          <cell r="R473">
            <v>-83.76</v>
          </cell>
          <cell r="V473">
            <v>654.98</v>
          </cell>
        </row>
        <row r="474">
          <cell r="O474">
            <v>12.82</v>
          </cell>
          <cell r="P474">
            <v>65</v>
          </cell>
          <cell r="R474">
            <v>-58.78</v>
          </cell>
          <cell r="V474">
            <v>1052.25</v>
          </cell>
        </row>
        <row r="475">
          <cell r="O475">
            <v>-207.2</v>
          </cell>
          <cell r="P475">
            <v>64</v>
          </cell>
          <cell r="R475">
            <v>-64.75</v>
          </cell>
          <cell r="V475">
            <v>512.36</v>
          </cell>
        </row>
        <row r="476">
          <cell r="O476">
            <v>-116</v>
          </cell>
          <cell r="P476">
            <v>65</v>
          </cell>
          <cell r="R476">
            <v>-55.1</v>
          </cell>
          <cell r="V476">
            <v>571.12</v>
          </cell>
        </row>
        <row r="477">
          <cell r="O477">
            <v>-77.22</v>
          </cell>
          <cell r="P477">
            <v>67</v>
          </cell>
          <cell r="R477">
            <v>-66.44</v>
          </cell>
          <cell r="V477">
            <v>490.28</v>
          </cell>
        </row>
        <row r="478">
          <cell r="O478">
            <v>-377.12</v>
          </cell>
          <cell r="P478">
            <v>67</v>
          </cell>
          <cell r="R478">
            <v>-74.41</v>
          </cell>
          <cell r="V478">
            <v>615.41</v>
          </cell>
        </row>
        <row r="479">
          <cell r="O479">
            <v>-398.91</v>
          </cell>
          <cell r="P479">
            <v>66</v>
          </cell>
          <cell r="R479">
            <v>-32.14</v>
          </cell>
          <cell r="V479">
            <v>573.46</v>
          </cell>
        </row>
        <row r="480">
          <cell r="O480">
            <v>-181.53</v>
          </cell>
          <cell r="P480">
            <v>65</v>
          </cell>
          <cell r="R480">
            <v>-79.38</v>
          </cell>
          <cell r="V480">
            <v>465.05</v>
          </cell>
        </row>
        <row r="481">
          <cell r="O481">
            <v>12.62</v>
          </cell>
          <cell r="P481">
            <v>63</v>
          </cell>
          <cell r="R481">
            <v>-90.02</v>
          </cell>
          <cell r="V481">
            <v>296.39999999999998</v>
          </cell>
        </row>
        <row r="482">
          <cell r="O482">
            <v>17.670000000000002</v>
          </cell>
          <cell r="P482">
            <v>61</v>
          </cell>
          <cell r="R482">
            <v>-67.680000000000007</v>
          </cell>
          <cell r="V482">
            <v>318.20999999999998</v>
          </cell>
        </row>
        <row r="483">
          <cell r="O483">
            <v>-73</v>
          </cell>
          <cell r="P483">
            <v>58</v>
          </cell>
          <cell r="R483">
            <v>-54.67</v>
          </cell>
          <cell r="V483">
            <v>325.8</v>
          </cell>
        </row>
        <row r="484">
          <cell r="O484">
            <v>57.8</v>
          </cell>
          <cell r="P484">
            <v>55</v>
          </cell>
          <cell r="R484">
            <v>-13.93</v>
          </cell>
          <cell r="V484">
            <v>0</v>
          </cell>
        </row>
        <row r="485">
          <cell r="O485">
            <v>312.77</v>
          </cell>
          <cell r="P485">
            <v>56</v>
          </cell>
          <cell r="R485">
            <v>-15.95</v>
          </cell>
          <cell r="V485">
            <v>0</v>
          </cell>
        </row>
        <row r="486">
          <cell r="O486">
            <v>-9.3699999999999992</v>
          </cell>
          <cell r="P486">
            <v>54</v>
          </cell>
          <cell r="R486">
            <v>-15.4</v>
          </cell>
          <cell r="V486">
            <v>0</v>
          </cell>
        </row>
        <row r="487">
          <cell r="O487">
            <v>62.31</v>
          </cell>
          <cell r="P487">
            <v>54</v>
          </cell>
          <cell r="R487">
            <v>-31.03</v>
          </cell>
          <cell r="V487">
            <v>0</v>
          </cell>
        </row>
        <row r="488">
          <cell r="O488">
            <v>30.54</v>
          </cell>
          <cell r="P488">
            <v>54</v>
          </cell>
          <cell r="R488">
            <v>-28.85</v>
          </cell>
          <cell r="V488">
            <v>0</v>
          </cell>
        </row>
        <row r="489">
          <cell r="O489">
            <v>22.15</v>
          </cell>
          <cell r="P489">
            <v>55</v>
          </cell>
          <cell r="R489">
            <v>-30.22</v>
          </cell>
          <cell r="V489">
            <v>0</v>
          </cell>
        </row>
        <row r="490">
          <cell r="O490">
            <v>36.6</v>
          </cell>
          <cell r="P490">
            <v>56</v>
          </cell>
          <cell r="R490">
            <v>-40.17</v>
          </cell>
          <cell r="V490">
            <v>0</v>
          </cell>
        </row>
        <row r="491">
          <cell r="O491">
            <v>7.61</v>
          </cell>
          <cell r="P491">
            <v>57</v>
          </cell>
          <cell r="R491">
            <v>-43.56</v>
          </cell>
          <cell r="V491">
            <v>0</v>
          </cell>
        </row>
        <row r="492">
          <cell r="O492">
            <v>16.600000000000001</v>
          </cell>
          <cell r="P492">
            <v>57</v>
          </cell>
          <cell r="R492">
            <v>-64.040000000000006</v>
          </cell>
          <cell r="V492">
            <v>0</v>
          </cell>
        </row>
        <row r="493">
          <cell r="O493">
            <v>266.81</v>
          </cell>
          <cell r="P493">
            <v>59</v>
          </cell>
          <cell r="R493">
            <v>-65</v>
          </cell>
          <cell r="V493">
            <v>965.94</v>
          </cell>
        </row>
        <row r="494">
          <cell r="O494">
            <v>904.42</v>
          </cell>
          <cell r="P494">
            <v>60</v>
          </cell>
          <cell r="R494">
            <v>-72.010000000000005</v>
          </cell>
          <cell r="V494">
            <v>1480.93</v>
          </cell>
        </row>
        <row r="495">
          <cell r="O495">
            <v>624.82000000000005</v>
          </cell>
          <cell r="P495">
            <v>60</v>
          </cell>
          <cell r="R495">
            <v>-77.260000000000005</v>
          </cell>
          <cell r="V495">
            <v>1370.58</v>
          </cell>
        </row>
        <row r="496">
          <cell r="O496">
            <v>307.99</v>
          </cell>
          <cell r="P496">
            <v>59</v>
          </cell>
          <cell r="R496">
            <v>-85.27</v>
          </cell>
          <cell r="V496">
            <v>817.27</v>
          </cell>
        </row>
        <row r="497">
          <cell r="O497">
            <v>56.82</v>
          </cell>
          <cell r="P497">
            <v>59</v>
          </cell>
          <cell r="R497">
            <v>-69.17</v>
          </cell>
          <cell r="V497">
            <v>288.62</v>
          </cell>
        </row>
        <row r="498">
          <cell r="O498">
            <v>-10.61</v>
          </cell>
          <cell r="P498">
            <v>59</v>
          </cell>
          <cell r="R498">
            <v>-44.05</v>
          </cell>
          <cell r="V498">
            <v>305.18</v>
          </cell>
        </row>
        <row r="499">
          <cell r="O499">
            <v>-19.11</v>
          </cell>
          <cell r="P499">
            <v>58</v>
          </cell>
          <cell r="R499">
            <v>-56.35</v>
          </cell>
          <cell r="V499">
            <v>0</v>
          </cell>
        </row>
        <row r="500">
          <cell r="O500">
            <v>-2.71</v>
          </cell>
          <cell r="P500">
            <v>59</v>
          </cell>
          <cell r="R500">
            <v>-66.180000000000007</v>
          </cell>
          <cell r="V500">
            <v>0</v>
          </cell>
        </row>
        <row r="501">
          <cell r="O501">
            <v>281.77999999999997</v>
          </cell>
          <cell r="P501">
            <v>61</v>
          </cell>
          <cell r="R501">
            <v>-88.24</v>
          </cell>
          <cell r="V501">
            <v>594.5</v>
          </cell>
        </row>
        <row r="502">
          <cell r="O502">
            <v>484.84</v>
          </cell>
          <cell r="P502">
            <v>62</v>
          </cell>
          <cell r="R502">
            <v>-145.68</v>
          </cell>
          <cell r="V502">
            <v>484.1</v>
          </cell>
        </row>
        <row r="503">
          <cell r="O503">
            <v>79.75</v>
          </cell>
          <cell r="P503">
            <v>61</v>
          </cell>
          <cell r="R503">
            <v>-128.28</v>
          </cell>
          <cell r="V503">
            <v>276.79000000000002</v>
          </cell>
        </row>
        <row r="504">
          <cell r="O504">
            <v>95.3</v>
          </cell>
          <cell r="P504">
            <v>61</v>
          </cell>
          <cell r="R504">
            <v>-103.35</v>
          </cell>
          <cell r="V504">
            <v>0</v>
          </cell>
        </row>
        <row r="505">
          <cell r="O505">
            <v>80.48</v>
          </cell>
          <cell r="P505">
            <v>60</v>
          </cell>
          <cell r="R505">
            <v>-111.4</v>
          </cell>
          <cell r="V505">
            <v>0</v>
          </cell>
        </row>
        <row r="506">
          <cell r="O506">
            <v>85.61</v>
          </cell>
          <cell r="P506">
            <v>58</v>
          </cell>
          <cell r="R506">
            <v>-80.39</v>
          </cell>
          <cell r="V506">
            <v>0</v>
          </cell>
        </row>
        <row r="507">
          <cell r="O507">
            <v>117.16</v>
          </cell>
          <cell r="P507">
            <v>56</v>
          </cell>
          <cell r="R507">
            <v>-74.31</v>
          </cell>
          <cell r="V507">
            <v>0</v>
          </cell>
        </row>
        <row r="508">
          <cell r="O508">
            <v>730.47</v>
          </cell>
          <cell r="P508">
            <v>54</v>
          </cell>
          <cell r="R508">
            <v>-12.79</v>
          </cell>
          <cell r="V508">
            <v>0</v>
          </cell>
        </row>
        <row r="509">
          <cell r="O509">
            <v>38.07</v>
          </cell>
          <cell r="P509">
            <v>52</v>
          </cell>
          <cell r="R509">
            <v>-50.44</v>
          </cell>
          <cell r="V509">
            <v>0</v>
          </cell>
        </row>
        <row r="510">
          <cell r="O510">
            <v>88.91</v>
          </cell>
          <cell r="P510">
            <v>52</v>
          </cell>
          <cell r="R510">
            <v>-51.88</v>
          </cell>
          <cell r="V510">
            <v>0</v>
          </cell>
        </row>
        <row r="511">
          <cell r="O511">
            <v>30.13</v>
          </cell>
          <cell r="P511">
            <v>51</v>
          </cell>
          <cell r="R511">
            <v>-45.87</v>
          </cell>
          <cell r="V511">
            <v>0</v>
          </cell>
        </row>
        <row r="512">
          <cell r="O512">
            <v>31.62</v>
          </cell>
          <cell r="P512">
            <v>51</v>
          </cell>
          <cell r="R512">
            <v>-41.25</v>
          </cell>
          <cell r="V512">
            <v>0</v>
          </cell>
        </row>
        <row r="513">
          <cell r="O513">
            <v>55.6</v>
          </cell>
          <cell r="P513">
            <v>51</v>
          </cell>
          <cell r="R513">
            <v>-46.84</v>
          </cell>
          <cell r="V513">
            <v>0</v>
          </cell>
        </row>
        <row r="514">
          <cell r="O514">
            <v>45.47</v>
          </cell>
          <cell r="P514">
            <v>52</v>
          </cell>
          <cell r="R514">
            <v>-42.44</v>
          </cell>
          <cell r="V514">
            <v>0</v>
          </cell>
        </row>
        <row r="515">
          <cell r="O515">
            <v>194.27</v>
          </cell>
          <cell r="P515">
            <v>52</v>
          </cell>
          <cell r="R515">
            <v>-54.46</v>
          </cell>
          <cell r="V515">
            <v>0</v>
          </cell>
        </row>
        <row r="516">
          <cell r="O516">
            <v>22.31</v>
          </cell>
          <cell r="P516">
            <v>53</v>
          </cell>
          <cell r="R516">
            <v>-43.56</v>
          </cell>
          <cell r="V516">
            <v>0</v>
          </cell>
        </row>
        <row r="517">
          <cell r="O517">
            <v>40.630000000000003</v>
          </cell>
          <cell r="P517">
            <v>55</v>
          </cell>
          <cell r="R517">
            <v>-75.989999999999995</v>
          </cell>
          <cell r="V517">
            <v>0</v>
          </cell>
        </row>
        <row r="518">
          <cell r="O518">
            <v>57.08</v>
          </cell>
          <cell r="P518">
            <v>57</v>
          </cell>
          <cell r="R518">
            <v>-91.97</v>
          </cell>
          <cell r="V518">
            <v>0</v>
          </cell>
        </row>
        <row r="519">
          <cell r="O519">
            <v>55.91</v>
          </cell>
          <cell r="P519">
            <v>58</v>
          </cell>
          <cell r="R519">
            <v>-94.94</v>
          </cell>
          <cell r="V519">
            <v>0</v>
          </cell>
        </row>
        <row r="520">
          <cell r="O520">
            <v>86.29</v>
          </cell>
          <cell r="P520">
            <v>58</v>
          </cell>
          <cell r="R520">
            <v>-84.91</v>
          </cell>
          <cell r="V520">
            <v>0</v>
          </cell>
        </row>
        <row r="521">
          <cell r="O521">
            <v>18.809999999999999</v>
          </cell>
          <cell r="P521">
            <v>58</v>
          </cell>
          <cell r="R521">
            <v>-72.02</v>
          </cell>
          <cell r="V521">
            <v>0</v>
          </cell>
        </row>
        <row r="522">
          <cell r="O522">
            <v>38.9</v>
          </cell>
          <cell r="P522">
            <v>59</v>
          </cell>
          <cell r="R522">
            <v>-68.88</v>
          </cell>
          <cell r="V522">
            <v>0</v>
          </cell>
        </row>
        <row r="523">
          <cell r="O523">
            <v>34.81</v>
          </cell>
          <cell r="P523">
            <v>58</v>
          </cell>
          <cell r="R523">
            <v>-76.63</v>
          </cell>
          <cell r="V523">
            <v>0</v>
          </cell>
        </row>
        <row r="524">
          <cell r="O524">
            <v>-11.46</v>
          </cell>
          <cell r="P524">
            <v>59</v>
          </cell>
          <cell r="R524">
            <v>-52.29</v>
          </cell>
          <cell r="V524">
            <v>0</v>
          </cell>
        </row>
        <row r="525">
          <cell r="O525">
            <v>218.54</v>
          </cell>
          <cell r="P525">
            <v>61</v>
          </cell>
          <cell r="R525">
            <v>-61.41</v>
          </cell>
          <cell r="V525">
            <v>663.54</v>
          </cell>
        </row>
        <row r="526">
          <cell r="O526">
            <v>223.06</v>
          </cell>
          <cell r="P526">
            <v>62</v>
          </cell>
          <cell r="R526">
            <v>-89.67</v>
          </cell>
          <cell r="V526">
            <v>191.85</v>
          </cell>
        </row>
        <row r="527">
          <cell r="O527">
            <v>569.14</v>
          </cell>
          <cell r="P527">
            <v>63</v>
          </cell>
          <cell r="R527">
            <v>-86.67</v>
          </cell>
          <cell r="V527">
            <v>195.82</v>
          </cell>
        </row>
        <row r="528">
          <cell r="O528">
            <v>153.62</v>
          </cell>
          <cell r="P528">
            <v>63</v>
          </cell>
          <cell r="R528">
            <v>-115.68</v>
          </cell>
          <cell r="V528">
            <v>361.07</v>
          </cell>
        </row>
        <row r="529">
          <cell r="O529">
            <v>125.62</v>
          </cell>
          <cell r="P529">
            <v>62</v>
          </cell>
          <cell r="R529">
            <v>-131.24</v>
          </cell>
          <cell r="V529">
            <v>369.61</v>
          </cell>
        </row>
        <row r="530">
          <cell r="O530">
            <v>78.88</v>
          </cell>
          <cell r="P530">
            <v>61</v>
          </cell>
          <cell r="R530">
            <v>-123.04</v>
          </cell>
          <cell r="V530">
            <v>0</v>
          </cell>
        </row>
        <row r="531">
          <cell r="O531">
            <v>77.12</v>
          </cell>
          <cell r="P531">
            <v>59</v>
          </cell>
          <cell r="R531">
            <v>-96.51</v>
          </cell>
          <cell r="V531">
            <v>0</v>
          </cell>
        </row>
        <row r="532">
          <cell r="O532">
            <v>47.28</v>
          </cell>
          <cell r="P532">
            <v>59</v>
          </cell>
          <cell r="R532">
            <v>-77.05</v>
          </cell>
          <cell r="V532">
            <v>0</v>
          </cell>
        </row>
        <row r="533">
          <cell r="O533">
            <v>-3.96</v>
          </cell>
          <cell r="P533">
            <v>59</v>
          </cell>
          <cell r="R533">
            <v>-67.62</v>
          </cell>
          <cell r="V533">
            <v>0</v>
          </cell>
        </row>
        <row r="534">
          <cell r="O534">
            <v>-0.73</v>
          </cell>
          <cell r="P534">
            <v>59</v>
          </cell>
          <cell r="R534">
            <v>-57.19</v>
          </cell>
          <cell r="V534">
            <v>0</v>
          </cell>
        </row>
        <row r="535">
          <cell r="O535">
            <v>11.11</v>
          </cell>
          <cell r="P535">
            <v>59</v>
          </cell>
          <cell r="R535">
            <v>-66.540000000000006</v>
          </cell>
          <cell r="V535">
            <v>0</v>
          </cell>
        </row>
        <row r="536">
          <cell r="O536">
            <v>62.59</v>
          </cell>
          <cell r="P536">
            <v>59</v>
          </cell>
          <cell r="R536">
            <v>-86.83</v>
          </cell>
          <cell r="V536">
            <v>0</v>
          </cell>
        </row>
        <row r="537">
          <cell r="O537">
            <v>68.11</v>
          </cell>
          <cell r="P537">
            <v>60</v>
          </cell>
          <cell r="R537">
            <v>-47.68</v>
          </cell>
          <cell r="V537">
            <v>0</v>
          </cell>
        </row>
        <row r="538">
          <cell r="O538">
            <v>69.23</v>
          </cell>
          <cell r="P538">
            <v>63</v>
          </cell>
          <cell r="R538">
            <v>-113.75</v>
          </cell>
          <cell r="V538">
            <v>0</v>
          </cell>
        </row>
        <row r="539">
          <cell r="O539">
            <v>173.27</v>
          </cell>
          <cell r="P539">
            <v>66</v>
          </cell>
          <cell r="R539">
            <v>-154.88</v>
          </cell>
          <cell r="V539">
            <v>0</v>
          </cell>
        </row>
        <row r="540">
          <cell r="O540">
            <v>258.26</v>
          </cell>
          <cell r="P540">
            <v>68</v>
          </cell>
          <cell r="R540">
            <v>-168.74</v>
          </cell>
          <cell r="V540">
            <v>344.19</v>
          </cell>
        </row>
        <row r="541">
          <cell r="O541">
            <v>267.48</v>
          </cell>
          <cell r="P541">
            <v>70</v>
          </cell>
          <cell r="R541">
            <v>-204.95</v>
          </cell>
          <cell r="V541">
            <v>379.03</v>
          </cell>
        </row>
        <row r="542">
          <cell r="O542">
            <v>153.07</v>
          </cell>
          <cell r="P542">
            <v>72</v>
          </cell>
          <cell r="R542">
            <v>-180.01</v>
          </cell>
          <cell r="V542">
            <v>0</v>
          </cell>
        </row>
        <row r="543">
          <cell r="O543">
            <v>156.08000000000001</v>
          </cell>
          <cell r="P543">
            <v>72</v>
          </cell>
          <cell r="R543">
            <v>-176.36</v>
          </cell>
          <cell r="V543">
            <v>0</v>
          </cell>
        </row>
        <row r="544">
          <cell r="O544">
            <v>69.45</v>
          </cell>
          <cell r="P544">
            <v>72</v>
          </cell>
          <cell r="R544">
            <v>-142.52000000000001</v>
          </cell>
          <cell r="V544">
            <v>0</v>
          </cell>
        </row>
        <row r="545">
          <cell r="O545">
            <v>66.209999999999994</v>
          </cell>
          <cell r="P545">
            <v>73</v>
          </cell>
          <cell r="R545">
            <v>-137.96</v>
          </cell>
          <cell r="V545">
            <v>0</v>
          </cell>
        </row>
        <row r="546">
          <cell r="O546">
            <v>40.69</v>
          </cell>
          <cell r="P546">
            <v>72</v>
          </cell>
          <cell r="R546">
            <v>-124.38</v>
          </cell>
          <cell r="V546">
            <v>0</v>
          </cell>
        </row>
        <row r="547">
          <cell r="O547">
            <v>15.67</v>
          </cell>
          <cell r="P547">
            <v>71</v>
          </cell>
          <cell r="R547">
            <v>-105.96</v>
          </cell>
          <cell r="V547">
            <v>0</v>
          </cell>
        </row>
        <row r="548">
          <cell r="O548">
            <v>-14.66</v>
          </cell>
          <cell r="P548">
            <v>71</v>
          </cell>
          <cell r="R548">
            <v>-130.37</v>
          </cell>
          <cell r="V548">
            <v>172.35</v>
          </cell>
        </row>
        <row r="549">
          <cell r="O549">
            <v>4.17</v>
          </cell>
          <cell r="P549">
            <v>73</v>
          </cell>
          <cell r="R549">
            <v>-200.49</v>
          </cell>
          <cell r="V549">
            <v>248.24</v>
          </cell>
        </row>
        <row r="550">
          <cell r="O550">
            <v>57.26</v>
          </cell>
          <cell r="P550">
            <v>75</v>
          </cell>
          <cell r="R550">
            <v>-322.37</v>
          </cell>
          <cell r="V550">
            <v>983.93</v>
          </cell>
        </row>
        <row r="551">
          <cell r="O551">
            <v>37.950000000000003</v>
          </cell>
          <cell r="P551">
            <v>74</v>
          </cell>
          <cell r="R551">
            <v>-324.02999999999997</v>
          </cell>
          <cell r="V551">
            <v>626.46</v>
          </cell>
        </row>
        <row r="552">
          <cell r="O552">
            <v>39.6</v>
          </cell>
          <cell r="P552">
            <v>73</v>
          </cell>
          <cell r="R552">
            <v>-330.35</v>
          </cell>
          <cell r="V552">
            <v>445.64</v>
          </cell>
        </row>
        <row r="553">
          <cell r="O553">
            <v>71.14</v>
          </cell>
          <cell r="P553">
            <v>71</v>
          </cell>
          <cell r="R553">
            <v>-311.72000000000003</v>
          </cell>
          <cell r="V553">
            <v>447.28</v>
          </cell>
        </row>
        <row r="554">
          <cell r="O554">
            <v>60.55</v>
          </cell>
          <cell r="P554">
            <v>69</v>
          </cell>
          <cell r="R554">
            <v>-247.08</v>
          </cell>
          <cell r="V554">
            <v>388.09</v>
          </cell>
        </row>
        <row r="555">
          <cell r="O555">
            <v>187.58</v>
          </cell>
          <cell r="P555">
            <v>66</v>
          </cell>
          <cell r="R555">
            <v>-255.19</v>
          </cell>
          <cell r="V555">
            <v>441.03</v>
          </cell>
        </row>
        <row r="556">
          <cell r="O556">
            <v>175.56</v>
          </cell>
          <cell r="P556">
            <v>64</v>
          </cell>
          <cell r="R556">
            <v>-172.38</v>
          </cell>
          <cell r="V556">
            <v>0</v>
          </cell>
        </row>
        <row r="557">
          <cell r="O557">
            <v>63.92</v>
          </cell>
          <cell r="P557">
            <v>67</v>
          </cell>
          <cell r="R557">
            <v>-117.14</v>
          </cell>
          <cell r="V557">
            <v>0</v>
          </cell>
        </row>
        <row r="558">
          <cell r="O558">
            <v>71.37</v>
          </cell>
          <cell r="P558">
            <v>67</v>
          </cell>
          <cell r="R558">
            <v>-135.29</v>
          </cell>
          <cell r="V558">
            <v>0</v>
          </cell>
        </row>
        <row r="559">
          <cell r="O559">
            <v>63.36</v>
          </cell>
          <cell r="P559">
            <v>67</v>
          </cell>
          <cell r="R559">
            <v>-139.44</v>
          </cell>
          <cell r="V559">
            <v>0</v>
          </cell>
        </row>
        <row r="560">
          <cell r="O560">
            <v>53.13</v>
          </cell>
          <cell r="P560">
            <v>67</v>
          </cell>
          <cell r="R560">
            <v>-129.26</v>
          </cell>
          <cell r="V560">
            <v>0</v>
          </cell>
        </row>
        <row r="561">
          <cell r="O561">
            <v>65.59</v>
          </cell>
          <cell r="P561">
            <v>69</v>
          </cell>
          <cell r="R561">
            <v>-137.25</v>
          </cell>
          <cell r="V561">
            <v>0</v>
          </cell>
        </row>
        <row r="562">
          <cell r="O562">
            <v>149.74</v>
          </cell>
          <cell r="P562">
            <v>72</v>
          </cell>
          <cell r="R562">
            <v>-137.80000000000001</v>
          </cell>
          <cell r="V562">
            <v>353.4</v>
          </cell>
        </row>
        <row r="563">
          <cell r="O563">
            <v>77.209999999999994</v>
          </cell>
          <cell r="P563">
            <v>76</v>
          </cell>
          <cell r="R563">
            <v>-170.54</v>
          </cell>
          <cell r="V563">
            <v>841.74</v>
          </cell>
        </row>
        <row r="564">
          <cell r="O564">
            <v>-57.39</v>
          </cell>
          <cell r="P564">
            <v>78</v>
          </cell>
          <cell r="R564">
            <v>-161.72</v>
          </cell>
          <cell r="V564">
            <v>1606.94</v>
          </cell>
        </row>
        <row r="565">
          <cell r="O565">
            <v>-26.5</v>
          </cell>
          <cell r="P565">
            <v>79</v>
          </cell>
          <cell r="R565">
            <v>-155.94999999999999</v>
          </cell>
          <cell r="V565">
            <v>1076.0899999999999</v>
          </cell>
        </row>
        <row r="566">
          <cell r="O566">
            <v>5.92</v>
          </cell>
          <cell r="P566">
            <v>78</v>
          </cell>
          <cell r="R566">
            <v>-131.29</v>
          </cell>
          <cell r="V566">
            <v>573.41999999999996</v>
          </cell>
        </row>
        <row r="567">
          <cell r="O567">
            <v>-37.99</v>
          </cell>
          <cell r="P567">
            <v>77</v>
          </cell>
          <cell r="R567">
            <v>-130.68</v>
          </cell>
          <cell r="V567">
            <v>0</v>
          </cell>
        </row>
        <row r="568">
          <cell r="O568">
            <v>3.79</v>
          </cell>
          <cell r="P568">
            <v>76</v>
          </cell>
          <cell r="R568">
            <v>-146.85</v>
          </cell>
          <cell r="V568">
            <v>0</v>
          </cell>
        </row>
        <row r="569">
          <cell r="O569">
            <v>-23.65</v>
          </cell>
          <cell r="P569">
            <v>75</v>
          </cell>
          <cell r="R569">
            <v>-107.23</v>
          </cell>
          <cell r="V569">
            <v>0</v>
          </cell>
        </row>
        <row r="570">
          <cell r="O570">
            <v>100.07</v>
          </cell>
          <cell r="P570">
            <v>74</v>
          </cell>
          <cell r="R570">
            <v>-90.04</v>
          </cell>
          <cell r="V570">
            <v>0</v>
          </cell>
        </row>
        <row r="571">
          <cell r="O571">
            <v>125.76</v>
          </cell>
          <cell r="P571">
            <v>73</v>
          </cell>
          <cell r="R571">
            <v>-94.17</v>
          </cell>
          <cell r="V571">
            <v>0</v>
          </cell>
        </row>
        <row r="572">
          <cell r="O572">
            <v>55.87</v>
          </cell>
          <cell r="P572">
            <v>73</v>
          </cell>
          <cell r="R572">
            <v>-108.41</v>
          </cell>
          <cell r="V572">
            <v>0</v>
          </cell>
        </row>
        <row r="573">
          <cell r="O573">
            <v>230.57</v>
          </cell>
          <cell r="P573">
            <v>76</v>
          </cell>
          <cell r="R573">
            <v>-181.1</v>
          </cell>
          <cell r="V573">
            <v>665.37</v>
          </cell>
        </row>
        <row r="574">
          <cell r="O574">
            <v>170.38</v>
          </cell>
          <cell r="P574">
            <v>78</v>
          </cell>
          <cell r="R574">
            <v>-180.76</v>
          </cell>
          <cell r="V574">
            <v>482.15</v>
          </cell>
        </row>
        <row r="575">
          <cell r="O575">
            <v>55.88</v>
          </cell>
          <cell r="P575">
            <v>78</v>
          </cell>
          <cell r="R575">
            <v>-173.51</v>
          </cell>
          <cell r="V575">
            <v>289.83</v>
          </cell>
        </row>
        <row r="576">
          <cell r="O576">
            <v>55.72</v>
          </cell>
          <cell r="P576">
            <v>78</v>
          </cell>
          <cell r="R576">
            <v>-184.69</v>
          </cell>
          <cell r="V576">
            <v>0</v>
          </cell>
        </row>
        <row r="577">
          <cell r="O577">
            <v>99.06</v>
          </cell>
          <cell r="P577">
            <v>78</v>
          </cell>
          <cell r="R577">
            <v>-228.34</v>
          </cell>
          <cell r="V577">
            <v>0</v>
          </cell>
        </row>
        <row r="578">
          <cell r="O578">
            <v>54.93</v>
          </cell>
          <cell r="P578">
            <v>76</v>
          </cell>
          <cell r="R578">
            <v>-150.79</v>
          </cell>
          <cell r="V578">
            <v>0</v>
          </cell>
        </row>
        <row r="579">
          <cell r="O579">
            <v>87.17</v>
          </cell>
          <cell r="P579">
            <v>74</v>
          </cell>
          <cell r="R579">
            <v>-166.4</v>
          </cell>
          <cell r="V579">
            <v>292.55</v>
          </cell>
        </row>
        <row r="580">
          <cell r="O580">
            <v>81.349999999999994</v>
          </cell>
          <cell r="P580">
            <v>72</v>
          </cell>
          <cell r="R580">
            <v>-143.88999999999999</v>
          </cell>
          <cell r="V580">
            <v>0</v>
          </cell>
        </row>
        <row r="581">
          <cell r="O581">
            <v>29.41</v>
          </cell>
          <cell r="P581">
            <v>64</v>
          </cell>
          <cell r="R581">
            <v>-112.99</v>
          </cell>
          <cell r="V581">
            <v>0</v>
          </cell>
        </row>
        <row r="582">
          <cell r="O582">
            <v>16.079999999999998</v>
          </cell>
          <cell r="P582">
            <v>63</v>
          </cell>
          <cell r="R582">
            <v>-101.62</v>
          </cell>
          <cell r="V582">
            <v>0</v>
          </cell>
        </row>
        <row r="583">
          <cell r="O583">
            <v>12.88</v>
          </cell>
          <cell r="P583">
            <v>63</v>
          </cell>
          <cell r="R583">
            <v>-97.73</v>
          </cell>
          <cell r="V583">
            <v>0</v>
          </cell>
        </row>
        <row r="584">
          <cell r="O584">
            <v>16.93</v>
          </cell>
          <cell r="P584">
            <v>63</v>
          </cell>
          <cell r="R584">
            <v>-85.36</v>
          </cell>
          <cell r="V584">
            <v>0</v>
          </cell>
        </row>
        <row r="585">
          <cell r="O585">
            <v>-270.08999999999997</v>
          </cell>
          <cell r="P585">
            <v>64</v>
          </cell>
          <cell r="R585">
            <v>-83.5</v>
          </cell>
          <cell r="V585">
            <v>0</v>
          </cell>
        </row>
        <row r="586">
          <cell r="O586">
            <v>-28.62</v>
          </cell>
          <cell r="P586">
            <v>66</v>
          </cell>
          <cell r="R586">
            <v>-115.99</v>
          </cell>
          <cell r="V586">
            <v>347.67</v>
          </cell>
        </row>
        <row r="587">
          <cell r="O587">
            <v>-212.9</v>
          </cell>
          <cell r="P587">
            <v>67</v>
          </cell>
          <cell r="R587">
            <v>-125.09</v>
          </cell>
          <cell r="V587">
            <v>0</v>
          </cell>
        </row>
        <row r="588">
          <cell r="O588">
            <v>3.57</v>
          </cell>
          <cell r="P588">
            <v>68</v>
          </cell>
          <cell r="R588">
            <v>-157.07</v>
          </cell>
          <cell r="V588">
            <v>742.36</v>
          </cell>
        </row>
        <row r="589">
          <cell r="O589">
            <v>-173.63</v>
          </cell>
          <cell r="P589">
            <v>69</v>
          </cell>
          <cell r="R589">
            <v>-187.83</v>
          </cell>
          <cell r="V589">
            <v>793.89</v>
          </cell>
        </row>
        <row r="590">
          <cell r="O590">
            <v>-11.9</v>
          </cell>
          <cell r="P590">
            <v>69</v>
          </cell>
          <cell r="R590">
            <v>-137.80000000000001</v>
          </cell>
          <cell r="V590">
            <v>0</v>
          </cell>
        </row>
        <row r="591">
          <cell r="O591">
            <v>1.07</v>
          </cell>
          <cell r="P591">
            <v>68</v>
          </cell>
          <cell r="R591">
            <v>-102.54</v>
          </cell>
          <cell r="V591">
            <v>0</v>
          </cell>
        </row>
        <row r="592">
          <cell r="O592">
            <v>62.23</v>
          </cell>
          <cell r="P592">
            <v>67</v>
          </cell>
          <cell r="R592">
            <v>-107.27</v>
          </cell>
          <cell r="V592">
            <v>0</v>
          </cell>
        </row>
        <row r="593">
          <cell r="O593">
            <v>14.32</v>
          </cell>
          <cell r="P593">
            <v>66</v>
          </cell>
          <cell r="R593">
            <v>-78.52</v>
          </cell>
          <cell r="V593">
            <v>0</v>
          </cell>
        </row>
        <row r="594">
          <cell r="O594">
            <v>27.57</v>
          </cell>
          <cell r="P594">
            <v>66</v>
          </cell>
          <cell r="R594">
            <v>-91.43</v>
          </cell>
          <cell r="V594">
            <v>0</v>
          </cell>
        </row>
        <row r="595">
          <cell r="O595">
            <v>157.5</v>
          </cell>
          <cell r="P595">
            <v>65</v>
          </cell>
          <cell r="R595">
            <v>-88.62</v>
          </cell>
          <cell r="V595">
            <v>0</v>
          </cell>
        </row>
        <row r="596">
          <cell r="O596">
            <v>122.92</v>
          </cell>
          <cell r="P596">
            <v>65</v>
          </cell>
          <cell r="R596">
            <v>-91.47</v>
          </cell>
          <cell r="V596">
            <v>0</v>
          </cell>
        </row>
        <row r="597">
          <cell r="O597">
            <v>65.42</v>
          </cell>
          <cell r="P597">
            <v>67</v>
          </cell>
          <cell r="R597">
            <v>-72.58</v>
          </cell>
          <cell r="V597">
            <v>0</v>
          </cell>
        </row>
        <row r="598">
          <cell r="O598">
            <v>-50.3</v>
          </cell>
          <cell r="P598">
            <v>69</v>
          </cell>
          <cell r="R598">
            <v>-96.64</v>
          </cell>
          <cell r="V598">
            <v>869.21</v>
          </cell>
        </row>
        <row r="599">
          <cell r="O599">
            <v>-18.22</v>
          </cell>
          <cell r="P599">
            <v>69</v>
          </cell>
          <cell r="R599">
            <v>-93.31</v>
          </cell>
          <cell r="V599">
            <v>0</v>
          </cell>
        </row>
        <row r="600">
          <cell r="O600">
            <v>-46.48</v>
          </cell>
          <cell r="P600">
            <v>70</v>
          </cell>
          <cell r="R600">
            <v>-94.24</v>
          </cell>
          <cell r="V600">
            <v>0</v>
          </cell>
        </row>
        <row r="601">
          <cell r="O601">
            <v>-28.99</v>
          </cell>
          <cell r="P601">
            <v>70</v>
          </cell>
          <cell r="R601">
            <v>-97.45</v>
          </cell>
          <cell r="V601">
            <v>0</v>
          </cell>
        </row>
        <row r="602">
          <cell r="O602">
            <v>0.96</v>
          </cell>
          <cell r="P602">
            <v>69</v>
          </cell>
          <cell r="R602">
            <v>-99.65</v>
          </cell>
          <cell r="V602">
            <v>0</v>
          </cell>
        </row>
        <row r="603">
          <cell r="O603">
            <v>17.23</v>
          </cell>
          <cell r="P603">
            <v>67</v>
          </cell>
          <cell r="R603">
            <v>-105.76</v>
          </cell>
          <cell r="V603">
            <v>0</v>
          </cell>
        </row>
        <row r="604">
          <cell r="O604">
            <v>123.14</v>
          </cell>
          <cell r="P604">
            <v>65</v>
          </cell>
          <cell r="R604">
            <v>-43.89</v>
          </cell>
          <cell r="V604">
            <v>0</v>
          </cell>
        </row>
        <row r="605">
          <cell r="O605">
            <v>92.1</v>
          </cell>
          <cell r="P605">
            <v>65</v>
          </cell>
          <cell r="R605">
            <v>-36.89</v>
          </cell>
          <cell r="V605">
            <v>0</v>
          </cell>
        </row>
        <row r="606">
          <cell r="O606">
            <v>71.13</v>
          </cell>
          <cell r="P606">
            <v>64</v>
          </cell>
          <cell r="R606">
            <v>-44.71</v>
          </cell>
          <cell r="V606">
            <v>0</v>
          </cell>
        </row>
        <row r="607">
          <cell r="O607">
            <v>37.9</v>
          </cell>
          <cell r="P607">
            <v>64</v>
          </cell>
          <cell r="R607">
            <v>-41.89</v>
          </cell>
          <cell r="V607">
            <v>0</v>
          </cell>
        </row>
        <row r="608">
          <cell r="O608">
            <v>94.05</v>
          </cell>
          <cell r="P608">
            <v>65</v>
          </cell>
          <cell r="R608">
            <v>-41.09</v>
          </cell>
          <cell r="V608">
            <v>0</v>
          </cell>
        </row>
        <row r="609">
          <cell r="O609">
            <v>129.80000000000001</v>
          </cell>
          <cell r="P609">
            <v>66</v>
          </cell>
          <cell r="R609">
            <v>-51.24</v>
          </cell>
          <cell r="V609">
            <v>0</v>
          </cell>
        </row>
        <row r="610">
          <cell r="O610">
            <v>171.24</v>
          </cell>
          <cell r="P610">
            <v>69</v>
          </cell>
          <cell r="R610">
            <v>-64.72</v>
          </cell>
          <cell r="V610">
            <v>396.16</v>
          </cell>
        </row>
        <row r="611">
          <cell r="O611">
            <v>276.45</v>
          </cell>
          <cell r="P611">
            <v>73</v>
          </cell>
          <cell r="R611">
            <v>-78.39</v>
          </cell>
          <cell r="V611">
            <v>1223.01</v>
          </cell>
        </row>
        <row r="612">
          <cell r="O612">
            <v>319.87</v>
          </cell>
          <cell r="P612">
            <v>75</v>
          </cell>
          <cell r="R612">
            <v>-119.11</v>
          </cell>
          <cell r="V612">
            <v>1348.94</v>
          </cell>
        </row>
        <row r="613">
          <cell r="O613">
            <v>184.97</v>
          </cell>
          <cell r="P613">
            <v>76</v>
          </cell>
          <cell r="R613">
            <v>-72.66</v>
          </cell>
          <cell r="V613">
            <v>1259.7</v>
          </cell>
        </row>
        <row r="614">
          <cell r="O614">
            <v>142.68</v>
          </cell>
          <cell r="P614">
            <v>75</v>
          </cell>
          <cell r="R614">
            <v>-78.37</v>
          </cell>
          <cell r="V614">
            <v>1585.7</v>
          </cell>
        </row>
        <row r="615">
          <cell r="O615">
            <v>-17.64</v>
          </cell>
          <cell r="P615">
            <v>75</v>
          </cell>
          <cell r="R615">
            <v>-60.58</v>
          </cell>
          <cell r="V615">
            <v>1136.52</v>
          </cell>
        </row>
        <row r="616">
          <cell r="O616">
            <v>24.43</v>
          </cell>
          <cell r="P616">
            <v>74</v>
          </cell>
          <cell r="R616">
            <v>-50.69</v>
          </cell>
          <cell r="V616">
            <v>1018.5</v>
          </cell>
        </row>
        <row r="617">
          <cell r="O617">
            <v>31.77</v>
          </cell>
          <cell r="P617">
            <v>73</v>
          </cell>
          <cell r="R617">
            <v>-48.84</v>
          </cell>
          <cell r="V617">
            <v>355.69</v>
          </cell>
        </row>
        <row r="618">
          <cell r="O618">
            <v>32.92</v>
          </cell>
          <cell r="P618">
            <v>72</v>
          </cell>
          <cell r="R618">
            <v>-46.11</v>
          </cell>
          <cell r="V618">
            <v>0</v>
          </cell>
        </row>
        <row r="619">
          <cell r="O619">
            <v>14.09</v>
          </cell>
          <cell r="P619">
            <v>72</v>
          </cell>
          <cell r="R619">
            <v>-40.549999999999997</v>
          </cell>
          <cell r="V619">
            <v>0</v>
          </cell>
        </row>
        <row r="620">
          <cell r="O620">
            <v>-26.85</v>
          </cell>
          <cell r="P620">
            <v>73</v>
          </cell>
          <cell r="R620">
            <v>-40.46</v>
          </cell>
          <cell r="V620">
            <v>0</v>
          </cell>
        </row>
        <row r="621">
          <cell r="O621">
            <v>-221.55</v>
          </cell>
          <cell r="P621">
            <v>75</v>
          </cell>
          <cell r="R621">
            <v>-50.11</v>
          </cell>
          <cell r="V621">
            <v>499.3</v>
          </cell>
        </row>
        <row r="622">
          <cell r="O622">
            <v>-166.97</v>
          </cell>
          <cell r="P622">
            <v>77</v>
          </cell>
          <cell r="R622">
            <v>-103.84</v>
          </cell>
          <cell r="V622">
            <v>668.75</v>
          </cell>
        </row>
        <row r="623">
          <cell r="O623">
            <v>-108.7</v>
          </cell>
          <cell r="P623">
            <v>77</v>
          </cell>
          <cell r="R623">
            <v>-86.87</v>
          </cell>
          <cell r="V623">
            <v>405.63</v>
          </cell>
        </row>
        <row r="624">
          <cell r="O624">
            <v>4.1100000000000003</v>
          </cell>
          <cell r="P624">
            <v>75</v>
          </cell>
          <cell r="R624">
            <v>-85.75</v>
          </cell>
          <cell r="V624">
            <v>418.32</v>
          </cell>
        </row>
        <row r="625">
          <cell r="O625">
            <v>40.19</v>
          </cell>
          <cell r="P625">
            <v>74</v>
          </cell>
          <cell r="R625">
            <v>-88.37</v>
          </cell>
          <cell r="V625">
            <v>399.91</v>
          </cell>
        </row>
        <row r="626">
          <cell r="O626">
            <v>37.369999999999997</v>
          </cell>
          <cell r="P626">
            <v>73</v>
          </cell>
          <cell r="R626">
            <v>-83.04</v>
          </cell>
          <cell r="V626">
            <v>303.58999999999997</v>
          </cell>
        </row>
        <row r="627">
          <cell r="O627">
            <v>27.32</v>
          </cell>
          <cell r="P627">
            <v>70</v>
          </cell>
          <cell r="R627">
            <v>-65.599999999999994</v>
          </cell>
          <cell r="V627">
            <v>0</v>
          </cell>
        </row>
        <row r="628">
          <cell r="O628">
            <v>147.61000000000001</v>
          </cell>
          <cell r="P628">
            <v>67</v>
          </cell>
          <cell r="R628">
            <v>-43.4</v>
          </cell>
          <cell r="V628">
            <v>0</v>
          </cell>
        </row>
        <row r="629">
          <cell r="O629">
            <v>67.23</v>
          </cell>
          <cell r="P629">
            <v>0</v>
          </cell>
          <cell r="R629">
            <v>-42.3</v>
          </cell>
          <cell r="V629">
            <v>0</v>
          </cell>
        </row>
        <row r="630">
          <cell r="O630">
            <v>133.38</v>
          </cell>
          <cell r="P630">
            <v>0</v>
          </cell>
          <cell r="R630">
            <v>-31.63</v>
          </cell>
          <cell r="V630">
            <v>0</v>
          </cell>
        </row>
        <row r="631">
          <cell r="O631">
            <v>237.72</v>
          </cell>
          <cell r="P631">
            <v>0</v>
          </cell>
          <cell r="R631">
            <v>-35.51</v>
          </cell>
          <cell r="V631">
            <v>0</v>
          </cell>
        </row>
        <row r="632">
          <cell r="O632">
            <v>120.02</v>
          </cell>
          <cell r="P632">
            <v>0</v>
          </cell>
          <cell r="R632">
            <v>-29.99</v>
          </cell>
          <cell r="V632">
            <v>311.87</v>
          </cell>
        </row>
        <row r="633">
          <cell r="O633">
            <v>112.6</v>
          </cell>
          <cell r="P633">
            <v>0</v>
          </cell>
          <cell r="R633">
            <v>-30.56</v>
          </cell>
          <cell r="V633">
            <v>0</v>
          </cell>
        </row>
        <row r="634">
          <cell r="O634">
            <v>167.61</v>
          </cell>
          <cell r="P634">
            <v>0</v>
          </cell>
          <cell r="R634">
            <v>-60.5</v>
          </cell>
          <cell r="V634">
            <v>646.6</v>
          </cell>
        </row>
        <row r="635">
          <cell r="O635">
            <v>201.03</v>
          </cell>
          <cell r="P635">
            <v>0</v>
          </cell>
          <cell r="R635">
            <v>-65.89</v>
          </cell>
          <cell r="V635">
            <v>0</v>
          </cell>
        </row>
        <row r="636">
          <cell r="O636">
            <v>1167.1400000000001</v>
          </cell>
          <cell r="P636">
            <v>0</v>
          </cell>
          <cell r="R636">
            <v>-45.78</v>
          </cell>
          <cell r="V636">
            <v>1748.61</v>
          </cell>
        </row>
        <row r="637">
          <cell r="O637">
            <v>718.37</v>
          </cell>
          <cell r="P637">
            <v>0</v>
          </cell>
          <cell r="R637">
            <v>-47.35</v>
          </cell>
          <cell r="V637">
            <v>542.30999999999995</v>
          </cell>
        </row>
        <row r="638">
          <cell r="O638">
            <v>641.34</v>
          </cell>
          <cell r="P638">
            <v>0</v>
          </cell>
          <cell r="R638">
            <v>-38.29</v>
          </cell>
          <cell r="V638">
            <v>0</v>
          </cell>
        </row>
        <row r="639">
          <cell r="O639">
            <v>290.38</v>
          </cell>
          <cell r="P639">
            <v>0</v>
          </cell>
          <cell r="R639">
            <v>-32.17</v>
          </cell>
          <cell r="V639">
            <v>0</v>
          </cell>
        </row>
        <row r="640">
          <cell r="O640">
            <v>267.51</v>
          </cell>
          <cell r="P640">
            <v>0</v>
          </cell>
          <cell r="R640">
            <v>-19.89</v>
          </cell>
          <cell r="V640">
            <v>0</v>
          </cell>
        </row>
        <row r="641">
          <cell r="O641">
            <v>230.24</v>
          </cell>
          <cell r="P641">
            <v>0</v>
          </cell>
          <cell r="R641">
            <v>-29.38</v>
          </cell>
          <cell r="V641">
            <v>0</v>
          </cell>
        </row>
        <row r="642">
          <cell r="O642">
            <v>160.47999999999999</v>
          </cell>
          <cell r="P642">
            <v>0</v>
          </cell>
          <cell r="R642">
            <v>-29.22</v>
          </cell>
          <cell r="V642">
            <v>0</v>
          </cell>
        </row>
        <row r="643">
          <cell r="O643">
            <v>176.05</v>
          </cell>
          <cell r="P643">
            <v>0</v>
          </cell>
          <cell r="R643">
            <v>-30.03</v>
          </cell>
          <cell r="V643">
            <v>0</v>
          </cell>
        </row>
        <row r="644">
          <cell r="O644">
            <v>29.75</v>
          </cell>
          <cell r="P644">
            <v>0</v>
          </cell>
          <cell r="R644">
            <v>-34.15</v>
          </cell>
          <cell r="V644">
            <v>586.72</v>
          </cell>
        </row>
        <row r="645">
          <cell r="O645">
            <v>413.31</v>
          </cell>
          <cell r="P645">
            <v>0</v>
          </cell>
          <cell r="R645">
            <v>-10.01</v>
          </cell>
          <cell r="V645">
            <v>853.41</v>
          </cell>
        </row>
        <row r="646">
          <cell r="O646">
            <v>750.03</v>
          </cell>
          <cell r="P646">
            <v>0</v>
          </cell>
          <cell r="R646">
            <v>-36.19</v>
          </cell>
          <cell r="V646">
            <v>1522.01</v>
          </cell>
        </row>
        <row r="647">
          <cell r="O647">
            <v>663.23</v>
          </cell>
          <cell r="P647">
            <v>0</v>
          </cell>
          <cell r="R647">
            <v>-36.380000000000003</v>
          </cell>
          <cell r="V647">
            <v>1129.05</v>
          </cell>
        </row>
        <row r="648">
          <cell r="O648">
            <v>314.85000000000002</v>
          </cell>
          <cell r="P648">
            <v>0</v>
          </cell>
          <cell r="R648">
            <v>-28.87</v>
          </cell>
          <cell r="V648">
            <v>650.5</v>
          </cell>
        </row>
        <row r="649">
          <cell r="O649">
            <v>293.18</v>
          </cell>
          <cell r="P649">
            <v>0</v>
          </cell>
          <cell r="R649">
            <v>-28.87</v>
          </cell>
          <cell r="V649">
            <v>0</v>
          </cell>
        </row>
        <row r="650">
          <cell r="O650">
            <v>40.17</v>
          </cell>
          <cell r="P650">
            <v>0</v>
          </cell>
          <cell r="R650">
            <v>-23.25</v>
          </cell>
          <cell r="V650">
            <v>0</v>
          </cell>
        </row>
        <row r="651">
          <cell r="O651">
            <v>-31.76</v>
          </cell>
          <cell r="P651">
            <v>0</v>
          </cell>
          <cell r="R651">
            <v>-28.38</v>
          </cell>
          <cell r="V651">
            <v>0</v>
          </cell>
        </row>
        <row r="652">
          <cell r="O652">
            <v>387.48</v>
          </cell>
          <cell r="P652">
            <v>0</v>
          </cell>
          <cell r="R652">
            <v>-12.07</v>
          </cell>
          <cell r="V652">
            <v>481.99</v>
          </cell>
        </row>
        <row r="653">
          <cell r="O653">
            <v>44.25</v>
          </cell>
          <cell r="P653">
            <v>0</v>
          </cell>
          <cell r="R653">
            <v>-24.37</v>
          </cell>
          <cell r="V653">
            <v>0</v>
          </cell>
        </row>
        <row r="654">
          <cell r="O654">
            <v>-1.23</v>
          </cell>
          <cell r="P654">
            <v>0</v>
          </cell>
          <cell r="R654">
            <v>-18.12</v>
          </cell>
          <cell r="V654">
            <v>0</v>
          </cell>
        </row>
        <row r="655">
          <cell r="O655">
            <v>81.44</v>
          </cell>
          <cell r="P655">
            <v>0</v>
          </cell>
          <cell r="R655">
            <v>-18.63</v>
          </cell>
          <cell r="V655">
            <v>0</v>
          </cell>
        </row>
        <row r="656">
          <cell r="O656">
            <v>749.44</v>
          </cell>
          <cell r="P656">
            <v>0</v>
          </cell>
          <cell r="R656">
            <v>-18.28</v>
          </cell>
          <cell r="V656">
            <v>1601.08</v>
          </cell>
        </row>
        <row r="657">
          <cell r="O657">
            <v>410.7</v>
          </cell>
          <cell r="P657">
            <v>0</v>
          </cell>
          <cell r="R657">
            <v>-32.97</v>
          </cell>
          <cell r="V657">
            <v>0</v>
          </cell>
        </row>
        <row r="658">
          <cell r="O658">
            <v>614.70000000000005</v>
          </cell>
          <cell r="P658">
            <v>0</v>
          </cell>
          <cell r="R658">
            <v>-45.36</v>
          </cell>
          <cell r="V658">
            <v>0</v>
          </cell>
        </row>
        <row r="659">
          <cell r="O659">
            <v>615.54999999999995</v>
          </cell>
          <cell r="P659">
            <v>0</v>
          </cell>
          <cell r="R659">
            <v>-43.5</v>
          </cell>
          <cell r="V659">
            <v>212.97</v>
          </cell>
        </row>
        <row r="660">
          <cell r="O660">
            <v>410.44</v>
          </cell>
          <cell r="P660">
            <v>0</v>
          </cell>
          <cell r="R660">
            <v>-48.83</v>
          </cell>
          <cell r="V660">
            <v>291.72000000000003</v>
          </cell>
        </row>
        <row r="661">
          <cell r="O661">
            <v>394.34</v>
          </cell>
          <cell r="P661">
            <v>0</v>
          </cell>
          <cell r="R661">
            <v>-16.93</v>
          </cell>
          <cell r="V661">
            <v>0</v>
          </cell>
        </row>
        <row r="662">
          <cell r="O662">
            <v>515.1</v>
          </cell>
          <cell r="P662">
            <v>0</v>
          </cell>
          <cell r="R662">
            <v>-38.69</v>
          </cell>
          <cell r="V662">
            <v>0</v>
          </cell>
        </row>
        <row r="663">
          <cell r="O663">
            <v>290.01</v>
          </cell>
          <cell r="P663">
            <v>0</v>
          </cell>
          <cell r="R663">
            <v>-39.020000000000003</v>
          </cell>
          <cell r="V663">
            <v>0</v>
          </cell>
        </row>
        <row r="664">
          <cell r="O664">
            <v>330.47</v>
          </cell>
          <cell r="P664">
            <v>0</v>
          </cell>
          <cell r="R664">
            <v>-37.880000000000003</v>
          </cell>
          <cell r="V664">
            <v>0</v>
          </cell>
        </row>
        <row r="665">
          <cell r="O665">
            <v>417.73</v>
          </cell>
          <cell r="P665">
            <v>0</v>
          </cell>
          <cell r="R665">
            <v>-13.58</v>
          </cell>
          <cell r="V665">
            <v>0</v>
          </cell>
        </row>
        <row r="666">
          <cell r="O666">
            <v>223.86</v>
          </cell>
          <cell r="P666">
            <v>0</v>
          </cell>
          <cell r="R666">
            <v>-29.85</v>
          </cell>
          <cell r="V666">
            <v>0</v>
          </cell>
        </row>
        <row r="667">
          <cell r="O667">
            <v>260.79000000000002</v>
          </cell>
          <cell r="P667">
            <v>0</v>
          </cell>
          <cell r="R667">
            <v>-28.22</v>
          </cell>
          <cell r="V667">
            <v>0</v>
          </cell>
        </row>
        <row r="668">
          <cell r="O668">
            <v>211.82</v>
          </cell>
          <cell r="P668">
            <v>0</v>
          </cell>
          <cell r="R668">
            <v>-32.08</v>
          </cell>
          <cell r="V668">
            <v>223.33</v>
          </cell>
        </row>
        <row r="669">
          <cell r="O669">
            <v>714.02</v>
          </cell>
          <cell r="P669">
            <v>0</v>
          </cell>
          <cell r="R669">
            <v>-16.3</v>
          </cell>
          <cell r="V669">
            <v>1165.26</v>
          </cell>
        </row>
        <row r="670">
          <cell r="O670">
            <v>831.39</v>
          </cell>
          <cell r="P670">
            <v>0</v>
          </cell>
          <cell r="R670">
            <v>9.11</v>
          </cell>
          <cell r="V670">
            <v>481.67</v>
          </cell>
        </row>
        <row r="671">
          <cell r="O671">
            <v>532.6</v>
          </cell>
          <cell r="P671">
            <v>0</v>
          </cell>
          <cell r="R671">
            <v>-19.690000000000001</v>
          </cell>
          <cell r="V671">
            <v>1009.64</v>
          </cell>
        </row>
        <row r="672">
          <cell r="O672">
            <v>378</v>
          </cell>
          <cell r="P672">
            <v>0</v>
          </cell>
          <cell r="R672">
            <v>-38.67</v>
          </cell>
          <cell r="V672">
            <v>278.91000000000003</v>
          </cell>
        </row>
        <row r="673">
          <cell r="O673">
            <v>293.14999999999998</v>
          </cell>
          <cell r="P673">
            <v>0</v>
          </cell>
          <cell r="R673">
            <v>-23.68</v>
          </cell>
          <cell r="V673">
            <v>0</v>
          </cell>
        </row>
        <row r="674">
          <cell r="O674">
            <v>285.85000000000002</v>
          </cell>
          <cell r="P674">
            <v>0</v>
          </cell>
          <cell r="R674">
            <v>-39.380000000000003</v>
          </cell>
          <cell r="V674">
            <v>0</v>
          </cell>
        </row>
        <row r="675">
          <cell r="O675">
            <v>249.17</v>
          </cell>
          <cell r="P675">
            <v>0</v>
          </cell>
          <cell r="R675">
            <v>-41.44</v>
          </cell>
          <cell r="V675">
            <v>0</v>
          </cell>
        </row>
        <row r="676">
          <cell r="O676">
            <v>205.4</v>
          </cell>
          <cell r="P676">
            <v>0</v>
          </cell>
          <cell r="R676">
            <v>-34.659999999999997</v>
          </cell>
          <cell r="V676">
            <v>0</v>
          </cell>
        </row>
        <row r="677">
          <cell r="O677">
            <v>153.61000000000001</v>
          </cell>
          <cell r="P677">
            <v>0</v>
          </cell>
          <cell r="R677">
            <v>-35.49</v>
          </cell>
          <cell r="V677">
            <v>0</v>
          </cell>
        </row>
        <row r="678">
          <cell r="O678">
            <v>131.44</v>
          </cell>
          <cell r="P678">
            <v>0</v>
          </cell>
          <cell r="R678">
            <v>-27.77</v>
          </cell>
          <cell r="V678">
            <v>0</v>
          </cell>
        </row>
        <row r="679">
          <cell r="O679">
            <v>142.29</v>
          </cell>
          <cell r="P679">
            <v>0</v>
          </cell>
          <cell r="R679">
            <v>-27.26</v>
          </cell>
          <cell r="V679">
            <v>0</v>
          </cell>
        </row>
        <row r="680">
          <cell r="O680">
            <v>127.65</v>
          </cell>
          <cell r="P680">
            <v>0</v>
          </cell>
          <cell r="R680">
            <v>-18.23</v>
          </cell>
          <cell r="V680">
            <v>0</v>
          </cell>
        </row>
        <row r="681">
          <cell r="O681">
            <v>108.02</v>
          </cell>
          <cell r="P681">
            <v>0</v>
          </cell>
          <cell r="R681">
            <v>-22.11</v>
          </cell>
          <cell r="V681">
            <v>0</v>
          </cell>
        </row>
        <row r="682">
          <cell r="O682">
            <v>145.41999999999999</v>
          </cell>
          <cell r="P682">
            <v>0</v>
          </cell>
          <cell r="R682">
            <v>-31.41</v>
          </cell>
          <cell r="V682">
            <v>0</v>
          </cell>
        </row>
        <row r="683">
          <cell r="O683">
            <v>123.14</v>
          </cell>
          <cell r="P683">
            <v>0</v>
          </cell>
          <cell r="R683">
            <v>-42.23</v>
          </cell>
          <cell r="V683">
            <v>0</v>
          </cell>
        </row>
        <row r="684">
          <cell r="O684">
            <v>124.25</v>
          </cell>
          <cell r="P684">
            <v>0</v>
          </cell>
          <cell r="R684">
            <v>-39.049999999999997</v>
          </cell>
          <cell r="V684">
            <v>0</v>
          </cell>
        </row>
        <row r="685">
          <cell r="O685">
            <v>220.91</v>
          </cell>
          <cell r="P685">
            <v>0</v>
          </cell>
          <cell r="R685">
            <v>-43.81</v>
          </cell>
          <cell r="V685">
            <v>424.28</v>
          </cell>
        </row>
        <row r="686">
          <cell r="O686">
            <v>40.200000000000003</v>
          </cell>
          <cell r="P686">
            <v>0</v>
          </cell>
          <cell r="R686">
            <v>-50.67</v>
          </cell>
          <cell r="V686">
            <v>0</v>
          </cell>
        </row>
        <row r="687">
          <cell r="O687">
            <v>87.29</v>
          </cell>
          <cell r="P687">
            <v>0</v>
          </cell>
          <cell r="R687">
            <v>-45.49</v>
          </cell>
          <cell r="V687">
            <v>0</v>
          </cell>
        </row>
        <row r="688">
          <cell r="O688">
            <v>95.88</v>
          </cell>
          <cell r="P688">
            <v>0</v>
          </cell>
          <cell r="R688">
            <v>-44.68</v>
          </cell>
          <cell r="V688">
            <v>0</v>
          </cell>
        </row>
        <row r="689">
          <cell r="O689">
            <v>9.93</v>
          </cell>
          <cell r="P689">
            <v>0</v>
          </cell>
          <cell r="R689">
            <v>-42.24</v>
          </cell>
          <cell r="V689">
            <v>0</v>
          </cell>
        </row>
        <row r="690">
          <cell r="O690">
            <v>31.67</v>
          </cell>
          <cell r="P690">
            <v>0</v>
          </cell>
          <cell r="R690">
            <v>-29.67</v>
          </cell>
          <cell r="V690">
            <v>288.82</v>
          </cell>
        </row>
        <row r="691">
          <cell r="O691">
            <v>-2.62</v>
          </cell>
          <cell r="P691">
            <v>0</v>
          </cell>
          <cell r="R691">
            <v>-29.12</v>
          </cell>
          <cell r="V691">
            <v>245.65</v>
          </cell>
        </row>
        <row r="692">
          <cell r="O692">
            <v>31.45</v>
          </cell>
          <cell r="P692">
            <v>0</v>
          </cell>
          <cell r="R692">
            <v>-31.93</v>
          </cell>
          <cell r="V692">
            <v>0</v>
          </cell>
        </row>
        <row r="693">
          <cell r="O693">
            <v>322.64999999999998</v>
          </cell>
          <cell r="P693">
            <v>0</v>
          </cell>
          <cell r="R693">
            <v>-76.77</v>
          </cell>
          <cell r="V693">
            <v>1055.69</v>
          </cell>
        </row>
        <row r="694">
          <cell r="O694">
            <v>2381.2800000000002</v>
          </cell>
          <cell r="P694">
            <v>0</v>
          </cell>
          <cell r="R694">
            <v>-164.88</v>
          </cell>
          <cell r="V694">
            <v>6431.66</v>
          </cell>
        </row>
        <row r="695">
          <cell r="O695">
            <v>21.88</v>
          </cell>
          <cell r="P695">
            <v>0</v>
          </cell>
          <cell r="R695">
            <v>-82.03</v>
          </cell>
          <cell r="V695">
            <v>484.45</v>
          </cell>
        </row>
        <row r="696">
          <cell r="O696">
            <v>119.08</v>
          </cell>
          <cell r="P696">
            <v>0</v>
          </cell>
          <cell r="R696">
            <v>-64.599999999999994</v>
          </cell>
          <cell r="V696">
            <v>576.09</v>
          </cell>
        </row>
        <row r="697">
          <cell r="O697">
            <v>403.89</v>
          </cell>
          <cell r="P697">
            <v>0</v>
          </cell>
          <cell r="R697">
            <v>-105.15</v>
          </cell>
          <cell r="V697">
            <v>1261.42</v>
          </cell>
        </row>
        <row r="698">
          <cell r="O698">
            <v>123.22</v>
          </cell>
          <cell r="P698">
            <v>0</v>
          </cell>
          <cell r="R698">
            <v>-88.83</v>
          </cell>
          <cell r="V698">
            <v>1094.0899999999999</v>
          </cell>
        </row>
        <row r="699">
          <cell r="O699">
            <v>64.78</v>
          </cell>
          <cell r="P699">
            <v>0</v>
          </cell>
          <cell r="R699">
            <v>-83.91</v>
          </cell>
          <cell r="V699">
            <v>529.80999999999995</v>
          </cell>
        </row>
        <row r="700">
          <cell r="O700">
            <v>40.799999999999997</v>
          </cell>
          <cell r="P700">
            <v>0</v>
          </cell>
          <cell r="R700">
            <v>-62.76</v>
          </cell>
          <cell r="V700">
            <v>0</v>
          </cell>
        </row>
        <row r="701">
          <cell r="O701">
            <v>44.41</v>
          </cell>
          <cell r="P701">
            <v>0</v>
          </cell>
          <cell r="R701">
            <v>-58.3</v>
          </cell>
          <cell r="V701">
            <v>0</v>
          </cell>
        </row>
        <row r="702">
          <cell r="O702">
            <v>30.48</v>
          </cell>
          <cell r="P702">
            <v>0</v>
          </cell>
          <cell r="R702">
            <v>-57.52</v>
          </cell>
          <cell r="V702">
            <v>0</v>
          </cell>
        </row>
        <row r="703">
          <cell r="O703">
            <v>28.36</v>
          </cell>
          <cell r="P703">
            <v>0</v>
          </cell>
          <cell r="R703">
            <v>-56.35</v>
          </cell>
          <cell r="V703">
            <v>0</v>
          </cell>
        </row>
        <row r="704">
          <cell r="O704">
            <v>-2.86</v>
          </cell>
          <cell r="P704">
            <v>0</v>
          </cell>
          <cell r="R704">
            <v>-65.33</v>
          </cell>
          <cell r="V704">
            <v>0</v>
          </cell>
        </row>
        <row r="705">
          <cell r="O705">
            <v>13.39</v>
          </cell>
          <cell r="P705">
            <v>0</v>
          </cell>
          <cell r="R705">
            <v>-72.61</v>
          </cell>
          <cell r="V705">
            <v>0</v>
          </cell>
        </row>
        <row r="706">
          <cell r="O706">
            <v>32.07</v>
          </cell>
          <cell r="P706">
            <v>0</v>
          </cell>
          <cell r="R706">
            <v>-104.67</v>
          </cell>
          <cell r="V706">
            <v>311.7</v>
          </cell>
        </row>
        <row r="707">
          <cell r="O707">
            <v>138.13</v>
          </cell>
          <cell r="P707">
            <v>0</v>
          </cell>
          <cell r="R707">
            <v>-90.93</v>
          </cell>
          <cell r="V707">
            <v>620.9</v>
          </cell>
        </row>
        <row r="708">
          <cell r="O708">
            <v>130.02000000000001</v>
          </cell>
          <cell r="P708">
            <v>0</v>
          </cell>
          <cell r="R708">
            <v>-114.34</v>
          </cell>
          <cell r="V708">
            <v>1243.56</v>
          </cell>
        </row>
        <row r="709">
          <cell r="O709">
            <v>46.11</v>
          </cell>
          <cell r="P709">
            <v>0</v>
          </cell>
          <cell r="R709">
            <v>-125.44</v>
          </cell>
          <cell r="V709">
            <v>838.7</v>
          </cell>
        </row>
        <row r="710">
          <cell r="O710">
            <v>45.83</v>
          </cell>
          <cell r="P710">
            <v>0</v>
          </cell>
          <cell r="R710">
            <v>-125.12</v>
          </cell>
          <cell r="V710">
            <v>706.13</v>
          </cell>
        </row>
        <row r="711">
          <cell r="O711">
            <v>-32.71</v>
          </cell>
          <cell r="P711">
            <v>0</v>
          </cell>
          <cell r="R711">
            <v>-95.64</v>
          </cell>
          <cell r="V711">
            <v>304.18</v>
          </cell>
        </row>
        <row r="712">
          <cell r="O712">
            <v>33.47</v>
          </cell>
          <cell r="P712">
            <v>0</v>
          </cell>
          <cell r="R712">
            <v>-85.25</v>
          </cell>
          <cell r="V712">
            <v>520.26</v>
          </cell>
        </row>
        <row r="713">
          <cell r="O713">
            <v>5.0599999999999996</v>
          </cell>
          <cell r="P713">
            <v>0</v>
          </cell>
          <cell r="R713">
            <v>-72.77</v>
          </cell>
          <cell r="V713">
            <v>0</v>
          </cell>
        </row>
        <row r="714">
          <cell r="O714">
            <v>208.97</v>
          </cell>
          <cell r="P714">
            <v>0</v>
          </cell>
          <cell r="R714">
            <v>-60.9</v>
          </cell>
          <cell r="V714">
            <v>0</v>
          </cell>
        </row>
        <row r="715">
          <cell r="O715">
            <v>64.66</v>
          </cell>
          <cell r="P715">
            <v>0</v>
          </cell>
          <cell r="R715">
            <v>-60.83</v>
          </cell>
          <cell r="V715">
            <v>0</v>
          </cell>
        </row>
        <row r="716">
          <cell r="O716">
            <v>-235.51</v>
          </cell>
          <cell r="P716">
            <v>0</v>
          </cell>
          <cell r="R716">
            <v>-68.599999999999994</v>
          </cell>
          <cell r="V716">
            <v>323.62</v>
          </cell>
        </row>
        <row r="717">
          <cell r="O717">
            <v>-152.94</v>
          </cell>
          <cell r="P717">
            <v>0</v>
          </cell>
          <cell r="R717">
            <v>-105.72</v>
          </cell>
          <cell r="V717">
            <v>396.38</v>
          </cell>
        </row>
        <row r="718">
          <cell r="O718">
            <v>35.18</v>
          </cell>
          <cell r="P718">
            <v>0</v>
          </cell>
          <cell r="R718">
            <v>-146.13999999999999</v>
          </cell>
          <cell r="V718">
            <v>1067.68</v>
          </cell>
        </row>
        <row r="719">
          <cell r="O719">
            <v>101.04</v>
          </cell>
          <cell r="P719">
            <v>0</v>
          </cell>
          <cell r="R719">
            <v>-139.84</v>
          </cell>
          <cell r="V719">
            <v>858.35</v>
          </cell>
        </row>
        <row r="720">
          <cell r="O720">
            <v>-13.16</v>
          </cell>
          <cell r="P720">
            <v>0</v>
          </cell>
          <cell r="R720">
            <v>-135.22</v>
          </cell>
          <cell r="V720">
            <v>277.86</v>
          </cell>
        </row>
        <row r="721">
          <cell r="O721">
            <v>32.24</v>
          </cell>
          <cell r="P721">
            <v>0</v>
          </cell>
          <cell r="R721">
            <v>-123.12</v>
          </cell>
          <cell r="V721">
            <v>326.33</v>
          </cell>
        </row>
        <row r="722">
          <cell r="O722">
            <v>-30.31</v>
          </cell>
          <cell r="P722">
            <v>0</v>
          </cell>
          <cell r="R722">
            <v>-102.18</v>
          </cell>
          <cell r="V722">
            <v>334.03</v>
          </cell>
        </row>
        <row r="723">
          <cell r="O723">
            <v>-50.8</v>
          </cell>
          <cell r="P723">
            <v>0</v>
          </cell>
          <cell r="R723">
            <v>-96.61</v>
          </cell>
          <cell r="V723">
            <v>435.82</v>
          </cell>
        </row>
        <row r="724">
          <cell r="O724">
            <v>-19.829999999999998</v>
          </cell>
          <cell r="P724">
            <v>0</v>
          </cell>
          <cell r="R724">
            <v>-75.83</v>
          </cell>
          <cell r="V724">
            <v>0</v>
          </cell>
        </row>
        <row r="725">
          <cell r="O725">
            <v>22.42</v>
          </cell>
          <cell r="P725">
            <v>67</v>
          </cell>
          <cell r="R725">
            <v>-73.28</v>
          </cell>
          <cell r="V725">
            <v>0</v>
          </cell>
        </row>
        <row r="726">
          <cell r="O726">
            <v>43.43</v>
          </cell>
          <cell r="P726">
            <v>66</v>
          </cell>
          <cell r="R726">
            <v>-74.45</v>
          </cell>
          <cell r="V726">
            <v>0</v>
          </cell>
        </row>
        <row r="727">
          <cell r="O727">
            <v>1.96</v>
          </cell>
          <cell r="P727">
            <v>66</v>
          </cell>
          <cell r="R727">
            <v>-69.400000000000006</v>
          </cell>
          <cell r="V727">
            <v>0</v>
          </cell>
        </row>
        <row r="728">
          <cell r="O728">
            <v>3.2</v>
          </cell>
          <cell r="P728">
            <v>67</v>
          </cell>
          <cell r="R728">
            <v>-74.52</v>
          </cell>
          <cell r="V728">
            <v>0</v>
          </cell>
        </row>
        <row r="729">
          <cell r="O729">
            <v>-44.18</v>
          </cell>
          <cell r="P729">
            <v>68</v>
          </cell>
          <cell r="R729">
            <v>-54.48</v>
          </cell>
          <cell r="V729">
            <v>0</v>
          </cell>
        </row>
        <row r="730">
          <cell r="O730">
            <v>-152.88999999999999</v>
          </cell>
          <cell r="P730">
            <v>71</v>
          </cell>
          <cell r="R730">
            <v>-110.15</v>
          </cell>
          <cell r="V730">
            <v>706.11</v>
          </cell>
        </row>
        <row r="731">
          <cell r="O731">
            <v>632.52</v>
          </cell>
          <cell r="P731">
            <v>74</v>
          </cell>
          <cell r="R731">
            <v>-128</v>
          </cell>
          <cell r="V731">
            <v>1495.29</v>
          </cell>
        </row>
        <row r="732">
          <cell r="O732">
            <v>21.84</v>
          </cell>
          <cell r="P732">
            <v>76</v>
          </cell>
          <cell r="R732">
            <v>-135.13</v>
          </cell>
          <cell r="V732">
            <v>1360.34</v>
          </cell>
        </row>
        <row r="733">
          <cell r="O733">
            <v>-99.75</v>
          </cell>
          <cell r="P733">
            <v>76</v>
          </cell>
          <cell r="R733">
            <v>-128.30000000000001</v>
          </cell>
          <cell r="V733">
            <v>1109.04</v>
          </cell>
        </row>
        <row r="734">
          <cell r="O734">
            <v>-25.57</v>
          </cell>
          <cell r="P734">
            <v>75</v>
          </cell>
          <cell r="R734">
            <v>-125.7</v>
          </cell>
          <cell r="V734">
            <v>862.87</v>
          </cell>
        </row>
        <row r="735">
          <cell r="O735">
            <v>-241.52</v>
          </cell>
          <cell r="P735">
            <v>75</v>
          </cell>
          <cell r="R735">
            <v>-115.77</v>
          </cell>
          <cell r="V735">
            <v>0</v>
          </cell>
        </row>
        <row r="736">
          <cell r="O736">
            <v>-36.15</v>
          </cell>
          <cell r="P736">
            <v>74</v>
          </cell>
          <cell r="R736">
            <v>-69.790000000000006</v>
          </cell>
          <cell r="V736">
            <v>0</v>
          </cell>
        </row>
        <row r="737">
          <cell r="O737">
            <v>-84.66</v>
          </cell>
          <cell r="P737">
            <v>73</v>
          </cell>
          <cell r="R737">
            <v>-74.36</v>
          </cell>
          <cell r="V737">
            <v>0</v>
          </cell>
        </row>
        <row r="738">
          <cell r="O738">
            <v>-100.76</v>
          </cell>
          <cell r="P738">
            <v>72</v>
          </cell>
          <cell r="R738">
            <v>-46.7</v>
          </cell>
          <cell r="V738">
            <v>0</v>
          </cell>
        </row>
        <row r="739">
          <cell r="O739">
            <v>-164.86</v>
          </cell>
          <cell r="P739">
            <v>72</v>
          </cell>
          <cell r="R739">
            <v>-56.53</v>
          </cell>
          <cell r="V739">
            <v>0</v>
          </cell>
        </row>
        <row r="740">
          <cell r="O740">
            <v>-564.01</v>
          </cell>
          <cell r="P740">
            <v>73</v>
          </cell>
          <cell r="R740">
            <v>-63.27</v>
          </cell>
          <cell r="V740">
            <v>0</v>
          </cell>
        </row>
        <row r="741">
          <cell r="O741">
            <v>-157.02000000000001</v>
          </cell>
          <cell r="P741">
            <v>75</v>
          </cell>
          <cell r="R741">
            <v>-60.81</v>
          </cell>
          <cell r="V741">
            <v>346.76</v>
          </cell>
        </row>
        <row r="742">
          <cell r="O742">
            <v>-643.03</v>
          </cell>
          <cell r="P742">
            <v>77</v>
          </cell>
          <cell r="R742">
            <v>-62.12</v>
          </cell>
          <cell r="V742">
            <v>476.45</v>
          </cell>
        </row>
        <row r="743">
          <cell r="O743">
            <v>-294.14</v>
          </cell>
          <cell r="P743">
            <v>77</v>
          </cell>
          <cell r="R743">
            <v>-71.7</v>
          </cell>
          <cell r="V743">
            <v>0</v>
          </cell>
        </row>
        <row r="744">
          <cell r="O744">
            <v>-101.13</v>
          </cell>
          <cell r="P744">
            <v>76</v>
          </cell>
          <cell r="R744">
            <v>-83.45</v>
          </cell>
          <cell r="V744">
            <v>0</v>
          </cell>
        </row>
        <row r="745">
          <cell r="O745">
            <v>-179.55</v>
          </cell>
          <cell r="P745">
            <v>75</v>
          </cell>
          <cell r="R745">
            <v>-76.760000000000005</v>
          </cell>
          <cell r="V745">
            <v>0</v>
          </cell>
        </row>
        <row r="746">
          <cell r="O746">
            <v>-48.45</v>
          </cell>
          <cell r="P746">
            <v>73</v>
          </cell>
          <cell r="R746">
            <v>-73.61</v>
          </cell>
          <cell r="V746">
            <v>0</v>
          </cell>
        </row>
        <row r="747">
          <cell r="O747">
            <v>-104.11</v>
          </cell>
          <cell r="P747">
            <v>69</v>
          </cell>
          <cell r="R747">
            <v>-66.510000000000005</v>
          </cell>
          <cell r="V747">
            <v>0</v>
          </cell>
        </row>
        <row r="748">
          <cell r="O748">
            <v>-96.99</v>
          </cell>
          <cell r="P748">
            <v>67</v>
          </cell>
          <cell r="R748">
            <v>-24.87</v>
          </cell>
          <cell r="V7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94"/>
  <sheetViews>
    <sheetView zoomScale="80" zoomScaleNormal="8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2" sqref="D2"/>
    </sheetView>
  </sheetViews>
  <sheetFormatPr defaultRowHeight="15" x14ac:dyDescent="0.25"/>
  <sheetData>
    <row r="1" spans="1:29" x14ac:dyDescent="0.25">
      <c r="A1" t="s">
        <v>21</v>
      </c>
      <c r="B1" s="14" t="s">
        <v>22</v>
      </c>
      <c r="C1" s="14" t="s">
        <v>23</v>
      </c>
      <c r="D1" s="14" t="s">
        <v>24</v>
      </c>
      <c r="E1" s="14" t="s">
        <v>25</v>
      </c>
      <c r="F1" s="14" t="s">
        <v>26</v>
      </c>
      <c r="G1" s="14" t="s">
        <v>27</v>
      </c>
      <c r="H1" s="14" t="s">
        <v>28</v>
      </c>
      <c r="I1" s="14" t="s">
        <v>29</v>
      </c>
      <c r="J1" s="14" t="s">
        <v>30</v>
      </c>
      <c r="K1" s="14" t="s">
        <v>31</v>
      </c>
      <c r="L1" s="14" t="s">
        <v>32</v>
      </c>
      <c r="M1" s="14" t="s">
        <v>33</v>
      </c>
      <c r="N1" s="14" t="s">
        <v>34</v>
      </c>
      <c r="O1" s="14" t="s">
        <v>35</v>
      </c>
      <c r="P1" s="14" t="s">
        <v>36</v>
      </c>
      <c r="Q1" s="14" t="s">
        <v>37</v>
      </c>
      <c r="R1" s="14" t="s">
        <v>38</v>
      </c>
      <c r="S1" s="14" t="s">
        <v>39</v>
      </c>
      <c r="T1" s="14" t="s">
        <v>40</v>
      </c>
      <c r="U1" s="14" t="s">
        <v>41</v>
      </c>
      <c r="V1" s="14" t="s">
        <v>42</v>
      </c>
      <c r="W1" s="14" t="s">
        <v>43</v>
      </c>
      <c r="X1" s="14" t="s">
        <v>44</v>
      </c>
      <c r="Y1" s="14" t="s">
        <v>45</v>
      </c>
      <c r="Z1" t="s">
        <v>46</v>
      </c>
      <c r="AA1" t="s">
        <v>47</v>
      </c>
      <c r="AB1" t="s">
        <v>48</v>
      </c>
      <c r="AC1" t="s">
        <v>49</v>
      </c>
    </row>
    <row r="2" spans="1:29" x14ac:dyDescent="0.25">
      <c r="A2" s="15" t="s">
        <v>244</v>
      </c>
      <c r="B2" s="15">
        <v>102</v>
      </c>
      <c r="C2" s="15">
        <v>12</v>
      </c>
      <c r="D2" s="15">
        <v>1</v>
      </c>
      <c r="E2" s="15">
        <v>2013</v>
      </c>
      <c r="F2" s="15">
        <v>96537.600000000006</v>
      </c>
      <c r="G2" s="15">
        <v>97171.199999999997</v>
      </c>
      <c r="H2" s="15">
        <v>96710.399999999994</v>
      </c>
      <c r="I2" s="15">
        <v>96595.199999999997</v>
      </c>
      <c r="J2" s="15">
        <v>95673.600000000006</v>
      </c>
      <c r="K2" s="15">
        <v>96019.199999999997</v>
      </c>
      <c r="L2" s="15">
        <v>97632</v>
      </c>
      <c r="M2" s="15">
        <v>96480</v>
      </c>
      <c r="N2" s="15">
        <v>97344</v>
      </c>
      <c r="O2" s="15">
        <v>96652.800000000003</v>
      </c>
      <c r="P2" s="15">
        <v>97228.800000000003</v>
      </c>
      <c r="Q2" s="15">
        <v>97804.800000000003</v>
      </c>
      <c r="R2" s="15">
        <v>96998.399999999994</v>
      </c>
      <c r="S2" s="15">
        <v>96825.600000000006</v>
      </c>
      <c r="T2" s="15">
        <v>96537.600000000006</v>
      </c>
      <c r="U2" s="15">
        <v>97516.800000000003</v>
      </c>
      <c r="V2" s="15">
        <v>96422.399999999994</v>
      </c>
      <c r="W2" s="15">
        <v>95155.199999999997</v>
      </c>
      <c r="X2" s="15">
        <v>95846.399999999994</v>
      </c>
      <c r="Y2" s="15">
        <v>96249.600000000006</v>
      </c>
      <c r="Z2" s="15">
        <v>96192</v>
      </c>
      <c r="AA2" s="15">
        <v>96307.199999999997</v>
      </c>
      <c r="AB2" s="15">
        <v>96134.399999999994</v>
      </c>
      <c r="AC2" s="15">
        <v>97459.199999999997</v>
      </c>
    </row>
    <row r="3" spans="1:29" x14ac:dyDescent="0.25">
      <c r="A3" s="15" t="s">
        <v>244</v>
      </c>
      <c r="B3" s="15">
        <v>102</v>
      </c>
      <c r="C3" s="15">
        <v>12</v>
      </c>
      <c r="D3" s="15">
        <v>2</v>
      </c>
      <c r="E3" s="15">
        <v>2013</v>
      </c>
      <c r="F3" s="15">
        <v>96940.800000000003</v>
      </c>
      <c r="G3" s="15">
        <v>96307.199999999997</v>
      </c>
      <c r="H3" s="15">
        <v>96998.399999999994</v>
      </c>
      <c r="I3" s="15">
        <v>96537.600000000006</v>
      </c>
      <c r="J3" s="15">
        <v>96192</v>
      </c>
      <c r="K3" s="15">
        <v>96192</v>
      </c>
      <c r="L3" s="15">
        <v>97632</v>
      </c>
      <c r="M3" s="15">
        <v>96422.399999999994</v>
      </c>
      <c r="N3" s="15">
        <v>95788.800000000003</v>
      </c>
      <c r="O3" s="15">
        <v>97056</v>
      </c>
      <c r="P3" s="15">
        <v>98323.199999999997</v>
      </c>
      <c r="Q3" s="15">
        <v>97228.800000000003</v>
      </c>
      <c r="R3" s="15">
        <v>97632</v>
      </c>
      <c r="S3" s="15">
        <v>98265.600000000006</v>
      </c>
      <c r="T3" s="15">
        <v>98208</v>
      </c>
      <c r="U3" s="15">
        <v>98208</v>
      </c>
      <c r="V3" s="15">
        <v>96998.399999999994</v>
      </c>
      <c r="W3" s="15">
        <v>97401.600000000006</v>
      </c>
      <c r="X3" s="15">
        <v>97804.800000000003</v>
      </c>
      <c r="Y3" s="15">
        <v>97459.199999999997</v>
      </c>
      <c r="Z3" s="15">
        <v>97286.399999999994</v>
      </c>
      <c r="AA3" s="15">
        <v>96652.800000000003</v>
      </c>
      <c r="AB3" s="15">
        <v>96595.199999999997</v>
      </c>
      <c r="AC3" s="15">
        <v>97056</v>
      </c>
    </row>
    <row r="4" spans="1:29" x14ac:dyDescent="0.25">
      <c r="A4" s="15" t="s">
        <v>244</v>
      </c>
      <c r="B4" s="15">
        <v>102</v>
      </c>
      <c r="C4" s="15">
        <v>12</v>
      </c>
      <c r="D4" s="15">
        <v>3</v>
      </c>
      <c r="E4" s="15">
        <v>2013</v>
      </c>
      <c r="F4" s="15">
        <v>97344</v>
      </c>
      <c r="G4" s="15">
        <v>97516.800000000003</v>
      </c>
      <c r="H4" s="15">
        <v>96480</v>
      </c>
      <c r="I4" s="15">
        <v>97228.800000000003</v>
      </c>
      <c r="J4" s="15">
        <v>96998.399999999994</v>
      </c>
      <c r="K4" s="15">
        <v>96768</v>
      </c>
      <c r="L4" s="15">
        <v>96768</v>
      </c>
      <c r="M4" s="15">
        <v>96192</v>
      </c>
      <c r="N4" s="15">
        <v>97516.800000000003</v>
      </c>
      <c r="O4" s="15">
        <v>97171.199999999997</v>
      </c>
      <c r="P4" s="15">
        <v>97056</v>
      </c>
      <c r="Q4" s="15">
        <v>95788.800000000003</v>
      </c>
      <c r="R4" s="15">
        <v>97056</v>
      </c>
      <c r="S4" s="15">
        <v>97344</v>
      </c>
      <c r="T4" s="15">
        <v>97459.199999999997</v>
      </c>
      <c r="U4" s="15">
        <v>96998.399999999994</v>
      </c>
      <c r="V4" s="15">
        <v>97171.199999999997</v>
      </c>
      <c r="W4" s="15">
        <v>97401.600000000006</v>
      </c>
      <c r="X4" s="15">
        <v>97171.199999999997</v>
      </c>
      <c r="Y4" s="15">
        <v>96249.600000000006</v>
      </c>
      <c r="Z4" s="15">
        <v>96595.199999999997</v>
      </c>
      <c r="AA4" s="15">
        <v>96134.399999999994</v>
      </c>
      <c r="AB4" s="15">
        <v>96595.199999999997</v>
      </c>
      <c r="AC4" s="15">
        <v>96883.199999999997</v>
      </c>
    </row>
    <row r="5" spans="1:29" x14ac:dyDescent="0.25">
      <c r="A5" s="15" t="s">
        <v>244</v>
      </c>
      <c r="B5" s="15">
        <v>102</v>
      </c>
      <c r="C5" s="15">
        <v>12</v>
      </c>
      <c r="D5" s="15">
        <v>4</v>
      </c>
      <c r="E5" s="15">
        <v>2013</v>
      </c>
      <c r="F5" s="15">
        <v>96825.600000000006</v>
      </c>
      <c r="G5" s="15">
        <v>96134.399999999994</v>
      </c>
      <c r="H5" s="15">
        <v>97113.600000000006</v>
      </c>
      <c r="I5" s="15">
        <v>97228.800000000003</v>
      </c>
      <c r="J5" s="15">
        <v>96710.399999999994</v>
      </c>
      <c r="K5" s="15">
        <v>96019.199999999997</v>
      </c>
      <c r="L5" s="15">
        <v>95904</v>
      </c>
      <c r="M5" s="15">
        <v>96537.600000000006</v>
      </c>
      <c r="N5" s="15">
        <v>96825.600000000006</v>
      </c>
      <c r="O5" s="15">
        <v>97228.800000000003</v>
      </c>
      <c r="P5" s="15">
        <v>96768</v>
      </c>
      <c r="Q5" s="15">
        <v>96595.199999999997</v>
      </c>
      <c r="R5" s="15">
        <v>95904</v>
      </c>
      <c r="S5" s="15">
        <v>96422.399999999994</v>
      </c>
      <c r="T5" s="15">
        <v>97171.199999999997</v>
      </c>
      <c r="U5" s="15">
        <v>97056</v>
      </c>
      <c r="V5" s="15">
        <v>96998.399999999994</v>
      </c>
      <c r="W5" s="15">
        <v>97113.600000000006</v>
      </c>
      <c r="X5" s="15">
        <v>97228.800000000003</v>
      </c>
      <c r="Y5" s="15">
        <v>97344</v>
      </c>
      <c r="Z5" s="15">
        <v>97516.800000000003</v>
      </c>
      <c r="AA5" s="15">
        <v>97171.199999999997</v>
      </c>
      <c r="AB5" s="15">
        <v>96192</v>
      </c>
      <c r="AC5" s="15">
        <v>96825.600000000006</v>
      </c>
    </row>
    <row r="6" spans="1:29" x14ac:dyDescent="0.25">
      <c r="A6" s="15" t="s">
        <v>244</v>
      </c>
      <c r="B6" s="15">
        <v>102</v>
      </c>
      <c r="C6" s="15">
        <v>12</v>
      </c>
      <c r="D6" s="15">
        <v>5</v>
      </c>
      <c r="E6" s="15">
        <v>2013</v>
      </c>
      <c r="F6" s="15">
        <v>97747.199999999997</v>
      </c>
      <c r="G6" s="15">
        <v>97171.199999999997</v>
      </c>
      <c r="H6" s="15">
        <v>96652.800000000003</v>
      </c>
      <c r="I6" s="15">
        <v>98380.800000000003</v>
      </c>
      <c r="J6" s="15">
        <v>97862.399999999994</v>
      </c>
      <c r="K6" s="15">
        <v>96537.600000000006</v>
      </c>
      <c r="L6" s="15">
        <v>95558.399999999994</v>
      </c>
      <c r="M6" s="15">
        <v>96768</v>
      </c>
      <c r="N6" s="15">
        <v>97228.800000000003</v>
      </c>
      <c r="O6" s="15">
        <v>96883.199999999997</v>
      </c>
      <c r="P6" s="15">
        <v>96883.199999999997</v>
      </c>
      <c r="Q6" s="15">
        <v>95731.199999999997</v>
      </c>
      <c r="R6" s="15">
        <v>96364.800000000003</v>
      </c>
      <c r="S6" s="15">
        <v>97632</v>
      </c>
      <c r="T6" s="15">
        <v>98035.199999999997</v>
      </c>
      <c r="U6" s="15">
        <v>97920</v>
      </c>
      <c r="V6" s="15">
        <v>96883.199999999997</v>
      </c>
      <c r="W6" s="15">
        <v>97920</v>
      </c>
      <c r="X6" s="15">
        <v>98035.199999999997</v>
      </c>
      <c r="Y6" s="15">
        <v>96364.800000000003</v>
      </c>
      <c r="Z6" s="15">
        <v>96364.800000000003</v>
      </c>
      <c r="AA6" s="15">
        <v>97228.800000000003</v>
      </c>
      <c r="AB6" s="15">
        <v>97401.600000000006</v>
      </c>
      <c r="AC6" s="15">
        <v>97113.600000000006</v>
      </c>
    </row>
    <row r="7" spans="1:29" x14ac:dyDescent="0.25">
      <c r="A7" s="15" t="s">
        <v>244</v>
      </c>
      <c r="B7" s="15">
        <v>102</v>
      </c>
      <c r="C7" s="15">
        <v>12</v>
      </c>
      <c r="D7" s="15">
        <v>6</v>
      </c>
      <c r="E7" s="15">
        <v>2013</v>
      </c>
      <c r="F7" s="15">
        <v>96883.199999999997</v>
      </c>
      <c r="G7" s="15">
        <v>96364.800000000003</v>
      </c>
      <c r="H7" s="15">
        <v>96422.399999999994</v>
      </c>
      <c r="I7" s="15">
        <v>97286.399999999994</v>
      </c>
      <c r="J7" s="15">
        <v>97228.800000000003</v>
      </c>
      <c r="K7" s="15">
        <v>97574.399999999994</v>
      </c>
      <c r="L7" s="15">
        <v>97344</v>
      </c>
      <c r="M7" s="15">
        <v>97171.199999999997</v>
      </c>
      <c r="N7" s="15">
        <v>96710.399999999994</v>
      </c>
      <c r="O7" s="15">
        <v>98438.399999999994</v>
      </c>
      <c r="P7" s="15">
        <v>97920</v>
      </c>
      <c r="Q7" s="15">
        <v>97056</v>
      </c>
      <c r="R7" s="15">
        <v>97286.399999999994</v>
      </c>
      <c r="S7" s="15">
        <v>96998.399999999994</v>
      </c>
      <c r="T7" s="15">
        <v>97113.600000000006</v>
      </c>
      <c r="U7" s="15">
        <v>97056</v>
      </c>
      <c r="V7" s="15">
        <v>96710.399999999994</v>
      </c>
      <c r="W7" s="15">
        <v>97574.399999999994</v>
      </c>
      <c r="X7" s="15">
        <v>97459.199999999997</v>
      </c>
      <c r="Y7" s="15">
        <v>97516.800000000003</v>
      </c>
      <c r="Z7" s="15">
        <v>98150.399999999994</v>
      </c>
      <c r="AA7" s="15">
        <v>99129.600000000006</v>
      </c>
      <c r="AB7" s="15">
        <v>96652.800000000003</v>
      </c>
      <c r="AC7" s="15">
        <v>97344</v>
      </c>
    </row>
    <row r="8" spans="1:29" x14ac:dyDescent="0.25">
      <c r="A8" s="15" t="s">
        <v>244</v>
      </c>
      <c r="B8" s="15">
        <v>102</v>
      </c>
      <c r="C8" s="15">
        <v>12</v>
      </c>
      <c r="D8" s="15">
        <v>7</v>
      </c>
      <c r="E8" s="15">
        <v>2013</v>
      </c>
      <c r="F8" s="15">
        <v>97689.600000000006</v>
      </c>
      <c r="G8" s="15">
        <v>98323.199999999997</v>
      </c>
      <c r="H8" s="15">
        <v>96940.800000000003</v>
      </c>
      <c r="I8" s="15">
        <v>96537.600000000006</v>
      </c>
      <c r="J8" s="15">
        <v>96652.800000000003</v>
      </c>
      <c r="K8" s="15">
        <v>97228.800000000003</v>
      </c>
      <c r="L8" s="15">
        <v>96134.399999999994</v>
      </c>
      <c r="M8" s="15">
        <v>96480</v>
      </c>
      <c r="N8" s="15">
        <v>96710.399999999994</v>
      </c>
      <c r="O8" s="15">
        <v>96019.199999999997</v>
      </c>
      <c r="P8" s="15">
        <v>96019.199999999997</v>
      </c>
      <c r="Q8" s="15">
        <v>97286.399999999994</v>
      </c>
      <c r="R8" s="15">
        <v>96595.199999999997</v>
      </c>
      <c r="S8" s="15">
        <v>96537.600000000006</v>
      </c>
      <c r="T8" s="15">
        <v>97632</v>
      </c>
      <c r="U8" s="15">
        <v>96825.600000000006</v>
      </c>
      <c r="V8" s="15">
        <v>97516.800000000003</v>
      </c>
      <c r="W8" s="15">
        <v>97401.600000000006</v>
      </c>
      <c r="X8" s="15">
        <v>97228.800000000003</v>
      </c>
      <c r="Y8" s="15">
        <v>97171.199999999997</v>
      </c>
      <c r="Z8" s="15">
        <v>97920</v>
      </c>
      <c r="AA8" s="15">
        <v>98611.199999999997</v>
      </c>
      <c r="AB8" s="15">
        <v>97516.800000000003</v>
      </c>
      <c r="AC8" s="15">
        <v>97286.399999999994</v>
      </c>
    </row>
    <row r="9" spans="1:29" x14ac:dyDescent="0.25">
      <c r="A9" s="15" t="s">
        <v>244</v>
      </c>
      <c r="B9" s="15">
        <v>102</v>
      </c>
      <c r="C9" s="15">
        <v>12</v>
      </c>
      <c r="D9" s="15">
        <v>8</v>
      </c>
      <c r="E9" s="15">
        <v>2013</v>
      </c>
      <c r="F9" s="15">
        <v>98438.399999999994</v>
      </c>
      <c r="G9" s="15">
        <v>97920</v>
      </c>
      <c r="H9" s="15">
        <v>97459.199999999997</v>
      </c>
      <c r="I9" s="15">
        <v>97228.800000000003</v>
      </c>
      <c r="J9" s="15">
        <v>97228.800000000003</v>
      </c>
      <c r="K9" s="15">
        <v>97401.600000000006</v>
      </c>
      <c r="L9" s="15">
        <v>97574.399999999994</v>
      </c>
      <c r="M9" s="15">
        <v>97804.800000000003</v>
      </c>
      <c r="N9" s="15">
        <v>97804.800000000003</v>
      </c>
      <c r="O9" s="15">
        <v>97574.399999999994</v>
      </c>
      <c r="P9" s="15">
        <v>99417.600000000006</v>
      </c>
      <c r="Q9" s="15">
        <v>100281.60000000001</v>
      </c>
      <c r="R9" s="15">
        <v>100857.60000000001</v>
      </c>
      <c r="S9" s="15">
        <v>100569.60000000001</v>
      </c>
      <c r="T9" s="15">
        <v>101606.39999999999</v>
      </c>
      <c r="U9" s="15">
        <v>101088</v>
      </c>
      <c r="V9" s="15">
        <v>103161.60000000001</v>
      </c>
      <c r="W9" s="15">
        <v>102988.8</v>
      </c>
      <c r="X9" s="15">
        <v>101721.60000000001</v>
      </c>
      <c r="Y9" s="15">
        <v>102009.60000000001</v>
      </c>
      <c r="Z9" s="15">
        <v>101606.39999999999</v>
      </c>
      <c r="AA9" s="15">
        <v>102585.60000000001</v>
      </c>
      <c r="AB9" s="15">
        <v>102009.60000000001</v>
      </c>
      <c r="AC9" s="15">
        <v>101606.39999999999</v>
      </c>
    </row>
    <row r="10" spans="1:29" x14ac:dyDescent="0.25">
      <c r="A10" s="15" t="s">
        <v>244</v>
      </c>
      <c r="B10" s="15">
        <v>102</v>
      </c>
      <c r="C10" s="15">
        <v>12</v>
      </c>
      <c r="D10" s="15">
        <v>9</v>
      </c>
      <c r="E10" s="15">
        <v>2013</v>
      </c>
      <c r="F10" s="15">
        <v>101145.60000000001</v>
      </c>
      <c r="G10" s="15">
        <v>100627.2</v>
      </c>
      <c r="H10" s="15">
        <v>101145.60000000001</v>
      </c>
      <c r="I10" s="15">
        <v>102700.8</v>
      </c>
      <c r="J10" s="15">
        <v>100742.39999999999</v>
      </c>
      <c r="K10" s="15">
        <v>101260.8</v>
      </c>
      <c r="L10" s="15">
        <v>102585.60000000001</v>
      </c>
      <c r="M10" s="15">
        <v>101088</v>
      </c>
      <c r="N10" s="15">
        <v>100512</v>
      </c>
      <c r="O10" s="15">
        <v>102873.60000000001</v>
      </c>
      <c r="P10" s="15">
        <v>101664</v>
      </c>
      <c r="Q10" s="15">
        <v>100915.2</v>
      </c>
      <c r="R10" s="15">
        <v>100972.8</v>
      </c>
      <c r="S10" s="15">
        <v>100569.60000000001</v>
      </c>
      <c r="T10" s="15">
        <v>100915.2</v>
      </c>
      <c r="U10" s="15">
        <v>101088</v>
      </c>
      <c r="V10" s="15">
        <v>100454.39999999999</v>
      </c>
      <c r="W10" s="15">
        <v>99993.600000000006</v>
      </c>
      <c r="X10" s="15">
        <v>101664</v>
      </c>
      <c r="Y10" s="15">
        <v>101203.2</v>
      </c>
      <c r="Z10" s="15">
        <v>100742.39999999999</v>
      </c>
      <c r="AA10" s="15">
        <v>100972.8</v>
      </c>
      <c r="AB10" s="15">
        <v>100166.39999999999</v>
      </c>
      <c r="AC10" s="15">
        <v>100108.8</v>
      </c>
    </row>
    <row r="11" spans="1:29" x14ac:dyDescent="0.25">
      <c r="A11" s="15" t="s">
        <v>244</v>
      </c>
      <c r="B11" s="15">
        <v>102</v>
      </c>
      <c r="C11" s="15">
        <v>12</v>
      </c>
      <c r="D11" s="15">
        <v>10</v>
      </c>
      <c r="E11" s="15">
        <v>2013</v>
      </c>
      <c r="F11" s="15">
        <v>100800</v>
      </c>
      <c r="G11" s="15">
        <v>100915.2</v>
      </c>
      <c r="H11" s="15">
        <v>101030.39999999999</v>
      </c>
      <c r="I11" s="15">
        <v>100454.39999999999</v>
      </c>
      <c r="J11" s="15">
        <v>100051.2</v>
      </c>
      <c r="K11" s="15">
        <v>99590.399999999994</v>
      </c>
      <c r="L11" s="15">
        <v>100396.8</v>
      </c>
      <c r="M11" s="15">
        <v>98611.199999999997</v>
      </c>
      <c r="N11" s="15">
        <v>89107.199999999997</v>
      </c>
      <c r="O11" s="15">
        <v>90489.600000000006</v>
      </c>
      <c r="P11" s="15">
        <v>89395.199999999997</v>
      </c>
      <c r="Q11" s="15">
        <v>87321.600000000006</v>
      </c>
      <c r="R11" s="15">
        <v>87264</v>
      </c>
      <c r="S11" s="15">
        <v>87379.199999999997</v>
      </c>
      <c r="T11" s="15">
        <v>89510.399999999994</v>
      </c>
      <c r="U11" s="15">
        <v>98611.199999999997</v>
      </c>
      <c r="V11" s="15">
        <v>98726.399999999994</v>
      </c>
      <c r="W11" s="15">
        <v>98035.199999999997</v>
      </c>
      <c r="X11" s="15">
        <v>98265.600000000006</v>
      </c>
      <c r="Y11" s="15">
        <v>98380.800000000003</v>
      </c>
      <c r="Z11" s="15">
        <v>97401.600000000006</v>
      </c>
      <c r="AA11" s="15">
        <v>97344</v>
      </c>
      <c r="AB11" s="15">
        <v>97056</v>
      </c>
      <c r="AC11" s="15">
        <v>97459.199999999997</v>
      </c>
    </row>
    <row r="12" spans="1:29" x14ac:dyDescent="0.25">
      <c r="A12" s="15" t="s">
        <v>244</v>
      </c>
      <c r="B12" s="15">
        <v>102</v>
      </c>
      <c r="C12" s="15">
        <v>12</v>
      </c>
      <c r="D12" s="15">
        <v>11</v>
      </c>
      <c r="E12" s="15">
        <v>2013</v>
      </c>
      <c r="F12" s="15">
        <v>97977.600000000006</v>
      </c>
      <c r="G12" s="15">
        <v>146592</v>
      </c>
      <c r="H12" s="15">
        <v>190540.79999999999</v>
      </c>
      <c r="I12" s="15">
        <v>195897.60000000001</v>
      </c>
      <c r="J12" s="15">
        <v>190022.39999999999</v>
      </c>
      <c r="K12" s="15">
        <v>191750.39999999999</v>
      </c>
      <c r="L12" s="15">
        <v>191692.79999999999</v>
      </c>
      <c r="M12" s="15">
        <v>191059.20000000001</v>
      </c>
      <c r="N12" s="15">
        <v>189792</v>
      </c>
      <c r="O12" s="15">
        <v>188524.79999999999</v>
      </c>
      <c r="P12" s="15">
        <v>189504</v>
      </c>
      <c r="Q12" s="15">
        <v>189331.20000000001</v>
      </c>
      <c r="R12" s="15">
        <v>189100.79999999999</v>
      </c>
      <c r="S12" s="15">
        <v>154656</v>
      </c>
      <c r="T12" s="15">
        <v>185587.20000000001</v>
      </c>
      <c r="U12" s="15">
        <v>189964.79999999999</v>
      </c>
      <c r="V12" s="15">
        <v>189561.60000000001</v>
      </c>
      <c r="W12" s="15">
        <v>189388.79999999999</v>
      </c>
      <c r="X12" s="15">
        <v>189849.60000000001</v>
      </c>
      <c r="Y12" s="15">
        <v>189734.39999999999</v>
      </c>
      <c r="Z12" s="15">
        <v>189100.79999999999</v>
      </c>
      <c r="AA12" s="15">
        <v>188582.39999999999</v>
      </c>
      <c r="AB12" s="15">
        <v>188870.39999999999</v>
      </c>
      <c r="AC12" s="15">
        <v>190080</v>
      </c>
    </row>
    <row r="13" spans="1:29" x14ac:dyDescent="0.25">
      <c r="A13" s="15" t="s">
        <v>244</v>
      </c>
      <c r="B13" s="15">
        <v>102</v>
      </c>
      <c r="C13" s="15">
        <v>12</v>
      </c>
      <c r="D13" s="15">
        <v>12</v>
      </c>
      <c r="E13" s="15">
        <v>2013</v>
      </c>
      <c r="F13" s="15">
        <v>189561.60000000001</v>
      </c>
      <c r="G13" s="15">
        <v>188755.20000000001</v>
      </c>
      <c r="H13" s="15">
        <v>189734.39999999999</v>
      </c>
      <c r="I13" s="15">
        <v>189504</v>
      </c>
      <c r="J13" s="15">
        <v>190310.39999999999</v>
      </c>
      <c r="K13" s="15">
        <v>190137.60000000001</v>
      </c>
      <c r="L13" s="15">
        <v>188409.60000000001</v>
      </c>
      <c r="M13" s="15">
        <v>188294.39999999999</v>
      </c>
      <c r="N13" s="15">
        <v>189849.60000000001</v>
      </c>
      <c r="O13" s="15">
        <v>188409.60000000001</v>
      </c>
      <c r="P13" s="15">
        <v>188236.79999999999</v>
      </c>
      <c r="Q13" s="15">
        <v>189043.20000000001</v>
      </c>
      <c r="R13" s="15">
        <v>189446.39999999999</v>
      </c>
      <c r="S13" s="15">
        <v>190771.20000000001</v>
      </c>
      <c r="T13" s="15">
        <v>189388.79999999999</v>
      </c>
      <c r="U13" s="15">
        <v>188870.39999999999</v>
      </c>
      <c r="V13" s="15">
        <v>188870.39999999999</v>
      </c>
      <c r="W13" s="15">
        <v>190540.79999999999</v>
      </c>
      <c r="X13" s="15">
        <v>190713.60000000001</v>
      </c>
      <c r="Y13" s="15">
        <v>189561.60000000001</v>
      </c>
      <c r="Z13" s="15">
        <v>189043.20000000001</v>
      </c>
      <c r="AA13" s="15">
        <v>188870.39999999999</v>
      </c>
      <c r="AB13" s="15">
        <v>187603.20000000001</v>
      </c>
      <c r="AC13" s="15">
        <v>188352</v>
      </c>
    </row>
    <row r="14" spans="1:29" x14ac:dyDescent="0.25">
      <c r="A14" s="15" t="s">
        <v>244</v>
      </c>
      <c r="B14" s="15">
        <v>102</v>
      </c>
      <c r="C14" s="15">
        <v>12</v>
      </c>
      <c r="D14" s="15">
        <v>13</v>
      </c>
      <c r="E14" s="15">
        <v>2013</v>
      </c>
      <c r="F14" s="15">
        <v>189331.20000000001</v>
      </c>
      <c r="G14" s="15">
        <v>189216</v>
      </c>
      <c r="H14" s="15">
        <v>188121.60000000001</v>
      </c>
      <c r="I14" s="15">
        <v>187776</v>
      </c>
      <c r="J14" s="15">
        <v>188870.39999999999</v>
      </c>
      <c r="K14" s="15">
        <v>188582.39999999999</v>
      </c>
      <c r="L14" s="15">
        <v>190080</v>
      </c>
      <c r="M14" s="15">
        <v>189734.39999999999</v>
      </c>
      <c r="N14" s="15">
        <v>188812.79999999999</v>
      </c>
      <c r="O14" s="15">
        <v>172281.60000000001</v>
      </c>
      <c r="P14" s="15">
        <v>98841.600000000006</v>
      </c>
      <c r="Q14" s="15">
        <v>99417.600000000006</v>
      </c>
      <c r="R14" s="15">
        <v>98668.800000000003</v>
      </c>
      <c r="S14" s="15">
        <v>98035.199999999997</v>
      </c>
      <c r="T14" s="15">
        <v>98092.800000000003</v>
      </c>
      <c r="U14" s="15">
        <v>98208</v>
      </c>
      <c r="V14" s="15">
        <v>98438.399999999994</v>
      </c>
      <c r="W14" s="15">
        <v>97977.600000000006</v>
      </c>
      <c r="X14" s="15">
        <v>97862.399999999994</v>
      </c>
      <c r="Y14" s="15">
        <v>97228.800000000003</v>
      </c>
      <c r="Z14" s="15">
        <v>97056</v>
      </c>
      <c r="AA14" s="15">
        <v>96652.800000000003</v>
      </c>
      <c r="AB14" s="15">
        <v>98380.800000000003</v>
      </c>
      <c r="AC14" s="15">
        <v>97344</v>
      </c>
    </row>
    <row r="15" spans="1:29" x14ac:dyDescent="0.25">
      <c r="A15" s="15" t="s">
        <v>244</v>
      </c>
      <c r="B15" s="15">
        <v>102</v>
      </c>
      <c r="C15" s="15">
        <v>12</v>
      </c>
      <c r="D15" s="15">
        <v>14</v>
      </c>
      <c r="E15" s="15">
        <v>2013</v>
      </c>
      <c r="F15" s="15">
        <v>96480</v>
      </c>
      <c r="G15" s="15">
        <v>96825.600000000006</v>
      </c>
      <c r="H15" s="15">
        <v>96480</v>
      </c>
      <c r="I15" s="15">
        <v>95961.600000000006</v>
      </c>
      <c r="J15" s="15">
        <v>97056</v>
      </c>
      <c r="K15" s="15">
        <v>96940.800000000003</v>
      </c>
      <c r="L15" s="15">
        <v>96825.600000000006</v>
      </c>
      <c r="M15" s="15">
        <v>96595.199999999997</v>
      </c>
      <c r="N15" s="15">
        <v>97804.800000000003</v>
      </c>
      <c r="O15" s="15">
        <v>98035.199999999997</v>
      </c>
      <c r="P15" s="15">
        <v>98092.800000000003</v>
      </c>
      <c r="Q15" s="15">
        <v>99302.399999999994</v>
      </c>
      <c r="R15" s="15">
        <v>98841.600000000006</v>
      </c>
      <c r="S15" s="15">
        <v>98208</v>
      </c>
      <c r="T15" s="15">
        <v>98611.199999999997</v>
      </c>
      <c r="U15" s="15">
        <v>98841.600000000006</v>
      </c>
      <c r="V15" s="15">
        <v>98726.399999999994</v>
      </c>
      <c r="W15" s="15">
        <v>97804.800000000003</v>
      </c>
      <c r="X15" s="15">
        <v>97747.199999999997</v>
      </c>
      <c r="Y15" s="15">
        <v>98150.399999999994</v>
      </c>
      <c r="Z15" s="15">
        <v>97171.199999999997</v>
      </c>
      <c r="AA15" s="15">
        <v>99244.800000000003</v>
      </c>
      <c r="AB15" s="15">
        <v>97977.600000000006</v>
      </c>
      <c r="AC15" s="15">
        <v>97920</v>
      </c>
    </row>
    <row r="16" spans="1:29" x14ac:dyDescent="0.25">
      <c r="A16" s="15" t="s">
        <v>244</v>
      </c>
      <c r="B16" s="15">
        <v>102</v>
      </c>
      <c r="C16" s="15">
        <v>12</v>
      </c>
      <c r="D16" s="15">
        <v>15</v>
      </c>
      <c r="E16" s="15">
        <v>2013</v>
      </c>
      <c r="F16" s="15">
        <v>97344</v>
      </c>
      <c r="G16" s="15">
        <v>97286.399999999994</v>
      </c>
      <c r="H16" s="15">
        <v>97401.600000000006</v>
      </c>
      <c r="I16" s="15">
        <v>97574.399999999994</v>
      </c>
      <c r="J16" s="15">
        <v>96537.600000000006</v>
      </c>
      <c r="K16" s="15">
        <v>96537.600000000006</v>
      </c>
      <c r="L16" s="15">
        <v>97171.199999999997</v>
      </c>
      <c r="M16" s="15">
        <v>97747.199999999997</v>
      </c>
      <c r="N16" s="15">
        <v>97574.399999999994</v>
      </c>
      <c r="O16" s="15">
        <v>96940.800000000003</v>
      </c>
      <c r="P16" s="15">
        <v>96307.199999999997</v>
      </c>
      <c r="Q16" s="15">
        <v>97344</v>
      </c>
      <c r="R16" s="15">
        <v>97689.600000000006</v>
      </c>
      <c r="S16" s="15">
        <v>97632</v>
      </c>
      <c r="T16" s="15">
        <v>97516.800000000003</v>
      </c>
      <c r="U16" s="15">
        <v>97574.399999999994</v>
      </c>
      <c r="V16" s="15">
        <v>96825.600000000006</v>
      </c>
      <c r="W16" s="15">
        <v>96537.600000000006</v>
      </c>
      <c r="X16" s="15">
        <v>96998.399999999994</v>
      </c>
      <c r="Y16" s="15">
        <v>97113.600000000006</v>
      </c>
      <c r="Z16" s="15">
        <v>96364.800000000003</v>
      </c>
      <c r="AA16" s="15">
        <v>95673.600000000006</v>
      </c>
      <c r="AB16" s="15">
        <v>96652.800000000003</v>
      </c>
      <c r="AC16" s="15">
        <v>97344</v>
      </c>
    </row>
    <row r="17" spans="1:29" x14ac:dyDescent="0.25">
      <c r="A17" s="15" t="s">
        <v>244</v>
      </c>
      <c r="B17" s="15">
        <v>102</v>
      </c>
      <c r="C17" s="15">
        <v>12</v>
      </c>
      <c r="D17" s="15">
        <v>16</v>
      </c>
      <c r="E17" s="15">
        <v>2013</v>
      </c>
      <c r="F17" s="15">
        <v>97344</v>
      </c>
      <c r="G17" s="15">
        <v>97516.800000000003</v>
      </c>
      <c r="H17" s="15">
        <v>98208</v>
      </c>
      <c r="I17" s="15">
        <v>96883.199999999997</v>
      </c>
      <c r="J17" s="15">
        <v>97344</v>
      </c>
      <c r="K17" s="15">
        <v>97459.199999999997</v>
      </c>
      <c r="L17" s="15">
        <v>97228.800000000003</v>
      </c>
      <c r="M17" s="15">
        <v>97632</v>
      </c>
      <c r="N17" s="15">
        <v>97459.199999999997</v>
      </c>
      <c r="O17" s="15">
        <v>97516.800000000003</v>
      </c>
      <c r="P17" s="15">
        <v>96480</v>
      </c>
      <c r="Q17" s="15">
        <v>59961.599999999999</v>
      </c>
      <c r="R17" s="15">
        <v>98323.199999999997</v>
      </c>
      <c r="S17" s="15">
        <v>100224</v>
      </c>
      <c r="T17" s="15">
        <v>101203.2</v>
      </c>
      <c r="U17" s="15">
        <v>99014.399999999994</v>
      </c>
      <c r="V17" s="15">
        <v>97286.399999999994</v>
      </c>
      <c r="W17" s="15">
        <v>97574.399999999994</v>
      </c>
      <c r="X17" s="15">
        <v>98784</v>
      </c>
      <c r="Y17" s="15">
        <v>98611.199999999997</v>
      </c>
      <c r="Z17" s="15">
        <v>98092.800000000003</v>
      </c>
      <c r="AA17" s="15">
        <v>97228.800000000003</v>
      </c>
      <c r="AB17" s="15">
        <v>97344</v>
      </c>
      <c r="AC17" s="15">
        <v>98841.600000000006</v>
      </c>
    </row>
    <row r="18" spans="1:29" x14ac:dyDescent="0.25">
      <c r="A18" s="15" t="s">
        <v>244</v>
      </c>
      <c r="B18" s="15">
        <v>102</v>
      </c>
      <c r="C18" s="15">
        <v>12</v>
      </c>
      <c r="D18" s="15">
        <v>17</v>
      </c>
      <c r="E18" s="15">
        <v>2013</v>
      </c>
      <c r="F18" s="15">
        <v>97977.600000000006</v>
      </c>
      <c r="G18" s="15">
        <v>97804.800000000003</v>
      </c>
      <c r="H18" s="15">
        <v>97804.800000000003</v>
      </c>
      <c r="I18" s="15">
        <v>97689.600000000006</v>
      </c>
      <c r="J18" s="15">
        <v>97516.800000000003</v>
      </c>
      <c r="K18" s="15">
        <v>97804.800000000003</v>
      </c>
      <c r="L18" s="15">
        <v>98611.199999999997</v>
      </c>
      <c r="M18" s="15">
        <v>92563.199999999997</v>
      </c>
      <c r="N18" s="15">
        <v>93574.399999999994</v>
      </c>
      <c r="O18" s="15">
        <v>100332.8</v>
      </c>
      <c r="P18" s="15">
        <v>99072</v>
      </c>
      <c r="Q18" s="15">
        <v>99014.399999999994</v>
      </c>
      <c r="R18" s="15">
        <v>99417.600000000006</v>
      </c>
      <c r="S18" s="15">
        <v>100108.8</v>
      </c>
      <c r="T18" s="15">
        <v>99360</v>
      </c>
      <c r="U18" s="15">
        <v>99014.399999999994</v>
      </c>
      <c r="V18" s="15">
        <v>99187.199999999997</v>
      </c>
      <c r="W18" s="15">
        <v>98208</v>
      </c>
      <c r="X18" s="15">
        <v>98035.199999999997</v>
      </c>
      <c r="Y18" s="15">
        <v>98438.399999999994</v>
      </c>
      <c r="Z18" s="15">
        <v>97920</v>
      </c>
      <c r="AA18" s="15">
        <v>98323.199999999997</v>
      </c>
      <c r="AB18" s="15">
        <v>97286.399999999994</v>
      </c>
      <c r="AC18" s="15">
        <v>98035.199999999997</v>
      </c>
    </row>
    <row r="19" spans="1:29" x14ac:dyDescent="0.25">
      <c r="A19" s="15" t="s">
        <v>244</v>
      </c>
      <c r="B19" s="15">
        <v>102</v>
      </c>
      <c r="C19" s="15">
        <v>12</v>
      </c>
      <c r="D19" s="15">
        <v>18</v>
      </c>
      <c r="E19" s="15">
        <v>2013</v>
      </c>
      <c r="F19" s="15">
        <v>97862.399999999994</v>
      </c>
      <c r="G19" s="15">
        <v>98784</v>
      </c>
      <c r="H19" s="15">
        <v>98841.600000000006</v>
      </c>
      <c r="I19" s="15">
        <v>97516.800000000003</v>
      </c>
      <c r="J19" s="15">
        <v>98726.399999999994</v>
      </c>
      <c r="K19" s="15">
        <v>97920</v>
      </c>
      <c r="L19" s="15">
        <v>98496</v>
      </c>
      <c r="M19" s="15">
        <v>98899.199999999997</v>
      </c>
      <c r="N19" s="15">
        <v>98265.600000000006</v>
      </c>
      <c r="O19" s="15">
        <v>98265.600000000006</v>
      </c>
      <c r="P19" s="15">
        <v>99475.199999999997</v>
      </c>
      <c r="Q19" s="15">
        <v>99763.199999999997</v>
      </c>
      <c r="R19" s="15">
        <v>97516.800000000003</v>
      </c>
      <c r="S19" s="15">
        <v>99244.800000000003</v>
      </c>
      <c r="T19" s="15">
        <v>94521.600000000006</v>
      </c>
      <c r="U19" s="15">
        <v>93312</v>
      </c>
      <c r="V19" s="15">
        <v>95328</v>
      </c>
      <c r="W19" s="15">
        <v>96537.600000000006</v>
      </c>
      <c r="X19" s="15">
        <v>97171.199999999997</v>
      </c>
      <c r="Y19" s="15">
        <v>97574.399999999994</v>
      </c>
      <c r="Z19" s="15">
        <v>97977.600000000006</v>
      </c>
      <c r="AA19" s="15">
        <v>99129.600000000006</v>
      </c>
      <c r="AB19" s="15">
        <v>99820.800000000003</v>
      </c>
      <c r="AC19" s="15">
        <v>98784</v>
      </c>
    </row>
    <row r="20" spans="1:29" x14ac:dyDescent="0.25">
      <c r="A20" s="15" t="s">
        <v>244</v>
      </c>
      <c r="B20" s="15">
        <v>102</v>
      </c>
      <c r="C20" s="15">
        <v>12</v>
      </c>
      <c r="D20" s="15">
        <v>19</v>
      </c>
      <c r="E20" s="15">
        <v>2013</v>
      </c>
      <c r="F20" s="15">
        <v>97920</v>
      </c>
      <c r="G20" s="15">
        <v>97920</v>
      </c>
      <c r="H20" s="15">
        <v>99187.199999999997</v>
      </c>
      <c r="I20" s="15">
        <v>99244.800000000003</v>
      </c>
      <c r="J20" s="15">
        <v>99417.600000000006</v>
      </c>
      <c r="K20" s="15">
        <v>99014.399999999994</v>
      </c>
      <c r="L20" s="15">
        <v>99475.199999999997</v>
      </c>
      <c r="M20" s="15">
        <v>98438.399999999994</v>
      </c>
      <c r="N20" s="15">
        <v>97056</v>
      </c>
      <c r="O20" s="15">
        <v>97920</v>
      </c>
      <c r="P20" s="15">
        <v>97747.199999999997</v>
      </c>
      <c r="Q20" s="15">
        <v>98726.399999999994</v>
      </c>
      <c r="R20" s="15">
        <v>99129.600000000006</v>
      </c>
      <c r="S20" s="15">
        <v>99072</v>
      </c>
      <c r="T20" s="15">
        <v>98208</v>
      </c>
      <c r="U20" s="15">
        <v>98784</v>
      </c>
      <c r="V20" s="15">
        <v>98668.800000000003</v>
      </c>
      <c r="W20" s="15">
        <v>98611.199999999997</v>
      </c>
      <c r="X20" s="15">
        <v>98668.800000000003</v>
      </c>
      <c r="Y20" s="15">
        <v>98956.800000000003</v>
      </c>
      <c r="Z20" s="15">
        <v>98438.399999999994</v>
      </c>
      <c r="AA20" s="15">
        <v>99014.399999999994</v>
      </c>
      <c r="AB20" s="15">
        <v>97747.199999999997</v>
      </c>
      <c r="AC20" s="15">
        <v>97344</v>
      </c>
    </row>
    <row r="21" spans="1:29" x14ac:dyDescent="0.25">
      <c r="A21" s="15" t="s">
        <v>244</v>
      </c>
      <c r="B21" s="15">
        <v>102</v>
      </c>
      <c r="C21" s="15">
        <v>12</v>
      </c>
      <c r="D21" s="15">
        <v>20</v>
      </c>
      <c r="E21" s="15">
        <v>2013</v>
      </c>
      <c r="F21" s="15">
        <v>98265.600000000006</v>
      </c>
      <c r="G21" s="15">
        <v>98323.199999999997</v>
      </c>
      <c r="H21" s="15">
        <v>97689.600000000006</v>
      </c>
      <c r="I21" s="15">
        <v>97862.399999999994</v>
      </c>
      <c r="J21" s="15">
        <v>96480</v>
      </c>
      <c r="K21" s="15">
        <v>96825.600000000006</v>
      </c>
      <c r="L21" s="15">
        <v>98438.399999999994</v>
      </c>
      <c r="M21" s="15">
        <v>97516.800000000003</v>
      </c>
      <c r="N21" s="15">
        <v>97862.399999999994</v>
      </c>
      <c r="O21" s="15">
        <v>98092.800000000003</v>
      </c>
      <c r="P21" s="15">
        <v>98726.399999999994</v>
      </c>
      <c r="Q21" s="15">
        <v>97747.199999999997</v>
      </c>
      <c r="R21" s="15">
        <v>99532.800000000003</v>
      </c>
      <c r="S21" s="15">
        <v>98323.199999999997</v>
      </c>
      <c r="T21" s="15">
        <v>99129.600000000006</v>
      </c>
      <c r="U21" s="15">
        <v>98611.199999999997</v>
      </c>
      <c r="V21" s="15">
        <v>97459.199999999997</v>
      </c>
      <c r="W21" s="15">
        <v>98265.600000000006</v>
      </c>
      <c r="X21" s="15">
        <v>98726.399999999994</v>
      </c>
      <c r="Y21" s="15">
        <v>96422.399999999994</v>
      </c>
      <c r="Z21" s="15">
        <v>97401.600000000006</v>
      </c>
      <c r="AA21" s="15">
        <v>98208</v>
      </c>
      <c r="AB21" s="15">
        <v>98035.199999999997</v>
      </c>
      <c r="AC21" s="15">
        <v>97862.399999999994</v>
      </c>
    </row>
    <row r="22" spans="1:29" x14ac:dyDescent="0.25">
      <c r="A22" s="15" t="s">
        <v>244</v>
      </c>
      <c r="B22" s="15">
        <v>102</v>
      </c>
      <c r="C22" s="15">
        <v>12</v>
      </c>
      <c r="D22" s="15">
        <v>21</v>
      </c>
      <c r="E22" s="15">
        <v>2013</v>
      </c>
      <c r="F22" s="15">
        <v>97459.199999999997</v>
      </c>
      <c r="G22" s="15">
        <v>97171.199999999997</v>
      </c>
      <c r="H22" s="15">
        <v>98668.800000000003</v>
      </c>
      <c r="I22" s="15">
        <v>98438.399999999994</v>
      </c>
      <c r="J22" s="15">
        <v>97401.600000000006</v>
      </c>
      <c r="K22" s="15">
        <v>97171.199999999997</v>
      </c>
      <c r="L22" s="15">
        <v>97113.600000000006</v>
      </c>
      <c r="M22" s="15">
        <v>97689.600000000006</v>
      </c>
      <c r="N22" s="15">
        <v>97747.199999999997</v>
      </c>
      <c r="O22" s="15">
        <v>97344</v>
      </c>
      <c r="P22" s="15">
        <v>97516.800000000003</v>
      </c>
      <c r="Q22" s="15">
        <v>97977.600000000006</v>
      </c>
      <c r="R22" s="15">
        <v>97632</v>
      </c>
      <c r="S22" s="15">
        <v>96537.600000000006</v>
      </c>
      <c r="T22" s="15">
        <v>97920</v>
      </c>
      <c r="U22" s="15">
        <v>97113.600000000006</v>
      </c>
      <c r="V22" s="15">
        <v>96940.800000000003</v>
      </c>
      <c r="W22" s="15">
        <v>98496</v>
      </c>
      <c r="X22" s="15">
        <v>96825.600000000006</v>
      </c>
      <c r="Y22" s="15">
        <v>96422.399999999994</v>
      </c>
      <c r="Z22" s="15">
        <v>97689.600000000006</v>
      </c>
      <c r="AA22" s="15">
        <v>97747.199999999997</v>
      </c>
      <c r="AB22" s="15">
        <v>97056</v>
      </c>
      <c r="AC22" s="15">
        <v>96595.199999999997</v>
      </c>
    </row>
    <row r="23" spans="1:29" x14ac:dyDescent="0.25">
      <c r="A23" s="15" t="s">
        <v>244</v>
      </c>
      <c r="B23" s="15">
        <v>102</v>
      </c>
      <c r="C23" s="15">
        <v>12</v>
      </c>
      <c r="D23" s="15">
        <v>22</v>
      </c>
      <c r="E23" s="15">
        <v>2013</v>
      </c>
      <c r="F23" s="15">
        <v>96710.399999999994</v>
      </c>
      <c r="G23" s="15">
        <v>95385.600000000006</v>
      </c>
      <c r="H23" s="15">
        <v>97056</v>
      </c>
      <c r="I23" s="15">
        <v>96652.800000000003</v>
      </c>
      <c r="J23" s="15">
        <v>96019.199999999997</v>
      </c>
      <c r="K23" s="15">
        <v>95788.800000000003</v>
      </c>
      <c r="L23" s="15">
        <v>96480</v>
      </c>
      <c r="M23" s="15">
        <v>96998.399999999994</v>
      </c>
      <c r="N23" s="15">
        <v>96652.800000000003</v>
      </c>
      <c r="O23" s="15">
        <v>96076.800000000003</v>
      </c>
      <c r="P23" s="15">
        <v>96998.399999999994</v>
      </c>
      <c r="Q23" s="15">
        <v>97632</v>
      </c>
      <c r="R23" s="15">
        <v>97747.199999999997</v>
      </c>
      <c r="S23" s="15">
        <v>96710.399999999994</v>
      </c>
      <c r="T23" s="15">
        <v>96883.199999999997</v>
      </c>
      <c r="U23" s="15">
        <v>96652.800000000003</v>
      </c>
      <c r="V23" s="15">
        <v>97516.800000000003</v>
      </c>
      <c r="W23" s="15">
        <v>97574.399999999994</v>
      </c>
      <c r="X23" s="15">
        <v>96537.600000000006</v>
      </c>
      <c r="Y23" s="15">
        <v>96825.600000000006</v>
      </c>
      <c r="Z23" s="15">
        <v>97171.199999999997</v>
      </c>
      <c r="AA23" s="15">
        <v>97574.399999999994</v>
      </c>
      <c r="AB23" s="15">
        <v>97113.600000000006</v>
      </c>
      <c r="AC23" s="15">
        <v>97632</v>
      </c>
    </row>
    <row r="24" spans="1:29" x14ac:dyDescent="0.25">
      <c r="A24" s="15" t="s">
        <v>244</v>
      </c>
      <c r="B24" s="15">
        <v>102</v>
      </c>
      <c r="C24" s="15">
        <v>12</v>
      </c>
      <c r="D24" s="15">
        <v>23</v>
      </c>
      <c r="E24" s="15">
        <v>2013</v>
      </c>
      <c r="F24" s="15">
        <v>97286.399999999994</v>
      </c>
      <c r="G24" s="15">
        <v>96710.399999999994</v>
      </c>
      <c r="H24" s="15">
        <v>96134.399999999994</v>
      </c>
      <c r="I24" s="15">
        <v>97228.800000000003</v>
      </c>
      <c r="J24" s="15">
        <v>97920</v>
      </c>
      <c r="K24" s="15">
        <v>96768</v>
      </c>
      <c r="L24" s="15">
        <v>96825.600000000006</v>
      </c>
      <c r="M24" s="15">
        <v>97401.600000000006</v>
      </c>
      <c r="N24" s="15">
        <v>98092.800000000003</v>
      </c>
      <c r="O24" s="15">
        <v>98553.600000000006</v>
      </c>
      <c r="P24" s="15">
        <v>97689.600000000006</v>
      </c>
      <c r="Q24" s="15">
        <v>98035.199999999997</v>
      </c>
      <c r="R24" s="15">
        <v>98553.600000000006</v>
      </c>
      <c r="S24" s="15">
        <v>99302.399999999994</v>
      </c>
      <c r="T24" s="15">
        <v>97977.600000000006</v>
      </c>
      <c r="U24" s="15">
        <v>98035.199999999997</v>
      </c>
      <c r="V24" s="15">
        <v>98553.600000000006</v>
      </c>
      <c r="W24" s="15">
        <v>99417.600000000006</v>
      </c>
      <c r="X24" s="15">
        <v>99244.800000000003</v>
      </c>
      <c r="Y24" s="15">
        <v>98784</v>
      </c>
      <c r="Z24" s="15">
        <v>98611.199999999997</v>
      </c>
      <c r="AA24" s="15">
        <v>98553.600000000006</v>
      </c>
      <c r="AB24" s="15">
        <v>99648</v>
      </c>
      <c r="AC24" s="15">
        <v>98899.199999999997</v>
      </c>
    </row>
    <row r="25" spans="1:29" x14ac:dyDescent="0.25">
      <c r="A25" s="15" t="s">
        <v>244</v>
      </c>
      <c r="B25" s="15">
        <v>102</v>
      </c>
      <c r="C25" s="15">
        <v>12</v>
      </c>
      <c r="D25" s="15">
        <v>24</v>
      </c>
      <c r="E25" s="15">
        <v>2013</v>
      </c>
      <c r="F25" s="15">
        <v>99129.600000000006</v>
      </c>
      <c r="G25" s="15">
        <v>98438.399999999994</v>
      </c>
      <c r="H25" s="15">
        <v>98208</v>
      </c>
      <c r="I25" s="15">
        <v>97516.800000000003</v>
      </c>
      <c r="J25" s="15">
        <v>98092.800000000003</v>
      </c>
      <c r="K25" s="15">
        <v>98035.199999999997</v>
      </c>
      <c r="L25" s="15">
        <v>97459.199999999997</v>
      </c>
      <c r="M25" s="15">
        <v>97459.199999999997</v>
      </c>
      <c r="N25" s="15">
        <v>98092.800000000003</v>
      </c>
      <c r="O25" s="15">
        <v>99129.600000000006</v>
      </c>
      <c r="P25" s="15">
        <v>99302.399999999994</v>
      </c>
      <c r="Q25" s="15">
        <v>98668.800000000003</v>
      </c>
      <c r="R25" s="15">
        <v>98841.600000000006</v>
      </c>
      <c r="S25" s="15">
        <v>99360</v>
      </c>
      <c r="T25" s="15">
        <v>98611.199999999997</v>
      </c>
      <c r="U25" s="15">
        <v>98438.399999999994</v>
      </c>
      <c r="V25" s="15">
        <v>98150.399999999994</v>
      </c>
      <c r="W25" s="15">
        <v>97747.199999999997</v>
      </c>
      <c r="X25" s="15">
        <v>97920</v>
      </c>
      <c r="Y25" s="15">
        <v>97977.600000000006</v>
      </c>
      <c r="Z25" s="15">
        <v>96940.800000000003</v>
      </c>
      <c r="AA25" s="15">
        <v>96710.399999999994</v>
      </c>
      <c r="AB25" s="15">
        <v>96192</v>
      </c>
      <c r="AC25" s="15">
        <v>96364.800000000003</v>
      </c>
    </row>
    <row r="26" spans="1:29" x14ac:dyDescent="0.25">
      <c r="A26" s="15" t="s">
        <v>244</v>
      </c>
      <c r="B26" s="15">
        <v>102</v>
      </c>
      <c r="C26" s="15">
        <v>12</v>
      </c>
      <c r="D26" s="15">
        <v>25</v>
      </c>
      <c r="E26" s="15">
        <v>2013</v>
      </c>
      <c r="F26" s="15">
        <v>97920</v>
      </c>
      <c r="G26" s="15">
        <v>96710.399999999994</v>
      </c>
      <c r="H26" s="15">
        <v>97228.800000000003</v>
      </c>
      <c r="I26" s="15">
        <v>98611.199999999997</v>
      </c>
      <c r="J26" s="15">
        <v>97632</v>
      </c>
      <c r="K26" s="15">
        <v>97516.800000000003</v>
      </c>
      <c r="L26" s="15">
        <v>97171.199999999997</v>
      </c>
      <c r="M26" s="15">
        <v>77472</v>
      </c>
      <c r="N26" s="15">
        <v>96364.800000000003</v>
      </c>
      <c r="O26" s="15">
        <v>96307.199999999997</v>
      </c>
      <c r="P26" s="15">
        <v>96710.399999999994</v>
      </c>
      <c r="Q26" s="15">
        <v>97516.800000000003</v>
      </c>
      <c r="R26" s="15">
        <v>97920</v>
      </c>
      <c r="S26" s="15">
        <v>97286.399999999994</v>
      </c>
      <c r="T26" s="15">
        <v>96883.199999999997</v>
      </c>
      <c r="U26" s="15">
        <v>96480</v>
      </c>
      <c r="V26" s="15">
        <v>97344</v>
      </c>
      <c r="W26" s="15">
        <v>97171.199999999997</v>
      </c>
      <c r="X26" s="15">
        <v>97632</v>
      </c>
      <c r="Y26" s="15">
        <v>96595.199999999997</v>
      </c>
      <c r="Z26" s="15">
        <v>96595.199999999997</v>
      </c>
      <c r="AA26" s="15">
        <v>97920</v>
      </c>
      <c r="AB26" s="15">
        <v>96307.199999999997</v>
      </c>
      <c r="AC26" s="15">
        <v>96364.800000000003</v>
      </c>
    </row>
    <row r="27" spans="1:29" x14ac:dyDescent="0.25">
      <c r="A27" s="15" t="s">
        <v>244</v>
      </c>
      <c r="B27" s="15">
        <v>102</v>
      </c>
      <c r="C27" s="15">
        <v>12</v>
      </c>
      <c r="D27" s="15">
        <v>26</v>
      </c>
      <c r="E27" s="15">
        <v>2013</v>
      </c>
      <c r="F27" s="15">
        <v>97574.399999999994</v>
      </c>
      <c r="G27" s="15">
        <v>96537.600000000006</v>
      </c>
      <c r="H27" s="15">
        <v>96652.800000000003</v>
      </c>
      <c r="I27" s="15">
        <v>96825.600000000006</v>
      </c>
      <c r="J27" s="15">
        <v>95385.600000000006</v>
      </c>
      <c r="K27" s="15">
        <v>97056</v>
      </c>
      <c r="L27" s="15">
        <v>96537.600000000006</v>
      </c>
      <c r="M27" s="15">
        <v>96076.800000000003</v>
      </c>
      <c r="N27" s="15">
        <v>96307.199999999997</v>
      </c>
      <c r="O27" s="15">
        <v>96940.800000000003</v>
      </c>
      <c r="P27" s="15">
        <v>96940.800000000003</v>
      </c>
      <c r="Q27" s="15">
        <v>96940.800000000003</v>
      </c>
      <c r="R27" s="15">
        <v>95846.399999999994</v>
      </c>
      <c r="S27" s="15">
        <v>96192</v>
      </c>
      <c r="T27" s="15">
        <v>97056</v>
      </c>
      <c r="U27" s="15">
        <v>97056</v>
      </c>
      <c r="V27" s="15">
        <v>96307.199999999997</v>
      </c>
      <c r="W27" s="15">
        <v>96249.600000000006</v>
      </c>
      <c r="X27" s="15">
        <v>97574.399999999994</v>
      </c>
      <c r="Y27" s="15">
        <v>96595.199999999997</v>
      </c>
      <c r="Z27" s="15">
        <v>96307.199999999997</v>
      </c>
      <c r="AA27" s="15">
        <v>97632</v>
      </c>
      <c r="AB27" s="15">
        <v>97401.600000000006</v>
      </c>
      <c r="AC27" s="15">
        <v>96825.600000000006</v>
      </c>
    </row>
    <row r="28" spans="1:29" x14ac:dyDescent="0.25">
      <c r="A28" s="15" t="s">
        <v>244</v>
      </c>
      <c r="B28" s="15">
        <v>102</v>
      </c>
      <c r="C28" s="15">
        <v>12</v>
      </c>
      <c r="D28" s="15">
        <v>27</v>
      </c>
      <c r="E28" s="15">
        <v>2013</v>
      </c>
      <c r="F28" s="15">
        <v>96768</v>
      </c>
      <c r="G28" s="15">
        <v>96940.800000000003</v>
      </c>
      <c r="H28" s="15">
        <v>96249.600000000006</v>
      </c>
      <c r="I28" s="15">
        <v>96364.800000000003</v>
      </c>
      <c r="J28" s="15">
        <v>96076.800000000003</v>
      </c>
      <c r="K28" s="15">
        <v>96019.199999999997</v>
      </c>
      <c r="L28" s="15">
        <v>97747.199999999997</v>
      </c>
      <c r="M28" s="15">
        <v>96940.800000000003</v>
      </c>
      <c r="N28" s="15">
        <v>96364.800000000003</v>
      </c>
      <c r="O28" s="15">
        <v>97286.399999999994</v>
      </c>
      <c r="P28" s="15">
        <v>97747.199999999997</v>
      </c>
      <c r="Q28" s="15">
        <v>97977.600000000006</v>
      </c>
      <c r="R28" s="15">
        <v>96537.600000000006</v>
      </c>
      <c r="S28" s="15">
        <v>98092.800000000003</v>
      </c>
      <c r="T28" s="15">
        <v>97056</v>
      </c>
      <c r="U28" s="15">
        <v>96537.600000000006</v>
      </c>
      <c r="V28" s="15">
        <v>97632</v>
      </c>
      <c r="W28" s="15">
        <v>98035.199999999997</v>
      </c>
      <c r="X28" s="15">
        <v>96883.199999999997</v>
      </c>
      <c r="Y28" s="15">
        <v>96364.800000000003</v>
      </c>
      <c r="Z28" s="15">
        <v>96595.199999999997</v>
      </c>
      <c r="AA28" s="15">
        <v>96422.399999999994</v>
      </c>
      <c r="AB28" s="15">
        <v>96364.800000000003</v>
      </c>
      <c r="AC28" s="15">
        <v>96364.800000000003</v>
      </c>
    </row>
    <row r="29" spans="1:29" x14ac:dyDescent="0.25">
      <c r="A29" s="15" t="s">
        <v>244</v>
      </c>
      <c r="B29" s="15">
        <v>102</v>
      </c>
      <c r="C29" s="15">
        <v>12</v>
      </c>
      <c r="D29" s="15">
        <v>28</v>
      </c>
      <c r="E29" s="15">
        <v>2013</v>
      </c>
      <c r="F29" s="15">
        <v>96134.399999999994</v>
      </c>
      <c r="G29" s="15">
        <v>96480</v>
      </c>
      <c r="H29" s="15">
        <v>96768</v>
      </c>
      <c r="I29" s="15">
        <v>95385.600000000006</v>
      </c>
      <c r="J29" s="15">
        <v>97171.199999999997</v>
      </c>
      <c r="K29" s="15">
        <v>96652.800000000003</v>
      </c>
      <c r="L29" s="15">
        <v>96307.199999999997</v>
      </c>
      <c r="M29" s="15">
        <v>96652.800000000003</v>
      </c>
      <c r="N29" s="15">
        <v>97747.199999999997</v>
      </c>
      <c r="O29" s="15">
        <v>97632</v>
      </c>
      <c r="P29" s="15">
        <v>96883.199999999997</v>
      </c>
      <c r="Q29" s="15">
        <v>97113.600000000006</v>
      </c>
      <c r="R29" s="15">
        <v>96364.800000000003</v>
      </c>
      <c r="S29" s="15">
        <v>95788.800000000003</v>
      </c>
      <c r="T29" s="15">
        <v>97286.399999999994</v>
      </c>
      <c r="U29" s="15">
        <v>96998.399999999994</v>
      </c>
      <c r="V29" s="15">
        <v>95961.600000000006</v>
      </c>
      <c r="W29" s="15">
        <v>95846.399999999994</v>
      </c>
      <c r="X29" s="15">
        <v>95500.800000000003</v>
      </c>
      <c r="Y29" s="15">
        <v>95616</v>
      </c>
      <c r="Z29" s="15">
        <v>95961.600000000006</v>
      </c>
      <c r="AA29" s="15">
        <v>96480</v>
      </c>
      <c r="AB29" s="15">
        <v>95961.600000000006</v>
      </c>
      <c r="AC29" s="15">
        <v>95328</v>
      </c>
    </row>
    <row r="30" spans="1:29" x14ac:dyDescent="0.25">
      <c r="A30" s="15" t="s">
        <v>244</v>
      </c>
      <c r="B30" s="15">
        <v>102</v>
      </c>
      <c r="C30" s="15">
        <v>12</v>
      </c>
      <c r="D30" s="15">
        <v>29</v>
      </c>
      <c r="E30" s="15">
        <v>2013</v>
      </c>
      <c r="F30" s="15">
        <v>96134.399999999994</v>
      </c>
      <c r="G30" s="15">
        <v>95961.600000000006</v>
      </c>
      <c r="H30" s="15">
        <v>94752</v>
      </c>
      <c r="I30" s="15">
        <v>95500.800000000003</v>
      </c>
      <c r="J30" s="15">
        <v>95731.199999999997</v>
      </c>
      <c r="K30" s="15">
        <v>94579.199999999997</v>
      </c>
      <c r="L30" s="15">
        <v>94521.600000000006</v>
      </c>
      <c r="M30" s="15">
        <v>95097.600000000006</v>
      </c>
      <c r="N30" s="15">
        <v>96652.800000000003</v>
      </c>
      <c r="O30" s="15">
        <v>96307.199999999997</v>
      </c>
      <c r="P30" s="15">
        <v>94982.399999999994</v>
      </c>
      <c r="Q30" s="15">
        <v>96883.199999999997</v>
      </c>
      <c r="R30" s="15">
        <v>96883.199999999997</v>
      </c>
      <c r="S30" s="15">
        <v>96134.399999999994</v>
      </c>
      <c r="T30" s="15">
        <v>95961.600000000006</v>
      </c>
      <c r="U30" s="15">
        <v>96710.399999999994</v>
      </c>
      <c r="V30" s="15">
        <v>96825.600000000006</v>
      </c>
      <c r="W30" s="15">
        <v>96652.800000000003</v>
      </c>
      <c r="X30" s="15">
        <v>96537.600000000006</v>
      </c>
      <c r="Y30" s="15">
        <v>96480</v>
      </c>
      <c r="Z30" s="15">
        <v>96192</v>
      </c>
      <c r="AA30" s="15">
        <v>95904</v>
      </c>
      <c r="AB30" s="15">
        <v>96249.600000000006</v>
      </c>
      <c r="AC30" s="15">
        <v>96652.800000000003</v>
      </c>
    </row>
    <row r="31" spans="1:29" x14ac:dyDescent="0.25">
      <c r="A31" s="15" t="s">
        <v>244</v>
      </c>
      <c r="B31" s="15">
        <v>102</v>
      </c>
      <c r="C31" s="15">
        <v>12</v>
      </c>
      <c r="D31" s="15">
        <v>30</v>
      </c>
      <c r="E31" s="15">
        <v>2013</v>
      </c>
      <c r="F31" s="15">
        <v>96940.800000000003</v>
      </c>
      <c r="G31" s="15">
        <v>97459.199999999997</v>
      </c>
      <c r="H31" s="15">
        <v>96595.199999999997</v>
      </c>
      <c r="I31" s="15">
        <v>96249.600000000006</v>
      </c>
      <c r="J31" s="15">
        <v>96940.800000000003</v>
      </c>
      <c r="K31" s="15">
        <v>96883.199999999997</v>
      </c>
      <c r="L31" s="15">
        <v>98035.199999999997</v>
      </c>
      <c r="M31" s="15">
        <v>97286.399999999994</v>
      </c>
      <c r="N31" s="15">
        <v>97113.600000000006</v>
      </c>
      <c r="O31" s="15">
        <v>97228.800000000003</v>
      </c>
      <c r="P31" s="15">
        <v>97862.399999999994</v>
      </c>
      <c r="Q31" s="15">
        <v>96595.199999999997</v>
      </c>
      <c r="R31" s="15">
        <v>97171.199999999997</v>
      </c>
      <c r="S31" s="15">
        <v>96249.600000000006</v>
      </c>
      <c r="T31" s="15">
        <v>95846.399999999994</v>
      </c>
      <c r="U31" s="15">
        <v>97056</v>
      </c>
      <c r="V31" s="15">
        <v>97804.800000000003</v>
      </c>
      <c r="W31" s="15">
        <v>96825.600000000006</v>
      </c>
      <c r="X31" s="15">
        <v>97228.800000000003</v>
      </c>
      <c r="Y31" s="15">
        <v>96940.800000000003</v>
      </c>
      <c r="Z31" s="15">
        <v>96364.800000000003</v>
      </c>
      <c r="AA31" s="15">
        <v>96019.199999999997</v>
      </c>
      <c r="AB31" s="15">
        <v>96076.800000000003</v>
      </c>
      <c r="AC31" s="15">
        <v>97171.199999999997</v>
      </c>
    </row>
    <row r="32" spans="1:29" x14ac:dyDescent="0.25">
      <c r="A32" s="15" t="s">
        <v>244</v>
      </c>
      <c r="B32" s="15">
        <v>102</v>
      </c>
      <c r="C32" s="15">
        <v>12</v>
      </c>
      <c r="D32" s="15">
        <v>31</v>
      </c>
      <c r="E32" s="15">
        <v>2013</v>
      </c>
      <c r="F32" s="15">
        <v>97689.600000000006</v>
      </c>
      <c r="G32" s="15">
        <v>96768</v>
      </c>
      <c r="H32" s="15">
        <v>97286.399999999994</v>
      </c>
      <c r="I32" s="15">
        <v>96595.199999999997</v>
      </c>
      <c r="J32" s="15">
        <v>96307.199999999997</v>
      </c>
      <c r="K32" s="15">
        <v>97344</v>
      </c>
      <c r="L32" s="15">
        <v>97632</v>
      </c>
      <c r="M32" s="15">
        <v>97056</v>
      </c>
      <c r="N32" s="15">
        <v>96076.800000000003</v>
      </c>
      <c r="O32" s="15">
        <v>96883.199999999997</v>
      </c>
      <c r="P32" s="15">
        <v>97113.600000000006</v>
      </c>
      <c r="Q32" s="15">
        <v>97171.199999999997</v>
      </c>
      <c r="R32" s="15">
        <v>97920</v>
      </c>
      <c r="S32" s="15">
        <v>98208</v>
      </c>
      <c r="T32" s="15">
        <v>97689.600000000006</v>
      </c>
      <c r="U32" s="15">
        <v>97632</v>
      </c>
      <c r="V32" s="15">
        <v>96364.800000000003</v>
      </c>
      <c r="W32" s="15">
        <v>98438.399999999994</v>
      </c>
      <c r="X32" s="15">
        <v>97689.600000000006</v>
      </c>
      <c r="Y32" s="15">
        <v>96883.199999999997</v>
      </c>
      <c r="Z32" s="15">
        <v>97286.399999999994</v>
      </c>
      <c r="AA32" s="15">
        <v>97228.800000000003</v>
      </c>
      <c r="AB32" s="15">
        <v>96249.600000000006</v>
      </c>
      <c r="AC32" s="15">
        <v>96998.399999999994</v>
      </c>
    </row>
    <row r="33" spans="1:29" x14ac:dyDescent="0.25">
      <c r="A33" s="15" t="s">
        <v>244</v>
      </c>
      <c r="B33" s="15">
        <v>103</v>
      </c>
      <c r="C33" s="15">
        <v>12</v>
      </c>
      <c r="D33" s="15">
        <v>1</v>
      </c>
      <c r="E33" s="15">
        <v>2013</v>
      </c>
      <c r="F33" s="15">
        <v>97574.399999999994</v>
      </c>
      <c r="G33" s="15">
        <v>96825.600000000006</v>
      </c>
      <c r="H33" s="15">
        <v>96768</v>
      </c>
      <c r="I33" s="15">
        <v>97459.199999999997</v>
      </c>
      <c r="J33" s="15">
        <v>97113.600000000006</v>
      </c>
      <c r="K33" s="15">
        <v>97286.399999999994</v>
      </c>
      <c r="L33" s="15">
        <v>96537.600000000006</v>
      </c>
      <c r="M33" s="15">
        <v>96249.600000000006</v>
      </c>
      <c r="N33" s="15">
        <v>96652.800000000003</v>
      </c>
      <c r="O33" s="15">
        <v>97228.800000000003</v>
      </c>
      <c r="P33" s="15">
        <v>97689.600000000006</v>
      </c>
      <c r="Q33" s="15">
        <v>96595.199999999997</v>
      </c>
      <c r="R33" s="15">
        <v>96537.600000000006</v>
      </c>
      <c r="S33" s="15">
        <v>97747.199999999997</v>
      </c>
      <c r="T33" s="15">
        <v>97056</v>
      </c>
      <c r="U33" s="15">
        <v>97056</v>
      </c>
      <c r="V33" s="15">
        <v>97171.199999999997</v>
      </c>
      <c r="W33" s="15">
        <v>96422.399999999994</v>
      </c>
      <c r="X33" s="15">
        <v>97113.600000000006</v>
      </c>
      <c r="Y33" s="15">
        <v>98323.199999999997</v>
      </c>
      <c r="Z33" s="15">
        <v>96825.600000000006</v>
      </c>
      <c r="AA33" s="15">
        <v>96883.199999999997</v>
      </c>
      <c r="AB33" s="15">
        <v>96768</v>
      </c>
      <c r="AC33" s="15">
        <v>97862.399999999994</v>
      </c>
    </row>
    <row r="34" spans="1:29" x14ac:dyDescent="0.25">
      <c r="A34" s="15" t="s">
        <v>244</v>
      </c>
      <c r="B34" s="15">
        <v>103</v>
      </c>
      <c r="C34" s="15">
        <v>12</v>
      </c>
      <c r="D34" s="15">
        <v>2</v>
      </c>
      <c r="E34" s="15">
        <v>2013</v>
      </c>
      <c r="F34" s="15">
        <v>97516.800000000003</v>
      </c>
      <c r="G34" s="15">
        <v>97171.199999999997</v>
      </c>
      <c r="H34" s="15">
        <v>97689.600000000006</v>
      </c>
      <c r="I34" s="15">
        <v>97516.800000000003</v>
      </c>
      <c r="J34" s="15">
        <v>97344</v>
      </c>
      <c r="K34" s="15">
        <v>98092.800000000003</v>
      </c>
      <c r="L34" s="15">
        <v>98208</v>
      </c>
      <c r="M34" s="15">
        <v>97574.399999999994</v>
      </c>
      <c r="N34" s="15">
        <v>98092.800000000003</v>
      </c>
      <c r="O34" s="15">
        <v>97459.199999999997</v>
      </c>
      <c r="P34" s="15">
        <v>97632</v>
      </c>
      <c r="Q34" s="15">
        <v>97862.399999999994</v>
      </c>
      <c r="R34" s="15">
        <v>96768</v>
      </c>
      <c r="S34" s="15">
        <v>98208</v>
      </c>
      <c r="T34" s="15">
        <v>97862.399999999994</v>
      </c>
      <c r="U34" s="15">
        <v>97632</v>
      </c>
      <c r="V34" s="15">
        <v>97516.800000000003</v>
      </c>
      <c r="W34" s="15">
        <v>97862.399999999994</v>
      </c>
      <c r="X34" s="15">
        <v>98092.800000000003</v>
      </c>
      <c r="Y34" s="15">
        <v>99129.600000000006</v>
      </c>
      <c r="Z34" s="15">
        <v>97689.600000000006</v>
      </c>
      <c r="AA34" s="15">
        <v>97056</v>
      </c>
      <c r="AB34" s="15">
        <v>96595.199999999997</v>
      </c>
      <c r="AC34" s="15">
        <v>96768</v>
      </c>
    </row>
    <row r="35" spans="1:29" x14ac:dyDescent="0.25">
      <c r="A35" s="15" t="s">
        <v>244</v>
      </c>
      <c r="B35" s="15">
        <v>103</v>
      </c>
      <c r="C35" s="15">
        <v>12</v>
      </c>
      <c r="D35" s="15">
        <v>3</v>
      </c>
      <c r="E35" s="15">
        <v>2013</v>
      </c>
      <c r="F35" s="15">
        <v>96422.399999999994</v>
      </c>
      <c r="G35" s="15">
        <v>97689.600000000006</v>
      </c>
      <c r="H35" s="15">
        <v>97344</v>
      </c>
      <c r="I35" s="15">
        <v>97920</v>
      </c>
      <c r="J35" s="15">
        <v>97401.600000000006</v>
      </c>
      <c r="K35" s="15">
        <v>98668.800000000003</v>
      </c>
      <c r="L35" s="15">
        <v>98035.199999999997</v>
      </c>
      <c r="M35" s="15">
        <v>84729.600000000006</v>
      </c>
      <c r="N35" s="15">
        <v>97056</v>
      </c>
      <c r="O35" s="15">
        <v>98150.399999999994</v>
      </c>
      <c r="P35" s="15">
        <v>98380.800000000003</v>
      </c>
      <c r="Q35" s="15">
        <v>98208</v>
      </c>
      <c r="R35" s="15">
        <v>97574.399999999994</v>
      </c>
      <c r="S35" s="15">
        <v>97171.199999999997</v>
      </c>
      <c r="T35" s="15">
        <v>97516.800000000003</v>
      </c>
      <c r="U35" s="15">
        <v>97401.600000000006</v>
      </c>
      <c r="V35" s="15">
        <v>97344</v>
      </c>
      <c r="W35" s="15">
        <v>96249.600000000006</v>
      </c>
      <c r="X35" s="15">
        <v>97056</v>
      </c>
      <c r="Y35" s="15">
        <v>97171.199999999997</v>
      </c>
      <c r="Z35" s="15">
        <v>96768</v>
      </c>
      <c r="AA35" s="15">
        <v>97056</v>
      </c>
      <c r="AB35" s="15">
        <v>96364.800000000003</v>
      </c>
      <c r="AC35" s="15">
        <v>96364.800000000003</v>
      </c>
    </row>
    <row r="36" spans="1:29" x14ac:dyDescent="0.25">
      <c r="A36" s="15" t="s">
        <v>244</v>
      </c>
      <c r="B36" s="15">
        <v>103</v>
      </c>
      <c r="C36" s="15">
        <v>12</v>
      </c>
      <c r="D36" s="15">
        <v>4</v>
      </c>
      <c r="E36" s="15">
        <v>2013</v>
      </c>
      <c r="F36" s="15">
        <v>96480</v>
      </c>
      <c r="G36" s="15">
        <v>96768</v>
      </c>
      <c r="H36" s="15">
        <v>96422.399999999994</v>
      </c>
      <c r="I36" s="15">
        <v>95673.600000000006</v>
      </c>
      <c r="J36" s="15">
        <v>97747.199999999997</v>
      </c>
      <c r="K36" s="15">
        <v>98150.399999999994</v>
      </c>
      <c r="L36" s="15">
        <v>97056</v>
      </c>
      <c r="M36" s="15">
        <v>96883.199999999997</v>
      </c>
      <c r="N36" s="15">
        <v>97747.199999999997</v>
      </c>
      <c r="O36" s="15">
        <v>97228.800000000003</v>
      </c>
      <c r="P36" s="15">
        <v>96249.600000000006</v>
      </c>
      <c r="Q36" s="15">
        <v>95788.800000000003</v>
      </c>
      <c r="R36" s="15">
        <v>96249.600000000006</v>
      </c>
      <c r="S36" s="15">
        <v>96595.199999999997</v>
      </c>
      <c r="T36" s="15">
        <v>95846.399999999994</v>
      </c>
      <c r="U36" s="15">
        <v>96883.199999999997</v>
      </c>
      <c r="V36" s="15">
        <v>97056</v>
      </c>
      <c r="W36" s="15">
        <v>97286.399999999994</v>
      </c>
      <c r="X36" s="15">
        <v>97286.399999999994</v>
      </c>
      <c r="Y36" s="15">
        <v>98150.399999999994</v>
      </c>
      <c r="Z36" s="15">
        <v>97516.800000000003</v>
      </c>
      <c r="AA36" s="15">
        <v>97344</v>
      </c>
      <c r="AB36" s="15">
        <v>96998.399999999994</v>
      </c>
      <c r="AC36" s="15">
        <v>97977.600000000006</v>
      </c>
    </row>
    <row r="37" spans="1:29" x14ac:dyDescent="0.25">
      <c r="A37" s="15" t="s">
        <v>244</v>
      </c>
      <c r="B37" s="15">
        <v>103</v>
      </c>
      <c r="C37" s="15">
        <v>12</v>
      </c>
      <c r="D37" s="15">
        <v>5</v>
      </c>
      <c r="E37" s="15">
        <v>2013</v>
      </c>
      <c r="F37" s="15">
        <v>97747.199999999997</v>
      </c>
      <c r="G37" s="15">
        <v>97286.399999999994</v>
      </c>
      <c r="H37" s="15">
        <v>96537.600000000006</v>
      </c>
      <c r="I37" s="15">
        <v>96940.800000000003</v>
      </c>
      <c r="J37" s="15">
        <v>96768</v>
      </c>
      <c r="K37" s="15">
        <v>95443.199999999997</v>
      </c>
      <c r="L37" s="15">
        <v>95673.600000000006</v>
      </c>
      <c r="M37" s="15">
        <v>96076.800000000003</v>
      </c>
      <c r="N37" s="15">
        <v>95500.800000000003</v>
      </c>
      <c r="O37" s="15">
        <v>95731.199999999997</v>
      </c>
      <c r="P37" s="15">
        <v>96710.399999999994</v>
      </c>
      <c r="Q37" s="15">
        <v>96940.800000000003</v>
      </c>
      <c r="R37" s="15">
        <v>96652.800000000003</v>
      </c>
      <c r="S37" s="15">
        <v>96883.199999999997</v>
      </c>
      <c r="T37" s="15">
        <v>96537.600000000006</v>
      </c>
      <c r="U37" s="15">
        <v>97171.199999999997</v>
      </c>
      <c r="V37" s="15">
        <v>96537.600000000006</v>
      </c>
      <c r="W37" s="15">
        <v>96480</v>
      </c>
      <c r="X37" s="15">
        <v>96825.600000000006</v>
      </c>
      <c r="Y37" s="15">
        <v>95904</v>
      </c>
      <c r="Z37" s="15">
        <v>96019.199999999997</v>
      </c>
      <c r="AA37" s="15">
        <v>96019.199999999997</v>
      </c>
      <c r="AB37" s="15">
        <v>95846.399999999994</v>
      </c>
      <c r="AC37" s="15">
        <v>95731.199999999997</v>
      </c>
    </row>
    <row r="38" spans="1:29" x14ac:dyDescent="0.25">
      <c r="A38" s="15" t="s">
        <v>244</v>
      </c>
      <c r="B38" s="15">
        <v>103</v>
      </c>
      <c r="C38" s="15">
        <v>12</v>
      </c>
      <c r="D38" s="15">
        <v>6</v>
      </c>
      <c r="E38" s="15">
        <v>2013</v>
      </c>
      <c r="F38" s="15">
        <v>96134.399999999994</v>
      </c>
      <c r="G38" s="15">
        <v>95673.600000000006</v>
      </c>
      <c r="H38" s="15">
        <v>95328</v>
      </c>
      <c r="I38" s="15">
        <v>96019.199999999997</v>
      </c>
      <c r="J38" s="15">
        <v>97516.800000000003</v>
      </c>
      <c r="K38" s="15">
        <v>95270.399999999994</v>
      </c>
      <c r="L38" s="15">
        <v>95788.800000000003</v>
      </c>
      <c r="M38" s="15">
        <v>95270.399999999994</v>
      </c>
      <c r="N38" s="15">
        <v>96422.399999999994</v>
      </c>
      <c r="O38" s="15">
        <v>94809.600000000006</v>
      </c>
      <c r="P38" s="15">
        <v>95788.800000000003</v>
      </c>
      <c r="Q38" s="15">
        <v>96364.800000000003</v>
      </c>
      <c r="R38" s="15">
        <v>96364.800000000003</v>
      </c>
      <c r="S38" s="15">
        <v>95443.199999999997</v>
      </c>
      <c r="T38" s="15">
        <v>94809.600000000006</v>
      </c>
      <c r="U38" s="15">
        <v>96019.199999999997</v>
      </c>
      <c r="V38" s="15">
        <v>95097.600000000006</v>
      </c>
      <c r="W38" s="15">
        <v>96364.800000000003</v>
      </c>
      <c r="X38" s="15">
        <v>96134.399999999994</v>
      </c>
      <c r="Y38" s="15">
        <v>96364.800000000003</v>
      </c>
      <c r="Z38" s="15">
        <v>96537.600000000006</v>
      </c>
      <c r="AA38" s="15">
        <v>96595.199999999997</v>
      </c>
      <c r="AB38" s="15">
        <v>96422.399999999994</v>
      </c>
      <c r="AC38" s="15">
        <v>95385.600000000006</v>
      </c>
    </row>
    <row r="39" spans="1:29" x14ac:dyDescent="0.25">
      <c r="A39" s="15" t="s">
        <v>244</v>
      </c>
      <c r="B39" s="15">
        <v>103</v>
      </c>
      <c r="C39" s="15">
        <v>12</v>
      </c>
      <c r="D39" s="15">
        <v>7</v>
      </c>
      <c r="E39" s="15">
        <v>2013</v>
      </c>
      <c r="F39" s="15">
        <v>96998.399999999994</v>
      </c>
      <c r="G39" s="15">
        <v>95904</v>
      </c>
      <c r="H39" s="15">
        <v>95904</v>
      </c>
      <c r="I39" s="15">
        <v>95731.199999999997</v>
      </c>
      <c r="J39" s="15">
        <v>96883.199999999997</v>
      </c>
      <c r="K39" s="15">
        <v>97228.800000000003</v>
      </c>
      <c r="L39" s="15">
        <v>96364.800000000003</v>
      </c>
      <c r="M39" s="15">
        <v>96710.399999999994</v>
      </c>
      <c r="N39" s="15">
        <v>97286.399999999994</v>
      </c>
      <c r="O39" s="15">
        <v>96998.399999999994</v>
      </c>
      <c r="P39" s="15">
        <v>97920</v>
      </c>
      <c r="Q39" s="15">
        <v>96249.600000000006</v>
      </c>
      <c r="R39" s="15">
        <v>96768</v>
      </c>
      <c r="S39" s="15">
        <v>97286.399999999994</v>
      </c>
      <c r="T39" s="15">
        <v>96480</v>
      </c>
      <c r="U39" s="15">
        <v>96768</v>
      </c>
      <c r="V39" s="15">
        <v>96134.399999999994</v>
      </c>
      <c r="W39" s="15">
        <v>97228.800000000003</v>
      </c>
      <c r="X39" s="15">
        <v>96998.399999999994</v>
      </c>
      <c r="Y39" s="15">
        <v>95731.199999999997</v>
      </c>
      <c r="Z39" s="15">
        <v>97056</v>
      </c>
      <c r="AA39" s="15">
        <v>95961.600000000006</v>
      </c>
      <c r="AB39" s="15">
        <v>95731.199999999997</v>
      </c>
      <c r="AC39" s="15">
        <v>95904</v>
      </c>
    </row>
    <row r="40" spans="1:29" x14ac:dyDescent="0.25">
      <c r="A40" s="15" t="s">
        <v>244</v>
      </c>
      <c r="B40" s="15">
        <v>103</v>
      </c>
      <c r="C40" s="15">
        <v>12</v>
      </c>
      <c r="D40" s="15">
        <v>8</v>
      </c>
      <c r="E40" s="15">
        <v>2013</v>
      </c>
      <c r="F40" s="15">
        <v>96480</v>
      </c>
      <c r="G40" s="15">
        <v>96825.600000000006</v>
      </c>
      <c r="H40" s="15">
        <v>96192</v>
      </c>
      <c r="I40" s="15">
        <v>97459.199999999997</v>
      </c>
      <c r="J40" s="15">
        <v>96364.800000000003</v>
      </c>
      <c r="K40" s="15">
        <v>97459.199999999997</v>
      </c>
      <c r="L40" s="15">
        <v>96595.199999999997</v>
      </c>
      <c r="M40" s="15">
        <v>97516.800000000003</v>
      </c>
      <c r="N40" s="15">
        <v>96480</v>
      </c>
      <c r="O40" s="15">
        <v>94233.600000000006</v>
      </c>
      <c r="P40" s="15">
        <v>92448</v>
      </c>
      <c r="Q40" s="15">
        <v>93081.600000000006</v>
      </c>
      <c r="R40" s="15">
        <v>92966.399999999994</v>
      </c>
      <c r="S40" s="15">
        <v>93484.800000000003</v>
      </c>
      <c r="T40" s="15">
        <v>93254.399999999994</v>
      </c>
      <c r="U40" s="15">
        <v>92851.199999999997</v>
      </c>
      <c r="V40" s="15">
        <v>94291.199999999997</v>
      </c>
      <c r="W40" s="15">
        <v>93196.800000000003</v>
      </c>
      <c r="X40" s="15">
        <v>92736</v>
      </c>
      <c r="Y40" s="15">
        <v>93139.199999999997</v>
      </c>
      <c r="Z40" s="15">
        <v>92160</v>
      </c>
      <c r="AA40" s="15">
        <v>92505.600000000006</v>
      </c>
      <c r="AB40" s="15">
        <v>93542.399999999994</v>
      </c>
      <c r="AC40" s="15">
        <v>92908.800000000003</v>
      </c>
    </row>
    <row r="41" spans="1:29" x14ac:dyDescent="0.25">
      <c r="A41" s="15" t="s">
        <v>244</v>
      </c>
      <c r="B41" s="15">
        <v>103</v>
      </c>
      <c r="C41" s="15">
        <v>12</v>
      </c>
      <c r="D41" s="15">
        <v>9</v>
      </c>
      <c r="E41" s="15">
        <v>2013</v>
      </c>
      <c r="F41" s="15">
        <v>93312</v>
      </c>
      <c r="G41" s="15">
        <v>94579.199999999997</v>
      </c>
      <c r="H41" s="15">
        <v>93369.600000000006</v>
      </c>
      <c r="I41" s="15">
        <v>93484.800000000003</v>
      </c>
      <c r="J41" s="15">
        <v>92908.800000000003</v>
      </c>
      <c r="K41" s="15">
        <v>92793.600000000006</v>
      </c>
      <c r="L41" s="15">
        <v>94291.199999999997</v>
      </c>
      <c r="M41" s="15">
        <v>93657.600000000006</v>
      </c>
      <c r="N41" s="15">
        <v>92448</v>
      </c>
      <c r="O41" s="15">
        <v>94060.800000000003</v>
      </c>
      <c r="P41" s="15">
        <v>93715.199999999997</v>
      </c>
      <c r="Q41" s="15">
        <v>95155.199999999997</v>
      </c>
      <c r="R41" s="15">
        <v>94348.800000000003</v>
      </c>
      <c r="S41" s="15">
        <v>93600</v>
      </c>
      <c r="T41" s="15">
        <v>93427.199999999997</v>
      </c>
      <c r="U41" s="15">
        <v>93772.800000000003</v>
      </c>
      <c r="V41" s="15">
        <v>94579.199999999997</v>
      </c>
      <c r="W41" s="15">
        <v>94521.600000000006</v>
      </c>
      <c r="X41" s="15">
        <v>95673.600000000006</v>
      </c>
      <c r="Y41" s="15">
        <v>95097.600000000006</v>
      </c>
      <c r="Z41" s="15">
        <v>94924.800000000003</v>
      </c>
      <c r="AA41" s="15">
        <v>94003.199999999997</v>
      </c>
      <c r="AB41" s="15">
        <v>94291.199999999997</v>
      </c>
      <c r="AC41" s="15">
        <v>94060.800000000003</v>
      </c>
    </row>
    <row r="42" spans="1:29" x14ac:dyDescent="0.25">
      <c r="A42" s="15" t="s">
        <v>244</v>
      </c>
      <c r="B42" s="15">
        <v>103</v>
      </c>
      <c r="C42" s="15">
        <v>12</v>
      </c>
      <c r="D42" s="15">
        <v>10</v>
      </c>
      <c r="E42" s="15">
        <v>2013</v>
      </c>
      <c r="F42" s="15">
        <v>94060.800000000003</v>
      </c>
      <c r="G42" s="15">
        <v>95212.800000000003</v>
      </c>
      <c r="H42" s="15">
        <v>95097.600000000006</v>
      </c>
      <c r="I42" s="15">
        <v>95270.399999999994</v>
      </c>
      <c r="J42" s="15">
        <v>95673.600000000006</v>
      </c>
      <c r="K42" s="15">
        <v>94752</v>
      </c>
      <c r="L42" s="15">
        <v>95904</v>
      </c>
      <c r="M42" s="15">
        <v>95097.600000000006</v>
      </c>
      <c r="N42" s="15">
        <v>86803.199999999997</v>
      </c>
      <c r="O42" s="15">
        <v>89107.199999999997</v>
      </c>
      <c r="P42" s="15">
        <v>95616</v>
      </c>
      <c r="Q42" s="15">
        <v>96422.399999999994</v>
      </c>
      <c r="R42" s="15">
        <v>97401.600000000006</v>
      </c>
      <c r="S42" s="15">
        <v>97228.800000000003</v>
      </c>
      <c r="T42" s="15">
        <v>96652.800000000003</v>
      </c>
      <c r="U42" s="15">
        <v>96825.600000000006</v>
      </c>
      <c r="V42" s="15">
        <v>97747.199999999997</v>
      </c>
      <c r="W42" s="15">
        <v>96768</v>
      </c>
      <c r="X42" s="15">
        <v>97171.199999999997</v>
      </c>
      <c r="Y42" s="15">
        <v>97920</v>
      </c>
      <c r="Z42" s="15">
        <v>98035.199999999997</v>
      </c>
      <c r="AA42" s="15">
        <v>97977.600000000006</v>
      </c>
      <c r="AB42" s="15">
        <v>96825.600000000006</v>
      </c>
      <c r="AC42" s="15">
        <v>97804.800000000003</v>
      </c>
    </row>
    <row r="43" spans="1:29" x14ac:dyDescent="0.25">
      <c r="A43" s="15" t="s">
        <v>244</v>
      </c>
      <c r="B43" s="15">
        <v>103</v>
      </c>
      <c r="C43" s="15">
        <v>12</v>
      </c>
      <c r="D43" s="15">
        <v>11</v>
      </c>
      <c r="E43" s="15">
        <v>2013</v>
      </c>
      <c r="F43" s="15">
        <v>95385.600000000006</v>
      </c>
      <c r="G43" s="15">
        <v>0</v>
      </c>
      <c r="H43" s="15">
        <v>0</v>
      </c>
      <c r="I43" s="15">
        <v>230.4</v>
      </c>
      <c r="J43" s="15">
        <v>5875.2</v>
      </c>
      <c r="K43" s="15">
        <v>6336</v>
      </c>
      <c r="L43" s="15">
        <v>6048</v>
      </c>
      <c r="M43" s="15">
        <v>5990.4</v>
      </c>
      <c r="N43" s="15">
        <v>6048</v>
      </c>
      <c r="O43" s="15">
        <v>6163.2</v>
      </c>
      <c r="P43" s="15">
        <v>6105.6</v>
      </c>
      <c r="Q43" s="15">
        <v>5990.4</v>
      </c>
      <c r="R43" s="15">
        <v>6336</v>
      </c>
      <c r="S43" s="15">
        <v>30355.200000000001</v>
      </c>
      <c r="T43" s="15">
        <v>97747.199999999997</v>
      </c>
      <c r="U43" s="15">
        <v>97574.399999999994</v>
      </c>
      <c r="V43" s="15">
        <v>98956.800000000003</v>
      </c>
      <c r="W43" s="15">
        <v>99244.800000000003</v>
      </c>
      <c r="X43" s="15">
        <v>98265.600000000006</v>
      </c>
      <c r="Y43" s="15">
        <v>97171.199999999997</v>
      </c>
      <c r="Z43" s="15">
        <v>98208</v>
      </c>
      <c r="AA43" s="15">
        <v>97171.199999999997</v>
      </c>
      <c r="AB43" s="15">
        <v>97516.800000000003</v>
      </c>
      <c r="AC43" s="15">
        <v>97286.399999999994</v>
      </c>
    </row>
    <row r="44" spans="1:29" x14ac:dyDescent="0.25">
      <c r="A44" s="15" t="s">
        <v>244</v>
      </c>
      <c r="B44" s="15">
        <v>103</v>
      </c>
      <c r="C44" s="15">
        <v>12</v>
      </c>
      <c r="D44" s="15">
        <v>12</v>
      </c>
      <c r="E44" s="15">
        <v>2013</v>
      </c>
      <c r="F44" s="15">
        <v>98035.199999999997</v>
      </c>
      <c r="G44" s="15">
        <v>97056</v>
      </c>
      <c r="H44" s="15">
        <v>96422.399999999994</v>
      </c>
      <c r="I44" s="15">
        <v>96998.399999999994</v>
      </c>
      <c r="J44" s="15">
        <v>98668.800000000003</v>
      </c>
      <c r="K44" s="15">
        <v>97920</v>
      </c>
      <c r="L44" s="15">
        <v>96249.600000000006</v>
      </c>
      <c r="M44" s="15">
        <v>96768</v>
      </c>
      <c r="N44" s="15">
        <v>97862.399999999994</v>
      </c>
      <c r="O44" s="15">
        <v>97804.800000000003</v>
      </c>
      <c r="P44" s="15">
        <v>96710.399999999994</v>
      </c>
      <c r="Q44" s="15">
        <v>97689.600000000006</v>
      </c>
      <c r="R44" s="15">
        <v>97862.399999999994</v>
      </c>
      <c r="S44" s="15">
        <v>98899.199999999997</v>
      </c>
      <c r="T44" s="15">
        <v>98265.600000000006</v>
      </c>
      <c r="U44" s="15">
        <v>97920</v>
      </c>
      <c r="V44" s="15">
        <v>98553.600000000006</v>
      </c>
      <c r="W44" s="15">
        <v>98092.800000000003</v>
      </c>
      <c r="X44" s="15">
        <v>97401.600000000006</v>
      </c>
      <c r="Y44" s="15">
        <v>97459.199999999997</v>
      </c>
      <c r="Z44" s="15">
        <v>97459.199999999997</v>
      </c>
      <c r="AA44" s="15">
        <v>98092.800000000003</v>
      </c>
      <c r="AB44" s="15">
        <v>97113.600000000006</v>
      </c>
      <c r="AC44" s="15">
        <v>96652.800000000003</v>
      </c>
    </row>
    <row r="45" spans="1:29" x14ac:dyDescent="0.25">
      <c r="A45" s="15" t="s">
        <v>244</v>
      </c>
      <c r="B45" s="15">
        <v>103</v>
      </c>
      <c r="C45" s="15">
        <v>12</v>
      </c>
      <c r="D45" s="15">
        <v>13</v>
      </c>
      <c r="E45" s="15">
        <v>2013</v>
      </c>
      <c r="F45" s="15">
        <v>97632</v>
      </c>
      <c r="G45" s="15">
        <v>96307.199999999997</v>
      </c>
      <c r="H45" s="15">
        <v>97228.800000000003</v>
      </c>
      <c r="I45" s="15">
        <v>96710.399999999994</v>
      </c>
      <c r="J45" s="15">
        <v>96883.199999999997</v>
      </c>
      <c r="K45" s="15">
        <v>96364.800000000003</v>
      </c>
      <c r="L45" s="15">
        <v>98323.199999999997</v>
      </c>
      <c r="M45" s="15">
        <v>97689.600000000006</v>
      </c>
      <c r="N45" s="15">
        <v>97113.600000000006</v>
      </c>
      <c r="O45" s="15">
        <v>87206.399999999994</v>
      </c>
      <c r="P45" s="15">
        <v>97171.199999999997</v>
      </c>
      <c r="Q45" s="15">
        <v>98668.800000000003</v>
      </c>
      <c r="R45" s="15">
        <v>97804.800000000003</v>
      </c>
      <c r="S45" s="15">
        <v>99820.800000000003</v>
      </c>
      <c r="T45" s="15">
        <v>98553.600000000006</v>
      </c>
      <c r="U45" s="15">
        <v>97689.600000000006</v>
      </c>
      <c r="V45" s="15">
        <v>98899.199999999997</v>
      </c>
      <c r="W45" s="15">
        <v>97920</v>
      </c>
      <c r="X45" s="15">
        <v>97401.600000000006</v>
      </c>
      <c r="Y45" s="15">
        <v>97459.199999999997</v>
      </c>
      <c r="Z45" s="15">
        <v>97459.199999999997</v>
      </c>
      <c r="AA45" s="15">
        <v>97804.800000000003</v>
      </c>
      <c r="AB45" s="15">
        <v>96940.800000000003</v>
      </c>
      <c r="AC45" s="15">
        <v>96652.800000000003</v>
      </c>
    </row>
    <row r="46" spans="1:29" x14ac:dyDescent="0.25">
      <c r="A46" s="15" t="s">
        <v>244</v>
      </c>
      <c r="B46" s="15">
        <v>103</v>
      </c>
      <c r="C46" s="15">
        <v>12</v>
      </c>
      <c r="D46" s="15">
        <v>14</v>
      </c>
      <c r="E46" s="15">
        <v>2013</v>
      </c>
      <c r="F46" s="15">
        <v>96710.399999999994</v>
      </c>
      <c r="G46" s="15">
        <v>97516.800000000003</v>
      </c>
      <c r="H46" s="15">
        <v>97574.399999999994</v>
      </c>
      <c r="I46" s="15">
        <v>97286.399999999994</v>
      </c>
      <c r="J46" s="15">
        <v>97977.600000000006</v>
      </c>
      <c r="K46" s="15">
        <v>98553.600000000006</v>
      </c>
      <c r="L46" s="15">
        <v>97113.600000000006</v>
      </c>
      <c r="M46" s="15">
        <v>96825.600000000006</v>
      </c>
      <c r="N46" s="15">
        <v>97401.600000000006</v>
      </c>
      <c r="O46" s="15">
        <v>98496</v>
      </c>
      <c r="P46" s="15">
        <v>96883.199999999997</v>
      </c>
      <c r="Q46" s="15">
        <v>99302.399999999994</v>
      </c>
      <c r="R46" s="15">
        <v>96998.399999999994</v>
      </c>
      <c r="S46" s="15">
        <v>98092.800000000003</v>
      </c>
      <c r="T46" s="15">
        <v>97516.800000000003</v>
      </c>
      <c r="U46" s="15">
        <v>97056</v>
      </c>
      <c r="V46" s="15">
        <v>97574.399999999994</v>
      </c>
      <c r="W46" s="15">
        <v>97459.199999999997</v>
      </c>
      <c r="X46" s="15">
        <v>97228.800000000003</v>
      </c>
      <c r="Y46" s="15">
        <v>97286.399999999994</v>
      </c>
      <c r="Z46" s="15">
        <v>97286.399999999994</v>
      </c>
      <c r="AA46" s="15">
        <v>96998.399999999994</v>
      </c>
      <c r="AB46" s="15">
        <v>97977.600000000006</v>
      </c>
      <c r="AC46" s="15">
        <v>98323.199999999997</v>
      </c>
    </row>
    <row r="47" spans="1:29" x14ac:dyDescent="0.25">
      <c r="A47" s="15" t="s">
        <v>244</v>
      </c>
      <c r="B47" s="15">
        <v>103</v>
      </c>
      <c r="C47" s="15">
        <v>12</v>
      </c>
      <c r="D47" s="15">
        <v>15</v>
      </c>
      <c r="E47" s="15">
        <v>2013</v>
      </c>
      <c r="F47" s="15">
        <v>97632</v>
      </c>
      <c r="G47" s="15">
        <v>97113.600000000006</v>
      </c>
      <c r="H47" s="15">
        <v>98150.399999999994</v>
      </c>
      <c r="I47" s="15">
        <v>98092.800000000003</v>
      </c>
      <c r="J47" s="15">
        <v>96710.399999999994</v>
      </c>
      <c r="K47" s="15">
        <v>97920</v>
      </c>
      <c r="L47" s="15">
        <v>98150.399999999994</v>
      </c>
      <c r="M47" s="15">
        <v>97632</v>
      </c>
      <c r="N47" s="15">
        <v>97113.600000000006</v>
      </c>
      <c r="O47" s="15">
        <v>96940.800000000003</v>
      </c>
      <c r="P47" s="15">
        <v>97516.800000000003</v>
      </c>
      <c r="Q47" s="15">
        <v>97401.600000000006</v>
      </c>
      <c r="R47" s="15">
        <v>97113.600000000006</v>
      </c>
      <c r="S47" s="15">
        <v>96652.800000000003</v>
      </c>
      <c r="T47" s="15">
        <v>96768</v>
      </c>
      <c r="U47" s="15">
        <v>97459.199999999997</v>
      </c>
      <c r="V47" s="15">
        <v>96940.800000000003</v>
      </c>
      <c r="W47" s="15">
        <v>96940.800000000003</v>
      </c>
      <c r="X47" s="15">
        <v>98035.199999999997</v>
      </c>
      <c r="Y47" s="15">
        <v>97286.399999999994</v>
      </c>
      <c r="Z47" s="15">
        <v>96652.800000000003</v>
      </c>
      <c r="AA47" s="15">
        <v>96422.399999999994</v>
      </c>
      <c r="AB47" s="15">
        <v>95846.399999999994</v>
      </c>
      <c r="AC47" s="15">
        <v>97113.600000000006</v>
      </c>
    </row>
    <row r="48" spans="1:29" x14ac:dyDescent="0.25">
      <c r="A48" s="15" t="s">
        <v>244</v>
      </c>
      <c r="B48" s="15">
        <v>103</v>
      </c>
      <c r="C48" s="15">
        <v>12</v>
      </c>
      <c r="D48" s="15">
        <v>16</v>
      </c>
      <c r="E48" s="15">
        <v>2013</v>
      </c>
      <c r="F48" s="15">
        <v>98380.800000000003</v>
      </c>
      <c r="G48" s="15">
        <v>97113.600000000006</v>
      </c>
      <c r="H48" s="15">
        <v>97574.399999999994</v>
      </c>
      <c r="I48" s="15">
        <v>97056</v>
      </c>
      <c r="J48" s="15">
        <v>98611.199999999997</v>
      </c>
      <c r="K48" s="15">
        <v>97459.199999999997</v>
      </c>
      <c r="L48" s="15">
        <v>97228.800000000003</v>
      </c>
      <c r="M48" s="15">
        <v>97804.800000000003</v>
      </c>
      <c r="N48" s="15">
        <v>97344</v>
      </c>
      <c r="O48" s="15">
        <v>97516.800000000003</v>
      </c>
      <c r="P48" s="15">
        <v>97689.600000000006</v>
      </c>
      <c r="Q48" s="15">
        <v>97574.399999999994</v>
      </c>
      <c r="R48" s="15">
        <v>96883.199999999997</v>
      </c>
      <c r="S48" s="15">
        <v>97056</v>
      </c>
      <c r="T48" s="15">
        <v>98265.600000000006</v>
      </c>
      <c r="U48" s="15">
        <v>98092.800000000003</v>
      </c>
      <c r="V48" s="15">
        <v>98035.199999999997</v>
      </c>
      <c r="W48" s="15">
        <v>97459.199999999997</v>
      </c>
      <c r="X48" s="15">
        <v>97228.800000000003</v>
      </c>
      <c r="Y48" s="15">
        <v>96998.399999999994</v>
      </c>
      <c r="Z48" s="15">
        <v>97574.399999999994</v>
      </c>
      <c r="AA48" s="15">
        <v>98150.399999999994</v>
      </c>
      <c r="AB48" s="15">
        <v>97574.399999999994</v>
      </c>
      <c r="AC48" s="15">
        <v>97401.600000000006</v>
      </c>
    </row>
    <row r="49" spans="1:29" x14ac:dyDescent="0.25">
      <c r="A49" s="15" t="s">
        <v>244</v>
      </c>
      <c r="B49" s="15">
        <v>103</v>
      </c>
      <c r="C49" s="15">
        <v>12</v>
      </c>
      <c r="D49" s="15">
        <v>17</v>
      </c>
      <c r="E49" s="15">
        <v>2013</v>
      </c>
      <c r="F49" s="15">
        <v>98035.199999999997</v>
      </c>
      <c r="G49" s="15">
        <v>96883.199999999997</v>
      </c>
      <c r="H49" s="15">
        <v>98092.800000000003</v>
      </c>
      <c r="I49" s="15">
        <v>96710.399999999994</v>
      </c>
      <c r="J49" s="15">
        <v>97574.399999999994</v>
      </c>
      <c r="K49" s="15">
        <v>97459.199999999997</v>
      </c>
      <c r="L49" s="15">
        <v>98035.199999999997</v>
      </c>
      <c r="M49" s="15">
        <v>97920</v>
      </c>
      <c r="N49" s="15">
        <v>98496</v>
      </c>
      <c r="O49" s="15">
        <v>96636.800000000003</v>
      </c>
      <c r="P49" s="15">
        <v>98323.199999999997</v>
      </c>
      <c r="Q49" s="15">
        <v>97574.399999999994</v>
      </c>
      <c r="R49" s="15">
        <v>98553.600000000006</v>
      </c>
      <c r="S49" s="15">
        <v>98553.600000000006</v>
      </c>
      <c r="T49" s="15">
        <v>98265.600000000006</v>
      </c>
      <c r="U49" s="15">
        <v>97459.199999999997</v>
      </c>
      <c r="V49" s="15">
        <v>99475.199999999997</v>
      </c>
      <c r="W49" s="15">
        <v>97401.600000000006</v>
      </c>
      <c r="X49" s="15">
        <v>98323.199999999997</v>
      </c>
      <c r="Y49" s="15">
        <v>97920</v>
      </c>
      <c r="Z49" s="15">
        <v>99072</v>
      </c>
      <c r="AA49" s="15">
        <v>98899.199999999997</v>
      </c>
      <c r="AB49" s="15">
        <v>97920</v>
      </c>
      <c r="AC49" s="15">
        <v>98092.800000000003</v>
      </c>
    </row>
    <row r="50" spans="1:29" x14ac:dyDescent="0.25">
      <c r="A50" s="15" t="s">
        <v>244</v>
      </c>
      <c r="B50" s="15">
        <v>103</v>
      </c>
      <c r="C50" s="15">
        <v>12</v>
      </c>
      <c r="D50" s="15">
        <v>18</v>
      </c>
      <c r="E50" s="15">
        <v>2013</v>
      </c>
      <c r="F50" s="15">
        <v>98150.399999999994</v>
      </c>
      <c r="G50" s="15">
        <v>97747.199999999997</v>
      </c>
      <c r="H50" s="15">
        <v>97977.600000000006</v>
      </c>
      <c r="I50" s="15">
        <v>97459.199999999997</v>
      </c>
      <c r="J50" s="15">
        <v>99072</v>
      </c>
      <c r="K50" s="15">
        <v>98265.600000000006</v>
      </c>
      <c r="L50" s="15">
        <v>98438.399999999994</v>
      </c>
      <c r="M50" s="15">
        <v>99360</v>
      </c>
      <c r="N50" s="15">
        <v>98380.800000000003</v>
      </c>
      <c r="O50" s="15">
        <v>98265.600000000006</v>
      </c>
      <c r="P50" s="15">
        <v>98726.399999999994</v>
      </c>
      <c r="Q50" s="15">
        <v>98841.600000000006</v>
      </c>
      <c r="R50" s="15">
        <v>97689.600000000006</v>
      </c>
      <c r="S50" s="15">
        <v>99648</v>
      </c>
      <c r="T50" s="15">
        <v>98496</v>
      </c>
      <c r="U50" s="15">
        <v>98150.399999999994</v>
      </c>
      <c r="V50" s="15">
        <v>98841.600000000006</v>
      </c>
      <c r="W50" s="15">
        <v>99302.399999999994</v>
      </c>
      <c r="X50" s="15">
        <v>98035.199999999997</v>
      </c>
      <c r="Y50" s="15">
        <v>97747.199999999997</v>
      </c>
      <c r="Z50" s="15">
        <v>98265.600000000006</v>
      </c>
      <c r="AA50" s="15">
        <v>98668.800000000003</v>
      </c>
      <c r="AB50" s="15">
        <v>97632</v>
      </c>
      <c r="AC50" s="15">
        <v>98668.800000000003</v>
      </c>
    </row>
    <row r="51" spans="1:29" x14ac:dyDescent="0.25">
      <c r="A51" s="15" t="s">
        <v>244</v>
      </c>
      <c r="B51" s="15">
        <v>103</v>
      </c>
      <c r="C51" s="15">
        <v>12</v>
      </c>
      <c r="D51" s="15">
        <v>19</v>
      </c>
      <c r="E51" s="15">
        <v>2013</v>
      </c>
      <c r="F51" s="15">
        <v>98496</v>
      </c>
      <c r="G51" s="15">
        <v>97056</v>
      </c>
      <c r="H51" s="15">
        <v>98035.199999999997</v>
      </c>
      <c r="I51" s="15">
        <v>99072</v>
      </c>
      <c r="J51" s="15">
        <v>98784</v>
      </c>
      <c r="K51" s="15">
        <v>98265.600000000006</v>
      </c>
      <c r="L51" s="15">
        <v>97516.800000000003</v>
      </c>
      <c r="M51" s="15">
        <v>98438.399999999994</v>
      </c>
      <c r="N51" s="15">
        <v>99993.600000000006</v>
      </c>
      <c r="O51" s="15">
        <v>99878.399999999994</v>
      </c>
      <c r="P51" s="15">
        <v>100339.2</v>
      </c>
      <c r="Q51" s="15">
        <v>99417.600000000006</v>
      </c>
      <c r="R51" s="15">
        <v>99475.199999999997</v>
      </c>
      <c r="S51" s="15">
        <v>98668.800000000003</v>
      </c>
      <c r="T51" s="15">
        <v>98092.800000000003</v>
      </c>
      <c r="U51" s="15">
        <v>98553.600000000006</v>
      </c>
      <c r="V51" s="15">
        <v>99072</v>
      </c>
      <c r="W51" s="15">
        <v>98265.600000000006</v>
      </c>
      <c r="X51" s="15">
        <v>98092.800000000003</v>
      </c>
      <c r="Y51" s="15">
        <v>98438.399999999994</v>
      </c>
      <c r="Z51" s="15">
        <v>98438.399999999994</v>
      </c>
      <c r="AA51" s="15">
        <v>98035.199999999997</v>
      </c>
      <c r="AB51" s="15">
        <v>89222.399999999994</v>
      </c>
      <c r="AC51" s="15">
        <v>98956.800000000003</v>
      </c>
    </row>
    <row r="52" spans="1:29" x14ac:dyDescent="0.25">
      <c r="A52" s="15" t="s">
        <v>244</v>
      </c>
      <c r="B52" s="15">
        <v>103</v>
      </c>
      <c r="C52" s="15">
        <v>12</v>
      </c>
      <c r="D52" s="15">
        <v>20</v>
      </c>
      <c r="E52" s="15">
        <v>2013</v>
      </c>
      <c r="F52" s="15">
        <v>98323.199999999997</v>
      </c>
      <c r="G52" s="15">
        <v>92390.399999999994</v>
      </c>
      <c r="H52" s="15">
        <v>98323.199999999997</v>
      </c>
      <c r="I52" s="15">
        <v>97977.600000000006</v>
      </c>
      <c r="J52" s="15">
        <v>99302.399999999994</v>
      </c>
      <c r="K52" s="15">
        <v>98496</v>
      </c>
      <c r="L52" s="15">
        <v>99014.399999999994</v>
      </c>
      <c r="M52" s="15">
        <v>99532.800000000003</v>
      </c>
      <c r="N52" s="15">
        <v>99360</v>
      </c>
      <c r="O52" s="15">
        <v>100166.39999999999</v>
      </c>
      <c r="P52" s="15">
        <v>99129.600000000006</v>
      </c>
      <c r="Q52" s="15">
        <v>98841.600000000006</v>
      </c>
      <c r="R52" s="15">
        <v>99763.199999999997</v>
      </c>
      <c r="S52" s="15">
        <v>99590.399999999994</v>
      </c>
      <c r="T52" s="15">
        <v>98380.800000000003</v>
      </c>
      <c r="U52" s="15">
        <v>98668.800000000003</v>
      </c>
      <c r="V52" s="15">
        <v>99302.399999999994</v>
      </c>
      <c r="W52" s="15">
        <v>98496</v>
      </c>
      <c r="X52" s="15">
        <v>98841.600000000006</v>
      </c>
      <c r="Y52" s="15">
        <v>99072</v>
      </c>
      <c r="Z52" s="15">
        <v>98035.199999999997</v>
      </c>
      <c r="AA52" s="15">
        <v>100224</v>
      </c>
      <c r="AB52" s="15">
        <v>99417.600000000006</v>
      </c>
      <c r="AC52" s="15">
        <v>98726.399999999994</v>
      </c>
    </row>
    <row r="53" spans="1:29" x14ac:dyDescent="0.25">
      <c r="A53" s="15" t="s">
        <v>244</v>
      </c>
      <c r="B53" s="15">
        <v>103</v>
      </c>
      <c r="C53" s="15">
        <v>12</v>
      </c>
      <c r="D53" s="15">
        <v>21</v>
      </c>
      <c r="E53" s="15">
        <v>2013</v>
      </c>
      <c r="F53" s="15">
        <v>99187.199999999997</v>
      </c>
      <c r="G53" s="15">
        <v>100281.60000000001</v>
      </c>
      <c r="H53" s="15">
        <v>98899.199999999997</v>
      </c>
      <c r="I53" s="15">
        <v>97401.600000000006</v>
      </c>
      <c r="J53" s="15">
        <v>97920</v>
      </c>
      <c r="K53" s="15">
        <v>99532.800000000003</v>
      </c>
      <c r="L53" s="15">
        <v>98784</v>
      </c>
      <c r="M53" s="15">
        <v>97862.399999999994</v>
      </c>
      <c r="N53" s="15">
        <v>99129.600000000006</v>
      </c>
      <c r="O53" s="15">
        <v>98150.399999999994</v>
      </c>
      <c r="P53" s="15">
        <v>97804.800000000003</v>
      </c>
      <c r="Q53" s="15">
        <v>98092.800000000003</v>
      </c>
      <c r="R53" s="15">
        <v>97920</v>
      </c>
      <c r="S53" s="15">
        <v>97516.800000000003</v>
      </c>
      <c r="T53" s="15">
        <v>98092.800000000003</v>
      </c>
      <c r="U53" s="15">
        <v>98438.399999999994</v>
      </c>
      <c r="V53" s="15">
        <v>98380.800000000003</v>
      </c>
      <c r="W53" s="15">
        <v>99014.399999999994</v>
      </c>
      <c r="X53" s="15">
        <v>98611.199999999997</v>
      </c>
      <c r="Y53" s="15">
        <v>98208</v>
      </c>
      <c r="Z53" s="15">
        <v>98035.199999999997</v>
      </c>
      <c r="AA53" s="15">
        <v>98611.199999999997</v>
      </c>
      <c r="AB53" s="15">
        <v>96883.199999999997</v>
      </c>
      <c r="AC53" s="15">
        <v>98150.399999999994</v>
      </c>
    </row>
    <row r="54" spans="1:29" x14ac:dyDescent="0.25">
      <c r="A54" s="15" t="s">
        <v>244</v>
      </c>
      <c r="B54" s="15">
        <v>103</v>
      </c>
      <c r="C54" s="15">
        <v>12</v>
      </c>
      <c r="D54" s="15">
        <v>22</v>
      </c>
      <c r="E54" s="15">
        <v>2013</v>
      </c>
      <c r="F54" s="15">
        <v>97516.800000000003</v>
      </c>
      <c r="G54" s="15">
        <v>97516.800000000003</v>
      </c>
      <c r="H54" s="15">
        <v>98265.600000000006</v>
      </c>
      <c r="I54" s="15">
        <v>97920</v>
      </c>
      <c r="J54" s="15">
        <v>97401.600000000006</v>
      </c>
      <c r="K54" s="15">
        <v>97632</v>
      </c>
      <c r="L54" s="15">
        <v>98726.399999999994</v>
      </c>
      <c r="M54" s="15">
        <v>98035.199999999997</v>
      </c>
      <c r="N54" s="15">
        <v>98380.800000000003</v>
      </c>
      <c r="O54" s="15">
        <v>98150.399999999994</v>
      </c>
      <c r="P54" s="15">
        <v>97459.199999999997</v>
      </c>
      <c r="Q54" s="15">
        <v>99187.199999999997</v>
      </c>
      <c r="R54" s="15">
        <v>99302.399999999994</v>
      </c>
      <c r="S54" s="15">
        <v>98784</v>
      </c>
      <c r="T54" s="15">
        <v>98611.199999999997</v>
      </c>
      <c r="U54" s="15">
        <v>98956.800000000003</v>
      </c>
      <c r="V54" s="15">
        <v>98035.199999999997</v>
      </c>
      <c r="W54" s="15">
        <v>99532.800000000003</v>
      </c>
      <c r="X54" s="15">
        <v>97977.600000000006</v>
      </c>
      <c r="Y54" s="15">
        <v>98092.800000000003</v>
      </c>
      <c r="Z54" s="15">
        <v>98323.199999999997</v>
      </c>
      <c r="AA54" s="15">
        <v>97286.399999999994</v>
      </c>
      <c r="AB54" s="15">
        <v>97920</v>
      </c>
      <c r="AC54" s="15">
        <v>97747.199999999997</v>
      </c>
    </row>
    <row r="55" spans="1:29" x14ac:dyDescent="0.25">
      <c r="A55" s="15" t="s">
        <v>244</v>
      </c>
      <c r="B55" s="15">
        <v>103</v>
      </c>
      <c r="C55" s="15">
        <v>12</v>
      </c>
      <c r="D55" s="15">
        <v>23</v>
      </c>
      <c r="E55" s="15">
        <v>2013</v>
      </c>
      <c r="F55" s="15">
        <v>98553.600000000006</v>
      </c>
      <c r="G55" s="15">
        <v>97862.399999999994</v>
      </c>
      <c r="H55" s="15">
        <v>97862.399999999994</v>
      </c>
      <c r="I55" s="15">
        <v>99072</v>
      </c>
      <c r="J55" s="15">
        <v>97516.800000000003</v>
      </c>
      <c r="K55" s="15">
        <v>97171.199999999997</v>
      </c>
      <c r="L55" s="15">
        <v>98611.199999999997</v>
      </c>
      <c r="M55" s="15">
        <v>99360</v>
      </c>
      <c r="N55" s="15">
        <v>98496</v>
      </c>
      <c r="O55" s="15">
        <v>98035.199999999997</v>
      </c>
      <c r="P55" s="15">
        <v>98092.800000000003</v>
      </c>
      <c r="Q55" s="15">
        <v>98956.800000000003</v>
      </c>
      <c r="R55" s="15">
        <v>99302.399999999994</v>
      </c>
      <c r="S55" s="15">
        <v>99417.600000000006</v>
      </c>
      <c r="T55" s="15">
        <v>99014.399999999994</v>
      </c>
      <c r="U55" s="15">
        <v>99244.800000000003</v>
      </c>
      <c r="V55" s="15">
        <v>99590.399999999994</v>
      </c>
      <c r="W55" s="15">
        <v>100166.39999999999</v>
      </c>
      <c r="X55" s="15">
        <v>99302.399999999994</v>
      </c>
      <c r="Y55" s="15">
        <v>100051.2</v>
      </c>
      <c r="Z55" s="15">
        <v>99993.600000000006</v>
      </c>
      <c r="AA55" s="15">
        <v>99187.199999999997</v>
      </c>
      <c r="AB55" s="15">
        <v>98323.199999999997</v>
      </c>
      <c r="AC55" s="15">
        <v>98380.800000000003</v>
      </c>
    </row>
    <row r="56" spans="1:29" x14ac:dyDescent="0.25">
      <c r="A56" s="15" t="s">
        <v>244</v>
      </c>
      <c r="B56" s="15">
        <v>103</v>
      </c>
      <c r="C56" s="15">
        <v>12</v>
      </c>
      <c r="D56" s="15">
        <v>24</v>
      </c>
      <c r="E56" s="15">
        <v>2013</v>
      </c>
      <c r="F56" s="15">
        <v>98956.800000000003</v>
      </c>
      <c r="G56" s="15">
        <v>99417.600000000006</v>
      </c>
      <c r="H56" s="15">
        <v>98956.800000000003</v>
      </c>
      <c r="I56" s="15">
        <v>98265.600000000006</v>
      </c>
      <c r="J56" s="15">
        <v>97747.199999999997</v>
      </c>
      <c r="K56" s="15">
        <v>98496</v>
      </c>
      <c r="L56" s="15">
        <v>99705.600000000006</v>
      </c>
      <c r="M56" s="15">
        <v>99532.800000000003</v>
      </c>
      <c r="N56" s="15">
        <v>98841.600000000006</v>
      </c>
      <c r="O56" s="15">
        <v>98553.600000000006</v>
      </c>
      <c r="P56" s="15">
        <v>98553.600000000006</v>
      </c>
      <c r="Q56" s="15">
        <v>98380.800000000003</v>
      </c>
      <c r="R56" s="15">
        <v>100742.39999999999</v>
      </c>
      <c r="S56" s="15">
        <v>100281.60000000001</v>
      </c>
      <c r="T56" s="15">
        <v>97977.600000000006</v>
      </c>
      <c r="U56" s="15">
        <v>97977.600000000006</v>
      </c>
      <c r="V56" s="15">
        <v>98208</v>
      </c>
      <c r="W56" s="15">
        <v>99820.800000000003</v>
      </c>
      <c r="X56" s="15">
        <v>98496</v>
      </c>
      <c r="Y56" s="15">
        <v>97920</v>
      </c>
      <c r="Z56" s="15">
        <v>98035.199999999997</v>
      </c>
      <c r="AA56" s="15">
        <v>97113.600000000006</v>
      </c>
      <c r="AB56" s="15">
        <v>97689.600000000006</v>
      </c>
      <c r="AC56" s="15">
        <v>97804.800000000003</v>
      </c>
    </row>
    <row r="57" spans="1:29" x14ac:dyDescent="0.25">
      <c r="A57" s="15" t="s">
        <v>244</v>
      </c>
      <c r="B57" s="15">
        <v>103</v>
      </c>
      <c r="C57" s="15">
        <v>12</v>
      </c>
      <c r="D57" s="15">
        <v>25</v>
      </c>
      <c r="E57" s="15">
        <v>2013</v>
      </c>
      <c r="F57" s="15">
        <v>97344</v>
      </c>
      <c r="G57" s="15">
        <v>97228.800000000003</v>
      </c>
      <c r="H57" s="15">
        <v>98956.800000000003</v>
      </c>
      <c r="I57" s="15">
        <v>99302.399999999994</v>
      </c>
      <c r="J57" s="15">
        <v>98265.600000000006</v>
      </c>
      <c r="K57" s="15">
        <v>98380.800000000003</v>
      </c>
      <c r="L57" s="15">
        <v>98668.800000000003</v>
      </c>
      <c r="M57" s="15">
        <v>97920</v>
      </c>
      <c r="N57" s="15">
        <v>98956.800000000003</v>
      </c>
      <c r="O57" s="15">
        <v>98841.600000000006</v>
      </c>
      <c r="P57" s="15">
        <v>98035.199999999997</v>
      </c>
      <c r="Q57" s="15">
        <v>98899.199999999997</v>
      </c>
      <c r="R57" s="15">
        <v>98150.399999999994</v>
      </c>
      <c r="S57" s="15">
        <v>97344</v>
      </c>
      <c r="T57" s="15">
        <v>97516.800000000003</v>
      </c>
      <c r="U57" s="15">
        <v>97977.600000000006</v>
      </c>
      <c r="V57" s="15">
        <v>98956.800000000003</v>
      </c>
      <c r="W57" s="15">
        <v>98956.800000000003</v>
      </c>
      <c r="X57" s="15">
        <v>98035.199999999997</v>
      </c>
      <c r="Y57" s="15">
        <v>98092.800000000003</v>
      </c>
      <c r="Z57" s="15">
        <v>99014.399999999994</v>
      </c>
      <c r="AA57" s="15">
        <v>99129.600000000006</v>
      </c>
      <c r="AB57" s="15">
        <v>97804.800000000003</v>
      </c>
      <c r="AC57" s="15">
        <v>97804.800000000003</v>
      </c>
    </row>
    <row r="58" spans="1:29" x14ac:dyDescent="0.25">
      <c r="A58" s="15" t="s">
        <v>244</v>
      </c>
      <c r="B58" s="15">
        <v>103</v>
      </c>
      <c r="C58" s="15">
        <v>12</v>
      </c>
      <c r="D58" s="15">
        <v>26</v>
      </c>
      <c r="E58" s="15">
        <v>2013</v>
      </c>
      <c r="F58" s="15">
        <v>97747.199999999997</v>
      </c>
      <c r="G58" s="15">
        <v>98265.600000000006</v>
      </c>
      <c r="H58" s="15">
        <v>98208</v>
      </c>
      <c r="I58" s="15">
        <v>98208</v>
      </c>
      <c r="J58" s="15">
        <v>97401.600000000006</v>
      </c>
      <c r="K58" s="15">
        <v>97689.600000000006</v>
      </c>
      <c r="L58" s="15">
        <v>97862.399999999994</v>
      </c>
      <c r="M58" s="15">
        <v>97862.399999999994</v>
      </c>
      <c r="N58" s="15">
        <v>99648</v>
      </c>
      <c r="O58" s="15">
        <v>98841.600000000006</v>
      </c>
      <c r="P58" s="15">
        <v>98611.199999999997</v>
      </c>
      <c r="Q58" s="15">
        <v>98265.600000000006</v>
      </c>
      <c r="R58" s="15">
        <v>101088</v>
      </c>
      <c r="S58" s="15">
        <v>100051.2</v>
      </c>
      <c r="T58" s="15">
        <v>99705.600000000006</v>
      </c>
      <c r="U58" s="15">
        <v>99648</v>
      </c>
      <c r="V58" s="15">
        <v>98841.600000000006</v>
      </c>
      <c r="W58" s="15">
        <v>99187.199999999997</v>
      </c>
      <c r="X58" s="15">
        <v>99705.600000000006</v>
      </c>
      <c r="Y58" s="15">
        <v>99763.199999999997</v>
      </c>
      <c r="Z58" s="15">
        <v>98841.600000000006</v>
      </c>
      <c r="AA58" s="15">
        <v>99532.800000000003</v>
      </c>
      <c r="AB58" s="15">
        <v>100166.39999999999</v>
      </c>
      <c r="AC58" s="15">
        <v>99648</v>
      </c>
    </row>
    <row r="59" spans="1:29" x14ac:dyDescent="0.25">
      <c r="A59" s="15" t="s">
        <v>244</v>
      </c>
      <c r="B59" s="15">
        <v>103</v>
      </c>
      <c r="C59" s="15">
        <v>12</v>
      </c>
      <c r="D59" s="15">
        <v>27</v>
      </c>
      <c r="E59" s="15">
        <v>2013</v>
      </c>
      <c r="F59" s="15">
        <v>99590.399999999994</v>
      </c>
      <c r="G59" s="15">
        <v>99302.399999999994</v>
      </c>
      <c r="H59" s="15">
        <v>98956.800000000003</v>
      </c>
      <c r="I59" s="15">
        <v>99187.199999999997</v>
      </c>
      <c r="J59" s="15">
        <v>99072</v>
      </c>
      <c r="K59" s="15">
        <v>97574.399999999994</v>
      </c>
      <c r="L59" s="15">
        <v>99705.600000000006</v>
      </c>
      <c r="M59" s="15">
        <v>98553.600000000006</v>
      </c>
      <c r="N59" s="15">
        <v>98092.800000000003</v>
      </c>
      <c r="O59" s="15">
        <v>99360</v>
      </c>
      <c r="P59" s="15">
        <v>99417.600000000006</v>
      </c>
      <c r="Q59" s="15">
        <v>98784</v>
      </c>
      <c r="R59" s="15">
        <v>98092.800000000003</v>
      </c>
      <c r="S59" s="15">
        <v>98092.800000000003</v>
      </c>
      <c r="T59" s="15">
        <v>98956.800000000003</v>
      </c>
      <c r="U59" s="15">
        <v>99014.399999999994</v>
      </c>
      <c r="V59" s="15">
        <v>98380.800000000003</v>
      </c>
      <c r="W59" s="15">
        <v>99475.199999999997</v>
      </c>
      <c r="X59" s="15">
        <v>99936</v>
      </c>
      <c r="Y59" s="15">
        <v>99936</v>
      </c>
      <c r="Z59" s="15">
        <v>99820.800000000003</v>
      </c>
      <c r="AA59" s="15">
        <v>98668.800000000003</v>
      </c>
      <c r="AB59" s="15">
        <v>98899.199999999997</v>
      </c>
      <c r="AC59" s="15">
        <v>99129.600000000006</v>
      </c>
    </row>
    <row r="60" spans="1:29" x14ac:dyDescent="0.25">
      <c r="A60" s="15" t="s">
        <v>244</v>
      </c>
      <c r="B60" s="15">
        <v>103</v>
      </c>
      <c r="C60" s="15">
        <v>12</v>
      </c>
      <c r="D60" s="15">
        <v>28</v>
      </c>
      <c r="E60" s="15">
        <v>2013</v>
      </c>
      <c r="F60" s="15">
        <v>99302.399999999994</v>
      </c>
      <c r="G60" s="15">
        <v>99014.399999999994</v>
      </c>
      <c r="H60" s="15">
        <v>99072</v>
      </c>
      <c r="I60" s="15">
        <v>98496</v>
      </c>
      <c r="J60" s="15">
        <v>98668.800000000003</v>
      </c>
      <c r="K60" s="15">
        <v>99936</v>
      </c>
      <c r="L60" s="15">
        <v>98611.199999999997</v>
      </c>
      <c r="M60" s="15">
        <v>98956.800000000003</v>
      </c>
      <c r="N60" s="15">
        <v>99763.199999999997</v>
      </c>
      <c r="O60" s="15">
        <v>99187.199999999997</v>
      </c>
      <c r="P60" s="15">
        <v>99187.199999999997</v>
      </c>
      <c r="Q60" s="15">
        <v>98668.800000000003</v>
      </c>
      <c r="R60" s="15">
        <v>99072</v>
      </c>
      <c r="S60" s="15">
        <v>98956.800000000003</v>
      </c>
      <c r="T60" s="15">
        <v>98668.800000000003</v>
      </c>
      <c r="U60" s="15">
        <v>99302.399999999994</v>
      </c>
      <c r="V60" s="15">
        <v>99590.399999999994</v>
      </c>
      <c r="W60" s="15">
        <v>99129.600000000006</v>
      </c>
      <c r="X60" s="15">
        <v>98208</v>
      </c>
      <c r="Y60" s="15">
        <v>98668.800000000003</v>
      </c>
      <c r="Z60" s="15">
        <v>97689.600000000006</v>
      </c>
      <c r="AA60" s="15">
        <v>97574.399999999994</v>
      </c>
      <c r="AB60" s="15">
        <v>77299.199999999997</v>
      </c>
      <c r="AC60" s="15">
        <v>97862.399999999994</v>
      </c>
    </row>
    <row r="61" spans="1:29" x14ac:dyDescent="0.25">
      <c r="A61" s="15" t="s">
        <v>244</v>
      </c>
      <c r="B61" s="15">
        <v>103</v>
      </c>
      <c r="C61" s="15">
        <v>12</v>
      </c>
      <c r="D61" s="15">
        <v>29</v>
      </c>
      <c r="E61" s="15">
        <v>2013</v>
      </c>
      <c r="F61" s="15">
        <v>96710.399999999994</v>
      </c>
      <c r="G61" s="15">
        <v>98265.600000000006</v>
      </c>
      <c r="H61" s="15">
        <v>97920</v>
      </c>
      <c r="I61" s="15">
        <v>97401.600000000006</v>
      </c>
      <c r="J61" s="15">
        <v>97516.800000000003</v>
      </c>
      <c r="K61" s="15">
        <v>97574.399999999994</v>
      </c>
      <c r="L61" s="15">
        <v>97228.800000000003</v>
      </c>
      <c r="M61" s="15">
        <v>97401.600000000006</v>
      </c>
      <c r="N61" s="15">
        <v>98841.600000000006</v>
      </c>
      <c r="O61" s="15">
        <v>98611.199999999997</v>
      </c>
      <c r="P61" s="15">
        <v>98208</v>
      </c>
      <c r="Q61" s="15">
        <v>98208</v>
      </c>
      <c r="R61" s="15">
        <v>98380.800000000003</v>
      </c>
      <c r="S61" s="15">
        <v>97747.199999999997</v>
      </c>
      <c r="T61" s="15">
        <v>97228.800000000003</v>
      </c>
      <c r="U61" s="15">
        <v>97632</v>
      </c>
      <c r="V61" s="15">
        <v>97344</v>
      </c>
      <c r="W61" s="15">
        <v>97113.600000000006</v>
      </c>
      <c r="X61" s="15">
        <v>96595.199999999997</v>
      </c>
      <c r="Y61" s="15">
        <v>97113.600000000006</v>
      </c>
      <c r="Z61" s="15">
        <v>96364.800000000003</v>
      </c>
      <c r="AA61" s="15">
        <v>96825.600000000006</v>
      </c>
      <c r="AB61" s="15">
        <v>97286.399999999994</v>
      </c>
      <c r="AC61" s="15">
        <v>96998.399999999994</v>
      </c>
    </row>
    <row r="62" spans="1:29" x14ac:dyDescent="0.25">
      <c r="A62" s="15" t="s">
        <v>244</v>
      </c>
      <c r="B62" s="15">
        <v>103</v>
      </c>
      <c r="C62" s="15">
        <v>12</v>
      </c>
      <c r="D62" s="15">
        <v>30</v>
      </c>
      <c r="E62" s="15">
        <v>2013</v>
      </c>
      <c r="F62" s="15">
        <v>98611.199999999997</v>
      </c>
      <c r="G62" s="15">
        <v>98380.800000000003</v>
      </c>
      <c r="H62" s="15">
        <v>97689.600000000006</v>
      </c>
      <c r="I62" s="15">
        <v>98035.199999999997</v>
      </c>
      <c r="J62" s="15">
        <v>98323.199999999997</v>
      </c>
      <c r="K62" s="15">
        <v>98035.199999999997</v>
      </c>
      <c r="L62" s="15">
        <v>98438.399999999994</v>
      </c>
      <c r="M62" s="15">
        <v>99475.199999999997</v>
      </c>
      <c r="N62" s="15">
        <v>98784</v>
      </c>
      <c r="O62" s="15">
        <v>97344</v>
      </c>
      <c r="P62" s="15">
        <v>97689.600000000006</v>
      </c>
      <c r="Q62" s="15">
        <v>98784</v>
      </c>
      <c r="R62" s="15">
        <v>98553.600000000006</v>
      </c>
      <c r="S62" s="15">
        <v>97747.199999999997</v>
      </c>
      <c r="T62" s="15">
        <v>98150.399999999994</v>
      </c>
      <c r="U62" s="15">
        <v>97747.199999999997</v>
      </c>
      <c r="V62" s="15">
        <v>100166.39999999999</v>
      </c>
      <c r="W62" s="15">
        <v>98841.600000000006</v>
      </c>
      <c r="X62" s="15">
        <v>98265.600000000006</v>
      </c>
      <c r="Y62" s="15">
        <v>97804.800000000003</v>
      </c>
      <c r="Z62" s="15">
        <v>96480</v>
      </c>
      <c r="AA62" s="15">
        <v>96537.600000000006</v>
      </c>
      <c r="AB62" s="15">
        <v>98092.800000000003</v>
      </c>
      <c r="AC62" s="15">
        <v>97977.600000000006</v>
      </c>
    </row>
    <row r="63" spans="1:29" x14ac:dyDescent="0.25">
      <c r="A63" s="15" t="s">
        <v>244</v>
      </c>
      <c r="B63" s="15">
        <v>103</v>
      </c>
      <c r="C63" s="15">
        <v>12</v>
      </c>
      <c r="D63" s="15">
        <v>31</v>
      </c>
      <c r="E63" s="15">
        <v>2013</v>
      </c>
      <c r="F63" s="15">
        <v>98035.199999999997</v>
      </c>
      <c r="G63" s="15">
        <v>97401.600000000006</v>
      </c>
      <c r="H63" s="15">
        <v>96825.600000000006</v>
      </c>
      <c r="I63" s="15">
        <v>96998.399999999994</v>
      </c>
      <c r="J63" s="15">
        <v>97977.600000000006</v>
      </c>
      <c r="K63" s="15">
        <v>98553.600000000006</v>
      </c>
      <c r="L63" s="15">
        <v>97977.600000000006</v>
      </c>
      <c r="M63" s="15">
        <v>97516.800000000003</v>
      </c>
      <c r="N63" s="15">
        <v>98553.600000000006</v>
      </c>
      <c r="O63" s="15">
        <v>98553.600000000006</v>
      </c>
      <c r="P63" s="15">
        <v>97804.800000000003</v>
      </c>
      <c r="Q63" s="15">
        <v>97747.199999999997</v>
      </c>
      <c r="R63" s="15">
        <v>97862.399999999994</v>
      </c>
      <c r="S63" s="15">
        <v>97344</v>
      </c>
      <c r="T63" s="15">
        <v>97574.399999999994</v>
      </c>
      <c r="U63" s="15">
        <v>98726.399999999994</v>
      </c>
      <c r="V63" s="15">
        <v>97632</v>
      </c>
      <c r="W63" s="15">
        <v>98380.800000000003</v>
      </c>
      <c r="X63" s="15">
        <v>98668.800000000003</v>
      </c>
      <c r="Y63" s="15">
        <v>98092.800000000003</v>
      </c>
      <c r="Z63" s="15">
        <v>97977.600000000006</v>
      </c>
      <c r="AA63" s="15">
        <v>97171.199999999997</v>
      </c>
      <c r="AB63" s="15">
        <v>96652.800000000003</v>
      </c>
      <c r="AC63" s="15">
        <v>97459.199999999997</v>
      </c>
    </row>
    <row r="64" spans="1:29" x14ac:dyDescent="0.25">
      <c r="A64" s="15" t="s">
        <v>244</v>
      </c>
      <c r="B64" s="15">
        <v>104</v>
      </c>
      <c r="C64" s="15">
        <v>12</v>
      </c>
      <c r="D64" s="15">
        <v>1</v>
      </c>
      <c r="E64" s="15">
        <v>2013</v>
      </c>
      <c r="F64" s="15">
        <v>93196.800000000003</v>
      </c>
      <c r="G64" s="15">
        <v>93427.199999999997</v>
      </c>
      <c r="H64" s="15">
        <v>93484.800000000003</v>
      </c>
      <c r="I64" s="15">
        <v>93657.600000000006</v>
      </c>
      <c r="J64" s="15">
        <v>92908.800000000003</v>
      </c>
      <c r="K64" s="15">
        <v>92217.600000000006</v>
      </c>
      <c r="L64" s="15">
        <v>91584</v>
      </c>
      <c r="M64" s="15">
        <v>91929.600000000006</v>
      </c>
      <c r="N64" s="15">
        <v>92160</v>
      </c>
      <c r="O64" s="15">
        <v>92505.600000000006</v>
      </c>
      <c r="P64" s="15">
        <v>92851.199999999997</v>
      </c>
      <c r="Q64" s="15">
        <v>92851.199999999997</v>
      </c>
      <c r="R64" s="15">
        <v>92678.399999999994</v>
      </c>
      <c r="S64" s="15">
        <v>92908.800000000003</v>
      </c>
      <c r="T64" s="15">
        <v>92217.600000000006</v>
      </c>
      <c r="U64" s="15">
        <v>92217.600000000006</v>
      </c>
      <c r="V64" s="15">
        <v>92793.600000000006</v>
      </c>
      <c r="W64" s="15">
        <v>91641.600000000006</v>
      </c>
      <c r="X64" s="15">
        <v>92620.800000000003</v>
      </c>
      <c r="Y64" s="15">
        <v>92275.199999999997</v>
      </c>
      <c r="Z64" s="15">
        <v>91756.800000000003</v>
      </c>
      <c r="AA64" s="15">
        <v>91526.399999999994</v>
      </c>
      <c r="AB64" s="15">
        <v>92908.800000000003</v>
      </c>
      <c r="AC64" s="15">
        <v>92044.800000000003</v>
      </c>
    </row>
    <row r="65" spans="1:29" x14ac:dyDescent="0.25">
      <c r="A65" s="15" t="s">
        <v>244</v>
      </c>
      <c r="B65" s="15">
        <v>104</v>
      </c>
      <c r="C65" s="15">
        <v>12</v>
      </c>
      <c r="D65" s="15">
        <v>2</v>
      </c>
      <c r="E65" s="15">
        <v>2013</v>
      </c>
      <c r="F65" s="15">
        <v>92908.800000000003</v>
      </c>
      <c r="G65" s="15">
        <v>92620.800000000003</v>
      </c>
      <c r="H65" s="15">
        <v>92448</v>
      </c>
      <c r="I65" s="15">
        <v>91814.399999999994</v>
      </c>
      <c r="J65" s="15">
        <v>91353.600000000006</v>
      </c>
      <c r="K65" s="15">
        <v>92102.399999999994</v>
      </c>
      <c r="L65" s="15">
        <v>92217.600000000006</v>
      </c>
      <c r="M65" s="15">
        <v>91929.600000000006</v>
      </c>
      <c r="N65" s="15">
        <v>91872</v>
      </c>
      <c r="O65" s="15">
        <v>93196.800000000003</v>
      </c>
      <c r="P65" s="15">
        <v>92275.199999999997</v>
      </c>
      <c r="Q65" s="15">
        <v>91756.800000000003</v>
      </c>
      <c r="R65" s="15">
        <v>93196.800000000003</v>
      </c>
      <c r="S65" s="15">
        <v>93312</v>
      </c>
      <c r="T65" s="15">
        <v>91929.600000000006</v>
      </c>
      <c r="U65" s="15">
        <v>92966.399999999994</v>
      </c>
      <c r="V65" s="15">
        <v>93369.600000000006</v>
      </c>
      <c r="W65" s="15">
        <v>92908.800000000003</v>
      </c>
      <c r="X65" s="15">
        <v>92678.399999999994</v>
      </c>
      <c r="Y65" s="15">
        <v>92448</v>
      </c>
      <c r="Z65" s="15">
        <v>92505.600000000006</v>
      </c>
      <c r="AA65" s="15">
        <v>91987.199999999997</v>
      </c>
      <c r="AB65" s="15">
        <v>91814.399999999994</v>
      </c>
      <c r="AC65" s="15">
        <v>91641.600000000006</v>
      </c>
    </row>
    <row r="66" spans="1:29" x14ac:dyDescent="0.25">
      <c r="A66" s="15" t="s">
        <v>244</v>
      </c>
      <c r="B66" s="15">
        <v>104</v>
      </c>
      <c r="C66" s="15">
        <v>12</v>
      </c>
      <c r="D66" s="15">
        <v>3</v>
      </c>
      <c r="E66" s="15">
        <v>2013</v>
      </c>
      <c r="F66" s="15">
        <v>92390.399999999994</v>
      </c>
      <c r="G66" s="15">
        <v>92505.600000000006</v>
      </c>
      <c r="H66" s="15">
        <v>92563.199999999997</v>
      </c>
      <c r="I66" s="15">
        <v>92966.399999999994</v>
      </c>
      <c r="J66" s="15">
        <v>92793.600000000006</v>
      </c>
      <c r="K66" s="15">
        <v>92908.800000000003</v>
      </c>
      <c r="L66" s="15">
        <v>92966.399999999994</v>
      </c>
      <c r="M66" s="15">
        <v>93484.800000000003</v>
      </c>
      <c r="N66" s="15">
        <v>92908.800000000003</v>
      </c>
      <c r="O66" s="15">
        <v>92217.600000000006</v>
      </c>
      <c r="P66" s="15">
        <v>92160</v>
      </c>
      <c r="Q66" s="15">
        <v>91929.600000000006</v>
      </c>
      <c r="R66" s="15">
        <v>91987.199999999997</v>
      </c>
      <c r="S66" s="15">
        <v>92966.399999999994</v>
      </c>
      <c r="T66" s="15">
        <v>92908.800000000003</v>
      </c>
      <c r="U66" s="15">
        <v>92102.399999999994</v>
      </c>
      <c r="V66" s="15">
        <v>91872</v>
      </c>
      <c r="W66" s="15">
        <v>92390.399999999994</v>
      </c>
      <c r="X66" s="15">
        <v>92851.199999999997</v>
      </c>
      <c r="Y66" s="15">
        <v>92160</v>
      </c>
      <c r="Z66" s="15">
        <v>92390.399999999994</v>
      </c>
      <c r="AA66" s="15">
        <v>92505.600000000006</v>
      </c>
      <c r="AB66" s="15">
        <v>92332.800000000003</v>
      </c>
      <c r="AC66" s="15">
        <v>92620.800000000003</v>
      </c>
    </row>
    <row r="67" spans="1:29" x14ac:dyDescent="0.25">
      <c r="A67" s="15" t="s">
        <v>244</v>
      </c>
      <c r="B67" s="15">
        <v>104</v>
      </c>
      <c r="C67" s="15">
        <v>12</v>
      </c>
      <c r="D67" s="15">
        <v>4</v>
      </c>
      <c r="E67" s="15">
        <v>2013</v>
      </c>
      <c r="F67" s="15">
        <v>91929.600000000006</v>
      </c>
      <c r="G67" s="15">
        <v>92275.199999999997</v>
      </c>
      <c r="H67" s="15">
        <v>92275.199999999997</v>
      </c>
      <c r="I67" s="15">
        <v>92102.399999999994</v>
      </c>
      <c r="J67" s="15">
        <v>91353.600000000006</v>
      </c>
      <c r="K67" s="15">
        <v>92275.199999999997</v>
      </c>
      <c r="L67" s="15">
        <v>92793.600000000006</v>
      </c>
      <c r="M67" s="15">
        <v>92678.399999999994</v>
      </c>
      <c r="N67" s="15">
        <v>93657.600000000006</v>
      </c>
      <c r="O67" s="15">
        <v>92160</v>
      </c>
      <c r="P67" s="15">
        <v>91814.399999999994</v>
      </c>
      <c r="Q67" s="15">
        <v>92736</v>
      </c>
      <c r="R67" s="15">
        <v>92275.199999999997</v>
      </c>
      <c r="S67" s="15">
        <v>92390.399999999994</v>
      </c>
      <c r="T67" s="15">
        <v>92390.399999999994</v>
      </c>
      <c r="U67" s="15">
        <v>92736</v>
      </c>
      <c r="V67" s="15">
        <v>91872</v>
      </c>
      <c r="W67" s="15">
        <v>92505.600000000006</v>
      </c>
      <c r="X67" s="15">
        <v>92620.800000000003</v>
      </c>
      <c r="Y67" s="15">
        <v>92793.600000000006</v>
      </c>
      <c r="Z67" s="15">
        <v>92563.199999999997</v>
      </c>
      <c r="AA67" s="15">
        <v>92908.800000000003</v>
      </c>
      <c r="AB67" s="15">
        <v>93081.600000000006</v>
      </c>
      <c r="AC67" s="15">
        <v>93542.399999999994</v>
      </c>
    </row>
    <row r="68" spans="1:29" x14ac:dyDescent="0.25">
      <c r="A68" s="15" t="s">
        <v>244</v>
      </c>
      <c r="B68" s="15">
        <v>104</v>
      </c>
      <c r="C68" s="15">
        <v>12</v>
      </c>
      <c r="D68" s="15">
        <v>5</v>
      </c>
      <c r="E68" s="15">
        <v>2013</v>
      </c>
      <c r="F68" s="15">
        <v>93024</v>
      </c>
      <c r="G68" s="15">
        <v>92390.399999999994</v>
      </c>
      <c r="H68" s="15">
        <v>92505.600000000006</v>
      </c>
      <c r="I68" s="15">
        <v>92160</v>
      </c>
      <c r="J68" s="15">
        <v>92448</v>
      </c>
      <c r="K68" s="15">
        <v>92275.199999999997</v>
      </c>
      <c r="L68" s="15">
        <v>91872</v>
      </c>
      <c r="M68" s="15">
        <v>92217.600000000006</v>
      </c>
      <c r="N68" s="15">
        <v>91929.600000000006</v>
      </c>
      <c r="O68" s="15">
        <v>92102.399999999994</v>
      </c>
      <c r="P68" s="15">
        <v>92390.399999999994</v>
      </c>
      <c r="Q68" s="15">
        <v>92217.600000000006</v>
      </c>
      <c r="R68" s="15">
        <v>91987.199999999997</v>
      </c>
      <c r="S68" s="15">
        <v>91987.199999999997</v>
      </c>
      <c r="T68" s="15">
        <v>92102.399999999994</v>
      </c>
      <c r="U68" s="15">
        <v>91641.600000000006</v>
      </c>
      <c r="V68" s="15">
        <v>92620.800000000003</v>
      </c>
      <c r="W68" s="15">
        <v>92102.399999999994</v>
      </c>
      <c r="X68" s="15">
        <v>92620.800000000003</v>
      </c>
      <c r="Y68" s="15">
        <v>91929.600000000006</v>
      </c>
      <c r="Z68" s="15">
        <v>91814.399999999994</v>
      </c>
      <c r="AA68" s="15">
        <v>92390.399999999994</v>
      </c>
      <c r="AB68" s="15">
        <v>90892.800000000003</v>
      </c>
      <c r="AC68" s="15">
        <v>91584</v>
      </c>
    </row>
    <row r="69" spans="1:29" x14ac:dyDescent="0.25">
      <c r="A69" s="15" t="s">
        <v>244</v>
      </c>
      <c r="B69" s="15">
        <v>104</v>
      </c>
      <c r="C69" s="15">
        <v>12</v>
      </c>
      <c r="D69" s="15">
        <v>6</v>
      </c>
      <c r="E69" s="15">
        <v>2013</v>
      </c>
      <c r="F69" s="15">
        <v>91641.600000000006</v>
      </c>
      <c r="G69" s="15">
        <v>91411.199999999997</v>
      </c>
      <c r="H69" s="15">
        <v>92102.399999999994</v>
      </c>
      <c r="I69" s="15">
        <v>92160</v>
      </c>
      <c r="J69" s="15">
        <v>91872</v>
      </c>
      <c r="K69" s="15">
        <v>91353.600000000006</v>
      </c>
      <c r="L69" s="15">
        <v>91353.600000000006</v>
      </c>
      <c r="M69" s="15">
        <v>91641.600000000006</v>
      </c>
      <c r="N69" s="15">
        <v>92505.600000000006</v>
      </c>
      <c r="O69" s="15">
        <v>92505.600000000006</v>
      </c>
      <c r="P69" s="15">
        <v>92390.399999999994</v>
      </c>
      <c r="Q69" s="15">
        <v>91008</v>
      </c>
      <c r="R69" s="15">
        <v>91180.800000000003</v>
      </c>
      <c r="S69" s="15">
        <v>92563.199999999997</v>
      </c>
      <c r="T69" s="15">
        <v>91353.600000000006</v>
      </c>
      <c r="U69" s="15">
        <v>91411.199999999997</v>
      </c>
      <c r="V69" s="15">
        <v>92736</v>
      </c>
      <c r="W69" s="15">
        <v>91584</v>
      </c>
      <c r="X69" s="15">
        <v>91987.199999999997</v>
      </c>
      <c r="Y69" s="15">
        <v>91468.800000000003</v>
      </c>
      <c r="Z69" s="15">
        <v>91468.800000000003</v>
      </c>
      <c r="AA69" s="15">
        <v>91641.600000000006</v>
      </c>
      <c r="AB69" s="15">
        <v>90662.399999999994</v>
      </c>
      <c r="AC69" s="15">
        <v>90835.199999999997</v>
      </c>
    </row>
    <row r="70" spans="1:29" x14ac:dyDescent="0.25">
      <c r="A70" s="15" t="s">
        <v>244</v>
      </c>
      <c r="B70" s="15">
        <v>104</v>
      </c>
      <c r="C70" s="15">
        <v>12</v>
      </c>
      <c r="D70" s="15">
        <v>7</v>
      </c>
      <c r="E70" s="15">
        <v>2013</v>
      </c>
      <c r="F70" s="15">
        <v>91180.800000000003</v>
      </c>
      <c r="G70" s="15">
        <v>91641.600000000006</v>
      </c>
      <c r="H70" s="15">
        <v>91641.600000000006</v>
      </c>
      <c r="I70" s="15">
        <v>91065.600000000006</v>
      </c>
      <c r="J70" s="15">
        <v>90662.399999999994</v>
      </c>
      <c r="K70" s="15">
        <v>91756.800000000003</v>
      </c>
      <c r="L70" s="15">
        <v>92044.800000000003</v>
      </c>
      <c r="M70" s="15">
        <v>91526.399999999994</v>
      </c>
      <c r="N70" s="15">
        <v>92390.399999999994</v>
      </c>
      <c r="O70" s="15">
        <v>91526.399999999994</v>
      </c>
      <c r="P70" s="15">
        <v>91526.399999999994</v>
      </c>
      <c r="Q70" s="15">
        <v>91238.399999999994</v>
      </c>
      <c r="R70" s="15">
        <v>93830.399999999994</v>
      </c>
      <c r="S70" s="15">
        <v>92390.399999999994</v>
      </c>
      <c r="T70" s="15">
        <v>91526.399999999994</v>
      </c>
      <c r="U70" s="15">
        <v>92563.199999999997</v>
      </c>
      <c r="V70" s="15">
        <v>91641.600000000006</v>
      </c>
      <c r="W70" s="15">
        <v>91296</v>
      </c>
      <c r="X70" s="15">
        <v>92390.399999999994</v>
      </c>
      <c r="Y70" s="15">
        <v>92620.800000000003</v>
      </c>
      <c r="Z70" s="15">
        <v>92390.399999999994</v>
      </c>
      <c r="AA70" s="15">
        <v>91699.199999999997</v>
      </c>
      <c r="AB70" s="15">
        <v>91584</v>
      </c>
      <c r="AC70" s="15">
        <v>91872</v>
      </c>
    </row>
    <row r="71" spans="1:29" x14ac:dyDescent="0.25">
      <c r="A71" s="15" t="s">
        <v>244</v>
      </c>
      <c r="B71" s="15">
        <v>104</v>
      </c>
      <c r="C71" s="15">
        <v>12</v>
      </c>
      <c r="D71" s="15">
        <v>8</v>
      </c>
      <c r="E71" s="15">
        <v>2013</v>
      </c>
      <c r="F71" s="15">
        <v>91180.800000000003</v>
      </c>
      <c r="G71" s="15">
        <v>90720</v>
      </c>
      <c r="H71" s="15">
        <v>91641.600000000006</v>
      </c>
      <c r="I71" s="15">
        <v>91929.600000000006</v>
      </c>
      <c r="J71" s="15">
        <v>90604.800000000003</v>
      </c>
      <c r="K71" s="15">
        <v>91584</v>
      </c>
      <c r="L71" s="15">
        <v>92044.800000000003</v>
      </c>
      <c r="M71" s="15">
        <v>91814.399999999994</v>
      </c>
      <c r="N71" s="15">
        <v>92736</v>
      </c>
      <c r="O71" s="15">
        <v>92160</v>
      </c>
      <c r="P71" s="15">
        <v>92102.399999999994</v>
      </c>
      <c r="Q71" s="15">
        <v>92908.800000000003</v>
      </c>
      <c r="R71" s="15">
        <v>92448</v>
      </c>
      <c r="S71" s="15">
        <v>92563.199999999997</v>
      </c>
      <c r="T71" s="15">
        <v>92678.399999999994</v>
      </c>
      <c r="U71" s="15">
        <v>91929.600000000006</v>
      </c>
      <c r="V71" s="15">
        <v>92851.199999999997</v>
      </c>
      <c r="W71" s="15">
        <v>92908.800000000003</v>
      </c>
      <c r="X71" s="15">
        <v>93312</v>
      </c>
      <c r="Y71" s="15">
        <v>80409.600000000006</v>
      </c>
      <c r="Z71" s="15">
        <v>91526.399999999994</v>
      </c>
      <c r="AA71" s="15">
        <v>91584</v>
      </c>
      <c r="AB71" s="15">
        <v>91756.800000000003</v>
      </c>
      <c r="AC71" s="15">
        <v>91987.199999999997</v>
      </c>
    </row>
    <row r="72" spans="1:29" x14ac:dyDescent="0.25">
      <c r="A72" s="15" t="s">
        <v>244</v>
      </c>
      <c r="B72" s="15">
        <v>104</v>
      </c>
      <c r="C72" s="15">
        <v>12</v>
      </c>
      <c r="D72" s="15">
        <v>9</v>
      </c>
      <c r="E72" s="15">
        <v>2013</v>
      </c>
      <c r="F72" s="15">
        <v>91526.399999999994</v>
      </c>
      <c r="G72" s="15">
        <v>91296</v>
      </c>
      <c r="H72" s="15">
        <v>92044.800000000003</v>
      </c>
      <c r="I72" s="15">
        <v>90835.199999999997</v>
      </c>
      <c r="J72" s="15">
        <v>90489.600000000006</v>
      </c>
      <c r="K72" s="15">
        <v>90604.800000000003</v>
      </c>
      <c r="L72" s="15">
        <v>92332.800000000003</v>
      </c>
      <c r="M72" s="15">
        <v>91296</v>
      </c>
      <c r="N72" s="15">
        <v>90720</v>
      </c>
      <c r="O72" s="15">
        <v>91353.600000000006</v>
      </c>
      <c r="P72" s="15">
        <v>91641.600000000006</v>
      </c>
      <c r="Q72" s="15">
        <v>91008</v>
      </c>
      <c r="R72" s="15">
        <v>91526.399999999994</v>
      </c>
      <c r="S72" s="15">
        <v>91584</v>
      </c>
      <c r="T72" s="15">
        <v>91065.600000000006</v>
      </c>
      <c r="U72" s="15">
        <v>91008</v>
      </c>
      <c r="V72" s="15">
        <v>91756.800000000003</v>
      </c>
      <c r="W72" s="15">
        <v>91872</v>
      </c>
      <c r="X72" s="15">
        <v>90547.199999999997</v>
      </c>
      <c r="Y72" s="15">
        <v>91065.600000000006</v>
      </c>
      <c r="Z72" s="15">
        <v>91123.199999999997</v>
      </c>
      <c r="AA72" s="15">
        <v>90662.399999999994</v>
      </c>
      <c r="AB72" s="15">
        <v>90835.199999999997</v>
      </c>
      <c r="AC72" s="15">
        <v>90777.600000000006</v>
      </c>
    </row>
    <row r="73" spans="1:29" x14ac:dyDescent="0.25">
      <c r="A73" s="15" t="s">
        <v>244</v>
      </c>
      <c r="B73" s="15">
        <v>104</v>
      </c>
      <c r="C73" s="15">
        <v>12</v>
      </c>
      <c r="D73" s="15">
        <v>10</v>
      </c>
      <c r="E73" s="15">
        <v>2013</v>
      </c>
      <c r="F73" s="15">
        <v>90547.199999999997</v>
      </c>
      <c r="G73" s="15">
        <v>90835.199999999997</v>
      </c>
      <c r="H73" s="15">
        <v>90662.399999999994</v>
      </c>
      <c r="I73" s="15">
        <v>90316.800000000003</v>
      </c>
      <c r="J73" s="15">
        <v>90720</v>
      </c>
      <c r="K73" s="15">
        <v>91353.600000000006</v>
      </c>
      <c r="L73" s="15">
        <v>91065.600000000006</v>
      </c>
      <c r="M73" s="15">
        <v>91180.800000000003</v>
      </c>
      <c r="N73" s="15">
        <v>91526.399999999994</v>
      </c>
      <c r="O73" s="15">
        <v>91641.600000000006</v>
      </c>
      <c r="P73" s="15">
        <v>91353.600000000006</v>
      </c>
      <c r="Q73" s="15">
        <v>91353.600000000006</v>
      </c>
      <c r="R73" s="15">
        <v>91065.600000000006</v>
      </c>
      <c r="S73" s="15">
        <v>90604.800000000003</v>
      </c>
      <c r="T73" s="15">
        <v>90259.199999999997</v>
      </c>
      <c r="U73" s="15">
        <v>90489.600000000006</v>
      </c>
      <c r="V73" s="15">
        <v>91526.399999999994</v>
      </c>
      <c r="W73" s="15">
        <v>92275.199999999997</v>
      </c>
      <c r="X73" s="15">
        <v>91929.600000000006</v>
      </c>
      <c r="Y73" s="15">
        <v>91814.399999999994</v>
      </c>
      <c r="Z73" s="15">
        <v>91814.399999999994</v>
      </c>
      <c r="AA73" s="15">
        <v>91123.199999999997</v>
      </c>
      <c r="AB73" s="15">
        <v>91065.600000000006</v>
      </c>
      <c r="AC73" s="15">
        <v>91584</v>
      </c>
    </row>
    <row r="74" spans="1:29" x14ac:dyDescent="0.25">
      <c r="A74" s="15" t="s">
        <v>244</v>
      </c>
      <c r="B74" s="15">
        <v>104</v>
      </c>
      <c r="C74" s="15">
        <v>12</v>
      </c>
      <c r="D74" s="15">
        <v>11</v>
      </c>
      <c r="E74" s="15">
        <v>2013</v>
      </c>
      <c r="F74" s="15">
        <v>92678.399999999994</v>
      </c>
      <c r="G74" s="15">
        <v>98035.199999999997</v>
      </c>
      <c r="H74" s="15">
        <v>185817.60000000001</v>
      </c>
      <c r="I74" s="15">
        <v>188467.20000000001</v>
      </c>
      <c r="J74" s="15">
        <v>187084.79999999999</v>
      </c>
      <c r="K74" s="15">
        <v>187315.20000000001</v>
      </c>
      <c r="L74" s="15">
        <v>187488</v>
      </c>
      <c r="M74" s="15">
        <v>187084.79999999999</v>
      </c>
      <c r="N74" s="15">
        <v>185356.79999999999</v>
      </c>
      <c r="O74" s="15">
        <v>184608</v>
      </c>
      <c r="P74" s="15">
        <v>184492.79999999999</v>
      </c>
      <c r="Q74" s="15">
        <v>186451.20000000001</v>
      </c>
      <c r="R74" s="15">
        <v>171417.60000000001</v>
      </c>
      <c r="S74" s="15">
        <v>177062.39999999999</v>
      </c>
      <c r="T74" s="15">
        <v>85766.399999999994</v>
      </c>
      <c r="U74" s="15">
        <v>91756.800000000003</v>
      </c>
      <c r="V74" s="15">
        <v>91411.199999999997</v>
      </c>
      <c r="W74" s="15">
        <v>92275.199999999997</v>
      </c>
      <c r="X74" s="15">
        <v>92390.399999999994</v>
      </c>
      <c r="Y74" s="15">
        <v>91296</v>
      </c>
      <c r="Z74" s="15">
        <v>91353.600000000006</v>
      </c>
      <c r="AA74" s="15">
        <v>91353.600000000006</v>
      </c>
      <c r="AB74" s="15">
        <v>91526.399999999994</v>
      </c>
      <c r="AC74" s="15">
        <v>91526.399999999994</v>
      </c>
    </row>
    <row r="75" spans="1:29" x14ac:dyDescent="0.25">
      <c r="A75" s="15" t="s">
        <v>244</v>
      </c>
      <c r="B75" s="15">
        <v>104</v>
      </c>
      <c r="C75" s="15">
        <v>12</v>
      </c>
      <c r="D75" s="15">
        <v>12</v>
      </c>
      <c r="E75" s="15">
        <v>2013</v>
      </c>
      <c r="F75" s="15">
        <v>91526.399999999994</v>
      </c>
      <c r="G75" s="15">
        <v>91411.199999999997</v>
      </c>
      <c r="H75" s="15">
        <v>91987.199999999997</v>
      </c>
      <c r="I75" s="15">
        <v>91238.399999999994</v>
      </c>
      <c r="J75" s="15">
        <v>91296</v>
      </c>
      <c r="K75" s="15">
        <v>91468.800000000003</v>
      </c>
      <c r="L75" s="15">
        <v>91411.199999999997</v>
      </c>
      <c r="M75" s="15">
        <v>91756.800000000003</v>
      </c>
      <c r="N75" s="15">
        <v>91468.800000000003</v>
      </c>
      <c r="O75" s="15">
        <v>90950.399999999994</v>
      </c>
      <c r="P75" s="15">
        <v>92390.399999999994</v>
      </c>
      <c r="Q75" s="15">
        <v>91180.800000000003</v>
      </c>
      <c r="R75" s="15">
        <v>91814.399999999994</v>
      </c>
      <c r="S75" s="15">
        <v>91641.600000000006</v>
      </c>
      <c r="T75" s="15">
        <v>92332.800000000003</v>
      </c>
      <c r="U75" s="15">
        <v>92160</v>
      </c>
      <c r="V75" s="15">
        <v>91411.199999999997</v>
      </c>
      <c r="W75" s="15">
        <v>91180.800000000003</v>
      </c>
      <c r="X75" s="15">
        <v>91180.800000000003</v>
      </c>
      <c r="Y75" s="15">
        <v>92160</v>
      </c>
      <c r="Z75" s="15">
        <v>91526.399999999994</v>
      </c>
      <c r="AA75" s="15">
        <v>91353.600000000006</v>
      </c>
      <c r="AB75" s="15">
        <v>91584</v>
      </c>
      <c r="AC75" s="15">
        <v>91353.600000000006</v>
      </c>
    </row>
    <row r="76" spans="1:29" x14ac:dyDescent="0.25">
      <c r="A76" s="15" t="s">
        <v>244</v>
      </c>
      <c r="B76" s="15">
        <v>104</v>
      </c>
      <c r="C76" s="15">
        <v>12</v>
      </c>
      <c r="D76" s="15">
        <v>13</v>
      </c>
      <c r="E76" s="15">
        <v>2013</v>
      </c>
      <c r="F76" s="15">
        <v>93484.800000000003</v>
      </c>
      <c r="G76" s="15">
        <v>92160</v>
      </c>
      <c r="H76" s="15">
        <v>91065.600000000006</v>
      </c>
      <c r="I76" s="15">
        <v>91008</v>
      </c>
      <c r="J76" s="15">
        <v>91814.399999999994</v>
      </c>
      <c r="K76" s="15">
        <v>91814.399999999994</v>
      </c>
      <c r="L76" s="15">
        <v>91756.800000000003</v>
      </c>
      <c r="M76" s="15">
        <v>91756.800000000003</v>
      </c>
      <c r="N76" s="15">
        <v>91411.199999999997</v>
      </c>
      <c r="O76" s="15">
        <v>91065.600000000006</v>
      </c>
      <c r="P76" s="15">
        <v>90316.800000000003</v>
      </c>
      <c r="Q76" s="15">
        <v>91584</v>
      </c>
      <c r="R76" s="15">
        <v>91641.600000000006</v>
      </c>
      <c r="S76" s="15">
        <v>91468.800000000003</v>
      </c>
      <c r="T76" s="15">
        <v>90720</v>
      </c>
      <c r="U76" s="15">
        <v>91296</v>
      </c>
      <c r="V76" s="15">
        <v>91526.399999999994</v>
      </c>
      <c r="W76" s="15">
        <v>91411.199999999997</v>
      </c>
      <c r="X76" s="15">
        <v>91526.399999999994</v>
      </c>
      <c r="Y76" s="15">
        <v>91699.199999999997</v>
      </c>
      <c r="Z76" s="15">
        <v>91526.399999999994</v>
      </c>
      <c r="AA76" s="15">
        <v>91296</v>
      </c>
      <c r="AB76" s="15">
        <v>91814.399999999994</v>
      </c>
      <c r="AC76" s="15">
        <v>91929.600000000006</v>
      </c>
    </row>
    <row r="77" spans="1:29" x14ac:dyDescent="0.25">
      <c r="A77" s="15" t="s">
        <v>244</v>
      </c>
      <c r="B77" s="15">
        <v>104</v>
      </c>
      <c r="C77" s="15">
        <v>12</v>
      </c>
      <c r="D77" s="15">
        <v>14</v>
      </c>
      <c r="E77" s="15">
        <v>2013</v>
      </c>
      <c r="F77" s="15">
        <v>90604.800000000003</v>
      </c>
      <c r="G77" s="15">
        <v>92217.600000000006</v>
      </c>
      <c r="H77" s="15">
        <v>92275.199999999997</v>
      </c>
      <c r="I77" s="15">
        <v>91584</v>
      </c>
      <c r="J77" s="15">
        <v>91296</v>
      </c>
      <c r="K77" s="15">
        <v>84384</v>
      </c>
      <c r="L77" s="15">
        <v>92793.600000000006</v>
      </c>
      <c r="M77" s="15">
        <v>92678.399999999994</v>
      </c>
      <c r="N77" s="15">
        <v>92563.199999999997</v>
      </c>
      <c r="O77" s="15">
        <v>91814.399999999994</v>
      </c>
      <c r="P77" s="15">
        <v>91814.399999999994</v>
      </c>
      <c r="Q77" s="15">
        <v>91814.399999999994</v>
      </c>
      <c r="R77" s="15">
        <v>92044.800000000003</v>
      </c>
      <c r="S77" s="15">
        <v>93024</v>
      </c>
      <c r="T77" s="15">
        <v>91814.399999999994</v>
      </c>
      <c r="U77" s="15">
        <v>92505.600000000006</v>
      </c>
      <c r="V77" s="15">
        <v>92332.800000000003</v>
      </c>
      <c r="W77" s="15">
        <v>81100.800000000003</v>
      </c>
      <c r="X77" s="15">
        <v>91065.600000000006</v>
      </c>
      <c r="Y77" s="15">
        <v>90489.600000000006</v>
      </c>
      <c r="Z77" s="15">
        <v>91641.600000000006</v>
      </c>
      <c r="AA77" s="15">
        <v>91411.199999999997</v>
      </c>
      <c r="AB77" s="15">
        <v>90950.399999999994</v>
      </c>
      <c r="AC77" s="15">
        <v>90892.800000000003</v>
      </c>
    </row>
    <row r="78" spans="1:29" x14ac:dyDescent="0.25">
      <c r="A78" s="15" t="s">
        <v>244</v>
      </c>
      <c r="B78" s="15">
        <v>104</v>
      </c>
      <c r="C78" s="15">
        <v>12</v>
      </c>
      <c r="D78" s="15">
        <v>15</v>
      </c>
      <c r="E78" s="15">
        <v>2013</v>
      </c>
      <c r="F78" s="15">
        <v>90950.399999999994</v>
      </c>
      <c r="G78" s="15">
        <v>91699.199999999997</v>
      </c>
      <c r="H78" s="15">
        <v>91699.199999999997</v>
      </c>
      <c r="I78" s="15">
        <v>91584</v>
      </c>
      <c r="J78" s="15">
        <v>91526.399999999994</v>
      </c>
      <c r="K78" s="15">
        <v>92217.600000000006</v>
      </c>
      <c r="L78" s="15">
        <v>91872</v>
      </c>
      <c r="M78" s="15">
        <v>91872</v>
      </c>
      <c r="N78" s="15">
        <v>91123.199999999997</v>
      </c>
      <c r="O78" s="15">
        <v>90720</v>
      </c>
      <c r="P78" s="15">
        <v>90259.199999999997</v>
      </c>
      <c r="Q78" s="15">
        <v>90662.399999999994</v>
      </c>
      <c r="R78" s="15">
        <v>90604.800000000003</v>
      </c>
      <c r="S78" s="15">
        <v>91468.800000000003</v>
      </c>
      <c r="T78" s="15">
        <v>90892.800000000003</v>
      </c>
      <c r="U78" s="15">
        <v>91468.800000000003</v>
      </c>
      <c r="V78" s="15">
        <v>90950.399999999994</v>
      </c>
      <c r="W78" s="15">
        <v>91468.800000000003</v>
      </c>
      <c r="X78" s="15">
        <v>91641.600000000006</v>
      </c>
      <c r="Y78" s="15">
        <v>90950.399999999994</v>
      </c>
      <c r="Z78" s="15">
        <v>91238.399999999994</v>
      </c>
      <c r="AA78" s="15">
        <v>91353.600000000006</v>
      </c>
      <c r="AB78" s="15">
        <v>91411.199999999997</v>
      </c>
      <c r="AC78" s="15">
        <v>91699.199999999997</v>
      </c>
    </row>
    <row r="79" spans="1:29" x14ac:dyDescent="0.25">
      <c r="A79" s="15" t="s">
        <v>244</v>
      </c>
      <c r="B79" s="15">
        <v>104</v>
      </c>
      <c r="C79" s="15">
        <v>12</v>
      </c>
      <c r="D79" s="15">
        <v>16</v>
      </c>
      <c r="E79" s="15">
        <v>2013</v>
      </c>
      <c r="F79" s="15">
        <v>90489.600000000006</v>
      </c>
      <c r="G79" s="15">
        <v>92160</v>
      </c>
      <c r="H79" s="15">
        <v>92275.199999999997</v>
      </c>
      <c r="I79" s="15">
        <v>91353.600000000006</v>
      </c>
      <c r="J79" s="15">
        <v>92044.800000000003</v>
      </c>
      <c r="K79" s="15">
        <v>92275.199999999997</v>
      </c>
      <c r="L79" s="15">
        <v>91756.800000000003</v>
      </c>
      <c r="M79" s="15">
        <v>84614.399999999994</v>
      </c>
      <c r="N79" s="15">
        <v>81734.399999999994</v>
      </c>
      <c r="O79" s="15">
        <v>82771.199999999997</v>
      </c>
      <c r="P79" s="15">
        <v>82598.399999999994</v>
      </c>
      <c r="Q79" s="15">
        <v>81619.199999999997</v>
      </c>
      <c r="R79" s="15">
        <v>93081.600000000006</v>
      </c>
      <c r="S79" s="15">
        <v>91929.600000000006</v>
      </c>
      <c r="T79" s="15">
        <v>91872</v>
      </c>
      <c r="U79" s="15">
        <v>92160</v>
      </c>
      <c r="V79" s="15">
        <v>91065.600000000006</v>
      </c>
      <c r="W79" s="15">
        <v>90777.600000000006</v>
      </c>
      <c r="X79" s="15">
        <v>90892.800000000003</v>
      </c>
      <c r="Y79" s="15">
        <v>91411.199999999997</v>
      </c>
      <c r="Z79" s="15">
        <v>91180.800000000003</v>
      </c>
      <c r="AA79" s="15">
        <v>91872</v>
      </c>
      <c r="AB79" s="15">
        <v>92275.199999999997</v>
      </c>
      <c r="AC79" s="15">
        <v>92217.600000000006</v>
      </c>
    </row>
    <row r="80" spans="1:29" x14ac:dyDescent="0.25">
      <c r="A80" s="15" t="s">
        <v>244</v>
      </c>
      <c r="B80" s="15">
        <v>104</v>
      </c>
      <c r="C80" s="15">
        <v>12</v>
      </c>
      <c r="D80" s="15">
        <v>17</v>
      </c>
      <c r="E80" s="15">
        <v>2013</v>
      </c>
      <c r="F80" s="15">
        <v>91468.800000000003</v>
      </c>
      <c r="G80" s="15">
        <v>91699.199999999997</v>
      </c>
      <c r="H80" s="15">
        <v>92390.399999999994</v>
      </c>
      <c r="I80" s="15">
        <v>92332.800000000003</v>
      </c>
      <c r="J80" s="15">
        <v>91699.199999999997</v>
      </c>
      <c r="K80" s="15">
        <v>91065.600000000006</v>
      </c>
      <c r="L80" s="15">
        <v>90777.600000000006</v>
      </c>
      <c r="M80" s="15">
        <v>91123.199999999997</v>
      </c>
      <c r="N80" s="15">
        <v>91872</v>
      </c>
      <c r="O80" s="15">
        <v>91448</v>
      </c>
      <c r="P80" s="15">
        <v>89918.399999999994</v>
      </c>
      <c r="Q80" s="15">
        <v>92448</v>
      </c>
      <c r="R80" s="15">
        <v>91180.800000000003</v>
      </c>
      <c r="S80" s="15">
        <v>92332.800000000003</v>
      </c>
      <c r="T80" s="15">
        <v>92332.800000000003</v>
      </c>
      <c r="U80" s="15">
        <v>92160</v>
      </c>
      <c r="V80" s="15">
        <v>92332.800000000003</v>
      </c>
      <c r="W80" s="15">
        <v>92563.199999999997</v>
      </c>
      <c r="X80" s="15">
        <v>92908.800000000003</v>
      </c>
      <c r="Y80" s="15">
        <v>93024</v>
      </c>
      <c r="Z80" s="15">
        <v>92160</v>
      </c>
      <c r="AA80" s="15">
        <v>92448</v>
      </c>
      <c r="AB80" s="15">
        <v>92505.600000000006</v>
      </c>
      <c r="AC80" s="15">
        <v>92505.600000000006</v>
      </c>
    </row>
    <row r="81" spans="1:29" x14ac:dyDescent="0.25">
      <c r="A81" s="15" t="s">
        <v>244</v>
      </c>
      <c r="B81" s="15">
        <v>104</v>
      </c>
      <c r="C81" s="15">
        <v>12</v>
      </c>
      <c r="D81" s="15">
        <v>18</v>
      </c>
      <c r="E81" s="15">
        <v>2013</v>
      </c>
      <c r="F81" s="15">
        <v>91987.199999999997</v>
      </c>
      <c r="G81" s="15">
        <v>92160</v>
      </c>
      <c r="H81" s="15">
        <v>92160</v>
      </c>
      <c r="I81" s="15">
        <v>91987.199999999997</v>
      </c>
      <c r="J81" s="15">
        <v>91699.199999999997</v>
      </c>
      <c r="K81" s="15">
        <v>91296</v>
      </c>
      <c r="L81" s="15">
        <v>91065.600000000006</v>
      </c>
      <c r="M81" s="15">
        <v>91296</v>
      </c>
      <c r="N81" s="15">
        <v>91065.600000000006</v>
      </c>
      <c r="O81" s="15">
        <v>91123.199999999997</v>
      </c>
      <c r="P81" s="15">
        <v>91411.199999999997</v>
      </c>
      <c r="Q81" s="15">
        <v>92332.800000000003</v>
      </c>
      <c r="R81" s="15">
        <v>92102.399999999994</v>
      </c>
      <c r="S81" s="15">
        <v>90259.199999999997</v>
      </c>
      <c r="T81" s="15">
        <v>91929.600000000006</v>
      </c>
      <c r="U81" s="15">
        <v>91411.199999999997</v>
      </c>
      <c r="V81" s="15">
        <v>92275.199999999997</v>
      </c>
      <c r="W81" s="15">
        <v>92620.800000000003</v>
      </c>
      <c r="X81" s="15">
        <v>92505.600000000006</v>
      </c>
      <c r="Y81" s="15">
        <v>92044.800000000003</v>
      </c>
      <c r="Z81" s="15">
        <v>91353.600000000006</v>
      </c>
      <c r="AA81" s="15">
        <v>91526.399999999994</v>
      </c>
      <c r="AB81" s="15">
        <v>91468.800000000003</v>
      </c>
      <c r="AC81" s="15">
        <v>92620.800000000003</v>
      </c>
    </row>
    <row r="82" spans="1:29" x14ac:dyDescent="0.25">
      <c r="A82" s="15" t="s">
        <v>244</v>
      </c>
      <c r="B82" s="15">
        <v>104</v>
      </c>
      <c r="C82" s="15">
        <v>12</v>
      </c>
      <c r="D82" s="15">
        <v>19</v>
      </c>
      <c r="E82" s="15">
        <v>2013</v>
      </c>
      <c r="F82" s="15">
        <v>92217.600000000006</v>
      </c>
      <c r="G82" s="15">
        <v>91929.600000000006</v>
      </c>
      <c r="H82" s="15">
        <v>91296</v>
      </c>
      <c r="I82" s="15">
        <v>91584</v>
      </c>
      <c r="J82" s="15">
        <v>90432</v>
      </c>
      <c r="K82" s="15">
        <v>91008</v>
      </c>
      <c r="L82" s="15">
        <v>92448</v>
      </c>
      <c r="M82" s="15">
        <v>91641.600000000006</v>
      </c>
      <c r="N82" s="15">
        <v>91008</v>
      </c>
      <c r="O82" s="15">
        <v>92448</v>
      </c>
      <c r="P82" s="15">
        <v>90374.399999999994</v>
      </c>
      <c r="Q82" s="15">
        <v>91584</v>
      </c>
      <c r="R82" s="15">
        <v>84153.600000000006</v>
      </c>
      <c r="S82" s="15">
        <v>92793.600000000006</v>
      </c>
      <c r="T82" s="15">
        <v>94233.600000000006</v>
      </c>
      <c r="U82" s="15">
        <v>93369.600000000006</v>
      </c>
      <c r="V82" s="15">
        <v>93772.800000000003</v>
      </c>
      <c r="W82" s="15">
        <v>93369.600000000006</v>
      </c>
      <c r="X82" s="15">
        <v>77011.199999999997</v>
      </c>
      <c r="Y82" s="15">
        <v>91699.199999999997</v>
      </c>
      <c r="Z82" s="15">
        <v>91468.800000000003</v>
      </c>
      <c r="AA82" s="15">
        <v>91814.399999999994</v>
      </c>
      <c r="AB82" s="15">
        <v>91123.199999999997</v>
      </c>
      <c r="AC82" s="15">
        <v>92160</v>
      </c>
    </row>
    <row r="83" spans="1:29" x14ac:dyDescent="0.25">
      <c r="A83" s="15" t="s">
        <v>244</v>
      </c>
      <c r="B83" s="15">
        <v>104</v>
      </c>
      <c r="C83" s="15">
        <v>12</v>
      </c>
      <c r="D83" s="15">
        <v>20</v>
      </c>
      <c r="E83" s="15">
        <v>2013</v>
      </c>
      <c r="F83" s="15">
        <v>91872</v>
      </c>
      <c r="G83" s="15">
        <v>90950.399999999994</v>
      </c>
      <c r="H83" s="15">
        <v>91008</v>
      </c>
      <c r="I83" s="15">
        <v>91641.600000000006</v>
      </c>
      <c r="J83" s="15">
        <v>91987.199999999997</v>
      </c>
      <c r="K83" s="15">
        <v>92332.800000000003</v>
      </c>
      <c r="L83" s="15">
        <v>92160</v>
      </c>
      <c r="M83" s="15">
        <v>92160</v>
      </c>
      <c r="N83" s="15">
        <v>91756.800000000003</v>
      </c>
      <c r="O83" s="15">
        <v>92448</v>
      </c>
      <c r="P83" s="15">
        <v>91814.399999999994</v>
      </c>
      <c r="Q83" s="15">
        <v>91814.399999999994</v>
      </c>
      <c r="R83" s="15">
        <v>93139.199999999997</v>
      </c>
      <c r="S83" s="15">
        <v>92736</v>
      </c>
      <c r="T83" s="15">
        <v>91929.600000000006</v>
      </c>
      <c r="U83" s="15">
        <v>92851.199999999997</v>
      </c>
      <c r="V83" s="15">
        <v>94060.800000000003</v>
      </c>
      <c r="W83" s="15">
        <v>94118.399999999994</v>
      </c>
      <c r="X83" s="15">
        <v>92390.399999999994</v>
      </c>
      <c r="Y83" s="15">
        <v>91872</v>
      </c>
      <c r="Z83" s="15">
        <v>92217.600000000006</v>
      </c>
      <c r="AA83" s="15">
        <v>92044.800000000003</v>
      </c>
      <c r="AB83" s="15">
        <v>92160</v>
      </c>
      <c r="AC83" s="15">
        <v>92908.800000000003</v>
      </c>
    </row>
    <row r="84" spans="1:29" x14ac:dyDescent="0.25">
      <c r="A84" s="15" t="s">
        <v>244</v>
      </c>
      <c r="B84" s="15">
        <v>104</v>
      </c>
      <c r="C84" s="15">
        <v>12</v>
      </c>
      <c r="D84" s="15">
        <v>21</v>
      </c>
      <c r="E84" s="15">
        <v>2013</v>
      </c>
      <c r="F84" s="15">
        <v>91987.199999999997</v>
      </c>
      <c r="G84" s="15">
        <v>92217.600000000006</v>
      </c>
      <c r="H84" s="15">
        <v>91929.600000000006</v>
      </c>
      <c r="I84" s="15">
        <v>91641.600000000006</v>
      </c>
      <c r="J84" s="15">
        <v>91987.199999999997</v>
      </c>
      <c r="K84" s="15">
        <v>92736</v>
      </c>
      <c r="L84" s="15">
        <v>93081.600000000006</v>
      </c>
      <c r="M84" s="15">
        <v>91584</v>
      </c>
      <c r="N84" s="15">
        <v>92908.800000000003</v>
      </c>
      <c r="O84" s="15">
        <v>92678.399999999994</v>
      </c>
      <c r="P84" s="15">
        <v>91584</v>
      </c>
      <c r="Q84" s="15">
        <v>91584</v>
      </c>
      <c r="R84" s="15">
        <v>92505.600000000006</v>
      </c>
      <c r="S84" s="15">
        <v>92851.199999999997</v>
      </c>
      <c r="T84" s="15">
        <v>92793.600000000006</v>
      </c>
      <c r="U84" s="15">
        <v>92678.399999999994</v>
      </c>
      <c r="V84" s="15">
        <v>94060.800000000003</v>
      </c>
      <c r="W84" s="15">
        <v>93772.800000000003</v>
      </c>
      <c r="X84" s="15">
        <v>93081.600000000006</v>
      </c>
      <c r="Y84" s="15">
        <v>93081.600000000006</v>
      </c>
      <c r="Z84" s="15">
        <v>91929.600000000006</v>
      </c>
      <c r="AA84" s="15">
        <v>92102.399999999994</v>
      </c>
      <c r="AB84" s="15">
        <v>93542.399999999994</v>
      </c>
      <c r="AC84" s="15">
        <v>92505.600000000006</v>
      </c>
    </row>
    <row r="85" spans="1:29" x14ac:dyDescent="0.25">
      <c r="A85" s="15" t="s">
        <v>244</v>
      </c>
      <c r="B85" s="15">
        <v>104</v>
      </c>
      <c r="C85" s="15">
        <v>12</v>
      </c>
      <c r="D85" s="15">
        <v>22</v>
      </c>
      <c r="E85" s="15">
        <v>2013</v>
      </c>
      <c r="F85" s="15">
        <v>93600</v>
      </c>
      <c r="G85" s="15">
        <v>92908.800000000003</v>
      </c>
      <c r="H85" s="15">
        <v>91296</v>
      </c>
      <c r="I85" s="15">
        <v>91468.800000000003</v>
      </c>
      <c r="J85" s="15">
        <v>92390.399999999994</v>
      </c>
      <c r="K85" s="15">
        <v>92275.199999999997</v>
      </c>
      <c r="L85" s="15">
        <v>92505.600000000006</v>
      </c>
      <c r="M85" s="15">
        <v>92044.800000000003</v>
      </c>
      <c r="N85" s="15">
        <v>91987.199999999997</v>
      </c>
      <c r="O85" s="15">
        <v>91987.199999999997</v>
      </c>
      <c r="P85" s="15">
        <v>91814.399999999994</v>
      </c>
      <c r="Q85" s="15">
        <v>91987.199999999997</v>
      </c>
      <c r="R85" s="15">
        <v>91872</v>
      </c>
      <c r="S85" s="15">
        <v>91756.800000000003</v>
      </c>
      <c r="T85" s="15">
        <v>91641.600000000006</v>
      </c>
      <c r="U85" s="15">
        <v>92332.800000000003</v>
      </c>
      <c r="V85" s="15">
        <v>93427.199999999997</v>
      </c>
      <c r="W85" s="15">
        <v>93024</v>
      </c>
      <c r="X85" s="15">
        <v>92390.399999999994</v>
      </c>
      <c r="Y85" s="15">
        <v>92102.399999999994</v>
      </c>
      <c r="Z85" s="15">
        <v>92102.399999999994</v>
      </c>
      <c r="AA85" s="15">
        <v>91238.399999999994</v>
      </c>
      <c r="AB85" s="15">
        <v>91526.399999999994</v>
      </c>
      <c r="AC85" s="15">
        <v>93254.399999999994</v>
      </c>
    </row>
    <row r="86" spans="1:29" x14ac:dyDescent="0.25">
      <c r="A86" s="15" t="s">
        <v>244</v>
      </c>
      <c r="B86" s="15">
        <v>104</v>
      </c>
      <c r="C86" s="15">
        <v>12</v>
      </c>
      <c r="D86" s="15">
        <v>23</v>
      </c>
      <c r="E86" s="15">
        <v>2013</v>
      </c>
      <c r="F86" s="15">
        <v>92275.199999999997</v>
      </c>
      <c r="G86" s="15">
        <v>93139.199999999997</v>
      </c>
      <c r="H86" s="15">
        <v>93139.199999999997</v>
      </c>
      <c r="I86" s="15">
        <v>92102.399999999994</v>
      </c>
      <c r="J86" s="15">
        <v>92160</v>
      </c>
      <c r="K86" s="15">
        <v>91872</v>
      </c>
      <c r="L86" s="15">
        <v>91756.800000000003</v>
      </c>
      <c r="M86" s="15">
        <v>91756.800000000003</v>
      </c>
      <c r="N86" s="15">
        <v>91584</v>
      </c>
      <c r="O86" s="15">
        <v>91238.399999999994</v>
      </c>
      <c r="P86" s="15">
        <v>92390.399999999994</v>
      </c>
      <c r="Q86" s="15">
        <v>91526.399999999994</v>
      </c>
      <c r="R86" s="15">
        <v>91526.399999999994</v>
      </c>
      <c r="S86" s="15">
        <v>92678.399999999994</v>
      </c>
      <c r="T86" s="15">
        <v>91584</v>
      </c>
      <c r="U86" s="15">
        <v>92044.800000000003</v>
      </c>
      <c r="V86" s="15">
        <v>91641.600000000006</v>
      </c>
      <c r="W86" s="15">
        <v>91296</v>
      </c>
      <c r="X86" s="15">
        <v>91123.199999999997</v>
      </c>
      <c r="Y86" s="15">
        <v>91584</v>
      </c>
      <c r="Z86" s="15">
        <v>90950.399999999994</v>
      </c>
      <c r="AA86" s="15">
        <v>90259.199999999997</v>
      </c>
      <c r="AB86" s="15">
        <v>91814.399999999994</v>
      </c>
      <c r="AC86" s="15">
        <v>91872</v>
      </c>
    </row>
    <row r="87" spans="1:29" x14ac:dyDescent="0.25">
      <c r="A87" s="15" t="s">
        <v>244</v>
      </c>
      <c r="B87" s="15">
        <v>104</v>
      </c>
      <c r="C87" s="15">
        <v>12</v>
      </c>
      <c r="D87" s="15">
        <v>24</v>
      </c>
      <c r="E87" s="15">
        <v>2013</v>
      </c>
      <c r="F87" s="15">
        <v>90950.399999999994</v>
      </c>
      <c r="G87" s="15">
        <v>92217.600000000006</v>
      </c>
      <c r="H87" s="15">
        <v>92160</v>
      </c>
      <c r="I87" s="15">
        <v>91756.800000000003</v>
      </c>
      <c r="J87" s="15">
        <v>92275.199999999997</v>
      </c>
      <c r="K87" s="15">
        <v>91296</v>
      </c>
      <c r="L87" s="15">
        <v>92160</v>
      </c>
      <c r="M87" s="15">
        <v>91641.600000000006</v>
      </c>
      <c r="N87" s="15">
        <v>91872</v>
      </c>
      <c r="O87" s="15">
        <v>91929.600000000006</v>
      </c>
      <c r="P87" s="15">
        <v>92390.399999999994</v>
      </c>
      <c r="Q87" s="15">
        <v>92505.600000000006</v>
      </c>
      <c r="R87" s="15">
        <v>91987.199999999997</v>
      </c>
      <c r="S87" s="15">
        <v>91526.399999999994</v>
      </c>
      <c r="T87" s="15">
        <v>91584</v>
      </c>
      <c r="U87" s="15">
        <v>91468.800000000003</v>
      </c>
      <c r="V87" s="15">
        <v>91699.199999999997</v>
      </c>
      <c r="W87" s="15">
        <v>92505.600000000006</v>
      </c>
      <c r="X87" s="15">
        <v>91584</v>
      </c>
      <c r="Y87" s="15">
        <v>90892.800000000003</v>
      </c>
      <c r="Z87" s="15">
        <v>90720</v>
      </c>
      <c r="AA87" s="15">
        <v>92102.399999999994</v>
      </c>
      <c r="AB87" s="15">
        <v>92044.800000000003</v>
      </c>
      <c r="AC87" s="15">
        <v>91699.199999999997</v>
      </c>
    </row>
    <row r="88" spans="1:29" x14ac:dyDescent="0.25">
      <c r="A88" s="15" t="s">
        <v>244</v>
      </c>
      <c r="B88" s="15">
        <v>104</v>
      </c>
      <c r="C88" s="15">
        <v>12</v>
      </c>
      <c r="D88" s="15">
        <v>25</v>
      </c>
      <c r="E88" s="15">
        <v>2013</v>
      </c>
      <c r="F88" s="15">
        <v>92217.600000000006</v>
      </c>
      <c r="G88" s="15">
        <v>92332.800000000003</v>
      </c>
      <c r="H88" s="15">
        <v>91929.600000000006</v>
      </c>
      <c r="I88" s="15">
        <v>92102.399999999994</v>
      </c>
      <c r="J88" s="15">
        <v>91987.199999999997</v>
      </c>
      <c r="K88" s="15">
        <v>92044.800000000003</v>
      </c>
      <c r="L88" s="15">
        <v>91411.199999999997</v>
      </c>
      <c r="M88" s="15">
        <v>91584</v>
      </c>
      <c r="N88" s="15">
        <v>91353.600000000006</v>
      </c>
      <c r="O88" s="15">
        <v>91872</v>
      </c>
      <c r="P88" s="15">
        <v>91468.800000000003</v>
      </c>
      <c r="Q88" s="15">
        <v>90950.399999999994</v>
      </c>
      <c r="R88" s="15">
        <v>90489.600000000006</v>
      </c>
      <c r="S88" s="15">
        <v>89683.199999999997</v>
      </c>
      <c r="T88" s="15">
        <v>90892.800000000003</v>
      </c>
      <c r="U88" s="15">
        <v>90604.800000000003</v>
      </c>
      <c r="V88" s="15">
        <v>91296</v>
      </c>
      <c r="W88" s="15">
        <v>91008</v>
      </c>
      <c r="X88" s="15">
        <v>90835.199999999997</v>
      </c>
      <c r="Y88" s="15">
        <v>91526.399999999994</v>
      </c>
      <c r="Z88" s="15">
        <v>91411.199999999997</v>
      </c>
      <c r="AA88" s="15">
        <v>91641.600000000006</v>
      </c>
      <c r="AB88" s="15">
        <v>92044.800000000003</v>
      </c>
      <c r="AC88" s="15">
        <v>92217.600000000006</v>
      </c>
    </row>
    <row r="89" spans="1:29" x14ac:dyDescent="0.25">
      <c r="A89" s="15" t="s">
        <v>244</v>
      </c>
      <c r="B89" s="15">
        <v>104</v>
      </c>
      <c r="C89" s="15">
        <v>12</v>
      </c>
      <c r="D89" s="15">
        <v>26</v>
      </c>
      <c r="E89" s="15">
        <v>2013</v>
      </c>
      <c r="F89" s="15">
        <v>91814.399999999994</v>
      </c>
      <c r="G89" s="15">
        <v>92908.800000000003</v>
      </c>
      <c r="H89" s="15">
        <v>92966.399999999994</v>
      </c>
      <c r="I89" s="15">
        <v>92793.600000000006</v>
      </c>
      <c r="J89" s="15">
        <v>91296</v>
      </c>
      <c r="K89" s="15">
        <v>92620.800000000003</v>
      </c>
      <c r="L89" s="15">
        <v>92390.399999999994</v>
      </c>
      <c r="M89" s="15">
        <v>91526.399999999994</v>
      </c>
      <c r="N89" s="15">
        <v>91296</v>
      </c>
      <c r="O89" s="15">
        <v>92217.600000000006</v>
      </c>
      <c r="P89" s="15">
        <v>92275.199999999997</v>
      </c>
      <c r="Q89" s="15">
        <v>91699.199999999997</v>
      </c>
      <c r="R89" s="15">
        <v>92505.600000000006</v>
      </c>
      <c r="S89" s="15">
        <v>92390.399999999994</v>
      </c>
      <c r="T89" s="15">
        <v>91526.399999999994</v>
      </c>
      <c r="U89" s="15">
        <v>91756.800000000003</v>
      </c>
      <c r="V89" s="15">
        <v>92966.399999999994</v>
      </c>
      <c r="W89" s="15">
        <v>92620.800000000003</v>
      </c>
      <c r="X89" s="15">
        <v>92563.199999999997</v>
      </c>
      <c r="Y89" s="15">
        <v>91584</v>
      </c>
      <c r="Z89" s="15">
        <v>91526.399999999994</v>
      </c>
      <c r="AA89" s="15">
        <v>92908.800000000003</v>
      </c>
      <c r="AB89" s="15">
        <v>92217.600000000006</v>
      </c>
      <c r="AC89" s="15">
        <v>92275.199999999997</v>
      </c>
    </row>
    <row r="90" spans="1:29" x14ac:dyDescent="0.25">
      <c r="A90" s="15" t="s">
        <v>244</v>
      </c>
      <c r="B90" s="15">
        <v>104</v>
      </c>
      <c r="C90" s="15">
        <v>12</v>
      </c>
      <c r="D90" s="15">
        <v>27</v>
      </c>
      <c r="E90" s="15">
        <v>2013</v>
      </c>
      <c r="F90" s="15">
        <v>91929.600000000006</v>
      </c>
      <c r="G90" s="15">
        <v>91929.600000000006</v>
      </c>
      <c r="H90" s="15">
        <v>91872</v>
      </c>
      <c r="I90" s="15">
        <v>91065.600000000006</v>
      </c>
      <c r="J90" s="15">
        <v>90720</v>
      </c>
      <c r="K90" s="15">
        <v>91584</v>
      </c>
      <c r="L90" s="15">
        <v>92160</v>
      </c>
      <c r="M90" s="15">
        <v>91353.600000000006</v>
      </c>
      <c r="N90" s="15">
        <v>91468.800000000003</v>
      </c>
      <c r="O90" s="15">
        <v>91526.399999999994</v>
      </c>
      <c r="P90" s="15">
        <v>92505.600000000006</v>
      </c>
      <c r="Q90" s="15">
        <v>90892.800000000003</v>
      </c>
      <c r="R90" s="15">
        <v>80064</v>
      </c>
      <c r="S90" s="15">
        <v>90892.800000000003</v>
      </c>
      <c r="T90" s="15">
        <v>90720</v>
      </c>
      <c r="U90" s="15">
        <v>90201.600000000006</v>
      </c>
      <c r="V90" s="15">
        <v>91411.199999999997</v>
      </c>
      <c r="W90" s="15">
        <v>91814.399999999994</v>
      </c>
      <c r="X90" s="15">
        <v>91641.600000000006</v>
      </c>
      <c r="Y90" s="15">
        <v>90144</v>
      </c>
      <c r="Z90" s="15">
        <v>91123.199999999997</v>
      </c>
      <c r="AA90" s="15">
        <v>90835.199999999997</v>
      </c>
      <c r="AB90" s="15">
        <v>90950.399999999994</v>
      </c>
      <c r="AC90" s="15">
        <v>91180.800000000003</v>
      </c>
    </row>
    <row r="91" spans="1:29" x14ac:dyDescent="0.25">
      <c r="A91" s="15" t="s">
        <v>244</v>
      </c>
      <c r="B91" s="15">
        <v>104</v>
      </c>
      <c r="C91" s="15">
        <v>12</v>
      </c>
      <c r="D91" s="15">
        <v>28</v>
      </c>
      <c r="E91" s="15">
        <v>2013</v>
      </c>
      <c r="F91" s="15">
        <v>90777.600000000006</v>
      </c>
      <c r="G91" s="15">
        <v>91065.600000000006</v>
      </c>
      <c r="H91" s="15">
        <v>90662.399999999994</v>
      </c>
      <c r="I91" s="15">
        <v>89510.399999999994</v>
      </c>
      <c r="J91" s="15">
        <v>90489.600000000006</v>
      </c>
      <c r="K91" s="15">
        <v>90662.399999999994</v>
      </c>
      <c r="L91" s="15">
        <v>89740.800000000003</v>
      </c>
      <c r="M91" s="15">
        <v>89625.600000000006</v>
      </c>
      <c r="N91" s="15">
        <v>89452.800000000003</v>
      </c>
      <c r="O91" s="15">
        <v>90835.199999999997</v>
      </c>
      <c r="P91" s="15">
        <v>91008</v>
      </c>
      <c r="Q91" s="15">
        <v>90259.199999999997</v>
      </c>
      <c r="R91" s="15">
        <v>89625.600000000006</v>
      </c>
      <c r="S91" s="15">
        <v>91065.600000000006</v>
      </c>
      <c r="T91" s="15">
        <v>90259.199999999997</v>
      </c>
      <c r="U91" s="15">
        <v>90028.800000000003</v>
      </c>
      <c r="V91" s="15">
        <v>90604.800000000003</v>
      </c>
      <c r="W91" s="15">
        <v>90316.800000000003</v>
      </c>
      <c r="X91" s="15">
        <v>89625.600000000006</v>
      </c>
      <c r="Y91" s="15">
        <v>89913.600000000006</v>
      </c>
      <c r="Z91" s="15">
        <v>89683.199999999997</v>
      </c>
      <c r="AA91" s="15">
        <v>90316.800000000003</v>
      </c>
      <c r="AB91" s="15">
        <v>90489.600000000006</v>
      </c>
      <c r="AC91" s="15">
        <v>89971.199999999997</v>
      </c>
    </row>
    <row r="92" spans="1:29" x14ac:dyDescent="0.25">
      <c r="A92" s="15" t="s">
        <v>244</v>
      </c>
      <c r="B92" s="15">
        <v>104</v>
      </c>
      <c r="C92" s="15">
        <v>12</v>
      </c>
      <c r="D92" s="15">
        <v>29</v>
      </c>
      <c r="E92" s="15">
        <v>2013</v>
      </c>
      <c r="F92" s="15">
        <v>90662.399999999994</v>
      </c>
      <c r="G92" s="15">
        <v>80121.600000000006</v>
      </c>
      <c r="H92" s="15">
        <v>91123.199999999997</v>
      </c>
      <c r="I92" s="15">
        <v>91238.399999999994</v>
      </c>
      <c r="J92" s="15">
        <v>91123.199999999997</v>
      </c>
      <c r="K92" s="15">
        <v>90892.800000000003</v>
      </c>
      <c r="L92" s="15">
        <v>91987.199999999997</v>
      </c>
      <c r="M92" s="15">
        <v>92102.399999999994</v>
      </c>
      <c r="N92" s="15">
        <v>91180.800000000003</v>
      </c>
      <c r="O92" s="15">
        <v>91987.199999999997</v>
      </c>
      <c r="P92" s="15">
        <v>93196.800000000003</v>
      </c>
      <c r="Q92" s="15">
        <v>92448</v>
      </c>
      <c r="R92" s="15">
        <v>90547.199999999997</v>
      </c>
      <c r="S92" s="15">
        <v>90777.600000000006</v>
      </c>
      <c r="T92" s="15">
        <v>92505.600000000006</v>
      </c>
      <c r="U92" s="15">
        <v>91353.600000000006</v>
      </c>
      <c r="V92" s="15">
        <v>90432</v>
      </c>
      <c r="W92" s="15">
        <v>92217.600000000006</v>
      </c>
      <c r="X92" s="15">
        <v>92390.399999999994</v>
      </c>
      <c r="Y92" s="15">
        <v>92505.600000000006</v>
      </c>
      <c r="Z92" s="15">
        <v>91929.600000000006</v>
      </c>
      <c r="AA92" s="15">
        <v>91008</v>
      </c>
      <c r="AB92" s="15">
        <v>92678.399999999994</v>
      </c>
      <c r="AC92" s="15">
        <v>92275.199999999997</v>
      </c>
    </row>
    <row r="93" spans="1:29" x14ac:dyDescent="0.25">
      <c r="A93" s="15" t="s">
        <v>244</v>
      </c>
      <c r="B93" s="15">
        <v>104</v>
      </c>
      <c r="C93" s="15">
        <v>12</v>
      </c>
      <c r="D93" s="15">
        <v>30</v>
      </c>
      <c r="E93" s="15">
        <v>2013</v>
      </c>
      <c r="F93" s="15">
        <v>91641.600000000006</v>
      </c>
      <c r="G93" s="15">
        <v>90547.199999999997</v>
      </c>
      <c r="H93" s="15">
        <v>90604.800000000003</v>
      </c>
      <c r="I93" s="15">
        <v>92160</v>
      </c>
      <c r="J93" s="15">
        <v>91353.600000000006</v>
      </c>
      <c r="K93" s="15">
        <v>91929.600000000006</v>
      </c>
      <c r="L93" s="15">
        <v>91872</v>
      </c>
      <c r="M93" s="15">
        <v>91872</v>
      </c>
      <c r="N93" s="15">
        <v>91756.800000000003</v>
      </c>
      <c r="O93" s="15">
        <v>93024</v>
      </c>
      <c r="P93" s="15">
        <v>91180.800000000003</v>
      </c>
      <c r="Q93" s="15">
        <v>91468.800000000003</v>
      </c>
      <c r="R93" s="15">
        <v>92563.199999999997</v>
      </c>
      <c r="S93" s="15">
        <v>92390.399999999994</v>
      </c>
      <c r="T93" s="15">
        <v>91008</v>
      </c>
      <c r="U93" s="15">
        <v>92217.600000000006</v>
      </c>
      <c r="V93" s="15">
        <v>91699.199999999997</v>
      </c>
      <c r="W93" s="15">
        <v>91584</v>
      </c>
      <c r="X93" s="15">
        <v>91296</v>
      </c>
      <c r="Y93" s="15">
        <v>90950.399999999994</v>
      </c>
      <c r="Z93" s="15">
        <v>91065.600000000006</v>
      </c>
      <c r="AA93" s="15">
        <v>90892.800000000003</v>
      </c>
      <c r="AB93" s="15">
        <v>90950.399999999994</v>
      </c>
      <c r="AC93" s="15">
        <v>91008</v>
      </c>
    </row>
    <row r="94" spans="1:29" x14ac:dyDescent="0.25">
      <c r="A94" s="15" t="s">
        <v>244</v>
      </c>
      <c r="B94" s="15">
        <v>104</v>
      </c>
      <c r="C94" s="15">
        <v>12</v>
      </c>
      <c r="D94" s="15">
        <v>31</v>
      </c>
      <c r="E94" s="15">
        <v>2013</v>
      </c>
      <c r="F94" s="15">
        <v>91814.399999999994</v>
      </c>
      <c r="G94" s="15">
        <v>91756.800000000003</v>
      </c>
      <c r="H94" s="15">
        <v>91353.600000000006</v>
      </c>
      <c r="I94" s="15">
        <v>91123.199999999997</v>
      </c>
      <c r="J94" s="15">
        <v>91123.199999999997</v>
      </c>
      <c r="K94" s="15">
        <v>91929.600000000006</v>
      </c>
      <c r="L94" s="15">
        <v>92044.800000000003</v>
      </c>
      <c r="M94" s="15">
        <v>92390.399999999994</v>
      </c>
      <c r="N94" s="15">
        <v>91411.199999999997</v>
      </c>
      <c r="O94" s="15">
        <v>91872</v>
      </c>
      <c r="P94" s="15">
        <v>92217.600000000006</v>
      </c>
      <c r="Q94" s="15">
        <v>92102.399999999994</v>
      </c>
      <c r="R94" s="15">
        <v>92390.399999999994</v>
      </c>
      <c r="S94" s="15">
        <v>91526.399999999994</v>
      </c>
      <c r="T94" s="15">
        <v>92160</v>
      </c>
      <c r="U94" s="15">
        <v>92044.800000000003</v>
      </c>
      <c r="V94" s="15">
        <v>91065.600000000006</v>
      </c>
      <c r="W94" s="15">
        <v>91641.600000000006</v>
      </c>
      <c r="X94" s="15">
        <v>92102.399999999994</v>
      </c>
      <c r="Y94" s="15">
        <v>91699.199999999997</v>
      </c>
      <c r="Z94" s="15">
        <v>91699.199999999997</v>
      </c>
      <c r="AA94" s="15">
        <v>91872</v>
      </c>
      <c r="AB94" s="15">
        <v>92102.399999999994</v>
      </c>
      <c r="AC94" s="15">
        <v>92217.600000000006</v>
      </c>
    </row>
    <row r="95" spans="1:29" x14ac:dyDescent="0.25">
      <c r="A95" s="15" t="s">
        <v>244</v>
      </c>
      <c r="B95" s="15">
        <v>105</v>
      </c>
      <c r="C95" s="15">
        <v>12</v>
      </c>
      <c r="D95" s="15">
        <v>1</v>
      </c>
      <c r="E95" s="15">
        <v>2013</v>
      </c>
      <c r="F95" s="15">
        <v>95270.399999999994</v>
      </c>
      <c r="G95" s="15">
        <v>94636.800000000003</v>
      </c>
      <c r="H95" s="15">
        <v>95097.600000000006</v>
      </c>
      <c r="I95" s="15">
        <v>95673.600000000006</v>
      </c>
      <c r="J95" s="15">
        <v>94752</v>
      </c>
      <c r="K95" s="15">
        <v>94867.199999999997</v>
      </c>
      <c r="L95" s="15">
        <v>95558.399999999994</v>
      </c>
      <c r="M95" s="15">
        <v>95212.800000000003</v>
      </c>
      <c r="N95" s="15">
        <v>94060.800000000003</v>
      </c>
      <c r="O95" s="15">
        <v>95040</v>
      </c>
      <c r="P95" s="15">
        <v>95155.199999999997</v>
      </c>
      <c r="Q95" s="15">
        <v>94233.600000000006</v>
      </c>
      <c r="R95" s="15">
        <v>94636.800000000003</v>
      </c>
      <c r="S95" s="15">
        <v>94809.600000000006</v>
      </c>
      <c r="T95" s="15">
        <v>95328</v>
      </c>
      <c r="U95" s="15">
        <v>95673.600000000006</v>
      </c>
      <c r="V95" s="15">
        <v>94521.600000000006</v>
      </c>
      <c r="W95" s="15">
        <v>94694.399999999994</v>
      </c>
      <c r="X95" s="15">
        <v>94867.199999999997</v>
      </c>
      <c r="Y95" s="15">
        <v>94867.199999999997</v>
      </c>
      <c r="Z95" s="15">
        <v>93772.800000000003</v>
      </c>
      <c r="AA95" s="15">
        <v>94867.199999999997</v>
      </c>
      <c r="AB95" s="15">
        <v>94924.800000000003</v>
      </c>
      <c r="AC95" s="15">
        <v>94176</v>
      </c>
    </row>
    <row r="96" spans="1:29" x14ac:dyDescent="0.25">
      <c r="A96" s="15" t="s">
        <v>244</v>
      </c>
      <c r="B96" s="15">
        <v>105</v>
      </c>
      <c r="C96" s="15">
        <v>12</v>
      </c>
      <c r="D96" s="15">
        <v>2</v>
      </c>
      <c r="E96" s="15">
        <v>2013</v>
      </c>
      <c r="F96" s="15">
        <v>95155.199999999997</v>
      </c>
      <c r="G96" s="15">
        <v>95097.600000000006</v>
      </c>
      <c r="H96" s="15">
        <v>94406.399999999994</v>
      </c>
      <c r="I96" s="15">
        <v>95443.199999999997</v>
      </c>
      <c r="J96" s="15">
        <v>95328</v>
      </c>
      <c r="K96" s="15">
        <v>95212.800000000003</v>
      </c>
      <c r="L96" s="15">
        <v>96480</v>
      </c>
      <c r="M96" s="15">
        <v>95558.399999999994</v>
      </c>
      <c r="N96" s="15">
        <v>95443.199999999997</v>
      </c>
      <c r="O96" s="15">
        <v>96192</v>
      </c>
      <c r="P96" s="15">
        <v>95904</v>
      </c>
      <c r="Q96" s="15">
        <v>96537.600000000006</v>
      </c>
      <c r="R96" s="15">
        <v>94867.199999999997</v>
      </c>
      <c r="S96" s="15">
        <v>94636.800000000003</v>
      </c>
      <c r="T96" s="15">
        <v>95040</v>
      </c>
      <c r="U96" s="15">
        <v>95443.199999999997</v>
      </c>
      <c r="V96" s="15">
        <v>94176</v>
      </c>
      <c r="W96" s="15">
        <v>96192</v>
      </c>
      <c r="X96" s="15">
        <v>95155.199999999997</v>
      </c>
      <c r="Y96" s="15">
        <v>94579.199999999997</v>
      </c>
      <c r="Z96" s="15">
        <v>95731.199999999997</v>
      </c>
      <c r="AA96" s="15">
        <v>95846.399999999994</v>
      </c>
      <c r="AB96" s="15">
        <v>94406.399999999994</v>
      </c>
      <c r="AC96" s="15">
        <v>94982.399999999994</v>
      </c>
    </row>
    <row r="97" spans="1:29" x14ac:dyDescent="0.25">
      <c r="A97" s="15" t="s">
        <v>244</v>
      </c>
      <c r="B97" s="15">
        <v>105</v>
      </c>
      <c r="C97" s="15">
        <v>12</v>
      </c>
      <c r="D97" s="15">
        <v>3</v>
      </c>
      <c r="E97" s="15">
        <v>2013</v>
      </c>
      <c r="F97" s="15">
        <v>95212.800000000003</v>
      </c>
      <c r="G97" s="15">
        <v>94809.600000000006</v>
      </c>
      <c r="H97" s="15">
        <v>94752</v>
      </c>
      <c r="I97" s="15">
        <v>94636.800000000003</v>
      </c>
      <c r="J97" s="15">
        <v>94464</v>
      </c>
      <c r="K97" s="15">
        <v>94636.800000000003</v>
      </c>
      <c r="L97" s="15">
        <v>95097.600000000006</v>
      </c>
      <c r="M97" s="15">
        <v>94464</v>
      </c>
      <c r="N97" s="15">
        <v>95673.600000000006</v>
      </c>
      <c r="O97" s="15">
        <v>96134.399999999994</v>
      </c>
      <c r="P97" s="15">
        <v>95270.399999999994</v>
      </c>
      <c r="Q97" s="15">
        <v>94924.800000000003</v>
      </c>
      <c r="R97" s="15">
        <v>95731.199999999997</v>
      </c>
      <c r="S97" s="15">
        <v>95328</v>
      </c>
      <c r="T97" s="15">
        <v>95040</v>
      </c>
      <c r="U97" s="15">
        <v>94809.600000000006</v>
      </c>
      <c r="V97" s="15">
        <v>94579.199999999997</v>
      </c>
      <c r="W97" s="15">
        <v>95040</v>
      </c>
      <c r="X97" s="15">
        <v>95846.399999999994</v>
      </c>
      <c r="Y97" s="15">
        <v>95097.600000000006</v>
      </c>
      <c r="Z97" s="15">
        <v>94694.399999999994</v>
      </c>
      <c r="AA97" s="15">
        <v>94348.800000000003</v>
      </c>
      <c r="AB97" s="15">
        <v>94809.600000000006</v>
      </c>
      <c r="AC97" s="15">
        <v>95385.600000000006</v>
      </c>
    </row>
    <row r="98" spans="1:29" x14ac:dyDescent="0.25">
      <c r="A98" s="15" t="s">
        <v>244</v>
      </c>
      <c r="B98" s="15">
        <v>105</v>
      </c>
      <c r="C98" s="15">
        <v>12</v>
      </c>
      <c r="D98" s="15">
        <v>4</v>
      </c>
      <c r="E98" s="15">
        <v>2013</v>
      </c>
      <c r="F98" s="15">
        <v>94982.399999999994</v>
      </c>
      <c r="G98" s="15">
        <v>94982.399999999994</v>
      </c>
      <c r="H98" s="15">
        <v>94752</v>
      </c>
      <c r="I98" s="15">
        <v>94060.800000000003</v>
      </c>
      <c r="J98" s="15">
        <v>95212.800000000003</v>
      </c>
      <c r="K98" s="15">
        <v>95212.800000000003</v>
      </c>
      <c r="L98" s="15">
        <v>95385.600000000006</v>
      </c>
      <c r="M98" s="15">
        <v>138067.20000000001</v>
      </c>
      <c r="N98" s="15">
        <v>194572.79999999999</v>
      </c>
      <c r="O98" s="15">
        <v>197856</v>
      </c>
      <c r="P98" s="15">
        <v>197683.20000000001</v>
      </c>
      <c r="Q98" s="15">
        <v>194630.39999999999</v>
      </c>
      <c r="R98" s="15">
        <v>195724.79999999999</v>
      </c>
      <c r="S98" s="15">
        <v>179654.39999999999</v>
      </c>
      <c r="T98" s="15">
        <v>96940.800000000003</v>
      </c>
      <c r="U98" s="15">
        <v>96710.399999999994</v>
      </c>
      <c r="V98" s="15">
        <v>95212.800000000003</v>
      </c>
      <c r="W98" s="15">
        <v>95040</v>
      </c>
      <c r="X98" s="15">
        <v>96134.399999999994</v>
      </c>
      <c r="Y98" s="15">
        <v>95443.199999999997</v>
      </c>
      <c r="Z98" s="15">
        <v>95270.399999999994</v>
      </c>
      <c r="AA98" s="15">
        <v>94982.399999999994</v>
      </c>
      <c r="AB98" s="15">
        <v>94636.800000000003</v>
      </c>
      <c r="AC98" s="15">
        <v>95212.800000000003</v>
      </c>
    </row>
    <row r="99" spans="1:29" x14ac:dyDescent="0.25">
      <c r="A99" s="15" t="s">
        <v>244</v>
      </c>
      <c r="B99" s="15">
        <v>105</v>
      </c>
      <c r="C99" s="15">
        <v>12</v>
      </c>
      <c r="D99" s="15">
        <v>5</v>
      </c>
      <c r="E99" s="15">
        <v>2013</v>
      </c>
      <c r="F99" s="15">
        <v>93542.399999999994</v>
      </c>
      <c r="G99" s="15">
        <v>95155.199999999997</v>
      </c>
      <c r="H99" s="15">
        <v>95212.800000000003</v>
      </c>
      <c r="I99" s="15">
        <v>95097.600000000006</v>
      </c>
      <c r="J99" s="15">
        <v>94694.399999999994</v>
      </c>
      <c r="K99" s="15">
        <v>80755.199999999997</v>
      </c>
      <c r="L99" s="15">
        <v>94003.199999999997</v>
      </c>
      <c r="M99" s="15">
        <v>94348.800000000003</v>
      </c>
      <c r="N99" s="15">
        <v>95673.600000000006</v>
      </c>
      <c r="O99" s="15">
        <v>95385.600000000006</v>
      </c>
      <c r="P99" s="15">
        <v>94464</v>
      </c>
      <c r="Q99" s="15">
        <v>82195.199999999997</v>
      </c>
      <c r="R99" s="15">
        <v>94694.399999999994</v>
      </c>
      <c r="S99" s="15">
        <v>95846.399999999994</v>
      </c>
      <c r="T99" s="15">
        <v>94809.600000000006</v>
      </c>
      <c r="U99" s="15">
        <v>95097.600000000006</v>
      </c>
      <c r="V99" s="15">
        <v>94867.199999999997</v>
      </c>
      <c r="W99" s="15">
        <v>94982.399999999994</v>
      </c>
      <c r="X99" s="15">
        <v>95040</v>
      </c>
      <c r="Y99" s="15">
        <v>94348.800000000003</v>
      </c>
      <c r="Z99" s="15">
        <v>93772.800000000003</v>
      </c>
      <c r="AA99" s="15">
        <v>94809.600000000006</v>
      </c>
      <c r="AB99" s="15">
        <v>94809.600000000006</v>
      </c>
      <c r="AC99" s="15">
        <v>95212.800000000003</v>
      </c>
    </row>
    <row r="100" spans="1:29" x14ac:dyDescent="0.25">
      <c r="A100" s="15" t="s">
        <v>244</v>
      </c>
      <c r="B100" s="15">
        <v>105</v>
      </c>
      <c r="C100" s="15">
        <v>12</v>
      </c>
      <c r="D100" s="15">
        <v>6</v>
      </c>
      <c r="E100" s="15">
        <v>2013</v>
      </c>
      <c r="F100" s="15">
        <v>95443.199999999997</v>
      </c>
      <c r="G100" s="15">
        <v>95155.199999999997</v>
      </c>
      <c r="H100" s="15">
        <v>95212.800000000003</v>
      </c>
      <c r="I100" s="15">
        <v>95328</v>
      </c>
      <c r="J100" s="15">
        <v>95558.399999999994</v>
      </c>
      <c r="K100" s="15">
        <v>95097.600000000006</v>
      </c>
      <c r="L100" s="15">
        <v>94233.600000000006</v>
      </c>
      <c r="M100" s="15">
        <v>94348.800000000003</v>
      </c>
      <c r="N100" s="15">
        <v>94982.399999999994</v>
      </c>
      <c r="O100" s="15">
        <v>96307.199999999997</v>
      </c>
      <c r="P100" s="15">
        <v>95731.199999999997</v>
      </c>
      <c r="Q100" s="15">
        <v>95500.800000000003</v>
      </c>
      <c r="R100" s="15">
        <v>94982.399999999994</v>
      </c>
      <c r="S100" s="15">
        <v>95155.199999999997</v>
      </c>
      <c r="T100" s="15">
        <v>65779.199999999997</v>
      </c>
      <c r="U100" s="15">
        <v>94579.199999999997</v>
      </c>
      <c r="V100" s="15">
        <v>93657.600000000006</v>
      </c>
      <c r="W100" s="15">
        <v>95443.199999999997</v>
      </c>
      <c r="X100" s="15">
        <v>95616</v>
      </c>
      <c r="Y100" s="15">
        <v>94809.600000000006</v>
      </c>
      <c r="Z100" s="15">
        <v>94521.600000000006</v>
      </c>
      <c r="AA100" s="15">
        <v>93600</v>
      </c>
      <c r="AB100" s="15">
        <v>93657.600000000006</v>
      </c>
      <c r="AC100" s="15">
        <v>95328</v>
      </c>
    </row>
    <row r="101" spans="1:29" x14ac:dyDescent="0.25">
      <c r="A101" s="15" t="s">
        <v>244</v>
      </c>
      <c r="B101" s="15">
        <v>105</v>
      </c>
      <c r="C101" s="15">
        <v>12</v>
      </c>
      <c r="D101" s="15">
        <v>7</v>
      </c>
      <c r="E101" s="15">
        <v>2013</v>
      </c>
      <c r="F101" s="15">
        <v>95097.600000000006</v>
      </c>
      <c r="G101" s="15">
        <v>94809.600000000006</v>
      </c>
      <c r="H101" s="15">
        <v>94636.800000000003</v>
      </c>
      <c r="I101" s="15">
        <v>95904</v>
      </c>
      <c r="J101" s="15">
        <v>95385.600000000006</v>
      </c>
      <c r="K101" s="15">
        <v>95616</v>
      </c>
      <c r="L101" s="15">
        <v>95673.600000000006</v>
      </c>
      <c r="M101" s="15">
        <v>95385.600000000006</v>
      </c>
      <c r="N101" s="15">
        <v>94233.600000000006</v>
      </c>
      <c r="O101" s="15">
        <v>94406.399999999994</v>
      </c>
      <c r="P101" s="15">
        <v>94521.600000000006</v>
      </c>
      <c r="Q101" s="15">
        <v>96134.399999999994</v>
      </c>
      <c r="R101" s="15">
        <v>95097.600000000006</v>
      </c>
      <c r="S101" s="15">
        <v>95097.600000000006</v>
      </c>
      <c r="T101" s="15">
        <v>95846.399999999994</v>
      </c>
      <c r="U101" s="15">
        <v>95155.199999999997</v>
      </c>
      <c r="V101" s="15">
        <v>95097.600000000006</v>
      </c>
      <c r="W101" s="15">
        <v>94982.399999999994</v>
      </c>
      <c r="X101" s="15">
        <v>94752</v>
      </c>
      <c r="Y101" s="15">
        <v>94464</v>
      </c>
      <c r="Z101" s="15">
        <v>95500.800000000003</v>
      </c>
      <c r="AA101" s="15">
        <v>95904</v>
      </c>
      <c r="AB101" s="15">
        <v>94521.600000000006</v>
      </c>
      <c r="AC101" s="15">
        <v>95097.600000000006</v>
      </c>
    </row>
    <row r="102" spans="1:29" x14ac:dyDescent="0.25">
      <c r="A102" s="15" t="s">
        <v>244</v>
      </c>
      <c r="B102" s="15">
        <v>105</v>
      </c>
      <c r="C102" s="15">
        <v>12</v>
      </c>
      <c r="D102" s="15">
        <v>8</v>
      </c>
      <c r="E102" s="15">
        <v>2013</v>
      </c>
      <c r="F102" s="15">
        <v>96019.199999999997</v>
      </c>
      <c r="G102" s="15">
        <v>96076.800000000003</v>
      </c>
      <c r="H102" s="15">
        <v>95155.199999999997</v>
      </c>
      <c r="I102" s="15">
        <v>95155.199999999997</v>
      </c>
      <c r="J102" s="15">
        <v>95788.800000000003</v>
      </c>
      <c r="K102" s="15">
        <v>94406.399999999994</v>
      </c>
      <c r="L102" s="15">
        <v>94233.600000000006</v>
      </c>
      <c r="M102" s="15">
        <v>94060.800000000003</v>
      </c>
      <c r="N102" s="15">
        <v>94694.399999999994</v>
      </c>
      <c r="O102" s="15">
        <v>94579.199999999997</v>
      </c>
      <c r="P102" s="15">
        <v>93427.199999999997</v>
      </c>
      <c r="Q102" s="15">
        <v>95385.600000000006</v>
      </c>
      <c r="R102" s="15">
        <v>95904</v>
      </c>
      <c r="S102" s="15">
        <v>95558.399999999994</v>
      </c>
      <c r="T102" s="15">
        <v>95270.399999999994</v>
      </c>
      <c r="U102" s="15">
        <v>95155.199999999997</v>
      </c>
      <c r="V102" s="15">
        <v>95788.800000000003</v>
      </c>
      <c r="W102" s="15">
        <v>95097.600000000006</v>
      </c>
      <c r="X102" s="15">
        <v>95097.600000000006</v>
      </c>
      <c r="Y102" s="15">
        <v>96307.199999999997</v>
      </c>
      <c r="Z102" s="15">
        <v>94982.399999999994</v>
      </c>
      <c r="AA102" s="15">
        <v>95558.399999999994</v>
      </c>
      <c r="AB102" s="15">
        <v>96019.199999999997</v>
      </c>
      <c r="AC102" s="15">
        <v>95673.600000000006</v>
      </c>
    </row>
    <row r="103" spans="1:29" x14ac:dyDescent="0.25">
      <c r="A103" s="15" t="s">
        <v>244</v>
      </c>
      <c r="B103" s="15">
        <v>105</v>
      </c>
      <c r="C103" s="15">
        <v>12</v>
      </c>
      <c r="D103" s="15">
        <v>9</v>
      </c>
      <c r="E103" s="15">
        <v>2013</v>
      </c>
      <c r="F103" s="15">
        <v>94579.199999999997</v>
      </c>
      <c r="G103" s="15">
        <v>95673.600000000006</v>
      </c>
      <c r="H103" s="15">
        <v>95904</v>
      </c>
      <c r="I103" s="15">
        <v>95788.800000000003</v>
      </c>
      <c r="J103" s="15">
        <v>94291.199999999997</v>
      </c>
      <c r="K103" s="15">
        <v>94694.399999999994</v>
      </c>
      <c r="L103" s="15">
        <v>94924.800000000003</v>
      </c>
      <c r="M103" s="15">
        <v>94982.399999999994</v>
      </c>
      <c r="N103" s="15">
        <v>94867.199999999997</v>
      </c>
      <c r="O103" s="15">
        <v>96192</v>
      </c>
      <c r="P103" s="15">
        <v>95097.600000000006</v>
      </c>
      <c r="Q103" s="15">
        <v>95846.399999999994</v>
      </c>
      <c r="R103" s="15">
        <v>96076.800000000003</v>
      </c>
      <c r="S103" s="15">
        <v>95385.600000000006</v>
      </c>
      <c r="T103" s="15">
        <v>95097.600000000006</v>
      </c>
      <c r="U103" s="15">
        <v>95270.399999999994</v>
      </c>
      <c r="V103" s="15">
        <v>94521.600000000006</v>
      </c>
      <c r="W103" s="15">
        <v>95155.199999999997</v>
      </c>
      <c r="X103" s="15">
        <v>94060.800000000003</v>
      </c>
      <c r="Y103" s="15">
        <v>94348.800000000003</v>
      </c>
      <c r="Z103" s="15">
        <v>94118.399999999994</v>
      </c>
      <c r="AA103" s="15">
        <v>93772.800000000003</v>
      </c>
      <c r="AB103" s="15">
        <v>93830.399999999994</v>
      </c>
      <c r="AC103" s="15">
        <v>93772.800000000003</v>
      </c>
    </row>
    <row r="104" spans="1:29" x14ac:dyDescent="0.25">
      <c r="A104" s="15" t="s">
        <v>244</v>
      </c>
      <c r="B104" s="15">
        <v>105</v>
      </c>
      <c r="C104" s="15">
        <v>12</v>
      </c>
      <c r="D104" s="15">
        <v>10</v>
      </c>
      <c r="E104" s="15">
        <v>2013</v>
      </c>
      <c r="F104" s="15">
        <v>94118.399999999994</v>
      </c>
      <c r="G104" s="15">
        <v>95212.800000000003</v>
      </c>
      <c r="H104" s="15">
        <v>94579.199999999997</v>
      </c>
      <c r="I104" s="15">
        <v>94003.199999999997</v>
      </c>
      <c r="J104" s="15">
        <v>94694.399999999994</v>
      </c>
      <c r="K104" s="15">
        <v>93657.600000000006</v>
      </c>
      <c r="L104" s="15">
        <v>94752</v>
      </c>
      <c r="M104" s="15">
        <v>94521.600000000006</v>
      </c>
      <c r="N104" s="15">
        <v>94003.199999999997</v>
      </c>
      <c r="O104" s="15">
        <v>95040</v>
      </c>
      <c r="P104" s="15">
        <v>95040</v>
      </c>
      <c r="Q104" s="15">
        <v>94060.800000000003</v>
      </c>
      <c r="R104" s="15">
        <v>94521.600000000006</v>
      </c>
      <c r="S104" s="15">
        <v>94233.600000000006</v>
      </c>
      <c r="T104" s="15">
        <v>94752</v>
      </c>
      <c r="U104" s="15">
        <v>94521.600000000006</v>
      </c>
      <c r="V104" s="15">
        <v>74592</v>
      </c>
      <c r="W104" s="15">
        <v>92563.199999999997</v>
      </c>
      <c r="X104" s="15">
        <v>93254.399999999994</v>
      </c>
      <c r="Y104" s="15">
        <v>93888</v>
      </c>
      <c r="Z104" s="15">
        <v>92678.399999999994</v>
      </c>
      <c r="AA104" s="15">
        <v>92736</v>
      </c>
      <c r="AB104" s="15">
        <v>93024</v>
      </c>
      <c r="AC104" s="15">
        <v>93600</v>
      </c>
    </row>
    <row r="105" spans="1:29" x14ac:dyDescent="0.25">
      <c r="A105" s="15" t="s">
        <v>244</v>
      </c>
      <c r="B105" s="15">
        <v>105</v>
      </c>
      <c r="C105" s="15">
        <v>12</v>
      </c>
      <c r="D105" s="15">
        <v>11</v>
      </c>
      <c r="E105" s="15">
        <v>2013</v>
      </c>
      <c r="F105" s="15">
        <v>90028.800000000003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806.4</v>
      </c>
      <c r="U105" s="15">
        <v>2131.1999999999998</v>
      </c>
      <c r="V105" s="15">
        <v>2131.1999999999998</v>
      </c>
      <c r="W105" s="15">
        <v>2188.8000000000002</v>
      </c>
      <c r="X105" s="15">
        <v>2188.8000000000002</v>
      </c>
      <c r="Y105" s="15">
        <v>2188.8000000000002</v>
      </c>
      <c r="Z105" s="15">
        <v>2188.8000000000002</v>
      </c>
      <c r="AA105" s="15">
        <v>2188.8000000000002</v>
      </c>
      <c r="AB105" s="15">
        <v>2361.6</v>
      </c>
      <c r="AC105" s="15">
        <v>2476.8000000000002</v>
      </c>
    </row>
    <row r="106" spans="1:29" x14ac:dyDescent="0.25">
      <c r="A106" s="15" t="s">
        <v>244</v>
      </c>
      <c r="B106" s="15">
        <v>105</v>
      </c>
      <c r="C106" s="15">
        <v>12</v>
      </c>
      <c r="D106" s="15">
        <v>12</v>
      </c>
      <c r="E106" s="15">
        <v>2013</v>
      </c>
      <c r="F106" s="15">
        <v>2476.8000000000002</v>
      </c>
      <c r="G106" s="15">
        <v>2476.8000000000002</v>
      </c>
      <c r="H106" s="15">
        <v>2592</v>
      </c>
      <c r="I106" s="15">
        <v>2304</v>
      </c>
      <c r="J106" s="15">
        <v>2246.4</v>
      </c>
      <c r="K106" s="15">
        <v>2361.6</v>
      </c>
      <c r="L106" s="15">
        <v>2476.8000000000002</v>
      </c>
      <c r="M106" s="15">
        <v>2361.6</v>
      </c>
      <c r="N106" s="15">
        <v>2188.8000000000002</v>
      </c>
      <c r="O106" s="15">
        <v>2131.1999999999998</v>
      </c>
      <c r="P106" s="15">
        <v>921.6</v>
      </c>
      <c r="Q106" s="15">
        <v>633.6</v>
      </c>
      <c r="R106" s="15">
        <v>2131.1999999999998</v>
      </c>
      <c r="S106" s="15">
        <v>2131.1999999999998</v>
      </c>
      <c r="T106" s="15">
        <v>2073.6</v>
      </c>
      <c r="U106" s="15">
        <v>2073.6</v>
      </c>
      <c r="V106" s="15">
        <v>2073.6</v>
      </c>
      <c r="W106" s="15">
        <v>2073.6</v>
      </c>
      <c r="X106" s="15">
        <v>2131.1999999999998</v>
      </c>
      <c r="Y106" s="15">
        <v>2073.6</v>
      </c>
      <c r="Z106" s="15">
        <v>2073.6</v>
      </c>
      <c r="AA106" s="15">
        <v>2131.1999999999998</v>
      </c>
      <c r="AB106" s="15">
        <v>2073.6</v>
      </c>
      <c r="AC106" s="15">
        <v>2073.6</v>
      </c>
    </row>
    <row r="107" spans="1:29" x14ac:dyDescent="0.25">
      <c r="A107" s="15" t="s">
        <v>244</v>
      </c>
      <c r="B107" s="15">
        <v>105</v>
      </c>
      <c r="C107" s="15">
        <v>12</v>
      </c>
      <c r="D107" s="15">
        <v>13</v>
      </c>
      <c r="E107" s="15">
        <v>2013</v>
      </c>
      <c r="F107" s="15">
        <v>2131.1999999999998</v>
      </c>
      <c r="G107" s="15">
        <v>2073.6</v>
      </c>
      <c r="H107" s="15">
        <v>2131.1999999999998</v>
      </c>
      <c r="I107" s="15">
        <v>2131.1999999999998</v>
      </c>
      <c r="J107" s="15">
        <v>2073.6</v>
      </c>
      <c r="K107" s="15">
        <v>2131.1999999999998</v>
      </c>
      <c r="L107" s="15">
        <v>2073.6</v>
      </c>
      <c r="M107" s="15">
        <v>2073.6</v>
      </c>
      <c r="N107" s="15">
        <v>2131.1999999999998</v>
      </c>
      <c r="O107" s="15">
        <v>9907.2000000000007</v>
      </c>
      <c r="P107" s="15">
        <v>93427.199999999997</v>
      </c>
      <c r="Q107" s="15">
        <v>93254.399999999994</v>
      </c>
      <c r="R107" s="15">
        <v>92851.199999999997</v>
      </c>
      <c r="S107" s="15">
        <v>92793.600000000006</v>
      </c>
      <c r="T107" s="15">
        <v>92678.399999999994</v>
      </c>
      <c r="U107" s="15">
        <v>92275.199999999997</v>
      </c>
      <c r="V107" s="15">
        <v>92217.600000000006</v>
      </c>
      <c r="W107" s="15">
        <v>92793.600000000006</v>
      </c>
      <c r="X107" s="15">
        <v>92448</v>
      </c>
      <c r="Y107" s="15">
        <v>91987.199999999997</v>
      </c>
      <c r="Z107" s="15">
        <v>91180.800000000003</v>
      </c>
      <c r="AA107" s="15">
        <v>92505.600000000006</v>
      </c>
      <c r="AB107" s="15">
        <v>93024</v>
      </c>
      <c r="AC107" s="15">
        <v>92966.399999999994</v>
      </c>
    </row>
    <row r="108" spans="1:29" x14ac:dyDescent="0.25">
      <c r="A108" s="15" t="s">
        <v>244</v>
      </c>
      <c r="B108" s="15">
        <v>105</v>
      </c>
      <c r="C108" s="15">
        <v>12</v>
      </c>
      <c r="D108" s="15">
        <v>14</v>
      </c>
      <c r="E108" s="15">
        <v>2013</v>
      </c>
      <c r="F108" s="15">
        <v>93254.399999999994</v>
      </c>
      <c r="G108" s="15">
        <v>93772.800000000003</v>
      </c>
      <c r="H108" s="15">
        <v>92793.600000000006</v>
      </c>
      <c r="I108" s="15">
        <v>93081.600000000006</v>
      </c>
      <c r="J108" s="15">
        <v>94233.600000000006</v>
      </c>
      <c r="K108" s="15">
        <v>94176</v>
      </c>
      <c r="L108" s="15">
        <v>93945.600000000006</v>
      </c>
      <c r="M108" s="15">
        <v>93715.199999999997</v>
      </c>
      <c r="N108" s="15">
        <v>92851.199999999997</v>
      </c>
      <c r="O108" s="15">
        <v>92736</v>
      </c>
      <c r="P108" s="15">
        <v>93081.600000000006</v>
      </c>
      <c r="Q108" s="15">
        <v>92851.199999999997</v>
      </c>
      <c r="R108" s="15">
        <v>92275.199999999997</v>
      </c>
      <c r="S108" s="15">
        <v>92332.800000000003</v>
      </c>
      <c r="T108" s="15">
        <v>92908.800000000003</v>
      </c>
      <c r="U108" s="15">
        <v>93369.600000000006</v>
      </c>
      <c r="V108" s="15">
        <v>92678.399999999994</v>
      </c>
      <c r="W108" s="15">
        <v>93484.800000000003</v>
      </c>
      <c r="X108" s="15">
        <v>92966.399999999994</v>
      </c>
      <c r="Y108" s="15">
        <v>92620.800000000003</v>
      </c>
      <c r="Z108" s="15">
        <v>93484.800000000003</v>
      </c>
      <c r="AA108" s="15">
        <v>92793.600000000006</v>
      </c>
      <c r="AB108" s="15">
        <v>93657.600000000006</v>
      </c>
      <c r="AC108" s="15">
        <v>93600</v>
      </c>
    </row>
    <row r="109" spans="1:29" x14ac:dyDescent="0.25">
      <c r="A109" s="15" t="s">
        <v>244</v>
      </c>
      <c r="B109" s="15">
        <v>105</v>
      </c>
      <c r="C109" s="15">
        <v>12</v>
      </c>
      <c r="D109" s="15">
        <v>15</v>
      </c>
      <c r="E109" s="15">
        <v>2013</v>
      </c>
      <c r="F109" s="15">
        <v>93542.399999999994</v>
      </c>
      <c r="G109" s="15">
        <v>93081.600000000006</v>
      </c>
      <c r="H109" s="15">
        <v>93542.399999999994</v>
      </c>
      <c r="I109" s="15">
        <v>93945.600000000006</v>
      </c>
      <c r="J109" s="15">
        <v>93657.600000000006</v>
      </c>
      <c r="K109" s="15">
        <v>93427.199999999997</v>
      </c>
      <c r="L109" s="15">
        <v>93312</v>
      </c>
      <c r="M109" s="15">
        <v>93369.600000000006</v>
      </c>
      <c r="N109" s="15">
        <v>93139.199999999997</v>
      </c>
      <c r="O109" s="15">
        <v>92620.800000000003</v>
      </c>
      <c r="P109" s="15">
        <v>92793.600000000006</v>
      </c>
      <c r="Q109" s="15">
        <v>92966.399999999994</v>
      </c>
      <c r="R109" s="15">
        <v>92908.800000000003</v>
      </c>
      <c r="S109" s="15">
        <v>92851.199999999997</v>
      </c>
      <c r="T109" s="15">
        <v>92908.800000000003</v>
      </c>
      <c r="U109" s="15">
        <v>92966.399999999994</v>
      </c>
      <c r="V109" s="15">
        <v>93542.399999999994</v>
      </c>
      <c r="W109" s="15">
        <v>94176</v>
      </c>
      <c r="X109" s="15">
        <v>93715.199999999997</v>
      </c>
      <c r="Y109" s="15">
        <v>93312</v>
      </c>
      <c r="Z109" s="15">
        <v>94636.800000000003</v>
      </c>
      <c r="AA109" s="15">
        <v>93715.199999999997</v>
      </c>
      <c r="AB109" s="15">
        <v>93484.800000000003</v>
      </c>
      <c r="AC109" s="15">
        <v>93484.800000000003</v>
      </c>
    </row>
    <row r="110" spans="1:29" x14ac:dyDescent="0.25">
      <c r="A110" s="15" t="s">
        <v>244</v>
      </c>
      <c r="B110" s="15">
        <v>105</v>
      </c>
      <c r="C110" s="15">
        <v>12</v>
      </c>
      <c r="D110" s="15">
        <v>16</v>
      </c>
      <c r="E110" s="15">
        <v>2013</v>
      </c>
      <c r="F110" s="15">
        <v>93542.399999999994</v>
      </c>
      <c r="G110" s="15">
        <v>93945.600000000006</v>
      </c>
      <c r="H110" s="15">
        <v>94752</v>
      </c>
      <c r="I110" s="15">
        <v>93657.600000000006</v>
      </c>
      <c r="J110" s="15">
        <v>94176</v>
      </c>
      <c r="K110" s="15">
        <v>94464</v>
      </c>
      <c r="L110" s="15">
        <v>94636.800000000003</v>
      </c>
      <c r="M110" s="15">
        <v>94464</v>
      </c>
      <c r="N110" s="15">
        <v>94003.199999999997</v>
      </c>
      <c r="O110" s="15">
        <v>93196.800000000003</v>
      </c>
      <c r="P110" s="15">
        <v>95155.199999999997</v>
      </c>
      <c r="Q110" s="15">
        <v>94694.399999999994</v>
      </c>
      <c r="R110" s="15">
        <v>94406.399999999994</v>
      </c>
      <c r="S110" s="15">
        <v>93772.800000000003</v>
      </c>
      <c r="T110" s="15">
        <v>94176</v>
      </c>
      <c r="U110" s="15">
        <v>94003.199999999997</v>
      </c>
      <c r="V110" s="15">
        <v>93657.600000000006</v>
      </c>
      <c r="W110" s="15">
        <v>93024</v>
      </c>
      <c r="X110" s="15">
        <v>93427.199999999997</v>
      </c>
      <c r="Y110" s="15">
        <v>92908.800000000003</v>
      </c>
      <c r="Z110" s="15">
        <v>93139.199999999997</v>
      </c>
      <c r="AA110" s="15">
        <v>94233.600000000006</v>
      </c>
      <c r="AB110" s="15">
        <v>92851.199999999997</v>
      </c>
      <c r="AC110" s="15">
        <v>93772.800000000003</v>
      </c>
    </row>
    <row r="111" spans="1:29" x14ac:dyDescent="0.25">
      <c r="A111" s="15" t="s">
        <v>244</v>
      </c>
      <c r="B111" s="15">
        <v>105</v>
      </c>
      <c r="C111" s="15">
        <v>12</v>
      </c>
      <c r="D111" s="15">
        <v>17</v>
      </c>
      <c r="E111" s="15">
        <v>2013</v>
      </c>
      <c r="F111" s="15">
        <v>93081.600000000006</v>
      </c>
      <c r="G111" s="15">
        <v>93139.199999999997</v>
      </c>
      <c r="H111" s="15">
        <v>93542.399999999994</v>
      </c>
      <c r="I111" s="15">
        <v>93369.600000000006</v>
      </c>
      <c r="J111" s="15">
        <v>92736</v>
      </c>
      <c r="K111" s="15">
        <v>92678.399999999994</v>
      </c>
      <c r="L111" s="15">
        <v>92275.199999999997</v>
      </c>
      <c r="M111" s="15">
        <v>91872</v>
      </c>
      <c r="N111" s="15">
        <v>83865.600000000006</v>
      </c>
      <c r="O111" s="15">
        <v>94867.199999999997</v>
      </c>
      <c r="P111" s="15">
        <v>94212.800000000003</v>
      </c>
      <c r="Q111" s="15">
        <v>94694.399999999994</v>
      </c>
      <c r="R111" s="15">
        <v>93312</v>
      </c>
      <c r="S111" s="15">
        <v>93830.399999999994</v>
      </c>
      <c r="T111" s="15">
        <v>93888</v>
      </c>
      <c r="U111" s="15">
        <v>93427.199999999997</v>
      </c>
      <c r="V111" s="15">
        <v>93657.600000000006</v>
      </c>
      <c r="W111" s="15">
        <v>93427.199999999997</v>
      </c>
      <c r="X111" s="15">
        <v>92044.800000000003</v>
      </c>
      <c r="Y111" s="15">
        <v>93427.199999999997</v>
      </c>
      <c r="Z111" s="15">
        <v>93196.800000000003</v>
      </c>
      <c r="AA111" s="15">
        <v>93254.399999999994</v>
      </c>
      <c r="AB111" s="15">
        <v>85708.800000000003</v>
      </c>
      <c r="AC111" s="15">
        <v>93600</v>
      </c>
    </row>
    <row r="112" spans="1:29" x14ac:dyDescent="0.25">
      <c r="A112" s="15" t="s">
        <v>244</v>
      </c>
      <c r="B112" s="15">
        <v>105</v>
      </c>
      <c r="C112" s="15">
        <v>12</v>
      </c>
      <c r="D112" s="15">
        <v>18</v>
      </c>
      <c r="E112" s="15">
        <v>2013</v>
      </c>
      <c r="F112" s="15">
        <v>94118.399999999994</v>
      </c>
      <c r="G112" s="15">
        <v>95040</v>
      </c>
      <c r="H112" s="15">
        <v>94464</v>
      </c>
      <c r="I112" s="15">
        <v>93657.600000000006</v>
      </c>
      <c r="J112" s="15">
        <v>94694.399999999994</v>
      </c>
      <c r="K112" s="15">
        <v>94406.399999999994</v>
      </c>
      <c r="L112" s="15">
        <v>94809.600000000006</v>
      </c>
      <c r="M112" s="15">
        <v>94924.800000000003</v>
      </c>
      <c r="N112" s="15">
        <v>94982.399999999994</v>
      </c>
      <c r="O112" s="15">
        <v>95846.399999999994</v>
      </c>
      <c r="P112" s="15">
        <v>96710.399999999994</v>
      </c>
      <c r="Q112" s="15">
        <v>95385.600000000006</v>
      </c>
      <c r="R112" s="15">
        <v>95500.800000000003</v>
      </c>
      <c r="S112" s="15">
        <v>95328</v>
      </c>
      <c r="T112" s="15">
        <v>94003.199999999997</v>
      </c>
      <c r="U112" s="15">
        <v>94233.600000000006</v>
      </c>
      <c r="V112" s="15">
        <v>94348.800000000003</v>
      </c>
      <c r="W112" s="15">
        <v>94867.199999999997</v>
      </c>
      <c r="X112" s="15">
        <v>95155.199999999997</v>
      </c>
      <c r="Y112" s="15">
        <v>93484.800000000003</v>
      </c>
      <c r="Z112" s="15">
        <v>94579.199999999997</v>
      </c>
      <c r="AA112" s="15">
        <v>94348.800000000003</v>
      </c>
      <c r="AB112" s="15">
        <v>93484.800000000003</v>
      </c>
      <c r="AC112" s="15">
        <v>94694.399999999994</v>
      </c>
    </row>
    <row r="113" spans="1:29" x14ac:dyDescent="0.25">
      <c r="A113" s="15" t="s">
        <v>244</v>
      </c>
      <c r="B113" s="15">
        <v>105</v>
      </c>
      <c r="C113" s="15">
        <v>12</v>
      </c>
      <c r="D113" s="15">
        <v>19</v>
      </c>
      <c r="E113" s="15">
        <v>2013</v>
      </c>
      <c r="F113" s="15">
        <v>94579.199999999997</v>
      </c>
      <c r="G113" s="15">
        <v>94060.800000000003</v>
      </c>
      <c r="H113" s="15">
        <v>95097.600000000006</v>
      </c>
      <c r="I113" s="15">
        <v>93715.199999999997</v>
      </c>
      <c r="J113" s="15">
        <v>93542.399999999994</v>
      </c>
      <c r="K113" s="15">
        <v>94464</v>
      </c>
      <c r="L113" s="15">
        <v>95904</v>
      </c>
      <c r="M113" s="15">
        <v>94521.600000000006</v>
      </c>
      <c r="N113" s="15">
        <v>95904</v>
      </c>
      <c r="O113" s="15">
        <v>95328</v>
      </c>
      <c r="P113" s="15">
        <v>95616</v>
      </c>
      <c r="Q113" s="15">
        <v>95846.399999999994</v>
      </c>
      <c r="R113" s="15">
        <v>95500.800000000003</v>
      </c>
      <c r="S113" s="15">
        <v>95155.199999999997</v>
      </c>
      <c r="T113" s="15">
        <v>95443.199999999997</v>
      </c>
      <c r="U113" s="15">
        <v>94924.800000000003</v>
      </c>
      <c r="V113" s="15">
        <v>95097.600000000006</v>
      </c>
      <c r="W113" s="15">
        <v>94809.600000000006</v>
      </c>
      <c r="X113" s="15">
        <v>94867.199999999997</v>
      </c>
      <c r="Y113" s="15">
        <v>94521.600000000006</v>
      </c>
      <c r="Z113" s="15">
        <v>93772.800000000003</v>
      </c>
      <c r="AA113" s="15">
        <v>94176</v>
      </c>
      <c r="AB113" s="15">
        <v>94118.399999999994</v>
      </c>
      <c r="AC113" s="15">
        <v>93888</v>
      </c>
    </row>
    <row r="114" spans="1:29" x14ac:dyDescent="0.25">
      <c r="A114" s="15" t="s">
        <v>244</v>
      </c>
      <c r="B114" s="15">
        <v>105</v>
      </c>
      <c r="C114" s="15">
        <v>12</v>
      </c>
      <c r="D114" s="15">
        <v>20</v>
      </c>
      <c r="E114" s="15">
        <v>2013</v>
      </c>
      <c r="F114" s="15">
        <v>93772.800000000003</v>
      </c>
      <c r="G114" s="15">
        <v>94176</v>
      </c>
      <c r="H114" s="15">
        <v>94060.800000000003</v>
      </c>
      <c r="I114" s="15">
        <v>93715.199999999997</v>
      </c>
      <c r="J114" s="15">
        <v>93254.399999999994</v>
      </c>
      <c r="K114" s="15">
        <v>94464</v>
      </c>
      <c r="L114" s="15">
        <v>94291.199999999997</v>
      </c>
      <c r="M114" s="15">
        <v>94521.600000000006</v>
      </c>
      <c r="N114" s="15">
        <v>94060.800000000003</v>
      </c>
      <c r="O114" s="15">
        <v>94060.800000000003</v>
      </c>
      <c r="P114" s="15">
        <v>93772.800000000003</v>
      </c>
      <c r="Q114" s="15">
        <v>94060.800000000003</v>
      </c>
      <c r="R114" s="15">
        <v>94406.399999999994</v>
      </c>
      <c r="S114" s="15">
        <v>95385.600000000006</v>
      </c>
      <c r="T114" s="15">
        <v>93715.199999999997</v>
      </c>
      <c r="U114" s="15">
        <v>76780.800000000003</v>
      </c>
      <c r="V114" s="15">
        <v>93945.600000000006</v>
      </c>
      <c r="W114" s="15">
        <v>93542.399999999994</v>
      </c>
      <c r="X114" s="15">
        <v>94636.800000000003</v>
      </c>
      <c r="Y114" s="15">
        <v>93772.800000000003</v>
      </c>
      <c r="Z114" s="15">
        <v>94003.199999999997</v>
      </c>
      <c r="AA114" s="15">
        <v>92851.199999999997</v>
      </c>
      <c r="AB114" s="15">
        <v>94579.199999999997</v>
      </c>
      <c r="AC114" s="15">
        <v>94176</v>
      </c>
    </row>
    <row r="115" spans="1:29" x14ac:dyDescent="0.25">
      <c r="A115" s="15" t="s">
        <v>244</v>
      </c>
      <c r="B115" s="15">
        <v>105</v>
      </c>
      <c r="C115" s="15">
        <v>12</v>
      </c>
      <c r="D115" s="15">
        <v>21</v>
      </c>
      <c r="E115" s="15">
        <v>2013</v>
      </c>
      <c r="F115" s="15">
        <v>93772.800000000003</v>
      </c>
      <c r="G115" s="15">
        <v>93600</v>
      </c>
      <c r="H115" s="15">
        <v>92966.399999999994</v>
      </c>
      <c r="I115" s="15">
        <v>92908.800000000003</v>
      </c>
      <c r="J115" s="15">
        <v>93888</v>
      </c>
      <c r="K115" s="15">
        <v>94060.800000000003</v>
      </c>
      <c r="L115" s="15">
        <v>94118.399999999994</v>
      </c>
      <c r="M115" s="15">
        <v>93830.399999999994</v>
      </c>
      <c r="N115" s="15">
        <v>94060.800000000003</v>
      </c>
      <c r="O115" s="15">
        <v>94694.399999999994</v>
      </c>
      <c r="P115" s="15">
        <v>94636.800000000003</v>
      </c>
      <c r="Q115" s="15">
        <v>94060.800000000003</v>
      </c>
      <c r="R115" s="15">
        <v>94694.399999999994</v>
      </c>
      <c r="S115" s="15">
        <v>94924.800000000003</v>
      </c>
      <c r="T115" s="15">
        <v>94348.800000000003</v>
      </c>
      <c r="U115" s="15">
        <v>94752</v>
      </c>
      <c r="V115" s="15">
        <v>94924.800000000003</v>
      </c>
      <c r="W115" s="15">
        <v>94579.199999999997</v>
      </c>
      <c r="X115" s="15">
        <v>94924.800000000003</v>
      </c>
      <c r="Y115" s="15">
        <v>95212.800000000003</v>
      </c>
      <c r="Z115" s="15">
        <v>93830.399999999994</v>
      </c>
      <c r="AA115" s="15">
        <v>94176</v>
      </c>
      <c r="AB115" s="15">
        <v>94579.199999999997</v>
      </c>
      <c r="AC115" s="15">
        <v>94291.199999999997</v>
      </c>
    </row>
    <row r="116" spans="1:29" x14ac:dyDescent="0.25">
      <c r="A116" s="15" t="s">
        <v>244</v>
      </c>
      <c r="B116" s="15">
        <v>105</v>
      </c>
      <c r="C116" s="15">
        <v>12</v>
      </c>
      <c r="D116" s="15">
        <v>22</v>
      </c>
      <c r="E116" s="15">
        <v>2013</v>
      </c>
      <c r="F116" s="15">
        <v>93369.600000000006</v>
      </c>
      <c r="G116" s="15">
        <v>93772.800000000003</v>
      </c>
      <c r="H116" s="15">
        <v>94406.399999999994</v>
      </c>
      <c r="I116" s="15">
        <v>93369.600000000006</v>
      </c>
      <c r="J116" s="15">
        <v>94176</v>
      </c>
      <c r="K116" s="15">
        <v>94752</v>
      </c>
      <c r="L116" s="15">
        <v>94752</v>
      </c>
      <c r="M116" s="15">
        <v>94694.399999999994</v>
      </c>
      <c r="N116" s="15">
        <v>93772.800000000003</v>
      </c>
      <c r="O116" s="15">
        <v>93888</v>
      </c>
      <c r="P116" s="15">
        <v>94636.800000000003</v>
      </c>
      <c r="Q116" s="15">
        <v>95155.199999999997</v>
      </c>
      <c r="R116" s="15">
        <v>94521.600000000006</v>
      </c>
      <c r="S116" s="15">
        <v>94291.199999999997</v>
      </c>
      <c r="T116" s="15">
        <v>94233.600000000006</v>
      </c>
      <c r="U116" s="15">
        <v>94060.800000000003</v>
      </c>
      <c r="V116" s="15">
        <v>95328</v>
      </c>
      <c r="W116" s="15">
        <v>95443.199999999997</v>
      </c>
      <c r="X116" s="15">
        <v>94982.399999999994</v>
      </c>
      <c r="Y116" s="15">
        <v>94521.600000000006</v>
      </c>
      <c r="Z116" s="15">
        <v>93945.600000000006</v>
      </c>
      <c r="AA116" s="15">
        <v>93945.600000000006</v>
      </c>
      <c r="AB116" s="15">
        <v>94118.399999999994</v>
      </c>
      <c r="AC116" s="15">
        <v>94694.399999999994</v>
      </c>
    </row>
    <row r="117" spans="1:29" x14ac:dyDescent="0.25">
      <c r="A117" s="15" t="s">
        <v>244</v>
      </c>
      <c r="B117" s="15">
        <v>105</v>
      </c>
      <c r="C117" s="15">
        <v>12</v>
      </c>
      <c r="D117" s="15">
        <v>23</v>
      </c>
      <c r="E117" s="15">
        <v>2013</v>
      </c>
      <c r="F117" s="15">
        <v>94291.199999999997</v>
      </c>
      <c r="G117" s="15">
        <v>93312</v>
      </c>
      <c r="H117" s="15">
        <v>94118.399999999994</v>
      </c>
      <c r="I117" s="15">
        <v>94233.600000000006</v>
      </c>
      <c r="J117" s="15">
        <v>94118.399999999994</v>
      </c>
      <c r="K117" s="15">
        <v>94636.800000000003</v>
      </c>
      <c r="L117" s="15">
        <v>94118.399999999994</v>
      </c>
      <c r="M117" s="15">
        <v>85017.600000000006</v>
      </c>
      <c r="N117" s="15">
        <v>91584</v>
      </c>
      <c r="O117" s="15">
        <v>93657.600000000006</v>
      </c>
      <c r="P117" s="15">
        <v>94003.199999999997</v>
      </c>
      <c r="Q117" s="15">
        <v>95040</v>
      </c>
      <c r="R117" s="15">
        <v>94694.399999999994</v>
      </c>
      <c r="S117" s="15">
        <v>94118.399999999994</v>
      </c>
      <c r="T117" s="15">
        <v>93715.199999999997</v>
      </c>
      <c r="U117" s="15">
        <v>94118.399999999994</v>
      </c>
      <c r="V117" s="15">
        <v>94752</v>
      </c>
      <c r="W117" s="15">
        <v>73440</v>
      </c>
      <c r="X117" s="15">
        <v>93772.800000000003</v>
      </c>
      <c r="Y117" s="15">
        <v>93830.399999999994</v>
      </c>
      <c r="Z117" s="15">
        <v>93830.399999999994</v>
      </c>
      <c r="AA117" s="15">
        <v>93542.399999999994</v>
      </c>
      <c r="AB117" s="15">
        <v>94003.199999999997</v>
      </c>
      <c r="AC117" s="15">
        <v>94003.199999999997</v>
      </c>
    </row>
    <row r="118" spans="1:29" x14ac:dyDescent="0.25">
      <c r="A118" s="15" t="s">
        <v>244</v>
      </c>
      <c r="B118" s="15">
        <v>105</v>
      </c>
      <c r="C118" s="15">
        <v>12</v>
      </c>
      <c r="D118" s="15">
        <v>24</v>
      </c>
      <c r="E118" s="15">
        <v>2013</v>
      </c>
      <c r="F118" s="15">
        <v>93254.399999999994</v>
      </c>
      <c r="G118" s="15">
        <v>93542.399999999994</v>
      </c>
      <c r="H118" s="15">
        <v>93427.199999999997</v>
      </c>
      <c r="I118" s="15">
        <v>93657.600000000006</v>
      </c>
      <c r="J118" s="15">
        <v>93484.800000000003</v>
      </c>
      <c r="K118" s="15">
        <v>93715.199999999997</v>
      </c>
      <c r="L118" s="15">
        <v>94579.199999999997</v>
      </c>
      <c r="M118" s="15">
        <v>93715.199999999997</v>
      </c>
      <c r="N118" s="15">
        <v>94521.600000000006</v>
      </c>
      <c r="O118" s="15">
        <v>94118.399999999994</v>
      </c>
      <c r="P118" s="15">
        <v>93254.399999999994</v>
      </c>
      <c r="Q118" s="15">
        <v>93542.399999999994</v>
      </c>
      <c r="R118" s="15">
        <v>94060.800000000003</v>
      </c>
      <c r="S118" s="15">
        <v>92793.600000000006</v>
      </c>
      <c r="T118" s="15">
        <v>94176</v>
      </c>
      <c r="U118" s="15">
        <v>94060.800000000003</v>
      </c>
      <c r="V118" s="15">
        <v>94060.800000000003</v>
      </c>
      <c r="W118" s="15">
        <v>93888</v>
      </c>
      <c r="X118" s="15">
        <v>93715.199999999997</v>
      </c>
      <c r="Y118" s="15">
        <v>94060.800000000003</v>
      </c>
      <c r="Z118" s="15">
        <v>93254.399999999994</v>
      </c>
      <c r="AA118" s="15">
        <v>93888</v>
      </c>
      <c r="AB118" s="15">
        <v>94233.600000000006</v>
      </c>
      <c r="AC118" s="15">
        <v>94176</v>
      </c>
    </row>
    <row r="119" spans="1:29" x14ac:dyDescent="0.25">
      <c r="A119" s="15" t="s">
        <v>244</v>
      </c>
      <c r="B119" s="15">
        <v>105</v>
      </c>
      <c r="C119" s="15">
        <v>12</v>
      </c>
      <c r="D119" s="15">
        <v>25</v>
      </c>
      <c r="E119" s="15">
        <v>2013</v>
      </c>
      <c r="F119" s="15">
        <v>93369.600000000006</v>
      </c>
      <c r="G119" s="15">
        <v>93081.600000000006</v>
      </c>
      <c r="H119" s="15">
        <v>93772.800000000003</v>
      </c>
      <c r="I119" s="15">
        <v>93657.600000000006</v>
      </c>
      <c r="J119" s="15">
        <v>93139.199999999997</v>
      </c>
      <c r="K119" s="15">
        <v>93024</v>
      </c>
      <c r="L119" s="15">
        <v>92793.600000000006</v>
      </c>
      <c r="M119" s="15">
        <v>93024</v>
      </c>
      <c r="N119" s="15">
        <v>94003.199999999997</v>
      </c>
      <c r="O119" s="15">
        <v>94291.199999999997</v>
      </c>
      <c r="P119" s="15">
        <v>93542.399999999994</v>
      </c>
      <c r="Q119" s="15">
        <v>93600</v>
      </c>
      <c r="R119" s="15">
        <v>93139.199999999997</v>
      </c>
      <c r="S119" s="15">
        <v>93254.399999999994</v>
      </c>
      <c r="T119" s="15">
        <v>93484.800000000003</v>
      </c>
      <c r="U119" s="15">
        <v>93024</v>
      </c>
      <c r="V119" s="15">
        <v>93254.399999999994</v>
      </c>
      <c r="W119" s="15">
        <v>94579.199999999997</v>
      </c>
      <c r="X119" s="15">
        <v>93945.600000000006</v>
      </c>
      <c r="Y119" s="15">
        <v>93484.800000000003</v>
      </c>
      <c r="Z119" s="15">
        <v>94867.199999999997</v>
      </c>
      <c r="AA119" s="15">
        <v>94291.199999999997</v>
      </c>
      <c r="AB119" s="15">
        <v>94003.199999999997</v>
      </c>
      <c r="AC119" s="15">
        <v>93715.199999999997</v>
      </c>
    </row>
    <row r="120" spans="1:29" x14ac:dyDescent="0.25">
      <c r="A120" s="15" t="s">
        <v>244</v>
      </c>
      <c r="B120" s="15">
        <v>105</v>
      </c>
      <c r="C120" s="15">
        <v>12</v>
      </c>
      <c r="D120" s="15">
        <v>26</v>
      </c>
      <c r="E120" s="15">
        <v>2013</v>
      </c>
      <c r="F120" s="15">
        <v>94060.800000000003</v>
      </c>
      <c r="G120" s="15">
        <v>93830.399999999994</v>
      </c>
      <c r="H120" s="15">
        <v>94118.399999999994</v>
      </c>
      <c r="I120" s="15">
        <v>94118.399999999994</v>
      </c>
      <c r="J120" s="15">
        <v>93081.600000000006</v>
      </c>
      <c r="K120" s="15">
        <v>93657.600000000006</v>
      </c>
      <c r="L120" s="15">
        <v>93945.600000000006</v>
      </c>
      <c r="M120" s="15">
        <v>93427.199999999997</v>
      </c>
      <c r="N120" s="15">
        <v>93139.199999999997</v>
      </c>
      <c r="O120" s="15">
        <v>93254.399999999994</v>
      </c>
      <c r="P120" s="15">
        <v>93484.800000000003</v>
      </c>
      <c r="Q120" s="15">
        <v>94809.600000000006</v>
      </c>
      <c r="R120" s="15">
        <v>93484.800000000003</v>
      </c>
      <c r="S120" s="15">
        <v>93427.199999999997</v>
      </c>
      <c r="T120" s="15">
        <v>93715.199999999997</v>
      </c>
      <c r="U120" s="15">
        <v>94464</v>
      </c>
      <c r="V120" s="15">
        <v>94809.600000000006</v>
      </c>
      <c r="W120" s="15">
        <v>94464</v>
      </c>
      <c r="X120" s="15">
        <v>94060.800000000003</v>
      </c>
      <c r="Y120" s="15">
        <v>93772.800000000003</v>
      </c>
      <c r="Z120" s="15">
        <v>94982.399999999994</v>
      </c>
      <c r="AA120" s="15">
        <v>95328</v>
      </c>
      <c r="AB120" s="15">
        <v>94579.199999999997</v>
      </c>
      <c r="AC120" s="15">
        <v>94291.199999999997</v>
      </c>
    </row>
    <row r="121" spans="1:29" x14ac:dyDescent="0.25">
      <c r="A121" s="15" t="s">
        <v>244</v>
      </c>
      <c r="B121" s="15">
        <v>105</v>
      </c>
      <c r="C121" s="15">
        <v>12</v>
      </c>
      <c r="D121" s="15">
        <v>27</v>
      </c>
      <c r="E121" s="15">
        <v>2013</v>
      </c>
      <c r="F121" s="15">
        <v>95270.399999999994</v>
      </c>
      <c r="G121" s="15">
        <v>94406.399999999994</v>
      </c>
      <c r="H121" s="15">
        <v>94003.199999999997</v>
      </c>
      <c r="I121" s="15">
        <v>95385.600000000006</v>
      </c>
      <c r="J121" s="15">
        <v>94291.199999999997</v>
      </c>
      <c r="K121" s="15">
        <v>94060.800000000003</v>
      </c>
      <c r="L121" s="15">
        <v>94636.800000000003</v>
      </c>
      <c r="M121" s="15">
        <v>94118.399999999994</v>
      </c>
      <c r="N121" s="15">
        <v>93888</v>
      </c>
      <c r="O121" s="15">
        <v>94406.399999999994</v>
      </c>
      <c r="P121" s="15">
        <v>93772.800000000003</v>
      </c>
      <c r="Q121" s="15">
        <v>95385.600000000006</v>
      </c>
      <c r="R121" s="15">
        <v>94464</v>
      </c>
      <c r="S121" s="15">
        <v>94291.199999999997</v>
      </c>
      <c r="T121" s="15">
        <v>95270.399999999994</v>
      </c>
      <c r="U121" s="15">
        <v>94694.399999999994</v>
      </c>
      <c r="V121" s="15">
        <v>94579.199999999997</v>
      </c>
      <c r="W121" s="15">
        <v>95846.399999999994</v>
      </c>
      <c r="X121" s="15">
        <v>94291.199999999997</v>
      </c>
      <c r="Y121" s="15">
        <v>94464</v>
      </c>
      <c r="Z121" s="15">
        <v>96192</v>
      </c>
      <c r="AA121" s="15">
        <v>94867.199999999997</v>
      </c>
      <c r="AB121" s="15">
        <v>94752</v>
      </c>
      <c r="AC121" s="15">
        <v>94752</v>
      </c>
    </row>
    <row r="122" spans="1:29" x14ac:dyDescent="0.25">
      <c r="A122" s="15" t="s">
        <v>244</v>
      </c>
      <c r="B122" s="15">
        <v>105</v>
      </c>
      <c r="C122" s="15">
        <v>12</v>
      </c>
      <c r="D122" s="15">
        <v>28</v>
      </c>
      <c r="E122" s="15">
        <v>2013</v>
      </c>
      <c r="F122" s="15">
        <v>95155.199999999997</v>
      </c>
      <c r="G122" s="15">
        <v>95385.600000000006</v>
      </c>
      <c r="H122" s="15">
        <v>95616</v>
      </c>
      <c r="I122" s="15">
        <v>94809.600000000006</v>
      </c>
      <c r="J122" s="15">
        <v>86227.199999999997</v>
      </c>
      <c r="K122" s="15">
        <v>96480</v>
      </c>
      <c r="L122" s="15">
        <v>95443.199999999997</v>
      </c>
      <c r="M122" s="15">
        <v>95097.600000000006</v>
      </c>
      <c r="N122" s="15">
        <v>95270.399999999994</v>
      </c>
      <c r="O122" s="15">
        <v>95558.399999999994</v>
      </c>
      <c r="P122" s="15">
        <v>94521.600000000006</v>
      </c>
      <c r="Q122" s="15">
        <v>95040</v>
      </c>
      <c r="R122" s="15">
        <v>96364.800000000003</v>
      </c>
      <c r="S122" s="15">
        <v>94694.399999999994</v>
      </c>
      <c r="T122" s="15">
        <v>96307.199999999997</v>
      </c>
      <c r="U122" s="15">
        <v>95443.199999999997</v>
      </c>
      <c r="V122" s="15">
        <v>95961.600000000006</v>
      </c>
      <c r="W122" s="15">
        <v>96364.800000000003</v>
      </c>
      <c r="X122" s="15">
        <v>96710.399999999994</v>
      </c>
      <c r="Y122" s="15">
        <v>95904</v>
      </c>
      <c r="Z122" s="15">
        <v>95500.800000000003</v>
      </c>
      <c r="AA122" s="15">
        <v>94867.199999999997</v>
      </c>
      <c r="AB122" s="15">
        <v>95616</v>
      </c>
      <c r="AC122" s="15">
        <v>94521.600000000006</v>
      </c>
    </row>
    <row r="123" spans="1:29" x14ac:dyDescent="0.25">
      <c r="A123" s="15" t="s">
        <v>244</v>
      </c>
      <c r="B123" s="15">
        <v>105</v>
      </c>
      <c r="C123" s="15">
        <v>12</v>
      </c>
      <c r="D123" s="15">
        <v>29</v>
      </c>
      <c r="E123" s="15">
        <v>2013</v>
      </c>
      <c r="F123" s="15">
        <v>95616</v>
      </c>
      <c r="G123" s="15">
        <v>94982.399999999994</v>
      </c>
      <c r="H123" s="15">
        <v>95212.800000000003</v>
      </c>
      <c r="I123" s="15">
        <v>94867.199999999997</v>
      </c>
      <c r="J123" s="15">
        <v>94348.800000000003</v>
      </c>
      <c r="K123" s="15">
        <v>95500.800000000003</v>
      </c>
      <c r="L123" s="15">
        <v>95155.199999999997</v>
      </c>
      <c r="M123" s="15">
        <v>95212.800000000003</v>
      </c>
      <c r="N123" s="15">
        <v>95558.399999999994</v>
      </c>
      <c r="O123" s="15">
        <v>95270.399999999994</v>
      </c>
      <c r="P123" s="15">
        <v>96019.199999999997</v>
      </c>
      <c r="Q123" s="15">
        <v>96019.199999999997</v>
      </c>
      <c r="R123" s="15">
        <v>96883.199999999997</v>
      </c>
      <c r="S123" s="15">
        <v>96480</v>
      </c>
      <c r="T123" s="15">
        <v>95904</v>
      </c>
      <c r="U123" s="15">
        <v>95212.800000000003</v>
      </c>
      <c r="V123" s="15">
        <v>96710.399999999994</v>
      </c>
      <c r="W123" s="15">
        <v>95558.399999999994</v>
      </c>
      <c r="X123" s="15">
        <v>95443.199999999997</v>
      </c>
      <c r="Y123" s="15">
        <v>95155.199999999997</v>
      </c>
      <c r="Z123" s="15">
        <v>95328</v>
      </c>
      <c r="AA123" s="15">
        <v>95212.800000000003</v>
      </c>
      <c r="AB123" s="15">
        <v>95328</v>
      </c>
      <c r="AC123" s="15">
        <v>95558.399999999994</v>
      </c>
    </row>
    <row r="124" spans="1:29" x14ac:dyDescent="0.25">
      <c r="A124" s="15" t="s">
        <v>244</v>
      </c>
      <c r="B124" s="15">
        <v>105</v>
      </c>
      <c r="C124" s="15">
        <v>12</v>
      </c>
      <c r="D124" s="15">
        <v>30</v>
      </c>
      <c r="E124" s="15">
        <v>2013</v>
      </c>
      <c r="F124" s="15">
        <v>94752</v>
      </c>
      <c r="G124" s="15">
        <v>94521.600000000006</v>
      </c>
      <c r="H124" s="15">
        <v>94809.600000000006</v>
      </c>
      <c r="I124" s="15">
        <v>95558.399999999994</v>
      </c>
      <c r="J124" s="15">
        <v>95212.800000000003</v>
      </c>
      <c r="K124" s="15">
        <v>94982.399999999994</v>
      </c>
      <c r="L124" s="15">
        <v>95788.800000000003</v>
      </c>
      <c r="M124" s="15">
        <v>95212.800000000003</v>
      </c>
      <c r="N124" s="15">
        <v>96364.800000000003</v>
      </c>
      <c r="O124" s="15">
        <v>96019.199999999997</v>
      </c>
      <c r="P124" s="15">
        <v>95212.800000000003</v>
      </c>
      <c r="Q124" s="15">
        <v>95616</v>
      </c>
      <c r="R124" s="15">
        <v>96019.199999999997</v>
      </c>
      <c r="S124" s="15">
        <v>95731.199999999997</v>
      </c>
      <c r="T124" s="15">
        <v>95155.199999999997</v>
      </c>
      <c r="U124" s="15">
        <v>95040</v>
      </c>
      <c r="V124" s="15">
        <v>95385.600000000006</v>
      </c>
      <c r="W124" s="15">
        <v>94924.800000000003</v>
      </c>
      <c r="X124" s="15">
        <v>87782.399999999994</v>
      </c>
      <c r="Y124" s="15">
        <v>94752</v>
      </c>
      <c r="Z124" s="15">
        <v>94694.399999999994</v>
      </c>
      <c r="AA124" s="15">
        <v>94809.600000000006</v>
      </c>
      <c r="AB124" s="15">
        <v>96076.800000000003</v>
      </c>
      <c r="AC124" s="15">
        <v>96019.199999999997</v>
      </c>
    </row>
    <row r="125" spans="1:29" x14ac:dyDescent="0.25">
      <c r="A125" s="15" t="s">
        <v>244</v>
      </c>
      <c r="B125" s="15">
        <v>105</v>
      </c>
      <c r="C125" s="15">
        <v>12</v>
      </c>
      <c r="D125" s="15">
        <v>31</v>
      </c>
      <c r="E125" s="15">
        <v>2013</v>
      </c>
      <c r="F125" s="15">
        <v>95270.399999999994</v>
      </c>
      <c r="G125" s="15">
        <v>95731.199999999997</v>
      </c>
      <c r="H125" s="15">
        <v>95212.800000000003</v>
      </c>
      <c r="I125" s="15">
        <v>94867.199999999997</v>
      </c>
      <c r="J125" s="15">
        <v>95961.600000000006</v>
      </c>
      <c r="K125" s="15">
        <v>95788.800000000003</v>
      </c>
      <c r="L125" s="15">
        <v>94982.399999999994</v>
      </c>
      <c r="M125" s="15">
        <v>95616</v>
      </c>
      <c r="N125" s="15">
        <v>95500.800000000003</v>
      </c>
      <c r="O125" s="15">
        <v>96480</v>
      </c>
      <c r="P125" s="15">
        <v>96480</v>
      </c>
      <c r="Q125" s="15">
        <v>96883.199999999997</v>
      </c>
      <c r="R125" s="15">
        <v>97056</v>
      </c>
      <c r="S125" s="15">
        <v>95788.800000000003</v>
      </c>
      <c r="T125" s="15">
        <v>96652.800000000003</v>
      </c>
      <c r="U125" s="15">
        <v>96480</v>
      </c>
      <c r="V125" s="15">
        <v>96768</v>
      </c>
      <c r="W125" s="15">
        <v>97401.600000000006</v>
      </c>
      <c r="X125" s="15">
        <v>97459.199999999997</v>
      </c>
      <c r="Y125" s="15">
        <v>96940.800000000003</v>
      </c>
      <c r="Z125" s="15">
        <v>95846.399999999994</v>
      </c>
      <c r="AA125" s="15">
        <v>96652.800000000003</v>
      </c>
      <c r="AB125" s="15">
        <v>96998.399999999994</v>
      </c>
      <c r="AC125" s="15">
        <v>96192</v>
      </c>
    </row>
    <row r="126" spans="1:29" x14ac:dyDescent="0.25">
      <c r="A126" s="15" t="s">
        <v>244</v>
      </c>
      <c r="B126" s="15">
        <v>106</v>
      </c>
      <c r="C126" s="15">
        <v>12</v>
      </c>
      <c r="D126" s="15">
        <v>1</v>
      </c>
      <c r="E126" s="15">
        <v>2013</v>
      </c>
      <c r="F126" s="15">
        <v>105350.39999999999</v>
      </c>
      <c r="G126" s="15">
        <v>105177.60000000001</v>
      </c>
      <c r="H126" s="15">
        <v>104371.2</v>
      </c>
      <c r="I126" s="15">
        <v>105811.2</v>
      </c>
      <c r="J126" s="15">
        <v>104486.39999999999</v>
      </c>
      <c r="K126" s="15">
        <v>103852.8</v>
      </c>
      <c r="L126" s="15">
        <v>104544</v>
      </c>
      <c r="M126" s="15">
        <v>104659.2</v>
      </c>
      <c r="N126" s="15">
        <v>103910.39999999999</v>
      </c>
      <c r="O126" s="15">
        <v>104601.60000000001</v>
      </c>
      <c r="P126" s="15">
        <v>104428.8</v>
      </c>
      <c r="Q126" s="15">
        <v>105350.39999999999</v>
      </c>
      <c r="R126" s="15">
        <v>105465.60000000001</v>
      </c>
      <c r="S126" s="15">
        <v>104544</v>
      </c>
      <c r="T126" s="15">
        <v>103910.39999999999</v>
      </c>
      <c r="U126" s="15">
        <v>104025.60000000001</v>
      </c>
      <c r="V126" s="15">
        <v>86688</v>
      </c>
      <c r="W126" s="15">
        <v>102988.8</v>
      </c>
      <c r="X126" s="15">
        <v>103334.39999999999</v>
      </c>
      <c r="Y126" s="15">
        <v>102873.60000000001</v>
      </c>
      <c r="Z126" s="15">
        <v>102355.2</v>
      </c>
      <c r="AA126" s="15">
        <v>102988.8</v>
      </c>
      <c r="AB126" s="15">
        <v>103104</v>
      </c>
      <c r="AC126" s="15">
        <v>103161.60000000001</v>
      </c>
    </row>
    <row r="127" spans="1:29" x14ac:dyDescent="0.25">
      <c r="A127" s="15" t="s">
        <v>244</v>
      </c>
      <c r="B127" s="15">
        <v>106</v>
      </c>
      <c r="C127" s="15">
        <v>12</v>
      </c>
      <c r="D127" s="15">
        <v>2</v>
      </c>
      <c r="E127" s="15">
        <v>2013</v>
      </c>
      <c r="F127" s="15">
        <v>103449.60000000001</v>
      </c>
      <c r="G127" s="15">
        <v>103737.60000000001</v>
      </c>
      <c r="H127" s="15">
        <v>102182.39999999999</v>
      </c>
      <c r="I127" s="15">
        <v>103161.60000000001</v>
      </c>
      <c r="J127" s="15">
        <v>104313.60000000001</v>
      </c>
      <c r="K127" s="15">
        <v>103680</v>
      </c>
      <c r="L127" s="15">
        <v>104371.2</v>
      </c>
      <c r="M127" s="15">
        <v>103276.8</v>
      </c>
      <c r="N127" s="15">
        <v>103334.39999999999</v>
      </c>
      <c r="O127" s="15">
        <v>103737.60000000001</v>
      </c>
      <c r="P127" s="15">
        <v>104313.60000000001</v>
      </c>
      <c r="Q127" s="15">
        <v>104256</v>
      </c>
      <c r="R127" s="15">
        <v>104025.60000000001</v>
      </c>
      <c r="S127" s="15">
        <v>103276.8</v>
      </c>
      <c r="T127" s="15">
        <v>103276.8</v>
      </c>
      <c r="U127" s="15">
        <v>103104</v>
      </c>
      <c r="V127" s="15">
        <v>103334.39999999999</v>
      </c>
      <c r="W127" s="15">
        <v>103680</v>
      </c>
      <c r="X127" s="15">
        <v>103276.8</v>
      </c>
      <c r="Y127" s="15">
        <v>102470.39999999999</v>
      </c>
      <c r="Z127" s="15">
        <v>102528</v>
      </c>
      <c r="AA127" s="15">
        <v>103276.8</v>
      </c>
      <c r="AB127" s="15">
        <v>102758.39999999999</v>
      </c>
      <c r="AC127" s="15">
        <v>103161.60000000001</v>
      </c>
    </row>
    <row r="128" spans="1:29" x14ac:dyDescent="0.25">
      <c r="A128" s="15" t="s">
        <v>244</v>
      </c>
      <c r="B128" s="15">
        <v>106</v>
      </c>
      <c r="C128" s="15">
        <v>12</v>
      </c>
      <c r="D128" s="15">
        <v>3</v>
      </c>
      <c r="E128" s="15">
        <v>2013</v>
      </c>
      <c r="F128" s="15">
        <v>104083.2</v>
      </c>
      <c r="G128" s="15">
        <v>102758.39999999999</v>
      </c>
      <c r="H128" s="15">
        <v>103910.39999999999</v>
      </c>
      <c r="I128" s="15">
        <v>103680</v>
      </c>
      <c r="J128" s="15">
        <v>103507.2</v>
      </c>
      <c r="K128" s="15">
        <v>104889.60000000001</v>
      </c>
      <c r="L128" s="15">
        <v>102873.60000000001</v>
      </c>
      <c r="M128" s="15">
        <v>103622.39999999999</v>
      </c>
      <c r="N128" s="15">
        <v>103104</v>
      </c>
      <c r="O128" s="15">
        <v>102585.60000000001</v>
      </c>
      <c r="P128" s="15">
        <v>102931.2</v>
      </c>
      <c r="Q128" s="15">
        <v>103161.60000000001</v>
      </c>
      <c r="R128" s="15">
        <v>104025.60000000001</v>
      </c>
      <c r="S128" s="15">
        <v>103852.8</v>
      </c>
      <c r="T128" s="15">
        <v>103737.60000000001</v>
      </c>
      <c r="U128" s="15">
        <v>103795.2</v>
      </c>
      <c r="V128" s="15">
        <v>103334.39999999999</v>
      </c>
      <c r="W128" s="15">
        <v>103622.39999999999</v>
      </c>
      <c r="X128" s="15">
        <v>103276.8</v>
      </c>
      <c r="Y128" s="15">
        <v>103219.2</v>
      </c>
      <c r="Z128" s="15">
        <v>104544</v>
      </c>
      <c r="AA128" s="15">
        <v>102988.8</v>
      </c>
      <c r="AB128" s="15">
        <v>102643.2</v>
      </c>
      <c r="AC128" s="15">
        <v>102816</v>
      </c>
    </row>
    <row r="129" spans="1:29" x14ac:dyDescent="0.25">
      <c r="A129" s="15" t="s">
        <v>244</v>
      </c>
      <c r="B129" s="15">
        <v>106</v>
      </c>
      <c r="C129" s="15">
        <v>12</v>
      </c>
      <c r="D129" s="15">
        <v>4</v>
      </c>
      <c r="E129" s="15">
        <v>2013</v>
      </c>
      <c r="F129" s="15">
        <v>103219.2</v>
      </c>
      <c r="G129" s="15">
        <v>103392</v>
      </c>
      <c r="H129" s="15">
        <v>101894.39999999999</v>
      </c>
      <c r="I129" s="15">
        <v>102816</v>
      </c>
      <c r="J129" s="15">
        <v>104198.39999999999</v>
      </c>
      <c r="K129" s="15">
        <v>103104</v>
      </c>
      <c r="L129" s="15">
        <v>102643.2</v>
      </c>
      <c r="M129" s="15">
        <v>50169.599999999999</v>
      </c>
      <c r="N129" s="15">
        <v>3744</v>
      </c>
      <c r="O129" s="15">
        <v>1324.8</v>
      </c>
      <c r="P129" s="15">
        <v>3456</v>
      </c>
      <c r="Q129" s="15">
        <v>3744</v>
      </c>
      <c r="R129" s="15">
        <v>3744</v>
      </c>
      <c r="S129" s="15">
        <v>16819.2</v>
      </c>
      <c r="T129" s="15">
        <v>103449.60000000001</v>
      </c>
      <c r="U129" s="15">
        <v>104083.2</v>
      </c>
      <c r="V129" s="15">
        <v>102240</v>
      </c>
      <c r="W129" s="15">
        <v>103910.39999999999</v>
      </c>
      <c r="X129" s="15">
        <v>103968</v>
      </c>
      <c r="Y129" s="15">
        <v>101433.60000000001</v>
      </c>
      <c r="Z129" s="15">
        <v>102988.8</v>
      </c>
      <c r="AA129" s="15">
        <v>104083.2</v>
      </c>
      <c r="AB129" s="15">
        <v>102758.39999999999</v>
      </c>
      <c r="AC129" s="15">
        <v>103852.8</v>
      </c>
    </row>
    <row r="130" spans="1:29" x14ac:dyDescent="0.25">
      <c r="A130" s="15" t="s">
        <v>244</v>
      </c>
      <c r="B130" s="15">
        <v>106</v>
      </c>
      <c r="C130" s="15">
        <v>12</v>
      </c>
      <c r="D130" s="15">
        <v>5</v>
      </c>
      <c r="E130" s="15">
        <v>2013</v>
      </c>
      <c r="F130" s="15">
        <v>104256</v>
      </c>
      <c r="G130" s="15">
        <v>103968</v>
      </c>
      <c r="H130" s="15">
        <v>104140.8</v>
      </c>
      <c r="I130" s="15">
        <v>103219.2</v>
      </c>
      <c r="J130" s="15">
        <v>99532.800000000003</v>
      </c>
      <c r="K130" s="15">
        <v>99820.800000000003</v>
      </c>
      <c r="L130" s="15">
        <v>104659.2</v>
      </c>
      <c r="M130" s="15">
        <v>102585.60000000001</v>
      </c>
      <c r="N130" s="15">
        <v>104140.8</v>
      </c>
      <c r="O130" s="15">
        <v>104601.60000000001</v>
      </c>
      <c r="P130" s="15">
        <v>106041.60000000001</v>
      </c>
      <c r="Q130" s="15">
        <v>106560</v>
      </c>
      <c r="R130" s="15">
        <v>105292.8</v>
      </c>
      <c r="S130" s="15">
        <v>105292.8</v>
      </c>
      <c r="T130" s="15">
        <v>103968</v>
      </c>
      <c r="U130" s="15">
        <v>104256</v>
      </c>
      <c r="V130" s="15">
        <v>104486.39999999999</v>
      </c>
      <c r="W130" s="15">
        <v>105811.2</v>
      </c>
      <c r="X130" s="15">
        <v>103219.2</v>
      </c>
      <c r="Y130" s="15">
        <v>102412.8</v>
      </c>
      <c r="Z130" s="15">
        <v>104198.39999999999</v>
      </c>
      <c r="AA130" s="15">
        <v>104256</v>
      </c>
      <c r="AB130" s="15">
        <v>104428.8</v>
      </c>
      <c r="AC130" s="15">
        <v>102988.8</v>
      </c>
    </row>
    <row r="131" spans="1:29" x14ac:dyDescent="0.25">
      <c r="A131" s="15" t="s">
        <v>244</v>
      </c>
      <c r="B131" s="15">
        <v>106</v>
      </c>
      <c r="C131" s="15">
        <v>12</v>
      </c>
      <c r="D131" s="15">
        <v>6</v>
      </c>
      <c r="E131" s="15">
        <v>2013</v>
      </c>
      <c r="F131" s="15">
        <v>104025.60000000001</v>
      </c>
      <c r="G131" s="15">
        <v>104025.60000000001</v>
      </c>
      <c r="H131" s="15">
        <v>102758.39999999999</v>
      </c>
      <c r="I131" s="15">
        <v>102470.39999999999</v>
      </c>
      <c r="J131" s="15">
        <v>103622.39999999999</v>
      </c>
      <c r="K131" s="15">
        <v>103334.39999999999</v>
      </c>
      <c r="L131" s="15">
        <v>103680</v>
      </c>
      <c r="M131" s="15">
        <v>103737.60000000001</v>
      </c>
      <c r="N131" s="15">
        <v>104486.39999999999</v>
      </c>
      <c r="O131" s="15">
        <v>104659.2</v>
      </c>
      <c r="P131" s="15">
        <v>104947.2</v>
      </c>
      <c r="Q131" s="15">
        <v>104140.8</v>
      </c>
      <c r="R131" s="15">
        <v>103507.2</v>
      </c>
      <c r="S131" s="15">
        <v>104832</v>
      </c>
      <c r="T131" s="15">
        <v>105004.8</v>
      </c>
      <c r="U131" s="15">
        <v>104774.39999999999</v>
      </c>
      <c r="V131" s="15">
        <v>102528</v>
      </c>
      <c r="W131" s="15">
        <v>103968</v>
      </c>
      <c r="X131" s="15">
        <v>104083.2</v>
      </c>
      <c r="Y131" s="15">
        <v>103852.8</v>
      </c>
      <c r="Z131" s="15">
        <v>103737.60000000001</v>
      </c>
      <c r="AA131" s="15">
        <v>104313.60000000001</v>
      </c>
      <c r="AB131" s="15">
        <v>103449.60000000001</v>
      </c>
      <c r="AC131" s="15">
        <v>103219.2</v>
      </c>
    </row>
    <row r="132" spans="1:29" x14ac:dyDescent="0.25">
      <c r="A132" s="15" t="s">
        <v>244</v>
      </c>
      <c r="B132" s="15">
        <v>106</v>
      </c>
      <c r="C132" s="15">
        <v>12</v>
      </c>
      <c r="D132" s="15">
        <v>7</v>
      </c>
      <c r="E132" s="15">
        <v>2013</v>
      </c>
      <c r="F132" s="15">
        <v>102816</v>
      </c>
      <c r="G132" s="15">
        <v>103334.39999999999</v>
      </c>
      <c r="H132" s="15">
        <v>104774.39999999999</v>
      </c>
      <c r="I132" s="15">
        <v>104832</v>
      </c>
      <c r="J132" s="15">
        <v>104601.60000000001</v>
      </c>
      <c r="K132" s="15">
        <v>103968</v>
      </c>
      <c r="L132" s="15">
        <v>103968</v>
      </c>
      <c r="M132" s="15">
        <v>103910.39999999999</v>
      </c>
      <c r="N132" s="15">
        <v>105523.2</v>
      </c>
      <c r="O132" s="15">
        <v>104889.60000000001</v>
      </c>
      <c r="P132" s="15">
        <v>104889.60000000001</v>
      </c>
      <c r="Q132" s="15">
        <v>105235.2</v>
      </c>
      <c r="R132" s="15">
        <v>104428.8</v>
      </c>
      <c r="S132" s="15">
        <v>104716.8</v>
      </c>
      <c r="T132" s="15">
        <v>104659.2</v>
      </c>
      <c r="U132" s="15">
        <v>105235.2</v>
      </c>
      <c r="V132" s="15">
        <v>104428.8</v>
      </c>
      <c r="W132" s="15">
        <v>104947.2</v>
      </c>
      <c r="X132" s="15">
        <v>104832</v>
      </c>
      <c r="Y132" s="15">
        <v>103910.39999999999</v>
      </c>
      <c r="Z132" s="15">
        <v>103622.39999999999</v>
      </c>
      <c r="AA132" s="15">
        <v>105292.8</v>
      </c>
      <c r="AB132" s="15">
        <v>104544</v>
      </c>
      <c r="AC132" s="15">
        <v>105177.60000000001</v>
      </c>
    </row>
    <row r="133" spans="1:29" x14ac:dyDescent="0.25">
      <c r="A133" s="15" t="s">
        <v>244</v>
      </c>
      <c r="B133" s="15">
        <v>106</v>
      </c>
      <c r="C133" s="15">
        <v>12</v>
      </c>
      <c r="D133" s="15">
        <v>8</v>
      </c>
      <c r="E133" s="15">
        <v>2013</v>
      </c>
      <c r="F133" s="15">
        <v>104889.60000000001</v>
      </c>
      <c r="G133" s="15">
        <v>104774.39999999999</v>
      </c>
      <c r="H133" s="15">
        <v>105696</v>
      </c>
      <c r="I133" s="15">
        <v>105984</v>
      </c>
      <c r="J133" s="15">
        <v>105062.39999999999</v>
      </c>
      <c r="K133" s="15">
        <v>103046.39999999999</v>
      </c>
      <c r="L133" s="15">
        <v>103564.8</v>
      </c>
      <c r="M133" s="15">
        <v>104025.60000000001</v>
      </c>
      <c r="N133" s="15">
        <v>104198.39999999999</v>
      </c>
      <c r="O133" s="15">
        <v>104371.2</v>
      </c>
      <c r="P133" s="15">
        <v>105292.8</v>
      </c>
      <c r="Q133" s="15">
        <v>105292.8</v>
      </c>
      <c r="R133" s="15">
        <v>106156.8</v>
      </c>
      <c r="S133" s="15">
        <v>103910.39999999999</v>
      </c>
      <c r="T133" s="15">
        <v>105580.8</v>
      </c>
      <c r="U133" s="15">
        <v>103795.2</v>
      </c>
      <c r="V133" s="15">
        <v>105177.60000000001</v>
      </c>
      <c r="W133" s="15">
        <v>105811.2</v>
      </c>
      <c r="X133" s="15">
        <v>104428.8</v>
      </c>
      <c r="Y133" s="15">
        <v>103968</v>
      </c>
      <c r="Z133" s="15">
        <v>104659.2</v>
      </c>
      <c r="AA133" s="15">
        <v>104544</v>
      </c>
      <c r="AB133" s="15">
        <v>104716.8</v>
      </c>
      <c r="AC133" s="15">
        <v>104774.39999999999</v>
      </c>
    </row>
    <row r="134" spans="1:29" x14ac:dyDescent="0.25">
      <c r="A134" s="15" t="s">
        <v>244</v>
      </c>
      <c r="B134" s="15">
        <v>106</v>
      </c>
      <c r="C134" s="15">
        <v>12</v>
      </c>
      <c r="D134" s="15">
        <v>9</v>
      </c>
      <c r="E134" s="15">
        <v>2013</v>
      </c>
      <c r="F134" s="15">
        <v>103622.39999999999</v>
      </c>
      <c r="G134" s="15">
        <v>105062.39999999999</v>
      </c>
      <c r="H134" s="15">
        <v>105062.39999999999</v>
      </c>
      <c r="I134" s="15">
        <v>104428.8</v>
      </c>
      <c r="J134" s="15">
        <v>104198.39999999999</v>
      </c>
      <c r="K134" s="15">
        <v>104716.8</v>
      </c>
      <c r="L134" s="15">
        <v>104428.8</v>
      </c>
      <c r="M134" s="15">
        <v>105408</v>
      </c>
      <c r="N134" s="15">
        <v>104774.39999999999</v>
      </c>
      <c r="O134" s="15">
        <v>104601.60000000001</v>
      </c>
      <c r="P134" s="15">
        <v>104486.39999999999</v>
      </c>
      <c r="Q134" s="15">
        <v>104659.2</v>
      </c>
      <c r="R134" s="15">
        <v>104659.2</v>
      </c>
      <c r="S134" s="15">
        <v>104947.2</v>
      </c>
      <c r="T134" s="15">
        <v>104083.2</v>
      </c>
      <c r="U134" s="15">
        <v>103276.8</v>
      </c>
      <c r="V134" s="15">
        <v>105523.2</v>
      </c>
      <c r="W134" s="15">
        <v>105350.39999999999</v>
      </c>
      <c r="X134" s="15">
        <v>105062.39999999999</v>
      </c>
      <c r="Y134" s="15">
        <v>105062.39999999999</v>
      </c>
      <c r="Z134" s="15">
        <v>105408</v>
      </c>
      <c r="AA134" s="15">
        <v>104832</v>
      </c>
      <c r="AB134" s="15">
        <v>104486.39999999999</v>
      </c>
      <c r="AC134" s="15">
        <v>104601.60000000001</v>
      </c>
    </row>
    <row r="135" spans="1:29" x14ac:dyDescent="0.25">
      <c r="A135" s="15" t="s">
        <v>244</v>
      </c>
      <c r="B135" s="15">
        <v>106</v>
      </c>
      <c r="C135" s="15">
        <v>12</v>
      </c>
      <c r="D135" s="15">
        <v>10</v>
      </c>
      <c r="E135" s="15">
        <v>2013</v>
      </c>
      <c r="F135" s="15">
        <v>105235.2</v>
      </c>
      <c r="G135" s="15">
        <v>105753.60000000001</v>
      </c>
      <c r="H135" s="15">
        <v>104774.39999999999</v>
      </c>
      <c r="I135" s="15">
        <v>105004.8</v>
      </c>
      <c r="J135" s="15">
        <v>104947.2</v>
      </c>
      <c r="K135" s="15">
        <v>105696</v>
      </c>
      <c r="L135" s="15">
        <v>105408</v>
      </c>
      <c r="M135" s="15">
        <v>104716.8</v>
      </c>
      <c r="N135" s="15">
        <v>104889.60000000001</v>
      </c>
      <c r="O135" s="15">
        <v>105235.2</v>
      </c>
      <c r="P135" s="15">
        <v>104716.8</v>
      </c>
      <c r="Q135" s="15">
        <v>104659.2</v>
      </c>
      <c r="R135" s="15">
        <v>104774.39999999999</v>
      </c>
      <c r="S135" s="15">
        <v>103622.39999999999</v>
      </c>
      <c r="T135" s="15">
        <v>104256</v>
      </c>
      <c r="U135" s="15">
        <v>103449.60000000001</v>
      </c>
      <c r="V135" s="15">
        <v>105177.60000000001</v>
      </c>
      <c r="W135" s="15">
        <v>105004.8</v>
      </c>
      <c r="X135" s="15">
        <v>104371.2</v>
      </c>
      <c r="Y135" s="15">
        <v>107193.60000000001</v>
      </c>
      <c r="Z135" s="15">
        <v>107193.60000000001</v>
      </c>
      <c r="AA135" s="15">
        <v>105638.39999999999</v>
      </c>
      <c r="AB135" s="15">
        <v>106099.2</v>
      </c>
      <c r="AC135" s="15">
        <v>105350.39999999999</v>
      </c>
    </row>
    <row r="136" spans="1:29" x14ac:dyDescent="0.25">
      <c r="A136" s="15" t="s">
        <v>244</v>
      </c>
      <c r="B136" s="15">
        <v>106</v>
      </c>
      <c r="C136" s="15">
        <v>12</v>
      </c>
      <c r="D136" s="15">
        <v>11</v>
      </c>
      <c r="E136" s="15">
        <v>2013</v>
      </c>
      <c r="F136" s="15">
        <v>99936</v>
      </c>
      <c r="G136" s="15">
        <v>7027.2</v>
      </c>
      <c r="H136" s="15">
        <v>96595.199999999997</v>
      </c>
      <c r="I136" s="15">
        <v>102931.2</v>
      </c>
      <c r="J136" s="15">
        <v>107136</v>
      </c>
      <c r="K136" s="15">
        <v>107424</v>
      </c>
      <c r="L136" s="15">
        <v>108057.60000000001</v>
      </c>
      <c r="M136" s="15">
        <v>107424</v>
      </c>
      <c r="N136" s="15">
        <v>107539.2</v>
      </c>
      <c r="O136" s="15">
        <v>74419.199999999997</v>
      </c>
      <c r="P136" s="15">
        <v>107596.8</v>
      </c>
      <c r="Q136" s="15">
        <v>107539.2</v>
      </c>
      <c r="R136" s="15">
        <v>108748.8</v>
      </c>
      <c r="S136" s="15">
        <v>109267.2</v>
      </c>
      <c r="T136" s="15">
        <v>103276.8</v>
      </c>
      <c r="U136" s="15">
        <v>106848</v>
      </c>
      <c r="V136" s="15">
        <v>106732.8</v>
      </c>
      <c r="W136" s="15">
        <v>107481.60000000001</v>
      </c>
      <c r="X136" s="15">
        <v>106732.8</v>
      </c>
      <c r="Y136" s="15">
        <v>106848</v>
      </c>
      <c r="Z136" s="15">
        <v>106905.60000000001</v>
      </c>
      <c r="AA136" s="15">
        <v>107020.8</v>
      </c>
      <c r="AB136" s="15">
        <v>106675.2</v>
      </c>
      <c r="AC136" s="15">
        <v>106329.60000000001</v>
      </c>
    </row>
    <row r="137" spans="1:29" x14ac:dyDescent="0.25">
      <c r="A137" s="15" t="s">
        <v>244</v>
      </c>
      <c r="B137" s="15">
        <v>106</v>
      </c>
      <c r="C137" s="15">
        <v>12</v>
      </c>
      <c r="D137" s="15">
        <v>12</v>
      </c>
      <c r="E137" s="15">
        <v>2013</v>
      </c>
      <c r="F137" s="15">
        <v>104832</v>
      </c>
      <c r="G137" s="15">
        <v>105523.2</v>
      </c>
      <c r="H137" s="15">
        <v>107424</v>
      </c>
      <c r="I137" s="15">
        <v>105984</v>
      </c>
      <c r="J137" s="15">
        <v>107366.39999999999</v>
      </c>
      <c r="K137" s="15">
        <v>105984</v>
      </c>
      <c r="L137" s="15">
        <v>104659.2</v>
      </c>
      <c r="M137" s="15">
        <v>105580.8</v>
      </c>
      <c r="N137" s="15">
        <v>106272</v>
      </c>
      <c r="O137" s="15">
        <v>106905.60000000001</v>
      </c>
      <c r="P137" s="15">
        <v>108115.2</v>
      </c>
      <c r="Q137" s="15">
        <v>107136</v>
      </c>
      <c r="R137" s="15">
        <v>105292.8</v>
      </c>
      <c r="S137" s="15">
        <v>105004.8</v>
      </c>
      <c r="T137" s="15">
        <v>105753.60000000001</v>
      </c>
      <c r="U137" s="15">
        <v>105177.60000000001</v>
      </c>
      <c r="V137" s="15">
        <v>106156.8</v>
      </c>
      <c r="W137" s="15">
        <v>105926.39999999999</v>
      </c>
      <c r="X137" s="15">
        <v>105062.39999999999</v>
      </c>
      <c r="Y137" s="15">
        <v>105292.8</v>
      </c>
      <c r="Z137" s="15">
        <v>108403.2</v>
      </c>
      <c r="AA137" s="15">
        <v>107942.39999999999</v>
      </c>
      <c r="AB137" s="15">
        <v>106675.2</v>
      </c>
      <c r="AC137" s="15">
        <v>105868.8</v>
      </c>
    </row>
    <row r="138" spans="1:29" x14ac:dyDescent="0.25">
      <c r="A138" s="15" t="s">
        <v>244</v>
      </c>
      <c r="B138" s="15">
        <v>106</v>
      </c>
      <c r="C138" s="15">
        <v>12</v>
      </c>
      <c r="D138" s="15">
        <v>13</v>
      </c>
      <c r="E138" s="15">
        <v>2013</v>
      </c>
      <c r="F138" s="15">
        <v>105868.8</v>
      </c>
      <c r="G138" s="15">
        <v>106329.60000000001</v>
      </c>
      <c r="H138" s="15">
        <v>104832</v>
      </c>
      <c r="I138" s="15">
        <v>106905.60000000001</v>
      </c>
      <c r="J138" s="15">
        <v>105868.8</v>
      </c>
      <c r="K138" s="15">
        <v>105120</v>
      </c>
      <c r="L138" s="15">
        <v>106675.2</v>
      </c>
      <c r="M138" s="15">
        <v>106387.2</v>
      </c>
      <c r="N138" s="15">
        <v>104486.39999999999</v>
      </c>
      <c r="O138" s="15">
        <v>103622.39999999999</v>
      </c>
      <c r="P138" s="15">
        <v>105926.39999999999</v>
      </c>
      <c r="Q138" s="15">
        <v>106848</v>
      </c>
      <c r="R138" s="15">
        <v>106214.39999999999</v>
      </c>
      <c r="S138" s="15">
        <v>106272</v>
      </c>
      <c r="T138" s="15">
        <v>106214.39999999999</v>
      </c>
      <c r="U138" s="15">
        <v>105120</v>
      </c>
      <c r="V138" s="15">
        <v>105811.2</v>
      </c>
      <c r="W138" s="15">
        <v>106214.39999999999</v>
      </c>
      <c r="X138" s="15">
        <v>106156.8</v>
      </c>
      <c r="Y138" s="15">
        <v>105120</v>
      </c>
      <c r="Z138" s="15">
        <v>105696</v>
      </c>
      <c r="AA138" s="15">
        <v>104313.60000000001</v>
      </c>
      <c r="AB138" s="15">
        <v>105984</v>
      </c>
      <c r="AC138" s="15">
        <v>106156.8</v>
      </c>
    </row>
    <row r="139" spans="1:29" x14ac:dyDescent="0.25">
      <c r="A139" s="15" t="s">
        <v>244</v>
      </c>
      <c r="B139" s="15">
        <v>106</v>
      </c>
      <c r="C139" s="15">
        <v>12</v>
      </c>
      <c r="D139" s="15">
        <v>14</v>
      </c>
      <c r="E139" s="15">
        <v>2013</v>
      </c>
      <c r="F139" s="15">
        <v>105350.39999999999</v>
      </c>
      <c r="G139" s="15">
        <v>105235.2</v>
      </c>
      <c r="H139" s="15">
        <v>105408</v>
      </c>
      <c r="I139" s="15">
        <v>104889.60000000001</v>
      </c>
      <c r="J139" s="15">
        <v>106387.2</v>
      </c>
      <c r="K139" s="15">
        <v>107308.8</v>
      </c>
      <c r="L139" s="15">
        <v>106732.8</v>
      </c>
      <c r="M139" s="15">
        <v>105523.2</v>
      </c>
      <c r="N139" s="15">
        <v>105120</v>
      </c>
      <c r="O139" s="15">
        <v>105004.8</v>
      </c>
      <c r="P139" s="15">
        <v>105638.39999999999</v>
      </c>
      <c r="Q139" s="15">
        <v>105580.8</v>
      </c>
      <c r="R139" s="15">
        <v>104313.60000000001</v>
      </c>
      <c r="S139" s="15">
        <v>104947.2</v>
      </c>
      <c r="T139" s="15">
        <v>106387.2</v>
      </c>
      <c r="U139" s="15">
        <v>105004.8</v>
      </c>
      <c r="V139" s="15">
        <v>105004.8</v>
      </c>
      <c r="W139" s="15">
        <v>105984</v>
      </c>
      <c r="X139" s="15">
        <v>106099.2</v>
      </c>
      <c r="Y139" s="15">
        <v>106444.8</v>
      </c>
      <c r="Z139" s="15">
        <v>105984</v>
      </c>
      <c r="AA139" s="15">
        <v>106329.60000000001</v>
      </c>
      <c r="AB139" s="15">
        <v>105868.8</v>
      </c>
      <c r="AC139" s="15">
        <v>106214.39999999999</v>
      </c>
    </row>
    <row r="140" spans="1:29" x14ac:dyDescent="0.25">
      <c r="A140" s="15" t="s">
        <v>244</v>
      </c>
      <c r="B140" s="15">
        <v>106</v>
      </c>
      <c r="C140" s="15">
        <v>12</v>
      </c>
      <c r="D140" s="15">
        <v>15</v>
      </c>
      <c r="E140" s="15">
        <v>2013</v>
      </c>
      <c r="F140" s="15">
        <v>107308.8</v>
      </c>
      <c r="G140" s="15">
        <v>105177.60000000001</v>
      </c>
      <c r="H140" s="15">
        <v>104659.2</v>
      </c>
      <c r="I140" s="15">
        <v>105004.8</v>
      </c>
      <c r="J140" s="15">
        <v>104313.60000000001</v>
      </c>
      <c r="K140" s="15">
        <v>103968</v>
      </c>
      <c r="L140" s="15">
        <v>104371.2</v>
      </c>
      <c r="M140" s="15">
        <v>105062.39999999999</v>
      </c>
      <c r="N140" s="15">
        <v>105984</v>
      </c>
      <c r="O140" s="15">
        <v>105926.39999999999</v>
      </c>
      <c r="P140" s="15">
        <v>105120</v>
      </c>
      <c r="Q140" s="15">
        <v>105465.60000000001</v>
      </c>
      <c r="R140" s="15">
        <v>105465.60000000001</v>
      </c>
      <c r="S140" s="15">
        <v>106272</v>
      </c>
      <c r="T140" s="15">
        <v>106214.39999999999</v>
      </c>
      <c r="U140" s="15">
        <v>105753.60000000001</v>
      </c>
      <c r="V140" s="15">
        <v>104428.8</v>
      </c>
      <c r="W140" s="15">
        <v>104716.8</v>
      </c>
      <c r="X140" s="15">
        <v>105696</v>
      </c>
      <c r="Y140" s="15">
        <v>106387.2</v>
      </c>
      <c r="Z140" s="15">
        <v>106041.60000000001</v>
      </c>
      <c r="AA140" s="15">
        <v>106214.39999999999</v>
      </c>
      <c r="AB140" s="15">
        <v>105465.60000000001</v>
      </c>
      <c r="AC140" s="15">
        <v>104947.2</v>
      </c>
    </row>
    <row r="141" spans="1:29" x14ac:dyDescent="0.25">
      <c r="A141" s="15" t="s">
        <v>244</v>
      </c>
      <c r="B141" s="15">
        <v>106</v>
      </c>
      <c r="C141" s="15">
        <v>12</v>
      </c>
      <c r="D141" s="15">
        <v>16</v>
      </c>
      <c r="E141" s="15">
        <v>2013</v>
      </c>
      <c r="F141" s="15">
        <v>105292.8</v>
      </c>
      <c r="G141" s="15">
        <v>106329.60000000001</v>
      </c>
      <c r="H141" s="15">
        <v>105235.2</v>
      </c>
      <c r="I141" s="15">
        <v>104832</v>
      </c>
      <c r="J141" s="15">
        <v>106732.8</v>
      </c>
      <c r="K141" s="15">
        <v>105580.8</v>
      </c>
      <c r="L141" s="15">
        <v>104774.39999999999</v>
      </c>
      <c r="M141" s="15">
        <v>106387.2</v>
      </c>
      <c r="N141" s="15">
        <v>104947.2</v>
      </c>
      <c r="O141" s="15">
        <v>105580.8</v>
      </c>
      <c r="P141" s="15">
        <v>104659.2</v>
      </c>
      <c r="Q141" s="15">
        <v>106675.2</v>
      </c>
      <c r="R141" s="15">
        <v>107308.8</v>
      </c>
      <c r="S141" s="15">
        <v>105868.8</v>
      </c>
      <c r="T141" s="15">
        <v>105753.60000000001</v>
      </c>
      <c r="U141" s="15">
        <v>105580.8</v>
      </c>
      <c r="V141" s="15">
        <v>105523.2</v>
      </c>
      <c r="W141" s="15">
        <v>105062.39999999999</v>
      </c>
      <c r="X141" s="15">
        <v>105523.2</v>
      </c>
      <c r="Y141" s="15">
        <v>105811.2</v>
      </c>
      <c r="Z141" s="15">
        <v>104544</v>
      </c>
      <c r="AA141" s="15">
        <v>105465.60000000001</v>
      </c>
      <c r="AB141" s="15">
        <v>106099.2</v>
      </c>
      <c r="AC141" s="15">
        <v>105753.60000000001</v>
      </c>
    </row>
    <row r="142" spans="1:29" x14ac:dyDescent="0.25">
      <c r="A142" s="15" t="s">
        <v>244</v>
      </c>
      <c r="B142" s="15">
        <v>106</v>
      </c>
      <c r="C142" s="15">
        <v>12</v>
      </c>
      <c r="D142" s="15">
        <v>17</v>
      </c>
      <c r="E142" s="15">
        <v>2013</v>
      </c>
      <c r="F142" s="15">
        <v>106502.39999999999</v>
      </c>
      <c r="G142" s="15">
        <v>107020.8</v>
      </c>
      <c r="H142" s="15">
        <v>107193.60000000001</v>
      </c>
      <c r="I142" s="15">
        <v>105523.2</v>
      </c>
      <c r="J142" s="15">
        <v>104716.8</v>
      </c>
      <c r="K142" s="15">
        <v>104313.60000000001</v>
      </c>
      <c r="L142" s="15">
        <v>105753.60000000001</v>
      </c>
      <c r="M142" s="15">
        <v>105292.8</v>
      </c>
      <c r="N142" s="15">
        <v>105062.39999999999</v>
      </c>
      <c r="O142" s="15">
        <v>104832</v>
      </c>
      <c r="P142" s="15">
        <v>105457.60000000001</v>
      </c>
      <c r="Q142" s="15">
        <v>103960</v>
      </c>
      <c r="R142" s="15">
        <v>103392</v>
      </c>
      <c r="S142" s="15">
        <v>105292.8</v>
      </c>
      <c r="T142" s="15">
        <v>104889.60000000001</v>
      </c>
      <c r="U142" s="15">
        <v>106387.2</v>
      </c>
      <c r="V142" s="15">
        <v>103795.2</v>
      </c>
      <c r="W142" s="15">
        <v>105465.60000000001</v>
      </c>
      <c r="X142" s="15">
        <v>107078.39999999999</v>
      </c>
      <c r="Y142" s="15">
        <v>104313.60000000001</v>
      </c>
      <c r="Z142" s="15">
        <v>104947.2</v>
      </c>
      <c r="AA142" s="15">
        <v>105465.60000000001</v>
      </c>
      <c r="AB142" s="15">
        <v>104889.60000000001</v>
      </c>
      <c r="AC142" s="15">
        <v>105638.39999999999</v>
      </c>
    </row>
    <row r="143" spans="1:29" x14ac:dyDescent="0.25">
      <c r="A143" s="15" t="s">
        <v>244</v>
      </c>
      <c r="B143" s="15">
        <v>106</v>
      </c>
      <c r="C143" s="15">
        <v>12</v>
      </c>
      <c r="D143" s="15">
        <v>18</v>
      </c>
      <c r="E143" s="15">
        <v>2013</v>
      </c>
      <c r="F143" s="15">
        <v>105811.2</v>
      </c>
      <c r="G143" s="15">
        <v>105926.39999999999</v>
      </c>
      <c r="H143" s="15">
        <v>105120</v>
      </c>
      <c r="I143" s="15">
        <v>105696</v>
      </c>
      <c r="J143" s="15">
        <v>104716.8</v>
      </c>
      <c r="K143" s="15">
        <v>105235.2</v>
      </c>
      <c r="L143" s="15">
        <v>105811.2</v>
      </c>
      <c r="M143" s="15">
        <v>105811.2</v>
      </c>
      <c r="N143" s="15">
        <v>104313.60000000001</v>
      </c>
      <c r="O143" s="15">
        <v>105408</v>
      </c>
      <c r="P143" s="15">
        <v>104716.8</v>
      </c>
      <c r="Q143" s="15">
        <v>105235.2</v>
      </c>
      <c r="R143" s="15">
        <v>106099.2</v>
      </c>
      <c r="S143" s="15">
        <v>105004.8</v>
      </c>
      <c r="T143" s="15">
        <v>105638.39999999999</v>
      </c>
      <c r="U143" s="15">
        <v>104486.39999999999</v>
      </c>
      <c r="V143" s="15">
        <v>105235.2</v>
      </c>
      <c r="W143" s="15">
        <v>105120</v>
      </c>
      <c r="X143" s="15">
        <v>106099.2</v>
      </c>
      <c r="Y143" s="15">
        <v>105062.39999999999</v>
      </c>
      <c r="Z143" s="15">
        <v>104832</v>
      </c>
      <c r="AA143" s="15">
        <v>106502.39999999999</v>
      </c>
      <c r="AB143" s="15">
        <v>105177.60000000001</v>
      </c>
      <c r="AC143" s="15">
        <v>104716.8</v>
      </c>
    </row>
    <row r="144" spans="1:29" x14ac:dyDescent="0.25">
      <c r="A144" s="15" t="s">
        <v>244</v>
      </c>
      <c r="B144" s="15">
        <v>106</v>
      </c>
      <c r="C144" s="15">
        <v>12</v>
      </c>
      <c r="D144" s="15">
        <v>19</v>
      </c>
      <c r="E144" s="15">
        <v>2013</v>
      </c>
      <c r="F144" s="15">
        <v>106272</v>
      </c>
      <c r="G144" s="15">
        <v>105696</v>
      </c>
      <c r="H144" s="15">
        <v>104832</v>
      </c>
      <c r="I144" s="15">
        <v>104947.2</v>
      </c>
      <c r="J144" s="15">
        <v>105004.8</v>
      </c>
      <c r="K144" s="15">
        <v>104428.8</v>
      </c>
      <c r="L144" s="15">
        <v>104832</v>
      </c>
      <c r="M144" s="15">
        <v>104371.2</v>
      </c>
      <c r="N144" s="15">
        <v>104198.39999999999</v>
      </c>
      <c r="O144" s="15">
        <v>104371.2</v>
      </c>
      <c r="P144" s="15">
        <v>105004.8</v>
      </c>
      <c r="Q144" s="15">
        <v>104428.8</v>
      </c>
      <c r="R144" s="15">
        <v>105062.39999999999</v>
      </c>
      <c r="S144" s="15">
        <v>105120</v>
      </c>
      <c r="T144" s="15">
        <v>105696</v>
      </c>
      <c r="U144" s="15">
        <v>104601.60000000001</v>
      </c>
      <c r="V144" s="15">
        <v>105523.2</v>
      </c>
      <c r="W144" s="15">
        <v>105638.39999999999</v>
      </c>
      <c r="X144" s="15">
        <v>104889.60000000001</v>
      </c>
      <c r="Y144" s="15">
        <v>104428.8</v>
      </c>
      <c r="Z144" s="15">
        <v>105580.8</v>
      </c>
      <c r="AA144" s="15">
        <v>105868.8</v>
      </c>
      <c r="AB144" s="15">
        <v>104544</v>
      </c>
      <c r="AC144" s="15">
        <v>104428.8</v>
      </c>
    </row>
    <row r="145" spans="1:29" x14ac:dyDescent="0.25">
      <c r="A145" s="15" t="s">
        <v>244</v>
      </c>
      <c r="B145" s="15">
        <v>106</v>
      </c>
      <c r="C145" s="15">
        <v>12</v>
      </c>
      <c r="D145" s="15">
        <v>20</v>
      </c>
      <c r="E145" s="15">
        <v>2013</v>
      </c>
      <c r="F145" s="15">
        <v>106099.2</v>
      </c>
      <c r="G145" s="15">
        <v>106041.60000000001</v>
      </c>
      <c r="H145" s="15">
        <v>104832</v>
      </c>
      <c r="I145" s="15">
        <v>106099.2</v>
      </c>
      <c r="J145" s="15">
        <v>105638.39999999999</v>
      </c>
      <c r="K145" s="15">
        <v>104313.60000000001</v>
      </c>
      <c r="L145" s="15">
        <v>105004.8</v>
      </c>
      <c r="M145" s="15">
        <v>105062.39999999999</v>
      </c>
      <c r="N145" s="15">
        <v>104313.60000000001</v>
      </c>
      <c r="O145" s="15">
        <v>104774.39999999999</v>
      </c>
      <c r="P145" s="15">
        <v>105753.60000000001</v>
      </c>
      <c r="Q145" s="15">
        <v>104716.8</v>
      </c>
      <c r="R145" s="15">
        <v>105292.8</v>
      </c>
      <c r="S145" s="15">
        <v>105004.8</v>
      </c>
      <c r="T145" s="15">
        <v>106617.60000000001</v>
      </c>
      <c r="U145" s="15">
        <v>105753.60000000001</v>
      </c>
      <c r="V145" s="15">
        <v>103852.8</v>
      </c>
      <c r="W145" s="15">
        <v>105120</v>
      </c>
      <c r="X145" s="15">
        <v>105292.8</v>
      </c>
      <c r="Y145" s="15">
        <v>103507.2</v>
      </c>
      <c r="Z145" s="15">
        <v>104256</v>
      </c>
      <c r="AA145" s="15">
        <v>104832</v>
      </c>
      <c r="AB145" s="15">
        <v>105350.39999999999</v>
      </c>
      <c r="AC145" s="15">
        <v>105926.39999999999</v>
      </c>
    </row>
    <row r="146" spans="1:29" x14ac:dyDescent="0.25">
      <c r="A146" s="15" t="s">
        <v>244</v>
      </c>
      <c r="B146" s="15">
        <v>106</v>
      </c>
      <c r="C146" s="15">
        <v>12</v>
      </c>
      <c r="D146" s="15">
        <v>21</v>
      </c>
      <c r="E146" s="15">
        <v>2013</v>
      </c>
      <c r="F146" s="15">
        <v>105465.60000000001</v>
      </c>
      <c r="G146" s="15">
        <v>105753.60000000001</v>
      </c>
      <c r="H146" s="15">
        <v>104659.2</v>
      </c>
      <c r="I146" s="15">
        <v>104774.39999999999</v>
      </c>
      <c r="J146" s="15">
        <v>104198.39999999999</v>
      </c>
      <c r="K146" s="15">
        <v>103507.2</v>
      </c>
      <c r="L146" s="15">
        <v>103219.2</v>
      </c>
      <c r="M146" s="15">
        <v>104313.60000000001</v>
      </c>
      <c r="N146" s="15">
        <v>104832</v>
      </c>
      <c r="O146" s="15">
        <v>105177.60000000001</v>
      </c>
      <c r="P146" s="15">
        <v>105753.60000000001</v>
      </c>
      <c r="Q146" s="15">
        <v>104486.39999999999</v>
      </c>
      <c r="R146" s="15">
        <v>103449.60000000001</v>
      </c>
      <c r="S146" s="15">
        <v>104428.8</v>
      </c>
      <c r="T146" s="15">
        <v>105926.39999999999</v>
      </c>
      <c r="U146" s="15">
        <v>104198.39999999999</v>
      </c>
      <c r="V146" s="15">
        <v>104716.8</v>
      </c>
      <c r="W146" s="15">
        <v>105292.8</v>
      </c>
      <c r="X146" s="15">
        <v>104716.8</v>
      </c>
      <c r="Y146" s="15">
        <v>105177.60000000001</v>
      </c>
      <c r="Z146" s="15">
        <v>105062.39999999999</v>
      </c>
      <c r="AA146" s="15">
        <v>105292.8</v>
      </c>
      <c r="AB146" s="15">
        <v>104371.2</v>
      </c>
      <c r="AC146" s="15">
        <v>103910.39999999999</v>
      </c>
    </row>
    <row r="147" spans="1:29" x14ac:dyDescent="0.25">
      <c r="A147" s="15" t="s">
        <v>244</v>
      </c>
      <c r="B147" s="15">
        <v>106</v>
      </c>
      <c r="C147" s="15">
        <v>12</v>
      </c>
      <c r="D147" s="15">
        <v>22</v>
      </c>
      <c r="E147" s="15">
        <v>2013</v>
      </c>
      <c r="F147" s="15">
        <v>105350.39999999999</v>
      </c>
      <c r="G147" s="15">
        <v>104428.8</v>
      </c>
      <c r="H147" s="15">
        <v>104198.39999999999</v>
      </c>
      <c r="I147" s="15">
        <v>104083.2</v>
      </c>
      <c r="J147" s="15">
        <v>104659.2</v>
      </c>
      <c r="K147" s="15">
        <v>104716.8</v>
      </c>
      <c r="L147" s="15">
        <v>103449.60000000001</v>
      </c>
      <c r="M147" s="15">
        <v>103795.2</v>
      </c>
      <c r="N147" s="15">
        <v>105062.39999999999</v>
      </c>
      <c r="O147" s="15">
        <v>104486.39999999999</v>
      </c>
      <c r="P147" s="15">
        <v>103392</v>
      </c>
      <c r="Q147" s="15">
        <v>104083.2</v>
      </c>
      <c r="R147" s="15">
        <v>104371.2</v>
      </c>
      <c r="S147" s="15">
        <v>104428.8</v>
      </c>
      <c r="T147" s="15">
        <v>105638.39999999999</v>
      </c>
      <c r="U147" s="15">
        <v>105120</v>
      </c>
      <c r="V147" s="15">
        <v>103910.39999999999</v>
      </c>
      <c r="W147" s="15">
        <v>104256</v>
      </c>
      <c r="X147" s="15">
        <v>104601.60000000001</v>
      </c>
      <c r="Y147" s="15">
        <v>103852.8</v>
      </c>
      <c r="Z147" s="15">
        <v>103219.2</v>
      </c>
      <c r="AA147" s="15">
        <v>103449.60000000001</v>
      </c>
      <c r="AB147" s="15">
        <v>104083.2</v>
      </c>
      <c r="AC147" s="15">
        <v>104198.39999999999</v>
      </c>
    </row>
    <row r="148" spans="1:29" x14ac:dyDescent="0.25">
      <c r="A148" s="15" t="s">
        <v>244</v>
      </c>
      <c r="B148" s="15">
        <v>106</v>
      </c>
      <c r="C148" s="15">
        <v>12</v>
      </c>
      <c r="D148" s="15">
        <v>23</v>
      </c>
      <c r="E148" s="15">
        <v>2013</v>
      </c>
      <c r="F148" s="15">
        <v>102528</v>
      </c>
      <c r="G148" s="15">
        <v>103795.2</v>
      </c>
      <c r="H148" s="15">
        <v>105292.8</v>
      </c>
      <c r="I148" s="15">
        <v>103852.8</v>
      </c>
      <c r="J148" s="15">
        <v>102873.60000000001</v>
      </c>
      <c r="K148" s="15">
        <v>102412.8</v>
      </c>
      <c r="L148" s="15">
        <v>104774.39999999999</v>
      </c>
      <c r="M148" s="15">
        <v>103737.60000000001</v>
      </c>
      <c r="N148" s="15">
        <v>104428.8</v>
      </c>
      <c r="O148" s="15">
        <v>105292.8</v>
      </c>
      <c r="P148" s="15">
        <v>102873.60000000001</v>
      </c>
      <c r="Q148" s="15">
        <v>105465.60000000001</v>
      </c>
      <c r="R148" s="15">
        <v>104947.2</v>
      </c>
      <c r="S148" s="15">
        <v>103622.39999999999</v>
      </c>
      <c r="T148" s="15">
        <v>105062.39999999999</v>
      </c>
      <c r="U148" s="15">
        <v>105235.2</v>
      </c>
      <c r="V148" s="15">
        <v>103507.2</v>
      </c>
      <c r="W148" s="15">
        <v>105062.39999999999</v>
      </c>
      <c r="X148" s="15">
        <v>106272</v>
      </c>
      <c r="Y148" s="15">
        <v>105580.8</v>
      </c>
      <c r="Z148" s="15">
        <v>104716.8</v>
      </c>
      <c r="AA148" s="15">
        <v>105984</v>
      </c>
      <c r="AB148" s="15">
        <v>105811.2</v>
      </c>
      <c r="AC148" s="15">
        <v>105408</v>
      </c>
    </row>
    <row r="149" spans="1:29" x14ac:dyDescent="0.25">
      <c r="A149" s="15" t="s">
        <v>244</v>
      </c>
      <c r="B149" s="15">
        <v>106</v>
      </c>
      <c r="C149" s="15">
        <v>12</v>
      </c>
      <c r="D149" s="15">
        <v>24</v>
      </c>
      <c r="E149" s="15">
        <v>2013</v>
      </c>
      <c r="F149" s="15">
        <v>105177.60000000001</v>
      </c>
      <c r="G149" s="15">
        <v>105580.8</v>
      </c>
      <c r="H149" s="15">
        <v>104601.60000000001</v>
      </c>
      <c r="I149" s="15">
        <v>104774.39999999999</v>
      </c>
      <c r="J149" s="15">
        <v>104716.8</v>
      </c>
      <c r="K149" s="15">
        <v>104428.8</v>
      </c>
      <c r="L149" s="15">
        <v>104371.2</v>
      </c>
      <c r="M149" s="15">
        <v>104371.2</v>
      </c>
      <c r="N149" s="15">
        <v>104371.2</v>
      </c>
      <c r="O149" s="15">
        <v>105062.39999999999</v>
      </c>
      <c r="P149" s="15">
        <v>105350.39999999999</v>
      </c>
      <c r="Q149" s="15">
        <v>105696</v>
      </c>
      <c r="R149" s="15">
        <v>103507.2</v>
      </c>
      <c r="S149" s="15">
        <v>105868.8</v>
      </c>
      <c r="T149" s="15">
        <v>106156.8</v>
      </c>
      <c r="U149" s="15">
        <v>105696</v>
      </c>
      <c r="V149" s="15">
        <v>103910.39999999999</v>
      </c>
      <c r="W149" s="15">
        <v>105062.39999999999</v>
      </c>
      <c r="X149" s="15">
        <v>105292.8</v>
      </c>
      <c r="Y149" s="15">
        <v>102931.2</v>
      </c>
      <c r="Z149" s="15">
        <v>105062.39999999999</v>
      </c>
      <c r="AA149" s="15">
        <v>105926.39999999999</v>
      </c>
      <c r="AB149" s="15">
        <v>104774.39999999999</v>
      </c>
      <c r="AC149" s="15">
        <v>104659.2</v>
      </c>
    </row>
    <row r="150" spans="1:29" x14ac:dyDescent="0.25">
      <c r="A150" s="15" t="s">
        <v>244</v>
      </c>
      <c r="B150" s="15">
        <v>106</v>
      </c>
      <c r="C150" s="15">
        <v>12</v>
      </c>
      <c r="D150" s="15">
        <v>25</v>
      </c>
      <c r="E150" s="15">
        <v>2013</v>
      </c>
      <c r="F150" s="15">
        <v>105235.2</v>
      </c>
      <c r="G150" s="15">
        <v>103680</v>
      </c>
      <c r="H150" s="15">
        <v>103852.8</v>
      </c>
      <c r="I150" s="15">
        <v>105235.2</v>
      </c>
      <c r="J150" s="15">
        <v>104774.39999999999</v>
      </c>
      <c r="K150" s="15">
        <v>104716.8</v>
      </c>
      <c r="L150" s="15">
        <v>104256</v>
      </c>
      <c r="M150" s="15">
        <v>103276.8</v>
      </c>
      <c r="N150" s="15">
        <v>104659.2</v>
      </c>
      <c r="O150" s="15">
        <v>104198.39999999999</v>
      </c>
      <c r="P150" s="15">
        <v>105120</v>
      </c>
      <c r="Q150" s="15">
        <v>105465.60000000001</v>
      </c>
      <c r="R150" s="15">
        <v>105926.39999999999</v>
      </c>
      <c r="S150" s="15">
        <v>104947.2</v>
      </c>
      <c r="T150" s="15">
        <v>104313.60000000001</v>
      </c>
      <c r="U150" s="15">
        <v>104140.8</v>
      </c>
      <c r="V150" s="15">
        <v>104659.2</v>
      </c>
      <c r="W150" s="15">
        <v>105235.2</v>
      </c>
      <c r="X150" s="15">
        <v>104889.60000000001</v>
      </c>
      <c r="Y150" s="15">
        <v>103622.39999999999</v>
      </c>
      <c r="Z150" s="15">
        <v>104025.60000000001</v>
      </c>
      <c r="AA150" s="15">
        <v>105004.8</v>
      </c>
      <c r="AB150" s="15">
        <v>105177.60000000001</v>
      </c>
      <c r="AC150" s="15">
        <v>103852.8</v>
      </c>
    </row>
    <row r="151" spans="1:29" x14ac:dyDescent="0.25">
      <c r="A151" s="15" t="s">
        <v>244</v>
      </c>
      <c r="B151" s="15">
        <v>106</v>
      </c>
      <c r="C151" s="15">
        <v>12</v>
      </c>
      <c r="D151" s="15">
        <v>26</v>
      </c>
      <c r="E151" s="15">
        <v>2013</v>
      </c>
      <c r="F151" s="15">
        <v>105292.8</v>
      </c>
      <c r="G151" s="15">
        <v>104716.8</v>
      </c>
      <c r="H151" s="15">
        <v>105408</v>
      </c>
      <c r="I151" s="15">
        <v>92332.800000000003</v>
      </c>
      <c r="J151" s="15">
        <v>79545.600000000006</v>
      </c>
      <c r="K151" s="15">
        <v>103392</v>
      </c>
      <c r="L151" s="15">
        <v>104659.2</v>
      </c>
      <c r="M151" s="15">
        <v>103622.39999999999</v>
      </c>
      <c r="N151" s="15">
        <v>102931.2</v>
      </c>
      <c r="O151" s="15">
        <v>104659.2</v>
      </c>
      <c r="P151" s="15">
        <v>105638.39999999999</v>
      </c>
      <c r="Q151" s="15">
        <v>104544</v>
      </c>
      <c r="R151" s="15">
        <v>104544</v>
      </c>
      <c r="S151" s="15">
        <v>105120</v>
      </c>
      <c r="T151" s="15">
        <v>105350.39999999999</v>
      </c>
      <c r="U151" s="15">
        <v>103392</v>
      </c>
      <c r="V151" s="15">
        <v>103449.60000000001</v>
      </c>
      <c r="W151" s="15">
        <v>102988.8</v>
      </c>
      <c r="X151" s="15">
        <v>101894.39999999999</v>
      </c>
      <c r="Y151" s="15">
        <v>102470.39999999999</v>
      </c>
      <c r="Z151" s="15">
        <v>102297.60000000001</v>
      </c>
      <c r="AA151" s="15">
        <v>104371.2</v>
      </c>
      <c r="AB151" s="15">
        <v>103564.8</v>
      </c>
      <c r="AC151" s="15">
        <v>103219.2</v>
      </c>
    </row>
    <row r="152" spans="1:29" x14ac:dyDescent="0.25">
      <c r="A152" s="15" t="s">
        <v>244</v>
      </c>
      <c r="B152" s="15">
        <v>106</v>
      </c>
      <c r="C152" s="15">
        <v>12</v>
      </c>
      <c r="D152" s="15">
        <v>27</v>
      </c>
      <c r="E152" s="15">
        <v>2013</v>
      </c>
      <c r="F152" s="15">
        <v>101836.8</v>
      </c>
      <c r="G152" s="15">
        <v>102240</v>
      </c>
      <c r="H152" s="15">
        <v>102988.8</v>
      </c>
      <c r="I152" s="15">
        <v>104083.2</v>
      </c>
      <c r="J152" s="15">
        <v>101894.39999999999</v>
      </c>
      <c r="K152" s="15">
        <v>102758.39999999999</v>
      </c>
      <c r="L152" s="15">
        <v>100857.60000000001</v>
      </c>
      <c r="M152" s="15">
        <v>99129.600000000006</v>
      </c>
      <c r="N152" s="15">
        <v>101491.2</v>
      </c>
      <c r="O152" s="15">
        <v>102412.8</v>
      </c>
      <c r="P152" s="15">
        <v>103852.8</v>
      </c>
      <c r="Q152" s="15">
        <v>103334.39999999999</v>
      </c>
      <c r="R152" s="15">
        <v>103968</v>
      </c>
      <c r="S152" s="15">
        <v>103334.39999999999</v>
      </c>
      <c r="T152" s="15">
        <v>103334.39999999999</v>
      </c>
      <c r="U152" s="15">
        <v>102988.8</v>
      </c>
      <c r="V152" s="15">
        <v>103622.39999999999</v>
      </c>
      <c r="W152" s="15">
        <v>103564.8</v>
      </c>
      <c r="X152" s="15">
        <v>103852.8</v>
      </c>
      <c r="Y152" s="15">
        <v>102297.60000000001</v>
      </c>
      <c r="Z152" s="15">
        <v>102412.8</v>
      </c>
      <c r="AA152" s="15">
        <v>103219.2</v>
      </c>
      <c r="AB152" s="15">
        <v>102240</v>
      </c>
      <c r="AC152" s="15">
        <v>102355.2</v>
      </c>
    </row>
    <row r="153" spans="1:29" x14ac:dyDescent="0.25">
      <c r="A153" s="15" t="s">
        <v>244</v>
      </c>
      <c r="B153" s="15">
        <v>106</v>
      </c>
      <c r="C153" s="15">
        <v>12</v>
      </c>
      <c r="D153" s="15">
        <v>28</v>
      </c>
      <c r="E153" s="15">
        <v>2013</v>
      </c>
      <c r="F153" s="15">
        <v>102585.60000000001</v>
      </c>
      <c r="G153" s="15">
        <v>103680</v>
      </c>
      <c r="H153" s="15">
        <v>102470.39999999999</v>
      </c>
      <c r="I153" s="15">
        <v>101433.60000000001</v>
      </c>
      <c r="J153" s="15">
        <v>103507.2</v>
      </c>
      <c r="K153" s="15">
        <v>103104</v>
      </c>
      <c r="L153" s="15">
        <v>102297.60000000001</v>
      </c>
      <c r="M153" s="15">
        <v>102067.2</v>
      </c>
      <c r="N153" s="15">
        <v>102355.2</v>
      </c>
      <c r="O153" s="15">
        <v>104140.8</v>
      </c>
      <c r="P153" s="15">
        <v>102816</v>
      </c>
      <c r="Q153" s="15">
        <v>102643.2</v>
      </c>
      <c r="R153" s="15">
        <v>104313.60000000001</v>
      </c>
      <c r="S153" s="15">
        <v>102240</v>
      </c>
      <c r="T153" s="15">
        <v>89280</v>
      </c>
      <c r="U153" s="15">
        <v>101145.60000000001</v>
      </c>
      <c r="V153" s="15">
        <v>102816</v>
      </c>
      <c r="W153" s="15">
        <v>102700.8</v>
      </c>
      <c r="X153" s="15">
        <v>101145.60000000001</v>
      </c>
      <c r="Y153" s="15">
        <v>99820.800000000003</v>
      </c>
      <c r="Z153" s="15">
        <v>101433.60000000001</v>
      </c>
      <c r="AA153" s="15">
        <v>101376</v>
      </c>
      <c r="AB153" s="15">
        <v>102009.60000000001</v>
      </c>
      <c r="AC153" s="15">
        <v>102067.2</v>
      </c>
    </row>
    <row r="154" spans="1:29" x14ac:dyDescent="0.25">
      <c r="A154" s="15" t="s">
        <v>244</v>
      </c>
      <c r="B154" s="15">
        <v>106</v>
      </c>
      <c r="C154" s="15">
        <v>12</v>
      </c>
      <c r="D154" s="15">
        <v>29</v>
      </c>
      <c r="E154" s="15">
        <v>2013</v>
      </c>
      <c r="F154" s="15">
        <v>101779.2</v>
      </c>
      <c r="G154" s="15">
        <v>101721.60000000001</v>
      </c>
      <c r="H154" s="15">
        <v>101664</v>
      </c>
      <c r="I154" s="15">
        <v>102240</v>
      </c>
      <c r="J154" s="15">
        <v>102182.39999999999</v>
      </c>
      <c r="K154" s="15">
        <v>101779.2</v>
      </c>
      <c r="L154" s="15">
        <v>102182.39999999999</v>
      </c>
      <c r="M154" s="15">
        <v>102182.39999999999</v>
      </c>
      <c r="N154" s="15">
        <v>102009.60000000001</v>
      </c>
      <c r="O154" s="15">
        <v>101318.39999999999</v>
      </c>
      <c r="P154" s="15">
        <v>102412.8</v>
      </c>
      <c r="Q154" s="15">
        <v>103852.8</v>
      </c>
      <c r="R154" s="15">
        <v>101606.39999999999</v>
      </c>
      <c r="S154" s="15">
        <v>101894.39999999999</v>
      </c>
      <c r="T154" s="15">
        <v>101836.8</v>
      </c>
      <c r="U154" s="15">
        <v>102124.8</v>
      </c>
      <c r="V154" s="15">
        <v>101145.60000000001</v>
      </c>
      <c r="W154" s="15">
        <v>100800</v>
      </c>
      <c r="X154" s="15">
        <v>100627.2</v>
      </c>
      <c r="Y154" s="15">
        <v>101203.2</v>
      </c>
      <c r="Z154" s="15">
        <v>100915.2</v>
      </c>
      <c r="AA154" s="15">
        <v>101260.8</v>
      </c>
      <c r="AB154" s="15">
        <v>102297.60000000001</v>
      </c>
      <c r="AC154" s="15">
        <v>101779.2</v>
      </c>
    </row>
    <row r="155" spans="1:29" x14ac:dyDescent="0.25">
      <c r="A155" s="15" t="s">
        <v>244</v>
      </c>
      <c r="B155" s="15">
        <v>106</v>
      </c>
      <c r="C155" s="15">
        <v>12</v>
      </c>
      <c r="D155" s="15">
        <v>30</v>
      </c>
      <c r="E155" s="15">
        <v>2013</v>
      </c>
      <c r="F155" s="15">
        <v>101721.60000000001</v>
      </c>
      <c r="G155" s="15">
        <v>99936</v>
      </c>
      <c r="H155" s="15">
        <v>100454.39999999999</v>
      </c>
      <c r="I155" s="15">
        <v>101318.39999999999</v>
      </c>
      <c r="J155" s="15">
        <v>101491.2</v>
      </c>
      <c r="K155" s="15">
        <v>101952</v>
      </c>
      <c r="L155" s="15">
        <v>101779.2</v>
      </c>
      <c r="M155" s="15">
        <v>101721.60000000001</v>
      </c>
      <c r="N155" s="15">
        <v>101721.60000000001</v>
      </c>
      <c r="O155" s="15">
        <v>101548.8</v>
      </c>
      <c r="P155" s="15">
        <v>101894.39999999999</v>
      </c>
      <c r="Q155" s="15">
        <v>103449.60000000001</v>
      </c>
      <c r="R155" s="15">
        <v>102067.2</v>
      </c>
      <c r="S155" s="15">
        <v>101203.2</v>
      </c>
      <c r="T155" s="15">
        <v>101952</v>
      </c>
      <c r="U155" s="15">
        <v>103161.60000000001</v>
      </c>
      <c r="V155" s="15">
        <v>101145.60000000001</v>
      </c>
      <c r="W155" s="15">
        <v>100972.8</v>
      </c>
      <c r="X155" s="15">
        <v>102931.2</v>
      </c>
      <c r="Y155" s="15">
        <v>102124.8</v>
      </c>
      <c r="Z155" s="15">
        <v>101433.60000000001</v>
      </c>
      <c r="AA155" s="15">
        <v>102009.60000000001</v>
      </c>
      <c r="AB155" s="15">
        <v>103046.39999999999</v>
      </c>
      <c r="AC155" s="15">
        <v>102355.2</v>
      </c>
    </row>
    <row r="156" spans="1:29" x14ac:dyDescent="0.25">
      <c r="A156" s="15" t="s">
        <v>244</v>
      </c>
      <c r="B156" s="15">
        <v>106</v>
      </c>
      <c r="C156" s="15">
        <v>12</v>
      </c>
      <c r="D156" s="15">
        <v>31</v>
      </c>
      <c r="E156" s="15">
        <v>2013</v>
      </c>
      <c r="F156" s="15">
        <v>100627.2</v>
      </c>
      <c r="G156" s="15">
        <v>102355.2</v>
      </c>
      <c r="H156" s="15">
        <v>102067.2</v>
      </c>
      <c r="I156" s="15">
        <v>100742.39999999999</v>
      </c>
      <c r="J156" s="15">
        <v>102124.8</v>
      </c>
      <c r="K156" s="15">
        <v>100800</v>
      </c>
      <c r="L156" s="15">
        <v>102067.2</v>
      </c>
      <c r="M156" s="15">
        <v>101030.39999999999</v>
      </c>
      <c r="N156" s="15">
        <v>100684.8</v>
      </c>
      <c r="O156" s="15">
        <v>101664</v>
      </c>
      <c r="P156" s="15">
        <v>103104</v>
      </c>
      <c r="Q156" s="15">
        <v>101030.39999999999</v>
      </c>
      <c r="R156" s="15">
        <v>101721.60000000001</v>
      </c>
      <c r="S156" s="15">
        <v>103161.60000000001</v>
      </c>
      <c r="T156" s="15">
        <v>102240</v>
      </c>
      <c r="U156" s="15">
        <v>101779.2</v>
      </c>
      <c r="V156" s="15">
        <v>102124.8</v>
      </c>
      <c r="W156" s="15">
        <v>101664</v>
      </c>
      <c r="X156" s="15">
        <v>103104</v>
      </c>
      <c r="Y156" s="15">
        <v>103219.2</v>
      </c>
      <c r="Z156" s="15">
        <v>102700.8</v>
      </c>
      <c r="AA156" s="15">
        <v>101952</v>
      </c>
      <c r="AB156" s="15">
        <v>102528</v>
      </c>
      <c r="AC156" s="15">
        <v>103334.39999999999</v>
      </c>
    </row>
    <row r="157" spans="1:29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workbookViewId="0">
      <selection activeCell="I27" sqref="I27:I32"/>
    </sheetView>
  </sheetViews>
  <sheetFormatPr defaultRowHeight="15" x14ac:dyDescent="0.25"/>
  <cols>
    <col min="1" max="1" width="9.7109375" bestFit="1" customWidth="1"/>
    <col min="2" max="2" width="23.5703125" bestFit="1" customWidth="1"/>
    <col min="3" max="3" width="11.140625" bestFit="1" customWidth="1"/>
    <col min="8" max="8" width="11.140625" bestFit="1" customWidth="1"/>
    <col min="9" max="9" width="13.85546875" bestFit="1" customWidth="1"/>
  </cols>
  <sheetData>
    <row r="1" spans="1:8" x14ac:dyDescent="0.25">
      <c r="A1" s="15" t="s">
        <v>56</v>
      </c>
      <c r="B1" t="s">
        <v>57</v>
      </c>
      <c r="G1" t="s">
        <v>58</v>
      </c>
      <c r="H1" t="s">
        <v>59</v>
      </c>
    </row>
    <row r="2" spans="1:8" x14ac:dyDescent="0.25">
      <c r="G2" t="s">
        <v>56</v>
      </c>
      <c r="H2" s="21">
        <v>482</v>
      </c>
    </row>
    <row r="3" spans="1:8" x14ac:dyDescent="0.25">
      <c r="A3" s="18">
        <v>41609</v>
      </c>
      <c r="B3" t="s">
        <v>55</v>
      </c>
      <c r="G3" t="s">
        <v>60</v>
      </c>
      <c r="H3" s="21"/>
    </row>
    <row r="6" spans="1:8" x14ac:dyDescent="0.25">
      <c r="A6" t="s">
        <v>137</v>
      </c>
      <c r="B6" s="22"/>
      <c r="C6" t="s">
        <v>187</v>
      </c>
    </row>
    <row r="8" spans="1:8" x14ac:dyDescent="0.25">
      <c r="A8" t="s">
        <v>61</v>
      </c>
    </row>
    <row r="9" spans="1:8" x14ac:dyDescent="0.25">
      <c r="A9" t="s">
        <v>56</v>
      </c>
      <c r="B9" s="22">
        <v>74005</v>
      </c>
    </row>
    <row r="10" spans="1:8" x14ac:dyDescent="0.25">
      <c r="A10" t="s">
        <v>60</v>
      </c>
      <c r="B10" s="22">
        <v>54114</v>
      </c>
    </row>
    <row r="15" spans="1:8" x14ac:dyDescent="0.25">
      <c r="A15">
        <v>4.5999999999999996</v>
      </c>
      <c r="B15" t="s">
        <v>4</v>
      </c>
    </row>
    <row r="16" spans="1:8" x14ac:dyDescent="0.25">
      <c r="A16" s="23" t="s">
        <v>98</v>
      </c>
      <c r="B16" s="21">
        <f>VLOOKUP(A1,G17:H18,2)</f>
        <v>492</v>
      </c>
      <c r="C16" t="s">
        <v>99</v>
      </c>
      <c r="H16" t="s">
        <v>99</v>
      </c>
    </row>
    <row r="17" spans="2:9" x14ac:dyDescent="0.25">
      <c r="B17" s="147">
        <v>1.1000000000000001</v>
      </c>
      <c r="C17" t="s">
        <v>176</v>
      </c>
      <c r="G17" t="s">
        <v>56</v>
      </c>
      <c r="H17" s="21">
        <v>492</v>
      </c>
    </row>
    <row r="18" spans="2:9" x14ac:dyDescent="0.25">
      <c r="G18" t="s">
        <v>60</v>
      </c>
      <c r="H18" s="21"/>
    </row>
    <row r="20" spans="2:9" x14ac:dyDescent="0.25">
      <c r="B20" s="148"/>
      <c r="E20" s="9" t="s">
        <v>177</v>
      </c>
      <c r="F20" s="128"/>
      <c r="G20" s="9" t="s">
        <v>178</v>
      </c>
    </row>
    <row r="21" spans="2:9" x14ac:dyDescent="0.25">
      <c r="B21" s="149">
        <v>2130.2804999999998</v>
      </c>
      <c r="C21" t="s">
        <v>179</v>
      </c>
      <c r="E21" s="150">
        <f>B21/4160</f>
        <v>0.51208665865384617</v>
      </c>
      <c r="F21" s="150"/>
      <c r="G21" s="150">
        <f>B21/8760</f>
        <v>0.24318270547945203</v>
      </c>
    </row>
    <row r="22" spans="2:9" x14ac:dyDescent="0.25">
      <c r="B22" s="148"/>
      <c r="E22" s="151"/>
      <c r="F22" s="151"/>
      <c r="G22" s="151"/>
    </row>
    <row r="23" spans="2:9" x14ac:dyDescent="0.25">
      <c r="B23" s="149">
        <v>1399.4652000000001</v>
      </c>
      <c r="C23" t="s">
        <v>180</v>
      </c>
      <c r="E23" s="150">
        <f>B23/4160</f>
        <v>0.33640990384615388</v>
      </c>
      <c r="F23" s="150"/>
      <c r="G23" s="150">
        <f>B23/8760</f>
        <v>0.15975630136986302</v>
      </c>
    </row>
    <row r="24" spans="2:9" x14ac:dyDescent="0.25">
      <c r="B24" s="148"/>
    </row>
    <row r="25" spans="2:9" x14ac:dyDescent="0.25">
      <c r="B25" s="149">
        <v>15586.7989</v>
      </c>
      <c r="C25" t="s">
        <v>181</v>
      </c>
      <c r="E25" s="150">
        <f>B25/4160</f>
        <v>3.7468266586538461</v>
      </c>
      <c r="F25" s="150"/>
      <c r="G25" s="150">
        <f>B25/8760</f>
        <v>1.7793149429223745</v>
      </c>
      <c r="I25" s="16"/>
    </row>
    <row r="26" spans="2:9" x14ac:dyDescent="0.25">
      <c r="B26" s="152"/>
      <c r="I26" s="16" t="s">
        <v>182</v>
      </c>
    </row>
    <row r="27" spans="2:9" x14ac:dyDescent="0.25">
      <c r="B27" s="153">
        <v>5.3100000000000001E-2</v>
      </c>
      <c r="C27" t="s">
        <v>183</v>
      </c>
      <c r="I27" s="18">
        <v>41275</v>
      </c>
    </row>
    <row r="28" spans="2:9" x14ac:dyDescent="0.25">
      <c r="B28" s="154"/>
      <c r="I28" s="18">
        <v>41421</v>
      </c>
    </row>
    <row r="29" spans="2:9" x14ac:dyDescent="0.25">
      <c r="B29" s="153">
        <v>6.6799999999999998E-2</v>
      </c>
      <c r="C29" t="s">
        <v>184</v>
      </c>
      <c r="I29" s="18">
        <v>41459</v>
      </c>
    </row>
    <row r="30" spans="2:9" x14ac:dyDescent="0.25">
      <c r="B30" s="154"/>
      <c r="I30" s="18">
        <v>41519</v>
      </c>
    </row>
    <row r="31" spans="2:9" x14ac:dyDescent="0.25">
      <c r="B31" s="153">
        <v>4.5600000000000002E-2</v>
      </c>
      <c r="C31" t="s">
        <v>185</v>
      </c>
      <c r="I31" s="18">
        <v>41606</v>
      </c>
    </row>
    <row r="32" spans="2:9" x14ac:dyDescent="0.25">
      <c r="I32" s="18">
        <v>41633</v>
      </c>
    </row>
    <row r="33" spans="2:9" x14ac:dyDescent="0.25">
      <c r="B33" s="153">
        <v>10.7704</v>
      </c>
      <c r="C33" t="s">
        <v>186</v>
      </c>
      <c r="E33" s="150">
        <f>B33/4160</f>
        <v>2.5890384615384616E-3</v>
      </c>
      <c r="F33" s="150"/>
      <c r="G33" s="150">
        <f>B33/8760</f>
        <v>1.2294977168949772E-3</v>
      </c>
      <c r="I33" s="155"/>
    </row>
  </sheetData>
  <dataValidations count="1">
    <dataValidation type="list" allowBlank="1" showInputMessage="1" showErrorMessage="1" sqref="A1">
      <formula1>$G$2:$G$3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view="pageLayout" topLeftCell="A19" zoomScaleNormal="100" workbookViewId="0">
      <selection activeCell="C41" sqref="C41"/>
    </sheetView>
  </sheetViews>
  <sheetFormatPr defaultRowHeight="15" x14ac:dyDescent="0.25"/>
  <cols>
    <col min="2" max="2" width="12.28515625" bestFit="1" customWidth="1"/>
    <col min="3" max="3" width="37.85546875" customWidth="1"/>
    <col min="4" max="4" width="10.5703125" bestFit="1" customWidth="1"/>
    <col min="5" max="5" width="12.5703125" bestFit="1" customWidth="1"/>
    <col min="6" max="6" width="12.28515625" bestFit="1" customWidth="1"/>
    <col min="7" max="7" width="11" customWidth="1"/>
    <col min="8" max="8" width="14.28515625" bestFit="1" customWidth="1"/>
  </cols>
  <sheetData>
    <row r="1" spans="2:5" x14ac:dyDescent="0.25">
      <c r="B1" s="97"/>
      <c r="D1" s="104" t="s">
        <v>6</v>
      </c>
      <c r="E1" s="104" t="s">
        <v>7</v>
      </c>
    </row>
    <row r="2" spans="2:5" ht="18.75" x14ac:dyDescent="0.3">
      <c r="C2" s="1" t="s">
        <v>13</v>
      </c>
    </row>
    <row r="3" spans="2:5" ht="18.75" x14ac:dyDescent="0.3">
      <c r="B3" s="97" t="s">
        <v>127</v>
      </c>
      <c r="C3" s="1"/>
    </row>
    <row r="4" spans="2:5" x14ac:dyDescent="0.25">
      <c r="B4" s="2">
        <v>4.2</v>
      </c>
      <c r="C4" t="s">
        <v>0</v>
      </c>
      <c r="E4" s="97"/>
    </row>
    <row r="5" spans="2:5" ht="30" customHeight="1" x14ac:dyDescent="0.25">
      <c r="B5" s="6" t="s">
        <v>11</v>
      </c>
      <c r="C5" t="s">
        <v>9</v>
      </c>
      <c r="D5" s="5"/>
      <c r="E5" s="112"/>
    </row>
    <row r="6" spans="2:5" x14ac:dyDescent="0.25">
      <c r="B6" s="3"/>
      <c r="C6" s="3" t="s">
        <v>5</v>
      </c>
      <c r="D6" s="102"/>
      <c r="E6" s="102"/>
    </row>
    <row r="7" spans="2:5" ht="30" customHeight="1" x14ac:dyDescent="0.25">
      <c r="B7" s="3"/>
      <c r="C7" s="6" t="s">
        <v>14</v>
      </c>
      <c r="D7" s="5"/>
      <c r="E7" s="112"/>
    </row>
    <row r="8" spans="2:5" x14ac:dyDescent="0.25">
      <c r="B8" s="3"/>
      <c r="C8" s="4" t="s">
        <v>10</v>
      </c>
      <c r="D8" s="102">
        <f>[2]ZRC!C18</f>
        <v>0</v>
      </c>
      <c r="E8" s="112"/>
    </row>
    <row r="9" spans="2:5" x14ac:dyDescent="0.25">
      <c r="B9" s="3"/>
      <c r="C9" s="4" t="s">
        <v>140</v>
      </c>
      <c r="D9" s="102">
        <f>'[2]FTR-ARR'!C15</f>
        <v>0</v>
      </c>
      <c r="E9" s="112"/>
    </row>
    <row r="10" spans="2:5" x14ac:dyDescent="0.25">
      <c r="B10" s="3" t="s">
        <v>1</v>
      </c>
      <c r="C10" t="s">
        <v>209</v>
      </c>
      <c r="D10" s="5"/>
      <c r="E10" s="170">
        <f>'Transmission Services'!A20</f>
        <v>845437.53000000014</v>
      </c>
    </row>
    <row r="11" spans="2:5" x14ac:dyDescent="0.25">
      <c r="B11" s="3" t="s">
        <v>2</v>
      </c>
      <c r="C11" t="s">
        <v>112</v>
      </c>
      <c r="D11" s="5"/>
      <c r="E11" s="102">
        <f>'Schedule 26-A'!H24</f>
        <v>58690.950000000004</v>
      </c>
    </row>
    <row r="12" spans="2:5" x14ac:dyDescent="0.25">
      <c r="B12" s="2">
        <v>4.3</v>
      </c>
      <c r="C12" t="s">
        <v>12</v>
      </c>
      <c r="D12" s="102"/>
      <c r="E12" s="102">
        <v>0</v>
      </c>
    </row>
    <row r="13" spans="2:5" x14ac:dyDescent="0.25">
      <c r="B13" s="2">
        <v>4.4000000000000004</v>
      </c>
      <c r="C13" t="s">
        <v>3</v>
      </c>
      <c r="D13" s="5" t="s">
        <v>8</v>
      </c>
      <c r="E13" s="102">
        <f>'REACTIVE POWER'!H22</f>
        <v>0</v>
      </c>
    </row>
    <row r="14" spans="2:5" x14ac:dyDescent="0.25">
      <c r="B14" s="2">
        <v>4.5</v>
      </c>
      <c r="C14" t="s">
        <v>128</v>
      </c>
      <c r="D14" s="5" t="s">
        <v>8</v>
      </c>
      <c r="E14" s="102">
        <f>'RETAIL FEE'!G16</f>
        <v>18838.84</v>
      </c>
    </row>
    <row r="15" spans="2:5" x14ac:dyDescent="0.25">
      <c r="B15" s="2" t="s">
        <v>235</v>
      </c>
      <c r="C15" t="s">
        <v>236</v>
      </c>
      <c r="D15" s="5"/>
      <c r="E15" s="257">
        <v>3909.97</v>
      </c>
    </row>
    <row r="16" spans="2:5" x14ac:dyDescent="0.25">
      <c r="B16" s="2">
        <v>4.5999999999999996</v>
      </c>
      <c r="C16" t="s">
        <v>4</v>
      </c>
    </row>
    <row r="17" spans="2:17" x14ac:dyDescent="0.25">
      <c r="B17" t="s">
        <v>174</v>
      </c>
      <c r="C17" t="s">
        <v>175</v>
      </c>
      <c r="D17" s="146"/>
      <c r="E17" s="10">
        <f>'Excess Energy'!N748</f>
        <v>615.88811138806909</v>
      </c>
    </row>
    <row r="18" spans="2:17" x14ac:dyDescent="0.25">
      <c r="B18" t="s">
        <v>237</v>
      </c>
      <c r="C18" t="s">
        <v>198</v>
      </c>
      <c r="D18" s="146"/>
      <c r="E18" s="10"/>
    </row>
    <row r="19" spans="2:17" x14ac:dyDescent="0.25">
      <c r="B19" t="s">
        <v>238</v>
      </c>
      <c r="D19" s="171"/>
      <c r="E19" s="10"/>
    </row>
    <row r="20" spans="2:17" x14ac:dyDescent="0.25">
      <c r="B20" s="161" t="s">
        <v>200</v>
      </c>
      <c r="C20" s="172" t="s">
        <v>199</v>
      </c>
      <c r="D20" s="173"/>
      <c r="E20" s="174">
        <f>'ACES Fee Exhibit A'!H13</f>
        <v>0</v>
      </c>
    </row>
    <row r="21" spans="2:17" x14ac:dyDescent="0.25">
      <c r="B21" s="161"/>
      <c r="C21" s="175" t="s">
        <v>239</v>
      </c>
      <c r="D21" s="176"/>
      <c r="E21" s="177">
        <v>26798.45</v>
      </c>
    </row>
    <row r="22" spans="2:17" x14ac:dyDescent="0.25">
      <c r="B22" s="161"/>
      <c r="C22" s="175" t="s">
        <v>240</v>
      </c>
      <c r="D22" s="176"/>
      <c r="E22" s="258">
        <v>2075</v>
      </c>
    </row>
    <row r="23" spans="2:17" x14ac:dyDescent="0.25">
      <c r="B23" s="161"/>
      <c r="C23" s="178" t="s">
        <v>241</v>
      </c>
      <c r="D23" s="179"/>
      <c r="E23" s="180">
        <v>0</v>
      </c>
    </row>
    <row r="24" spans="2:17" x14ac:dyDescent="0.25">
      <c r="B24" s="161"/>
      <c r="C24" s="11" t="s">
        <v>242</v>
      </c>
      <c r="D24" s="181"/>
      <c r="E24" s="182">
        <f>SUM(E20:E23)</f>
        <v>28873.45</v>
      </c>
    </row>
    <row r="25" spans="2:17" x14ac:dyDescent="0.25">
      <c r="B25" s="161"/>
      <c r="D25" s="171"/>
      <c r="E25" s="10"/>
    </row>
    <row r="26" spans="2:17" x14ac:dyDescent="0.25">
      <c r="B26" s="97" t="s">
        <v>133</v>
      </c>
    </row>
    <row r="27" spans="2:17" ht="15.75" thickBot="1" x14ac:dyDescent="0.3">
      <c r="B27" t="s">
        <v>137</v>
      </c>
      <c r="C27" t="s">
        <v>131</v>
      </c>
      <c r="H27" s="256">
        <v>58692.13</v>
      </c>
    </row>
    <row r="28" spans="2:17" x14ac:dyDescent="0.25">
      <c r="B28" s="124" t="s">
        <v>138</v>
      </c>
      <c r="C28" s="125" t="s">
        <v>129</v>
      </c>
      <c r="D28" s="125"/>
      <c r="E28" s="125"/>
      <c r="F28" s="125"/>
      <c r="G28" s="125"/>
      <c r="H28" s="126">
        <v>0</v>
      </c>
      <c r="I28" s="259"/>
      <c r="J28" s="260"/>
      <c r="K28" s="260"/>
      <c r="L28" s="260"/>
      <c r="M28" s="260"/>
      <c r="N28" s="260"/>
      <c r="O28" s="260"/>
      <c r="P28" s="260"/>
      <c r="Q28" s="260"/>
    </row>
    <row r="29" spans="2:17" x14ac:dyDescent="0.25">
      <c r="B29" s="127" t="s">
        <v>138</v>
      </c>
      <c r="C29" s="128" t="s">
        <v>130</v>
      </c>
      <c r="D29" s="128"/>
      <c r="E29" s="128"/>
      <c r="F29" s="128"/>
      <c r="G29" s="128"/>
      <c r="H29" s="129">
        <v>0</v>
      </c>
      <c r="I29" s="259"/>
      <c r="J29" s="260"/>
      <c r="K29" s="260"/>
      <c r="L29" s="260"/>
      <c r="M29" s="260"/>
      <c r="N29" s="260"/>
      <c r="O29" s="260"/>
      <c r="P29" s="260"/>
      <c r="Q29" s="260"/>
    </row>
    <row r="30" spans="2:17" x14ac:dyDescent="0.25">
      <c r="B30" s="127" t="s">
        <v>138</v>
      </c>
      <c r="C30" s="128" t="s">
        <v>132</v>
      </c>
      <c r="D30" s="128"/>
      <c r="E30" s="128"/>
      <c r="F30" s="128"/>
      <c r="G30" s="128"/>
      <c r="H30" s="129">
        <v>0</v>
      </c>
      <c r="I30" s="259"/>
      <c r="J30" s="260"/>
      <c r="K30" s="260"/>
      <c r="L30" s="260"/>
      <c r="M30" s="260"/>
      <c r="N30" s="260"/>
      <c r="O30" s="260"/>
      <c r="P30" s="260"/>
      <c r="Q30" s="260"/>
    </row>
    <row r="31" spans="2:17" ht="15.75" thickBot="1" x14ac:dyDescent="0.3">
      <c r="B31" s="130" t="s">
        <v>138</v>
      </c>
      <c r="C31" s="131" t="s">
        <v>157</v>
      </c>
      <c r="D31" s="131"/>
      <c r="E31" s="131"/>
      <c r="F31" s="131"/>
      <c r="G31" s="131"/>
      <c r="H31" s="132">
        <v>0</v>
      </c>
      <c r="I31" s="259"/>
      <c r="J31" s="260"/>
      <c r="K31" s="260"/>
      <c r="L31" s="260"/>
      <c r="M31" s="260"/>
      <c r="N31" s="260"/>
      <c r="O31" s="260"/>
      <c r="P31" s="260"/>
      <c r="Q31" s="260"/>
    </row>
    <row r="32" spans="2:17" x14ac:dyDescent="0.25">
      <c r="B32" t="s">
        <v>139</v>
      </c>
      <c r="C32" t="s">
        <v>208</v>
      </c>
      <c r="H32" s="170">
        <f>IF(H27&gt;'Transmission Services'!A8,'Transmission Services'!A8*-1,'MonthlyChargeCredit Summary'!H27*-1)</f>
        <v>-58692.13</v>
      </c>
    </row>
    <row r="33" spans="1:8" x14ac:dyDescent="0.25">
      <c r="B33" t="s">
        <v>173</v>
      </c>
      <c r="C33" t="s">
        <v>134</v>
      </c>
    </row>
    <row r="34" spans="1:8" x14ac:dyDescent="0.25">
      <c r="B34" t="s">
        <v>135</v>
      </c>
      <c r="C34" t="s">
        <v>136</v>
      </c>
    </row>
    <row r="37" spans="1:8" x14ac:dyDescent="0.25">
      <c r="B37" s="119" t="s">
        <v>243</v>
      </c>
      <c r="C37" s="119"/>
      <c r="D37" s="119"/>
      <c r="E37" s="119"/>
      <c r="F37" s="119"/>
      <c r="G37" s="119"/>
      <c r="H37" s="119">
        <f>SUM(E10:E15,E24,E17,H27,H32)</f>
        <v>956366.62811138807</v>
      </c>
    </row>
    <row r="40" spans="1:8" x14ac:dyDescent="0.25">
      <c r="A40" t="s">
        <v>316</v>
      </c>
    </row>
  </sheetData>
  <mergeCells count="1">
    <mergeCell ref="I28:Q31"/>
  </mergeCells>
  <pageMargins left="0.7" right="0.7" top="0.75" bottom="0.75" header="0.3" footer="0.3"/>
  <pageSetup scale="44" orientation="portrait" r:id="rId1"/>
  <headerFooter>
    <oddHeader>&amp;L&amp;"-,Bold"Big Rivers Electric Corporation
201 Third Street
PO Box 24
Henderson, KY  42420&amp;C&amp;"-,Bold"Invoice No. 002
Month Ending December 31,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48"/>
  <sheetViews>
    <sheetView workbookViewId="0">
      <pane xSplit="2" ySplit="3" topLeftCell="C7" activePane="bottomRight" state="frozen"/>
      <selection pane="topRight"/>
      <selection pane="bottomLeft"/>
      <selection pane="bottomRight" activeCell="G750" sqref="G750"/>
    </sheetView>
  </sheetViews>
  <sheetFormatPr defaultRowHeight="15" x14ac:dyDescent="0.25"/>
  <cols>
    <col min="1" max="1" width="10.7109375" bestFit="1" customWidth="1"/>
    <col min="3" max="3" width="14.28515625" bestFit="1" customWidth="1"/>
    <col min="4" max="4" width="13.7109375" bestFit="1" customWidth="1"/>
  </cols>
  <sheetData>
    <row r="2" spans="1:5" x14ac:dyDescent="0.25">
      <c r="A2" s="16"/>
      <c r="B2" s="16"/>
      <c r="C2" s="16" t="s">
        <v>50</v>
      </c>
      <c r="D2" s="16" t="s">
        <v>51</v>
      </c>
      <c r="E2" t="s">
        <v>51</v>
      </c>
    </row>
    <row r="3" spans="1:5" ht="30" x14ac:dyDescent="0.25">
      <c r="A3" s="17" t="s">
        <v>52</v>
      </c>
      <c r="B3" s="17" t="s">
        <v>53</v>
      </c>
      <c r="C3" s="17" t="s">
        <v>54</v>
      </c>
      <c r="D3" s="17" t="s">
        <v>54</v>
      </c>
      <c r="E3" s="17" t="s">
        <v>97</v>
      </c>
    </row>
    <row r="4" spans="1:5" x14ac:dyDescent="0.25">
      <c r="A4" s="19">
        <f>Inputs!A3</f>
        <v>41609</v>
      </c>
      <c r="B4">
        <v>1</v>
      </c>
      <c r="C4" s="20">
        <f t="array" ref="C4">SUM(IF(MeterData!$D$2:$D$200=DAY($A4),MeterData!$F$2:$F$200,0))</f>
        <v>487929.59999999998</v>
      </c>
      <c r="D4">
        <f>C4/1000</f>
        <v>487.92959999999999</v>
      </c>
      <c r="E4">
        <f>IF(D4&gt;Inputs!$B$16,D4-Inputs!$B$16,0)</f>
        <v>0</v>
      </c>
    </row>
    <row r="5" spans="1:5" x14ac:dyDescent="0.25">
      <c r="A5" s="19">
        <f>A4</f>
        <v>41609</v>
      </c>
      <c r="B5">
        <f>B4+1</f>
        <v>2</v>
      </c>
      <c r="C5" s="20">
        <f t="array" ref="C5">SUM(IF(MeterData!$D$2:$D$200=DAY($A5),MeterData!$G$2:$G$200,0))</f>
        <v>487238.40000000002</v>
      </c>
      <c r="D5">
        <f t="shared" ref="D5:D68" si="0">C5/1000</f>
        <v>487.23840000000001</v>
      </c>
      <c r="E5">
        <f>IF(D5&gt;Inputs!$B$16,D5-Inputs!$B$16,0)</f>
        <v>0</v>
      </c>
    </row>
    <row r="6" spans="1:5" x14ac:dyDescent="0.25">
      <c r="A6" s="19">
        <f t="shared" ref="A6:A27" si="1">A5</f>
        <v>41609</v>
      </c>
      <c r="B6">
        <f t="shared" ref="B6:B27" si="2">B5+1</f>
        <v>3</v>
      </c>
      <c r="C6" s="20">
        <f t="array" ref="C6">SUM(IF(MeterData!$D$2:$D$200=DAY($A6),MeterData!$H$2:$H$200,0))</f>
        <v>486432.00000000006</v>
      </c>
      <c r="D6">
        <f t="shared" si="0"/>
        <v>486.43200000000007</v>
      </c>
      <c r="E6">
        <f>IF(D6&gt;Inputs!$B$16,D6-Inputs!$B$16,0)</f>
        <v>0</v>
      </c>
    </row>
    <row r="7" spans="1:5" x14ac:dyDescent="0.25">
      <c r="A7" s="19">
        <f t="shared" si="1"/>
        <v>41609</v>
      </c>
      <c r="B7">
        <f t="shared" si="2"/>
        <v>4</v>
      </c>
      <c r="C7" s="20">
        <f t="array" ref="C7">SUM(IF(MeterData!$D$2:$D$200=DAY($A7),MeterData!$I$2:$I$200,0))</f>
        <v>489196.79999999999</v>
      </c>
      <c r="D7">
        <f t="shared" si="0"/>
        <v>489.1968</v>
      </c>
      <c r="E7">
        <f>IF(D7&gt;Inputs!$B$16,D7-Inputs!$B$16,0)</f>
        <v>0</v>
      </c>
    </row>
    <row r="8" spans="1:5" x14ac:dyDescent="0.25">
      <c r="A8" s="19">
        <f t="shared" si="1"/>
        <v>41609</v>
      </c>
      <c r="B8">
        <f t="shared" si="2"/>
        <v>5</v>
      </c>
      <c r="C8" s="20">
        <f t="array" ref="C8">SUM(IF(MeterData!$D$2:$D$200=DAY($A8),MeterData!$J$2:$J$200,0))</f>
        <v>484934.40000000002</v>
      </c>
      <c r="D8">
        <f t="shared" si="0"/>
        <v>484.93440000000004</v>
      </c>
      <c r="E8">
        <f>IF(D8&gt;Inputs!$B$16,D8-Inputs!$B$16,0)</f>
        <v>0</v>
      </c>
    </row>
    <row r="9" spans="1:5" x14ac:dyDescent="0.25">
      <c r="A9" s="19">
        <f t="shared" si="1"/>
        <v>41609</v>
      </c>
      <c r="B9">
        <f t="shared" si="2"/>
        <v>6</v>
      </c>
      <c r="C9" s="20">
        <f t="array" ref="C9">SUM(IF(MeterData!$D$2:$D$200=DAY($A9),MeterData!$K$2:$K$200,0))</f>
        <v>484243.19999999995</v>
      </c>
      <c r="D9">
        <f t="shared" si="0"/>
        <v>484.24319999999994</v>
      </c>
      <c r="E9">
        <f>IF(D9&gt;Inputs!$B$16,D9-Inputs!$B$16,0)</f>
        <v>0</v>
      </c>
    </row>
    <row r="10" spans="1:5" x14ac:dyDescent="0.25">
      <c r="A10" s="19">
        <f t="shared" si="1"/>
        <v>41609</v>
      </c>
      <c r="B10">
        <f t="shared" si="2"/>
        <v>7</v>
      </c>
      <c r="C10" s="20">
        <f t="array" ref="C10">SUM(IF(MeterData!$D$2:$D$200=DAY($A10),MeterData!$L$2:$L$200,0))</f>
        <v>485856</v>
      </c>
      <c r="D10">
        <f t="shared" si="0"/>
        <v>485.85599999999999</v>
      </c>
      <c r="E10">
        <f>IF(D10&gt;Inputs!$B$16,D10-Inputs!$B$16,0)</f>
        <v>0</v>
      </c>
    </row>
    <row r="11" spans="1:5" x14ac:dyDescent="0.25">
      <c r="A11" s="19">
        <f t="shared" si="1"/>
        <v>41609</v>
      </c>
      <c r="B11">
        <f t="shared" si="2"/>
        <v>8</v>
      </c>
      <c r="C11" s="20">
        <f t="array" ref="C11">SUM(IF(MeterData!$D$2:$D$200=DAY($A11),MeterData!$M$2:$M$200,0))</f>
        <v>484531.20000000001</v>
      </c>
      <c r="D11">
        <f t="shared" si="0"/>
        <v>484.53120000000001</v>
      </c>
      <c r="E11">
        <f>IF(D11&gt;Inputs!$B$16,D11-Inputs!$B$16,0)</f>
        <v>0</v>
      </c>
    </row>
    <row r="12" spans="1:5" x14ac:dyDescent="0.25">
      <c r="A12" s="19">
        <f t="shared" si="1"/>
        <v>41609</v>
      </c>
      <c r="B12">
        <f t="shared" si="2"/>
        <v>9</v>
      </c>
      <c r="C12" s="20">
        <f t="array" ref="C12">SUM(IF(MeterData!$D$2:$D$200=DAY($A12),MeterData!$N$2:$N$200,0))</f>
        <v>484128</v>
      </c>
      <c r="D12">
        <f t="shared" si="0"/>
        <v>484.12799999999999</v>
      </c>
      <c r="E12">
        <f>IF(D12&gt;Inputs!$B$16,D12-Inputs!$B$16,0)</f>
        <v>0</v>
      </c>
    </row>
    <row r="13" spans="1:5" x14ac:dyDescent="0.25">
      <c r="A13" s="19">
        <f t="shared" si="1"/>
        <v>41609</v>
      </c>
      <c r="B13">
        <f t="shared" si="2"/>
        <v>10</v>
      </c>
      <c r="C13" s="20">
        <f t="array" ref="C13">SUM(IF(MeterData!$D$2:$D$200=DAY($A13),MeterData!$O$2:$O$200,0))</f>
        <v>486028.80000000005</v>
      </c>
      <c r="D13">
        <f t="shared" si="0"/>
        <v>486.02880000000005</v>
      </c>
      <c r="E13">
        <f>IF(D13&gt;Inputs!$B$16,D13-Inputs!$B$16,0)</f>
        <v>0</v>
      </c>
    </row>
    <row r="14" spans="1:5" x14ac:dyDescent="0.25">
      <c r="A14" s="19">
        <f t="shared" si="1"/>
        <v>41609</v>
      </c>
      <c r="B14">
        <f t="shared" si="2"/>
        <v>11</v>
      </c>
      <c r="C14" s="20">
        <f t="array" ref="C14">SUM(IF(MeterData!$D$2:$D$200=DAY($A14),MeterData!$P$2:$P$200,0))</f>
        <v>487353.60000000003</v>
      </c>
      <c r="D14">
        <f t="shared" si="0"/>
        <v>487.35360000000003</v>
      </c>
      <c r="E14">
        <f>IF(D14&gt;Inputs!$B$16,D14-Inputs!$B$16,0)</f>
        <v>0</v>
      </c>
    </row>
    <row r="15" spans="1:5" x14ac:dyDescent="0.25">
      <c r="A15" s="19">
        <f t="shared" si="1"/>
        <v>41609</v>
      </c>
      <c r="B15">
        <f t="shared" si="2"/>
        <v>12</v>
      </c>
      <c r="C15" s="20">
        <f t="array" ref="C15">SUM(IF(MeterData!$D$2:$D$200=DAY($A15),MeterData!$Q$2:$Q$200,0))</f>
        <v>486835.20000000007</v>
      </c>
      <c r="D15">
        <f t="shared" si="0"/>
        <v>486.83520000000004</v>
      </c>
      <c r="E15">
        <f>IF(D15&gt;Inputs!$B$16,D15-Inputs!$B$16,0)</f>
        <v>0</v>
      </c>
    </row>
    <row r="16" spans="1:5" x14ac:dyDescent="0.25">
      <c r="A16" s="19">
        <f t="shared" si="1"/>
        <v>41609</v>
      </c>
      <c r="B16">
        <f t="shared" si="2"/>
        <v>13</v>
      </c>
      <c r="C16" s="20">
        <f t="array" ref="C16">SUM(IF(MeterData!$D$2:$D$200=DAY($A16),MeterData!$R$2:$R$200,0))</f>
        <v>486316.80000000005</v>
      </c>
      <c r="D16">
        <f t="shared" si="0"/>
        <v>486.31680000000006</v>
      </c>
      <c r="E16">
        <f>IF(D16&gt;Inputs!$B$16,D16-Inputs!$B$16,0)</f>
        <v>0</v>
      </c>
    </row>
    <row r="17" spans="1:5" x14ac:dyDescent="0.25">
      <c r="A17" s="19">
        <f t="shared" si="1"/>
        <v>41609</v>
      </c>
      <c r="B17">
        <f t="shared" si="2"/>
        <v>14</v>
      </c>
      <c r="C17" s="20">
        <f t="array" ref="C17">SUM(IF(MeterData!$D$2:$D$200=DAY($A17),MeterData!$S$2:$S$200,0))</f>
        <v>486835.19999999995</v>
      </c>
      <c r="D17">
        <f t="shared" si="0"/>
        <v>486.83519999999993</v>
      </c>
      <c r="E17">
        <f>IF(D17&gt;Inputs!$B$16,D17-Inputs!$B$16,0)</f>
        <v>0</v>
      </c>
    </row>
    <row r="18" spans="1:5" x14ac:dyDescent="0.25">
      <c r="A18" s="19">
        <f t="shared" si="1"/>
        <v>41609</v>
      </c>
      <c r="B18">
        <f t="shared" si="2"/>
        <v>15</v>
      </c>
      <c r="C18" s="20">
        <f t="array" ref="C18">SUM(IF(MeterData!$D$2:$D$200=DAY($A18),MeterData!$T$2:$T$200,0))</f>
        <v>485049.59999999998</v>
      </c>
      <c r="D18">
        <f t="shared" si="0"/>
        <v>485.0496</v>
      </c>
      <c r="E18">
        <f>IF(D18&gt;Inputs!$B$16,D18-Inputs!$B$16,0)</f>
        <v>0</v>
      </c>
    </row>
    <row r="19" spans="1:5" x14ac:dyDescent="0.25">
      <c r="A19" s="19">
        <f t="shared" si="1"/>
        <v>41609</v>
      </c>
      <c r="B19">
        <f t="shared" si="2"/>
        <v>16</v>
      </c>
      <c r="C19" s="20">
        <f t="array" ref="C19">SUM(IF(MeterData!$D$2:$D$200=DAY($A19),MeterData!$U$2:$U$200,0))</f>
        <v>486489.59999999998</v>
      </c>
      <c r="D19">
        <f t="shared" si="0"/>
        <v>486.4896</v>
      </c>
      <c r="E19">
        <f>IF(D19&gt;Inputs!$B$16,D19-Inputs!$B$16,0)</f>
        <v>0</v>
      </c>
    </row>
    <row r="20" spans="1:5" x14ac:dyDescent="0.25">
      <c r="A20" s="19">
        <f t="shared" si="1"/>
        <v>41609</v>
      </c>
      <c r="B20">
        <f t="shared" si="2"/>
        <v>17</v>
      </c>
      <c r="C20" s="20">
        <f t="array" ref="C20">SUM(IF(MeterData!$D$2:$D$200=DAY($A20),MeterData!$V$2:$V$200,0))</f>
        <v>467596.79999999993</v>
      </c>
      <c r="D20">
        <f t="shared" si="0"/>
        <v>467.59679999999992</v>
      </c>
      <c r="E20">
        <f>IF(D20&gt;Inputs!$B$16,D20-Inputs!$B$16,0)</f>
        <v>0</v>
      </c>
    </row>
    <row r="21" spans="1:5" x14ac:dyDescent="0.25">
      <c r="A21" s="19">
        <f t="shared" si="1"/>
        <v>41609</v>
      </c>
      <c r="B21">
        <f t="shared" si="2"/>
        <v>18</v>
      </c>
      <c r="C21" s="20">
        <f t="array" ref="C21">SUM(IF(MeterData!$D$2:$D$200=DAY($A21),MeterData!$W$2:$W$200,0))</f>
        <v>480902.39999999997</v>
      </c>
      <c r="D21">
        <f t="shared" si="0"/>
        <v>480.90239999999994</v>
      </c>
      <c r="E21">
        <f>IF(D21&gt;Inputs!$B$16,D21-Inputs!$B$16,0)</f>
        <v>0</v>
      </c>
    </row>
    <row r="22" spans="1:5" x14ac:dyDescent="0.25">
      <c r="A22" s="19">
        <f t="shared" si="1"/>
        <v>41609</v>
      </c>
      <c r="B22">
        <f t="shared" si="2"/>
        <v>19</v>
      </c>
      <c r="C22" s="20">
        <f t="array" ref="C22">SUM(IF(MeterData!$D$2:$D$200=DAY($A22),MeterData!$X$2:$X$200,0))</f>
        <v>483782.40000000002</v>
      </c>
      <c r="D22">
        <f t="shared" si="0"/>
        <v>483.7824</v>
      </c>
      <c r="E22">
        <f>IF(D22&gt;Inputs!$B$16,D22-Inputs!$B$16,0)</f>
        <v>0</v>
      </c>
    </row>
    <row r="23" spans="1:5" x14ac:dyDescent="0.25">
      <c r="A23" s="19">
        <f t="shared" si="1"/>
        <v>41609</v>
      </c>
      <c r="B23">
        <f t="shared" si="2"/>
        <v>20</v>
      </c>
      <c r="C23" s="20">
        <f t="array" ref="C23">SUM(IF(MeterData!$D$2:$D$200=DAY($A23),MeterData!$Y$2:$Y$200,0))</f>
        <v>484588.80000000005</v>
      </c>
      <c r="D23">
        <f t="shared" si="0"/>
        <v>484.58880000000005</v>
      </c>
      <c r="E23">
        <f>IF(D23&gt;Inputs!$B$16,D23-Inputs!$B$16,0)</f>
        <v>0</v>
      </c>
    </row>
    <row r="24" spans="1:5" x14ac:dyDescent="0.25">
      <c r="A24" s="19">
        <f t="shared" si="1"/>
        <v>41609</v>
      </c>
      <c r="B24">
        <f t="shared" si="2"/>
        <v>21</v>
      </c>
      <c r="C24" s="20">
        <f t="array" ref="C24">SUM(IF(MeterData!$D$2:$D$200=DAY($A24),MeterData!$Z$2:$Z$200,0))</f>
        <v>480902.40000000002</v>
      </c>
      <c r="D24">
        <f t="shared" si="0"/>
        <v>480.9024</v>
      </c>
      <c r="E24">
        <f>IF(D24&gt;Inputs!$B$16,D24-Inputs!$B$16,0)</f>
        <v>0</v>
      </c>
    </row>
    <row r="25" spans="1:5" x14ac:dyDescent="0.25">
      <c r="A25" s="19">
        <f t="shared" si="1"/>
        <v>41609</v>
      </c>
      <c r="B25">
        <f t="shared" si="2"/>
        <v>22</v>
      </c>
      <c r="C25" s="20">
        <f t="array" ref="C25">SUM(IF(MeterData!$D$2:$D$200=DAY($A25),MeterData!$AA$2:$AA$200,0))</f>
        <v>482572.79999999999</v>
      </c>
      <c r="D25">
        <f t="shared" si="0"/>
        <v>482.57279999999997</v>
      </c>
      <c r="E25">
        <f>IF(D25&gt;Inputs!$B$16,D25-Inputs!$B$16,0)</f>
        <v>0</v>
      </c>
    </row>
    <row r="26" spans="1:5" x14ac:dyDescent="0.25">
      <c r="A26" s="19">
        <f t="shared" si="1"/>
        <v>41609</v>
      </c>
      <c r="B26">
        <f t="shared" si="2"/>
        <v>23</v>
      </c>
      <c r="C26" s="20">
        <f t="array" ref="C26">SUM(IF(MeterData!$D$2:$D$200=DAY($A26),MeterData!$AB$2:$AB$200,0))</f>
        <v>483840</v>
      </c>
      <c r="D26" s="184">
        <f t="shared" si="0"/>
        <v>483.84</v>
      </c>
      <c r="E26">
        <f>IF(D26&gt;Inputs!$B$16,D26-Inputs!$B$16,0)</f>
        <v>0</v>
      </c>
    </row>
    <row r="27" spans="1:5" x14ac:dyDescent="0.25">
      <c r="A27" s="19">
        <f t="shared" si="1"/>
        <v>41609</v>
      </c>
      <c r="B27">
        <f t="shared" si="2"/>
        <v>24</v>
      </c>
      <c r="C27" s="20">
        <f t="array" ref="C27">SUM(IF(MeterData!$D$2:$D$200=DAY($A27),MeterData!$AC$2:$AC$200,0))</f>
        <v>484704</v>
      </c>
      <c r="D27" s="184">
        <f t="shared" si="0"/>
        <v>484.70400000000001</v>
      </c>
      <c r="E27">
        <f>IF(D27&gt;Inputs!$B$16,D27-Inputs!$B$16,0)</f>
        <v>0</v>
      </c>
    </row>
    <row r="28" spans="1:5" x14ac:dyDescent="0.25">
      <c r="A28" s="19">
        <f>A4+1</f>
        <v>41610</v>
      </c>
      <c r="B28">
        <f>B4</f>
        <v>1</v>
      </c>
      <c r="C28" s="20">
        <f t="array" ref="C28">SUM(IF(MeterData!$D$2:$D$200=DAY($A28),MeterData!$F$2:$F$200,0))</f>
        <v>485971.20000000007</v>
      </c>
      <c r="D28">
        <f t="shared" si="0"/>
        <v>485.97120000000007</v>
      </c>
      <c r="E28">
        <f>IF(D28&gt;Inputs!$B$16,D28-Inputs!$B$16,0)</f>
        <v>0</v>
      </c>
    </row>
    <row r="29" spans="1:5" x14ac:dyDescent="0.25">
      <c r="A29" s="19">
        <f t="shared" ref="A29:A92" si="3">A5+1</f>
        <v>41610</v>
      </c>
      <c r="B29">
        <f t="shared" ref="B29:B92" si="4">B5</f>
        <v>2</v>
      </c>
      <c r="C29" s="20">
        <f t="array" ref="C29">SUM(IF(MeterData!$D$2:$D$200=DAY($A29),MeterData!$G$2:$G$200,0))</f>
        <v>484934.40000000002</v>
      </c>
      <c r="D29">
        <f t="shared" si="0"/>
        <v>484.93440000000004</v>
      </c>
      <c r="E29">
        <f>IF(D29&gt;Inputs!$B$16,D29-Inputs!$B$16,0)</f>
        <v>0</v>
      </c>
    </row>
    <row r="30" spans="1:5" x14ac:dyDescent="0.25">
      <c r="A30" s="19">
        <f t="shared" si="3"/>
        <v>41610</v>
      </c>
      <c r="B30">
        <f t="shared" si="4"/>
        <v>3</v>
      </c>
      <c r="C30" s="20">
        <f t="array" ref="C30">SUM(IF(MeterData!$D$2:$D$200=DAY($A30),MeterData!$H$2:$H$200,0))</f>
        <v>483724.80000000005</v>
      </c>
      <c r="D30">
        <f t="shared" si="0"/>
        <v>483.72480000000007</v>
      </c>
      <c r="E30">
        <f>IF(D30&gt;Inputs!$B$16,D30-Inputs!$B$16,0)</f>
        <v>0</v>
      </c>
    </row>
    <row r="31" spans="1:5" x14ac:dyDescent="0.25">
      <c r="A31" s="19">
        <f t="shared" si="3"/>
        <v>41610</v>
      </c>
      <c r="B31">
        <f t="shared" si="4"/>
        <v>4</v>
      </c>
      <c r="C31" s="20">
        <f t="array" ref="C31">SUM(IF(MeterData!$D$2:$D$200=DAY($A31),MeterData!$I$2:$I$200,0))</f>
        <v>484473.60000000009</v>
      </c>
      <c r="D31">
        <f t="shared" si="0"/>
        <v>484.47360000000009</v>
      </c>
      <c r="E31">
        <f>IF(D31&gt;Inputs!$B$16,D31-Inputs!$B$16,0)</f>
        <v>0</v>
      </c>
    </row>
    <row r="32" spans="1:5" x14ac:dyDescent="0.25">
      <c r="A32" s="19">
        <f t="shared" si="3"/>
        <v>41610</v>
      </c>
      <c r="B32">
        <f t="shared" si="4"/>
        <v>5</v>
      </c>
      <c r="C32" s="20">
        <f t="array" ref="C32">SUM(IF(MeterData!$D$2:$D$200=DAY($A32),MeterData!$J$2:$J$200,0))</f>
        <v>484531.19999999995</v>
      </c>
      <c r="D32">
        <f t="shared" si="0"/>
        <v>484.53119999999996</v>
      </c>
      <c r="E32">
        <f>IF(D32&gt;Inputs!$B$16,D32-Inputs!$B$16,0)</f>
        <v>0</v>
      </c>
    </row>
    <row r="33" spans="1:5" x14ac:dyDescent="0.25">
      <c r="A33" s="19">
        <f t="shared" si="3"/>
        <v>41610</v>
      </c>
      <c r="B33">
        <f t="shared" si="4"/>
        <v>6</v>
      </c>
      <c r="C33" s="20">
        <f t="array" ref="C33">SUM(IF(MeterData!$D$2:$D$200=DAY($A33),MeterData!$K$2:$K$200,0))</f>
        <v>485279.99999999994</v>
      </c>
      <c r="D33">
        <f t="shared" si="0"/>
        <v>485.27999999999992</v>
      </c>
      <c r="E33">
        <f>IF(D33&gt;Inputs!$B$16,D33-Inputs!$B$16,0)</f>
        <v>0</v>
      </c>
    </row>
    <row r="34" spans="1:5" x14ac:dyDescent="0.25">
      <c r="A34" s="19">
        <f t="shared" si="3"/>
        <v>41610</v>
      </c>
      <c r="B34">
        <f t="shared" si="4"/>
        <v>7</v>
      </c>
      <c r="C34" s="20">
        <f t="array" ref="C34">SUM(IF(MeterData!$D$2:$D$200=DAY($A34),MeterData!$L$2:$L$200,0))</f>
        <v>488908.79999999999</v>
      </c>
      <c r="D34">
        <f t="shared" si="0"/>
        <v>488.90879999999999</v>
      </c>
      <c r="E34">
        <f>IF(D34&gt;Inputs!$B$16,D34-Inputs!$B$16,0)</f>
        <v>0</v>
      </c>
    </row>
    <row r="35" spans="1:5" x14ac:dyDescent="0.25">
      <c r="A35" s="19">
        <f t="shared" si="3"/>
        <v>41610</v>
      </c>
      <c r="B35">
        <f t="shared" si="4"/>
        <v>8</v>
      </c>
      <c r="C35" s="20">
        <f t="array" ref="C35">SUM(IF(MeterData!$D$2:$D$200=DAY($A35),MeterData!$M$2:$M$200,0))</f>
        <v>484761.60000000003</v>
      </c>
      <c r="D35">
        <f t="shared" si="0"/>
        <v>484.76160000000004</v>
      </c>
      <c r="E35">
        <f>IF(D35&gt;Inputs!$B$16,D35-Inputs!$B$16,0)</f>
        <v>0</v>
      </c>
    </row>
    <row r="36" spans="1:5" x14ac:dyDescent="0.25">
      <c r="A36" s="19">
        <f t="shared" si="3"/>
        <v>41610</v>
      </c>
      <c r="B36">
        <f t="shared" si="4"/>
        <v>9</v>
      </c>
      <c r="C36" s="20">
        <f t="array" ref="C36">SUM(IF(MeterData!$D$2:$D$200=DAY($A36),MeterData!$N$2:$N$200,0))</f>
        <v>484531.19999999995</v>
      </c>
      <c r="D36">
        <f t="shared" si="0"/>
        <v>484.53119999999996</v>
      </c>
      <c r="E36">
        <f>IF(D36&gt;Inputs!$B$16,D36-Inputs!$B$16,0)</f>
        <v>0</v>
      </c>
    </row>
    <row r="37" spans="1:5" x14ac:dyDescent="0.25">
      <c r="A37" s="19">
        <f t="shared" si="3"/>
        <v>41610</v>
      </c>
      <c r="B37">
        <f t="shared" si="4"/>
        <v>10</v>
      </c>
      <c r="C37" s="20">
        <f t="array" ref="C37">SUM(IF(MeterData!$D$2:$D$200=DAY($A37),MeterData!$O$2:$O$200,0))</f>
        <v>487641.59999999998</v>
      </c>
      <c r="D37">
        <f t="shared" si="0"/>
        <v>487.64159999999998</v>
      </c>
      <c r="E37">
        <f>IF(D37&gt;Inputs!$B$16,D37-Inputs!$B$16,0)</f>
        <v>0</v>
      </c>
    </row>
    <row r="38" spans="1:5" x14ac:dyDescent="0.25">
      <c r="A38" s="19">
        <f t="shared" si="3"/>
        <v>41610</v>
      </c>
      <c r="B38">
        <f t="shared" si="4"/>
        <v>11</v>
      </c>
      <c r="C38" s="20">
        <f t="array" ref="C38">SUM(IF(MeterData!$D$2:$D$200=DAY($A38),MeterData!$P$2:$P$200,0))</f>
        <v>488448</v>
      </c>
      <c r="D38">
        <f t="shared" si="0"/>
        <v>488.44799999999998</v>
      </c>
      <c r="E38">
        <f>IF(D38&gt;Inputs!$B$16,D38-Inputs!$B$16,0)</f>
        <v>0</v>
      </c>
    </row>
    <row r="39" spans="1:5" x14ac:dyDescent="0.25">
      <c r="A39" s="19">
        <f t="shared" si="3"/>
        <v>41610</v>
      </c>
      <c r="B39">
        <f t="shared" si="4"/>
        <v>12</v>
      </c>
      <c r="C39" s="20">
        <f t="array" ref="C39">SUM(IF(MeterData!$D$2:$D$200=DAY($A39),MeterData!$Q$2:$Q$200,0))</f>
        <v>487641.59999999998</v>
      </c>
      <c r="D39">
        <f t="shared" si="0"/>
        <v>487.64159999999998</v>
      </c>
      <c r="E39">
        <f>IF(D39&gt;Inputs!$B$16,D39-Inputs!$B$16,0)</f>
        <v>0</v>
      </c>
    </row>
    <row r="40" spans="1:5" x14ac:dyDescent="0.25">
      <c r="A40" s="19">
        <f t="shared" si="3"/>
        <v>41610</v>
      </c>
      <c r="B40">
        <f t="shared" si="4"/>
        <v>13</v>
      </c>
      <c r="C40" s="20">
        <f t="array" ref="C40">SUM(IF(MeterData!$D$2:$D$200=DAY($A40),MeterData!$R$2:$R$200,0))</f>
        <v>486489.59999999998</v>
      </c>
      <c r="D40">
        <f t="shared" si="0"/>
        <v>486.4896</v>
      </c>
      <c r="E40">
        <f>IF(D40&gt;Inputs!$B$16,D40-Inputs!$B$16,0)</f>
        <v>0</v>
      </c>
    </row>
    <row r="41" spans="1:5" x14ac:dyDescent="0.25">
      <c r="A41" s="19">
        <f t="shared" si="3"/>
        <v>41610</v>
      </c>
      <c r="B41">
        <f t="shared" si="4"/>
        <v>14</v>
      </c>
      <c r="C41" s="20">
        <f t="array" ref="C41">SUM(IF(MeterData!$D$2:$D$200=DAY($A41),MeterData!$S$2:$S$200,0))</f>
        <v>487699.19999999995</v>
      </c>
      <c r="D41">
        <f t="shared" si="0"/>
        <v>487.69919999999996</v>
      </c>
      <c r="E41">
        <f>IF(D41&gt;Inputs!$B$16,D41-Inputs!$B$16,0)</f>
        <v>0</v>
      </c>
    </row>
    <row r="42" spans="1:5" x14ac:dyDescent="0.25">
      <c r="A42" s="19">
        <f t="shared" si="3"/>
        <v>41610</v>
      </c>
      <c r="B42">
        <f t="shared" si="4"/>
        <v>15</v>
      </c>
      <c r="C42" s="20">
        <f t="array" ref="C42">SUM(IF(MeterData!$D$2:$D$200=DAY($A42),MeterData!$T$2:$T$200,0))</f>
        <v>486316.79999999999</v>
      </c>
      <c r="D42">
        <f t="shared" si="0"/>
        <v>486.3168</v>
      </c>
      <c r="E42">
        <f>IF(D42&gt;Inputs!$B$16,D42-Inputs!$B$16,0)</f>
        <v>0</v>
      </c>
    </row>
    <row r="43" spans="1:5" x14ac:dyDescent="0.25">
      <c r="A43" s="19">
        <f t="shared" si="3"/>
        <v>41610</v>
      </c>
      <c r="B43">
        <f t="shared" si="4"/>
        <v>16</v>
      </c>
      <c r="C43" s="20">
        <f t="array" ref="C43">SUM(IF(MeterData!$D$2:$D$200=DAY($A43),MeterData!$U$2:$U$200,0))</f>
        <v>487353.60000000003</v>
      </c>
      <c r="D43">
        <f t="shared" si="0"/>
        <v>487.35360000000003</v>
      </c>
      <c r="E43">
        <f>IF(D43&gt;Inputs!$B$16,D43-Inputs!$B$16,0)</f>
        <v>0</v>
      </c>
    </row>
    <row r="44" spans="1:5" x14ac:dyDescent="0.25">
      <c r="A44" s="19">
        <f t="shared" si="3"/>
        <v>41610</v>
      </c>
      <c r="B44">
        <f t="shared" si="4"/>
        <v>17</v>
      </c>
      <c r="C44" s="20">
        <f t="array" ref="C44">SUM(IF(MeterData!$D$2:$D$200=DAY($A44),MeterData!$V$2:$V$200,0))</f>
        <v>485395.20000000007</v>
      </c>
      <c r="D44">
        <f t="shared" si="0"/>
        <v>485.39520000000005</v>
      </c>
      <c r="E44">
        <f>IF(D44&gt;Inputs!$B$16,D44-Inputs!$B$16,0)</f>
        <v>0</v>
      </c>
    </row>
    <row r="45" spans="1:5" x14ac:dyDescent="0.25">
      <c r="A45" s="19">
        <f t="shared" si="3"/>
        <v>41610</v>
      </c>
      <c r="B45">
        <f t="shared" si="4"/>
        <v>18</v>
      </c>
      <c r="C45" s="20">
        <f t="array" ref="C45">SUM(IF(MeterData!$D$2:$D$200=DAY($A45),MeterData!$W$2:$W$200,0))</f>
        <v>488044.79999999999</v>
      </c>
      <c r="D45">
        <f t="shared" si="0"/>
        <v>488.04480000000001</v>
      </c>
      <c r="E45">
        <f>IF(D45&gt;Inputs!$B$16,D45-Inputs!$B$16,0)</f>
        <v>0</v>
      </c>
    </row>
    <row r="46" spans="1:5" x14ac:dyDescent="0.25">
      <c r="A46" s="19">
        <f t="shared" si="3"/>
        <v>41610</v>
      </c>
      <c r="B46">
        <f t="shared" si="4"/>
        <v>19</v>
      </c>
      <c r="C46" s="20">
        <f t="array" ref="C46">SUM(IF(MeterData!$D$2:$D$200=DAY($A46),MeterData!$X$2:$X$200,0))</f>
        <v>487008</v>
      </c>
      <c r="D46">
        <f t="shared" si="0"/>
        <v>487.00799999999998</v>
      </c>
      <c r="E46">
        <f>IF(D46&gt;Inputs!$B$16,D46-Inputs!$B$16,0)</f>
        <v>0</v>
      </c>
    </row>
    <row r="47" spans="1:5" x14ac:dyDescent="0.25">
      <c r="A47" s="19">
        <f t="shared" si="3"/>
        <v>41610</v>
      </c>
      <c r="B47">
        <f t="shared" si="4"/>
        <v>20</v>
      </c>
      <c r="C47" s="20">
        <f t="array" ref="C47">SUM(IF(MeterData!$D$2:$D$200=DAY($A47),MeterData!$Y$2:$Y$200,0))</f>
        <v>486086.40000000002</v>
      </c>
      <c r="D47">
        <f t="shared" si="0"/>
        <v>486.08640000000003</v>
      </c>
      <c r="E47">
        <f>IF(D47&gt;Inputs!$B$16,D47-Inputs!$B$16,0)</f>
        <v>0</v>
      </c>
    </row>
    <row r="48" spans="1:5" x14ac:dyDescent="0.25">
      <c r="A48" s="19">
        <f t="shared" si="3"/>
        <v>41610</v>
      </c>
      <c r="B48">
        <f t="shared" si="4"/>
        <v>21</v>
      </c>
      <c r="C48" s="20">
        <f t="array" ref="C48">SUM(IF(MeterData!$D$2:$D$200=DAY($A48),MeterData!$Z$2:$Z$200,0))</f>
        <v>485740.79999999999</v>
      </c>
      <c r="D48">
        <f t="shared" si="0"/>
        <v>485.74079999999998</v>
      </c>
      <c r="E48">
        <f>IF(D48&gt;Inputs!$B$16,D48-Inputs!$B$16,0)</f>
        <v>0</v>
      </c>
    </row>
    <row r="49" spans="1:5" x14ac:dyDescent="0.25">
      <c r="A49" s="19">
        <f t="shared" si="3"/>
        <v>41610</v>
      </c>
      <c r="B49">
        <f t="shared" si="4"/>
        <v>22</v>
      </c>
      <c r="C49" s="20">
        <f t="array" ref="C49">SUM(IF(MeterData!$D$2:$D$200=DAY($A49),MeterData!$AA$2:$AA$200,0))</f>
        <v>484819.20000000001</v>
      </c>
      <c r="D49">
        <f t="shared" si="0"/>
        <v>484.81920000000002</v>
      </c>
      <c r="E49">
        <f>IF(D49&gt;Inputs!$B$16,D49-Inputs!$B$16,0)</f>
        <v>0</v>
      </c>
    </row>
    <row r="50" spans="1:5" x14ac:dyDescent="0.25">
      <c r="A50" s="19">
        <f t="shared" si="3"/>
        <v>41610</v>
      </c>
      <c r="B50">
        <f t="shared" si="4"/>
        <v>23</v>
      </c>
      <c r="C50" s="20">
        <f t="array" ref="C50">SUM(IF(MeterData!$D$2:$D$200=DAY($A50),MeterData!$AB$2:$AB$200,0))</f>
        <v>482169.59999999998</v>
      </c>
      <c r="D50">
        <f t="shared" si="0"/>
        <v>482.1696</v>
      </c>
      <c r="E50">
        <f>IF(D50&gt;Inputs!$B$16,D50-Inputs!$B$16,0)</f>
        <v>0</v>
      </c>
    </row>
    <row r="51" spans="1:5" x14ac:dyDescent="0.25">
      <c r="A51" s="19">
        <f t="shared" si="3"/>
        <v>41610</v>
      </c>
      <c r="B51">
        <f t="shared" si="4"/>
        <v>24</v>
      </c>
      <c r="C51" s="20">
        <f t="array" ref="C51">SUM(IF(MeterData!$D$2:$D$200=DAY($A51),MeterData!$AC$2:$AC$200,0))</f>
        <v>483609.59999999998</v>
      </c>
      <c r="D51">
        <f t="shared" si="0"/>
        <v>483.6096</v>
      </c>
      <c r="E51">
        <f>IF(D51&gt;Inputs!$B$16,D51-Inputs!$B$16,0)</f>
        <v>0</v>
      </c>
    </row>
    <row r="52" spans="1:5" x14ac:dyDescent="0.25">
      <c r="A52" s="19">
        <f t="shared" si="3"/>
        <v>41611</v>
      </c>
      <c r="B52">
        <f t="shared" si="4"/>
        <v>1</v>
      </c>
      <c r="C52" s="20">
        <f t="array" ref="C52">SUM(IF(MeterData!$D$2:$D$200=DAY($A52),MeterData!$F$2:$F$200,0))</f>
        <v>485452.79999999999</v>
      </c>
      <c r="D52">
        <f t="shared" si="0"/>
        <v>485.45279999999997</v>
      </c>
      <c r="E52">
        <f>IF(D52&gt;Inputs!$B$16,D52-Inputs!$B$16,0)</f>
        <v>0</v>
      </c>
    </row>
    <row r="53" spans="1:5" x14ac:dyDescent="0.25">
      <c r="A53" s="19">
        <f t="shared" si="3"/>
        <v>41611</v>
      </c>
      <c r="B53">
        <f t="shared" si="4"/>
        <v>2</v>
      </c>
      <c r="C53" s="20">
        <f t="array" ref="C53">SUM(IF(MeterData!$D$2:$D$200=DAY($A53),MeterData!$G$2:$G$200,0))</f>
        <v>485280</v>
      </c>
      <c r="D53">
        <f t="shared" si="0"/>
        <v>485.28</v>
      </c>
      <c r="E53">
        <f>IF(D53&gt;Inputs!$B$16,D53-Inputs!$B$16,0)</f>
        <v>0</v>
      </c>
    </row>
    <row r="54" spans="1:5" x14ac:dyDescent="0.25">
      <c r="A54" s="19">
        <f t="shared" si="3"/>
        <v>41611</v>
      </c>
      <c r="B54">
        <f t="shared" si="4"/>
        <v>3</v>
      </c>
      <c r="C54" s="20">
        <f t="array" ref="C54">SUM(IF(MeterData!$D$2:$D$200=DAY($A54),MeterData!$H$2:$H$200,0))</f>
        <v>485049.59999999998</v>
      </c>
      <c r="D54">
        <f t="shared" si="0"/>
        <v>485.0496</v>
      </c>
      <c r="E54">
        <f>IF(D54&gt;Inputs!$B$16,D54-Inputs!$B$16,0)</f>
        <v>0</v>
      </c>
    </row>
    <row r="55" spans="1:5" x14ac:dyDescent="0.25">
      <c r="A55" s="19">
        <f t="shared" si="3"/>
        <v>41611</v>
      </c>
      <c r="B55">
        <f t="shared" si="4"/>
        <v>4</v>
      </c>
      <c r="C55" s="20">
        <f t="array" ref="C55">SUM(IF(MeterData!$D$2:$D$200=DAY($A55),MeterData!$I$2:$I$200,0))</f>
        <v>486431.99999999994</v>
      </c>
      <c r="D55">
        <f t="shared" si="0"/>
        <v>486.43199999999996</v>
      </c>
      <c r="E55">
        <f>IF(D55&gt;Inputs!$B$16,D55-Inputs!$B$16,0)</f>
        <v>0</v>
      </c>
    </row>
    <row r="56" spans="1:5" x14ac:dyDescent="0.25">
      <c r="A56" s="19">
        <f t="shared" si="3"/>
        <v>41611</v>
      </c>
      <c r="B56">
        <f t="shared" si="4"/>
        <v>5</v>
      </c>
      <c r="C56" s="20">
        <f t="array" ref="C56">SUM(IF(MeterData!$D$2:$D$200=DAY($A56),MeterData!$J$2:$J$200,0))</f>
        <v>485164.79999999999</v>
      </c>
      <c r="D56">
        <f t="shared" si="0"/>
        <v>485.16480000000001</v>
      </c>
      <c r="E56">
        <f>IF(D56&gt;Inputs!$B$16,D56-Inputs!$B$16,0)</f>
        <v>0</v>
      </c>
    </row>
    <row r="57" spans="1:5" x14ac:dyDescent="0.25">
      <c r="A57" s="19">
        <f t="shared" si="3"/>
        <v>41611</v>
      </c>
      <c r="B57">
        <f t="shared" si="4"/>
        <v>6</v>
      </c>
      <c r="C57" s="20">
        <f t="array" ref="C57">SUM(IF(MeterData!$D$2:$D$200=DAY($A57),MeterData!$K$2:$K$200,0))</f>
        <v>487872</v>
      </c>
      <c r="D57">
        <f t="shared" si="0"/>
        <v>487.87200000000001</v>
      </c>
      <c r="E57">
        <f>IF(D57&gt;Inputs!$B$16,D57-Inputs!$B$16,0)</f>
        <v>0</v>
      </c>
    </row>
    <row r="58" spans="1:5" x14ac:dyDescent="0.25">
      <c r="A58" s="19">
        <f t="shared" si="3"/>
        <v>41611</v>
      </c>
      <c r="B58">
        <f t="shared" si="4"/>
        <v>7</v>
      </c>
      <c r="C58" s="20">
        <f t="array" ref="C58">SUM(IF(MeterData!$D$2:$D$200=DAY($A58),MeterData!$L$2:$L$200,0))</f>
        <v>485740.79999999993</v>
      </c>
      <c r="D58">
        <f t="shared" si="0"/>
        <v>485.74079999999992</v>
      </c>
      <c r="E58">
        <f>IF(D58&gt;Inputs!$B$16,D58-Inputs!$B$16,0)</f>
        <v>0</v>
      </c>
    </row>
    <row r="59" spans="1:5" x14ac:dyDescent="0.25">
      <c r="A59" s="19">
        <f t="shared" si="3"/>
        <v>41611</v>
      </c>
      <c r="B59">
        <f t="shared" si="4"/>
        <v>8</v>
      </c>
      <c r="C59" s="20">
        <f t="array" ref="C59">SUM(IF(MeterData!$D$2:$D$200=DAY($A59),MeterData!$M$2:$M$200,0))</f>
        <v>472492.80000000005</v>
      </c>
      <c r="D59">
        <f t="shared" si="0"/>
        <v>472.49280000000005</v>
      </c>
      <c r="E59">
        <f>IF(D59&gt;Inputs!$B$16,D59-Inputs!$B$16,0)</f>
        <v>0</v>
      </c>
    </row>
    <row r="60" spans="1:5" x14ac:dyDescent="0.25">
      <c r="A60" s="19">
        <f t="shared" si="3"/>
        <v>41611</v>
      </c>
      <c r="B60">
        <f t="shared" si="4"/>
        <v>9</v>
      </c>
      <c r="C60" s="20">
        <f t="array" ref="C60">SUM(IF(MeterData!$D$2:$D$200=DAY($A60),MeterData!$N$2:$N$200,0))</f>
        <v>486259.19999999995</v>
      </c>
      <c r="D60">
        <f t="shared" si="0"/>
        <v>486.25919999999996</v>
      </c>
      <c r="E60">
        <f>IF(D60&gt;Inputs!$B$16,D60-Inputs!$B$16,0)</f>
        <v>0</v>
      </c>
    </row>
    <row r="61" spans="1:5" x14ac:dyDescent="0.25">
      <c r="A61" s="19">
        <f t="shared" si="3"/>
        <v>41611</v>
      </c>
      <c r="B61">
        <f t="shared" si="4"/>
        <v>10</v>
      </c>
      <c r="C61" s="20">
        <f t="array" ref="C61">SUM(IF(MeterData!$D$2:$D$200=DAY($A61),MeterData!$O$2:$O$200,0))</f>
        <v>486259.19999999995</v>
      </c>
      <c r="D61">
        <f t="shared" si="0"/>
        <v>486.25919999999996</v>
      </c>
      <c r="E61">
        <f>IF(D61&gt;Inputs!$B$16,D61-Inputs!$B$16,0)</f>
        <v>0</v>
      </c>
    </row>
    <row r="62" spans="1:5" x14ac:dyDescent="0.25">
      <c r="A62" s="19">
        <f t="shared" si="3"/>
        <v>41611</v>
      </c>
      <c r="B62">
        <f t="shared" si="4"/>
        <v>11</v>
      </c>
      <c r="C62" s="20">
        <f t="array" ref="C62">SUM(IF(MeterData!$D$2:$D$200=DAY($A62),MeterData!$P$2:$P$200,0))</f>
        <v>485798.39999999997</v>
      </c>
      <c r="D62">
        <f t="shared" si="0"/>
        <v>485.79839999999996</v>
      </c>
      <c r="E62">
        <f>IF(D62&gt;Inputs!$B$16,D62-Inputs!$B$16,0)</f>
        <v>0</v>
      </c>
    </row>
    <row r="63" spans="1:5" x14ac:dyDescent="0.25">
      <c r="A63" s="19">
        <f t="shared" si="3"/>
        <v>41611</v>
      </c>
      <c r="B63">
        <f t="shared" si="4"/>
        <v>12</v>
      </c>
      <c r="C63" s="20">
        <f t="array" ref="C63">SUM(IF(MeterData!$D$2:$D$200=DAY($A63),MeterData!$Q$2:$Q$200,0))</f>
        <v>484012.80000000005</v>
      </c>
      <c r="D63">
        <f t="shared" si="0"/>
        <v>484.01280000000003</v>
      </c>
      <c r="E63">
        <f>IF(D63&gt;Inputs!$B$16,D63-Inputs!$B$16,0)</f>
        <v>0</v>
      </c>
    </row>
    <row r="64" spans="1:5" x14ac:dyDescent="0.25">
      <c r="A64" s="19">
        <f t="shared" si="3"/>
        <v>41611</v>
      </c>
      <c r="B64">
        <f t="shared" si="4"/>
        <v>13</v>
      </c>
      <c r="C64" s="20">
        <f t="array" ref="C64">SUM(IF(MeterData!$D$2:$D$200=DAY($A64),MeterData!$R$2:$R$200,0))</f>
        <v>486374.40000000002</v>
      </c>
      <c r="D64">
        <f t="shared" si="0"/>
        <v>486.37440000000004</v>
      </c>
      <c r="E64">
        <f>IF(D64&gt;Inputs!$B$16,D64-Inputs!$B$16,0)</f>
        <v>0</v>
      </c>
    </row>
    <row r="65" spans="1:5" x14ac:dyDescent="0.25">
      <c r="A65" s="19">
        <f t="shared" si="3"/>
        <v>41611</v>
      </c>
      <c r="B65">
        <f t="shared" si="4"/>
        <v>14</v>
      </c>
      <c r="C65" s="20">
        <f t="array" ref="C65">SUM(IF(MeterData!$D$2:$D$200=DAY($A65),MeterData!$S$2:$S$200,0))</f>
        <v>486662.39999999997</v>
      </c>
      <c r="D65">
        <f t="shared" si="0"/>
        <v>486.66239999999999</v>
      </c>
      <c r="E65">
        <f>IF(D65&gt;Inputs!$B$16,D65-Inputs!$B$16,0)</f>
        <v>0</v>
      </c>
    </row>
    <row r="66" spans="1:5" x14ac:dyDescent="0.25">
      <c r="A66" s="19">
        <f t="shared" si="3"/>
        <v>41611</v>
      </c>
      <c r="B66">
        <f t="shared" si="4"/>
        <v>15</v>
      </c>
      <c r="C66" s="20">
        <f t="array" ref="C66">SUM(IF(MeterData!$D$2:$D$200=DAY($A66),MeterData!$T$2:$T$200,0))</f>
        <v>486662.40000000002</v>
      </c>
      <c r="D66">
        <f t="shared" si="0"/>
        <v>486.66240000000005</v>
      </c>
      <c r="E66">
        <f>IF(D66&gt;Inputs!$B$16,D66-Inputs!$B$16,0)</f>
        <v>0</v>
      </c>
    </row>
    <row r="67" spans="1:5" x14ac:dyDescent="0.25">
      <c r="A67" s="19">
        <f t="shared" si="3"/>
        <v>41611</v>
      </c>
      <c r="B67">
        <f t="shared" si="4"/>
        <v>16</v>
      </c>
      <c r="C67" s="20">
        <f t="array" ref="C67">SUM(IF(MeterData!$D$2:$D$200=DAY($A67),MeterData!$U$2:$U$200,0))</f>
        <v>485107.20000000001</v>
      </c>
      <c r="D67">
        <f t="shared" si="0"/>
        <v>485.10720000000003</v>
      </c>
      <c r="E67">
        <f>IF(D67&gt;Inputs!$B$16,D67-Inputs!$B$16,0)</f>
        <v>0</v>
      </c>
    </row>
    <row r="68" spans="1:5" x14ac:dyDescent="0.25">
      <c r="A68" s="19">
        <f t="shared" si="3"/>
        <v>41611</v>
      </c>
      <c r="B68">
        <f t="shared" si="4"/>
        <v>17</v>
      </c>
      <c r="C68" s="20">
        <f t="array" ref="C68">SUM(IF(MeterData!$D$2:$D$200=DAY($A68),MeterData!$V$2:$V$200,0))</f>
        <v>484300.80000000005</v>
      </c>
      <c r="D68">
        <f t="shared" si="0"/>
        <v>484.30080000000004</v>
      </c>
      <c r="E68">
        <f>IF(D68&gt;Inputs!$B$16,D68-Inputs!$B$16,0)</f>
        <v>0</v>
      </c>
    </row>
    <row r="69" spans="1:5" x14ac:dyDescent="0.25">
      <c r="A69" s="19">
        <f t="shared" si="3"/>
        <v>41611</v>
      </c>
      <c r="B69">
        <f t="shared" si="4"/>
        <v>18</v>
      </c>
      <c r="C69" s="20">
        <f t="array" ref="C69">SUM(IF(MeterData!$D$2:$D$200=DAY($A69),MeterData!$W$2:$W$200,0))</f>
        <v>484704</v>
      </c>
      <c r="D69">
        <f t="shared" ref="D69:D132" si="5">C69/1000</f>
        <v>484.70400000000001</v>
      </c>
      <c r="E69">
        <f>IF(D69&gt;Inputs!$B$16,D69-Inputs!$B$16,0)</f>
        <v>0</v>
      </c>
    </row>
    <row r="70" spans="1:5" x14ac:dyDescent="0.25">
      <c r="A70" s="19">
        <f t="shared" si="3"/>
        <v>41611</v>
      </c>
      <c r="B70">
        <f t="shared" si="4"/>
        <v>19</v>
      </c>
      <c r="C70" s="20">
        <f t="array" ref="C70">SUM(IF(MeterData!$D$2:$D$200=DAY($A70),MeterData!$X$2:$X$200,0))</f>
        <v>486201.60000000003</v>
      </c>
      <c r="D70">
        <f t="shared" si="5"/>
        <v>486.20160000000004</v>
      </c>
      <c r="E70">
        <f>IF(D70&gt;Inputs!$B$16,D70-Inputs!$B$16,0)</f>
        <v>0</v>
      </c>
    </row>
    <row r="71" spans="1:5" x14ac:dyDescent="0.25">
      <c r="A71" s="19">
        <f t="shared" si="3"/>
        <v>41611</v>
      </c>
      <c r="B71">
        <f t="shared" si="4"/>
        <v>20</v>
      </c>
      <c r="C71" s="20">
        <f t="array" ref="C71">SUM(IF(MeterData!$D$2:$D$200=DAY($A71),MeterData!$Y$2:$Y$200,0))</f>
        <v>483897.60000000003</v>
      </c>
      <c r="D71">
        <f t="shared" si="5"/>
        <v>483.89760000000001</v>
      </c>
      <c r="E71">
        <f>IF(D71&gt;Inputs!$B$16,D71-Inputs!$B$16,0)</f>
        <v>0</v>
      </c>
    </row>
    <row r="72" spans="1:5" x14ac:dyDescent="0.25">
      <c r="A72" s="19">
        <f t="shared" si="3"/>
        <v>41611</v>
      </c>
      <c r="B72">
        <f t="shared" si="4"/>
        <v>21</v>
      </c>
      <c r="C72" s="20">
        <f t="array" ref="C72">SUM(IF(MeterData!$D$2:$D$200=DAY($A72),MeterData!$Z$2:$Z$200,0))</f>
        <v>484992</v>
      </c>
      <c r="D72">
        <f t="shared" si="5"/>
        <v>484.99200000000002</v>
      </c>
      <c r="E72">
        <f>IF(D72&gt;Inputs!$B$16,D72-Inputs!$B$16,0)</f>
        <v>0</v>
      </c>
    </row>
    <row r="73" spans="1:5" x14ac:dyDescent="0.25">
      <c r="A73" s="19">
        <f t="shared" si="3"/>
        <v>41611</v>
      </c>
      <c r="B73">
        <f t="shared" si="4"/>
        <v>22</v>
      </c>
      <c r="C73" s="20">
        <f t="array" ref="C73">SUM(IF(MeterData!$D$2:$D$200=DAY($A73),MeterData!$AA$2:$AA$200,0))</f>
        <v>483033.59999999998</v>
      </c>
      <c r="D73">
        <f t="shared" si="5"/>
        <v>483.03359999999998</v>
      </c>
      <c r="E73">
        <f>IF(D73&gt;Inputs!$B$16,D73-Inputs!$B$16,0)</f>
        <v>0</v>
      </c>
    </row>
    <row r="74" spans="1:5" x14ac:dyDescent="0.25">
      <c r="A74" s="19">
        <f t="shared" si="3"/>
        <v>41611</v>
      </c>
      <c r="B74">
        <f t="shared" si="4"/>
        <v>23</v>
      </c>
      <c r="C74" s="20">
        <f t="array" ref="C74">SUM(IF(MeterData!$D$2:$D$200=DAY($A74),MeterData!$AB$2:$AB$200,0))</f>
        <v>482745.60000000003</v>
      </c>
      <c r="D74">
        <f t="shared" si="5"/>
        <v>482.74560000000002</v>
      </c>
      <c r="E74">
        <f>IF(D74&gt;Inputs!$B$16,D74-Inputs!$B$16,0)</f>
        <v>0</v>
      </c>
    </row>
    <row r="75" spans="1:5" x14ac:dyDescent="0.25">
      <c r="A75" s="19">
        <f t="shared" si="3"/>
        <v>41611</v>
      </c>
      <c r="B75">
        <f t="shared" si="4"/>
        <v>24</v>
      </c>
      <c r="C75" s="20">
        <f t="array" ref="C75">SUM(IF(MeterData!$D$2:$D$200=DAY($A75),MeterData!$AC$2:$AC$200,0))</f>
        <v>484070.40000000002</v>
      </c>
      <c r="D75">
        <f t="shared" si="5"/>
        <v>484.07040000000001</v>
      </c>
      <c r="E75">
        <f>IF(D75&gt;Inputs!$B$16,D75-Inputs!$B$16,0)</f>
        <v>0</v>
      </c>
    </row>
    <row r="76" spans="1:5" x14ac:dyDescent="0.25">
      <c r="A76" s="19">
        <f t="shared" si="3"/>
        <v>41612</v>
      </c>
      <c r="B76">
        <f t="shared" si="4"/>
        <v>1</v>
      </c>
      <c r="C76" s="20">
        <f t="array" ref="C76">SUM(IF(MeterData!$D$2:$D$200=DAY($A76),MeterData!$F$2:$F$200,0))</f>
        <v>483436.79999999999</v>
      </c>
      <c r="D76">
        <f t="shared" si="5"/>
        <v>483.43680000000001</v>
      </c>
      <c r="E76">
        <f>IF(D76&gt;Inputs!$B$16,D76-Inputs!$B$16,0)</f>
        <v>0</v>
      </c>
    </row>
    <row r="77" spans="1:5" x14ac:dyDescent="0.25">
      <c r="A77" s="19">
        <f t="shared" si="3"/>
        <v>41612</v>
      </c>
      <c r="B77">
        <f t="shared" si="4"/>
        <v>2</v>
      </c>
      <c r="C77" s="20">
        <f t="array" ref="C77">SUM(IF(MeterData!$D$2:$D$200=DAY($A77),MeterData!$G$2:$G$200,0))</f>
        <v>483552</v>
      </c>
      <c r="D77">
        <f t="shared" si="5"/>
        <v>483.55200000000002</v>
      </c>
      <c r="E77">
        <f>IF(D77&gt;Inputs!$B$16,D77-Inputs!$B$16,0)</f>
        <v>0</v>
      </c>
    </row>
    <row r="78" spans="1:5" x14ac:dyDescent="0.25">
      <c r="A78" s="19">
        <f t="shared" si="3"/>
        <v>41612</v>
      </c>
      <c r="B78">
        <f t="shared" si="4"/>
        <v>3</v>
      </c>
      <c r="C78" s="20">
        <f t="array" ref="C78">SUM(IF(MeterData!$D$2:$D$200=DAY($A78),MeterData!$H$2:$H$200,0))</f>
        <v>482457.59999999998</v>
      </c>
      <c r="D78">
        <f t="shared" si="5"/>
        <v>482.45759999999996</v>
      </c>
      <c r="E78">
        <f>IF(D78&gt;Inputs!$B$16,D78-Inputs!$B$16,0)</f>
        <v>0</v>
      </c>
    </row>
    <row r="79" spans="1:5" x14ac:dyDescent="0.25">
      <c r="A79" s="19">
        <f t="shared" si="3"/>
        <v>41612</v>
      </c>
      <c r="B79">
        <f t="shared" si="4"/>
        <v>4</v>
      </c>
      <c r="C79" s="20">
        <f t="array" ref="C79">SUM(IF(MeterData!$D$2:$D$200=DAY($A79),MeterData!$I$2:$I$200,0))</f>
        <v>481881.60000000003</v>
      </c>
      <c r="D79">
        <f t="shared" si="5"/>
        <v>481.88160000000005</v>
      </c>
      <c r="E79">
        <f>IF(D79&gt;Inputs!$B$16,D79-Inputs!$B$16,0)</f>
        <v>0</v>
      </c>
    </row>
    <row r="80" spans="1:5" x14ac:dyDescent="0.25">
      <c r="A80" s="19">
        <f t="shared" si="3"/>
        <v>41612</v>
      </c>
      <c r="B80">
        <f t="shared" si="4"/>
        <v>5</v>
      </c>
      <c r="C80" s="20">
        <f t="array" ref="C80">SUM(IF(MeterData!$D$2:$D$200=DAY($A80),MeterData!$J$2:$J$200,0))</f>
        <v>485222.39999999991</v>
      </c>
      <c r="D80">
        <f t="shared" si="5"/>
        <v>485.22239999999988</v>
      </c>
      <c r="E80">
        <f>IF(D80&gt;Inputs!$B$16,D80-Inputs!$B$16,0)</f>
        <v>0</v>
      </c>
    </row>
    <row r="81" spans="1:5" x14ac:dyDescent="0.25">
      <c r="A81" s="19">
        <f t="shared" si="3"/>
        <v>41612</v>
      </c>
      <c r="B81">
        <f t="shared" si="4"/>
        <v>6</v>
      </c>
      <c r="C81" s="20">
        <f t="array" ref="C81">SUM(IF(MeterData!$D$2:$D$200=DAY($A81),MeterData!$K$2:$K$200,0))</f>
        <v>484761.59999999998</v>
      </c>
      <c r="D81">
        <f t="shared" si="5"/>
        <v>484.76159999999999</v>
      </c>
      <c r="E81">
        <f>IF(D81&gt;Inputs!$B$16,D81-Inputs!$B$16,0)</f>
        <v>0</v>
      </c>
    </row>
    <row r="82" spans="1:5" x14ac:dyDescent="0.25">
      <c r="A82" s="19">
        <f t="shared" si="3"/>
        <v>41612</v>
      </c>
      <c r="B82">
        <f t="shared" si="4"/>
        <v>7</v>
      </c>
      <c r="C82" s="20">
        <f t="array" ref="C82">SUM(IF(MeterData!$D$2:$D$200=DAY($A82),MeterData!$L$2:$L$200,0))</f>
        <v>483782.39999999997</v>
      </c>
      <c r="D82">
        <f t="shared" si="5"/>
        <v>483.78239999999994</v>
      </c>
      <c r="E82">
        <f>IF(D82&gt;Inputs!$B$16,D82-Inputs!$B$16,0)</f>
        <v>0</v>
      </c>
    </row>
    <row r="83" spans="1:5" x14ac:dyDescent="0.25">
      <c r="A83" s="19">
        <f t="shared" si="3"/>
        <v>41612</v>
      </c>
      <c r="B83">
        <f t="shared" si="4"/>
        <v>8</v>
      </c>
      <c r="C83" s="20">
        <f t="array" ref="C83">SUM(IF(MeterData!$D$2:$D$200=DAY($A83),MeterData!$M$2:$M$200,0))</f>
        <v>474335.99999999994</v>
      </c>
      <c r="D83">
        <f t="shared" si="5"/>
        <v>474.33599999999996</v>
      </c>
      <c r="E83">
        <f>IF(D83&gt;Inputs!$B$16,D83-Inputs!$B$16,0)</f>
        <v>0</v>
      </c>
    </row>
    <row r="84" spans="1:5" x14ac:dyDescent="0.25">
      <c r="A84" s="19">
        <f t="shared" si="3"/>
        <v>41612</v>
      </c>
      <c r="B84">
        <f t="shared" si="4"/>
        <v>9</v>
      </c>
      <c r="C84" s="20">
        <f t="array" ref="C84">SUM(IF(MeterData!$D$2:$D$200=DAY($A84),MeterData!$N$2:$N$200,0))</f>
        <v>486547.20000000001</v>
      </c>
      <c r="D84">
        <f t="shared" si="5"/>
        <v>486.54720000000003</v>
      </c>
      <c r="E84">
        <f>IF(D84&gt;Inputs!$B$16,D84-Inputs!$B$16,0)</f>
        <v>0</v>
      </c>
    </row>
    <row r="85" spans="1:5" x14ac:dyDescent="0.25">
      <c r="A85" s="19">
        <f t="shared" si="3"/>
        <v>41612</v>
      </c>
      <c r="B85">
        <f t="shared" si="4"/>
        <v>10</v>
      </c>
      <c r="C85" s="20">
        <f t="array" ref="C85">SUM(IF(MeterData!$D$2:$D$200=DAY($A85),MeterData!$O$2:$O$200,0))</f>
        <v>485798.39999999997</v>
      </c>
      <c r="D85">
        <f t="shared" si="5"/>
        <v>485.79839999999996</v>
      </c>
      <c r="E85">
        <f>IF(D85&gt;Inputs!$B$16,D85-Inputs!$B$16,0)</f>
        <v>0</v>
      </c>
    </row>
    <row r="86" spans="1:5" x14ac:dyDescent="0.25">
      <c r="A86" s="19">
        <f t="shared" si="3"/>
        <v>41612</v>
      </c>
      <c r="B86">
        <f t="shared" si="4"/>
        <v>11</v>
      </c>
      <c r="C86" s="20">
        <f t="array" ref="C86">SUM(IF(MeterData!$D$2:$D$200=DAY($A86),MeterData!$P$2:$P$200,0))</f>
        <v>485971.20000000001</v>
      </c>
      <c r="D86">
        <f t="shared" si="5"/>
        <v>485.97120000000001</v>
      </c>
      <c r="E86">
        <f>IF(D86&gt;Inputs!$B$16,D86-Inputs!$B$16,0)</f>
        <v>0</v>
      </c>
    </row>
    <row r="87" spans="1:5" x14ac:dyDescent="0.25">
      <c r="A87" s="19">
        <f t="shared" si="3"/>
        <v>41612</v>
      </c>
      <c r="B87">
        <f t="shared" si="4"/>
        <v>12</v>
      </c>
      <c r="C87" s="20">
        <f t="array" ref="C87">SUM(IF(MeterData!$D$2:$D$200=DAY($A87),MeterData!$Q$2:$Q$200,0))</f>
        <v>483494.40000000002</v>
      </c>
      <c r="D87">
        <f t="shared" si="5"/>
        <v>483.49440000000004</v>
      </c>
      <c r="E87">
        <f>IF(D87&gt;Inputs!$B$16,D87-Inputs!$B$16,0)</f>
        <v>0</v>
      </c>
    </row>
    <row r="88" spans="1:5" x14ac:dyDescent="0.25">
      <c r="A88" s="19">
        <f t="shared" si="3"/>
        <v>41612</v>
      </c>
      <c r="B88">
        <f t="shared" si="4"/>
        <v>13</v>
      </c>
      <c r="C88" s="20">
        <f t="array" ref="C88">SUM(IF(MeterData!$D$2:$D$200=DAY($A88),MeterData!$R$2:$R$200,0))</f>
        <v>483897.59999999998</v>
      </c>
      <c r="D88">
        <f t="shared" si="5"/>
        <v>483.89759999999995</v>
      </c>
      <c r="E88">
        <f>IF(D88&gt;Inputs!$B$16,D88-Inputs!$B$16,0)</f>
        <v>0</v>
      </c>
    </row>
    <row r="89" spans="1:5" x14ac:dyDescent="0.25">
      <c r="A89" s="19">
        <f t="shared" si="3"/>
        <v>41612</v>
      </c>
      <c r="B89">
        <f t="shared" si="4"/>
        <v>14</v>
      </c>
      <c r="C89" s="20">
        <f t="array" ref="C89">SUM(IF(MeterData!$D$2:$D$200=DAY($A89),MeterData!$S$2:$S$200,0))</f>
        <v>481881.60000000003</v>
      </c>
      <c r="D89">
        <f t="shared" si="5"/>
        <v>481.88160000000005</v>
      </c>
      <c r="E89">
        <f>IF(D89&gt;Inputs!$B$16,D89-Inputs!$B$16,0)</f>
        <v>0</v>
      </c>
    </row>
    <row r="90" spans="1:5" x14ac:dyDescent="0.25">
      <c r="A90" s="19">
        <f t="shared" si="3"/>
        <v>41612</v>
      </c>
      <c r="B90">
        <f t="shared" si="4"/>
        <v>15</v>
      </c>
      <c r="C90" s="20">
        <f t="array" ref="C90">SUM(IF(MeterData!$D$2:$D$200=DAY($A90),MeterData!$T$2:$T$200,0))</f>
        <v>485798.40000000002</v>
      </c>
      <c r="D90">
        <f t="shared" si="5"/>
        <v>485.79840000000002</v>
      </c>
      <c r="E90">
        <f>IF(D90&gt;Inputs!$B$16,D90-Inputs!$B$16,0)</f>
        <v>0</v>
      </c>
    </row>
    <row r="91" spans="1:5" x14ac:dyDescent="0.25">
      <c r="A91" s="19">
        <f t="shared" si="3"/>
        <v>41612</v>
      </c>
      <c r="B91">
        <f t="shared" si="4"/>
        <v>16</v>
      </c>
      <c r="C91" s="20">
        <f t="array" ref="C91">SUM(IF(MeterData!$D$2:$D$200=DAY($A91),MeterData!$U$2:$U$200,0))</f>
        <v>487468.79999999999</v>
      </c>
      <c r="D91">
        <f t="shared" si="5"/>
        <v>487.46879999999999</v>
      </c>
      <c r="E91">
        <f>IF(D91&gt;Inputs!$B$16,D91-Inputs!$B$16,0)</f>
        <v>0</v>
      </c>
    </row>
    <row r="92" spans="1:5" x14ac:dyDescent="0.25">
      <c r="A92" s="19">
        <f t="shared" si="3"/>
        <v>41612</v>
      </c>
      <c r="B92">
        <f t="shared" si="4"/>
        <v>17</v>
      </c>
      <c r="C92" s="20">
        <f t="array" ref="C92">SUM(IF(MeterData!$D$2:$D$200=DAY($A92),MeterData!$V$2:$V$200,0))</f>
        <v>483379.20000000001</v>
      </c>
      <c r="D92">
        <f t="shared" si="5"/>
        <v>483.37920000000003</v>
      </c>
      <c r="E92">
        <f>IF(D92&gt;Inputs!$B$16,D92-Inputs!$B$16,0)</f>
        <v>0</v>
      </c>
    </row>
    <row r="93" spans="1:5" x14ac:dyDescent="0.25">
      <c r="A93" s="19">
        <f t="shared" ref="A93:A156" si="6">A69+1</f>
        <v>41612</v>
      </c>
      <c r="B93">
        <f t="shared" ref="B93:B156" si="7">B69</f>
        <v>18</v>
      </c>
      <c r="C93" s="20">
        <f t="array" ref="C93">SUM(IF(MeterData!$D$2:$D$200=DAY($A93),MeterData!$W$2:$W$200,0))</f>
        <v>485856</v>
      </c>
      <c r="D93">
        <f t="shared" si="5"/>
        <v>485.85599999999999</v>
      </c>
      <c r="E93">
        <f>IF(D93&gt;Inputs!$B$16,D93-Inputs!$B$16,0)</f>
        <v>0</v>
      </c>
    </row>
    <row r="94" spans="1:5" x14ac:dyDescent="0.25">
      <c r="A94" s="19">
        <f t="shared" si="6"/>
        <v>41612</v>
      </c>
      <c r="B94">
        <f t="shared" si="7"/>
        <v>19</v>
      </c>
      <c r="C94" s="20">
        <f t="array" ref="C94">SUM(IF(MeterData!$D$2:$D$200=DAY($A94),MeterData!$X$2:$X$200,0))</f>
        <v>487238.40000000002</v>
      </c>
      <c r="D94">
        <f t="shared" si="5"/>
        <v>487.23840000000001</v>
      </c>
      <c r="E94">
        <f>IF(D94&gt;Inputs!$B$16,D94-Inputs!$B$16,0)</f>
        <v>0</v>
      </c>
    </row>
    <row r="95" spans="1:5" x14ac:dyDescent="0.25">
      <c r="A95" s="19">
        <f t="shared" si="6"/>
        <v>41612</v>
      </c>
      <c r="B95">
        <f t="shared" si="7"/>
        <v>20</v>
      </c>
      <c r="C95" s="20">
        <f t="array" ref="C95">SUM(IF(MeterData!$D$2:$D$200=DAY($A95),MeterData!$Y$2:$Y$200,0))</f>
        <v>485164.80000000005</v>
      </c>
      <c r="D95">
        <f t="shared" si="5"/>
        <v>485.16480000000007</v>
      </c>
      <c r="E95">
        <f>IF(D95&gt;Inputs!$B$16,D95-Inputs!$B$16,0)</f>
        <v>0</v>
      </c>
    </row>
    <row r="96" spans="1:5" x14ac:dyDescent="0.25">
      <c r="A96" s="19">
        <f t="shared" si="6"/>
        <v>41612</v>
      </c>
      <c r="B96">
        <f t="shared" si="7"/>
        <v>21</v>
      </c>
      <c r="C96" s="20">
        <f t="array" ref="C96">SUM(IF(MeterData!$D$2:$D$200=DAY($A96),MeterData!$Z$2:$Z$200,0))</f>
        <v>485855.99999999994</v>
      </c>
      <c r="D96">
        <f t="shared" si="5"/>
        <v>485.85599999999994</v>
      </c>
      <c r="E96">
        <f>IF(D96&gt;Inputs!$B$16,D96-Inputs!$B$16,0)</f>
        <v>0</v>
      </c>
    </row>
    <row r="97" spans="1:5" x14ac:dyDescent="0.25">
      <c r="A97" s="19">
        <f t="shared" si="6"/>
        <v>41612</v>
      </c>
      <c r="B97">
        <f t="shared" si="7"/>
        <v>22</v>
      </c>
      <c r="C97" s="20">
        <f t="array" ref="C97">SUM(IF(MeterData!$D$2:$D$200=DAY($A97),MeterData!$AA$2:$AA$200,0))</f>
        <v>486489.60000000003</v>
      </c>
      <c r="D97">
        <f t="shared" si="5"/>
        <v>486.48960000000005</v>
      </c>
      <c r="E97">
        <f>IF(D97&gt;Inputs!$B$16,D97-Inputs!$B$16,0)</f>
        <v>0</v>
      </c>
    </row>
    <row r="98" spans="1:5" x14ac:dyDescent="0.25">
      <c r="A98" s="19">
        <f t="shared" si="6"/>
        <v>41612</v>
      </c>
      <c r="B98">
        <f t="shared" si="7"/>
        <v>23</v>
      </c>
      <c r="C98" s="20">
        <f t="array" ref="C98">SUM(IF(MeterData!$D$2:$D$200=DAY($A98),MeterData!$AB$2:$AB$200,0))</f>
        <v>483667.19999999995</v>
      </c>
      <c r="D98">
        <f t="shared" si="5"/>
        <v>483.66719999999998</v>
      </c>
      <c r="E98">
        <f>IF(D98&gt;Inputs!$B$16,D98-Inputs!$B$16,0)</f>
        <v>0</v>
      </c>
    </row>
    <row r="99" spans="1:5" x14ac:dyDescent="0.25">
      <c r="A99" s="19">
        <f t="shared" si="6"/>
        <v>41612</v>
      </c>
      <c r="B99">
        <f t="shared" si="7"/>
        <v>24</v>
      </c>
      <c r="C99" s="20">
        <f t="array" ref="C99">SUM(IF(MeterData!$D$2:$D$200=DAY($A99),MeterData!$AC$2:$AC$200,0))</f>
        <v>487411.19999999995</v>
      </c>
      <c r="D99">
        <f t="shared" si="5"/>
        <v>487.41119999999995</v>
      </c>
      <c r="E99">
        <f>IF(D99&gt;Inputs!$B$16,D99-Inputs!$B$16,0)</f>
        <v>0</v>
      </c>
    </row>
    <row r="100" spans="1:5" x14ac:dyDescent="0.25">
      <c r="A100" s="19">
        <f t="shared" si="6"/>
        <v>41613</v>
      </c>
      <c r="B100">
        <f t="shared" si="7"/>
        <v>1</v>
      </c>
      <c r="C100" s="20">
        <f t="array" ref="C100">SUM(IF(MeterData!$D$2:$D$200=DAY($A100),MeterData!$F$2:$F$200,0))</f>
        <v>486316.80000000005</v>
      </c>
      <c r="D100">
        <f t="shared" si="5"/>
        <v>486.31680000000006</v>
      </c>
      <c r="E100">
        <f>IF(D100&gt;Inputs!$B$16,D100-Inputs!$B$16,0)</f>
        <v>0</v>
      </c>
    </row>
    <row r="101" spans="1:5" x14ac:dyDescent="0.25">
      <c r="A101" s="19">
        <f t="shared" si="6"/>
        <v>41613</v>
      </c>
      <c r="B101">
        <f t="shared" si="7"/>
        <v>2</v>
      </c>
      <c r="C101" s="20">
        <f t="array" ref="C101">SUM(IF(MeterData!$D$2:$D$200=DAY($A101),MeterData!$G$2:$G$200,0))</f>
        <v>485971.20000000001</v>
      </c>
      <c r="D101">
        <f t="shared" si="5"/>
        <v>485.97120000000001</v>
      </c>
      <c r="E101">
        <f>IF(D101&gt;Inputs!$B$16,D101-Inputs!$B$16,0)</f>
        <v>0</v>
      </c>
    </row>
    <row r="102" spans="1:5" x14ac:dyDescent="0.25">
      <c r="A102" s="19">
        <f t="shared" si="6"/>
        <v>41613</v>
      </c>
      <c r="B102">
        <f t="shared" si="7"/>
        <v>3</v>
      </c>
      <c r="C102" s="20">
        <f t="array" ref="C102">SUM(IF(MeterData!$D$2:$D$200=DAY($A102),MeterData!$H$2:$H$200,0))</f>
        <v>485049.59999999998</v>
      </c>
      <c r="D102">
        <f t="shared" si="5"/>
        <v>485.0496</v>
      </c>
      <c r="E102">
        <f>IF(D102&gt;Inputs!$B$16,D102-Inputs!$B$16,0)</f>
        <v>0</v>
      </c>
    </row>
    <row r="103" spans="1:5" x14ac:dyDescent="0.25">
      <c r="A103" s="19">
        <f t="shared" si="6"/>
        <v>41613</v>
      </c>
      <c r="B103">
        <f t="shared" si="7"/>
        <v>4</v>
      </c>
      <c r="C103" s="20">
        <f t="array" ref="C103">SUM(IF(MeterData!$D$2:$D$200=DAY($A103),MeterData!$I$2:$I$200,0))</f>
        <v>485798.39999999997</v>
      </c>
      <c r="D103">
        <f t="shared" si="5"/>
        <v>485.79839999999996</v>
      </c>
      <c r="E103">
        <f>IF(D103&gt;Inputs!$B$16,D103-Inputs!$B$16,0)</f>
        <v>0</v>
      </c>
    </row>
    <row r="104" spans="1:5" x14ac:dyDescent="0.25">
      <c r="A104" s="19">
        <f t="shared" si="6"/>
        <v>41613</v>
      </c>
      <c r="B104">
        <f t="shared" si="7"/>
        <v>5</v>
      </c>
      <c r="C104" s="20">
        <f t="array" ref="C104">SUM(IF(MeterData!$D$2:$D$200=DAY($A104),MeterData!$J$2:$J$200,0))</f>
        <v>481305.60000000003</v>
      </c>
      <c r="D104">
        <f t="shared" si="5"/>
        <v>481.30560000000003</v>
      </c>
      <c r="E104">
        <f>IF(D104&gt;Inputs!$B$16,D104-Inputs!$B$16,0)</f>
        <v>0</v>
      </c>
    </row>
    <row r="105" spans="1:5" x14ac:dyDescent="0.25">
      <c r="A105" s="19">
        <f t="shared" si="6"/>
        <v>41613</v>
      </c>
      <c r="B105">
        <f t="shared" si="7"/>
        <v>6</v>
      </c>
      <c r="C105" s="20">
        <f t="array" ref="C105">SUM(IF(MeterData!$D$2:$D$200=DAY($A105),MeterData!$K$2:$K$200,0))</f>
        <v>464832</v>
      </c>
      <c r="D105">
        <f t="shared" si="5"/>
        <v>464.83199999999999</v>
      </c>
      <c r="E105">
        <f>IF(D105&gt;Inputs!$B$16,D105-Inputs!$B$16,0)</f>
        <v>0</v>
      </c>
    </row>
    <row r="106" spans="1:5" x14ac:dyDescent="0.25">
      <c r="A106" s="19">
        <f t="shared" si="6"/>
        <v>41613</v>
      </c>
      <c r="B106">
        <f t="shared" si="7"/>
        <v>7</v>
      </c>
      <c r="C106" s="20">
        <f t="array" ref="C106">SUM(IF(MeterData!$D$2:$D$200=DAY($A106),MeterData!$L$2:$L$200,0))</f>
        <v>481766.40000000002</v>
      </c>
      <c r="D106">
        <f t="shared" si="5"/>
        <v>481.76640000000003</v>
      </c>
      <c r="E106">
        <f>IF(D106&gt;Inputs!$B$16,D106-Inputs!$B$16,0)</f>
        <v>0</v>
      </c>
    </row>
    <row r="107" spans="1:5" x14ac:dyDescent="0.25">
      <c r="A107" s="19">
        <f t="shared" si="6"/>
        <v>41613</v>
      </c>
      <c r="B107">
        <f t="shared" si="7"/>
        <v>8</v>
      </c>
      <c r="C107" s="20">
        <f t="array" ref="C107">SUM(IF(MeterData!$D$2:$D$200=DAY($A107),MeterData!$M$2:$M$200,0))</f>
        <v>481996.80000000005</v>
      </c>
      <c r="D107">
        <f t="shared" si="5"/>
        <v>481.99680000000006</v>
      </c>
      <c r="E107">
        <f>IF(D107&gt;Inputs!$B$16,D107-Inputs!$B$16,0)</f>
        <v>0</v>
      </c>
    </row>
    <row r="108" spans="1:5" x14ac:dyDescent="0.25">
      <c r="A108" s="19">
        <f t="shared" si="6"/>
        <v>41613</v>
      </c>
      <c r="B108">
        <f t="shared" si="7"/>
        <v>9</v>
      </c>
      <c r="C108" s="20">
        <f t="array" ref="C108">SUM(IF(MeterData!$D$2:$D$200=DAY($A108),MeterData!$N$2:$N$200,0))</f>
        <v>484473.60000000003</v>
      </c>
      <c r="D108">
        <f t="shared" si="5"/>
        <v>484.47360000000003</v>
      </c>
      <c r="E108">
        <f>IF(D108&gt;Inputs!$B$16,D108-Inputs!$B$16,0)</f>
        <v>0</v>
      </c>
    </row>
    <row r="109" spans="1:5" x14ac:dyDescent="0.25">
      <c r="A109" s="19">
        <f t="shared" si="6"/>
        <v>41613</v>
      </c>
      <c r="B109">
        <f t="shared" si="7"/>
        <v>10</v>
      </c>
      <c r="C109" s="20">
        <f t="array" ref="C109">SUM(IF(MeterData!$D$2:$D$200=DAY($A109),MeterData!$O$2:$O$200,0))</f>
        <v>484704</v>
      </c>
      <c r="D109">
        <f t="shared" si="5"/>
        <v>484.70400000000001</v>
      </c>
      <c r="E109">
        <f>IF(D109&gt;Inputs!$B$16,D109-Inputs!$B$16,0)</f>
        <v>0</v>
      </c>
    </row>
    <row r="110" spans="1:5" x14ac:dyDescent="0.25">
      <c r="A110" s="19">
        <f t="shared" si="6"/>
        <v>41613</v>
      </c>
      <c r="B110">
        <f t="shared" si="7"/>
        <v>11</v>
      </c>
      <c r="C110" s="20">
        <f t="array" ref="C110">SUM(IF(MeterData!$D$2:$D$200=DAY($A110),MeterData!$P$2:$P$200,0))</f>
        <v>486489.59999999998</v>
      </c>
      <c r="D110">
        <f t="shared" si="5"/>
        <v>486.4896</v>
      </c>
      <c r="E110">
        <f>IF(D110&gt;Inputs!$B$16,D110-Inputs!$B$16,0)</f>
        <v>0</v>
      </c>
    </row>
    <row r="111" spans="1:5" x14ac:dyDescent="0.25">
      <c r="A111" s="19">
        <f t="shared" si="6"/>
        <v>41613</v>
      </c>
      <c r="B111">
        <f t="shared" si="7"/>
        <v>12</v>
      </c>
      <c r="C111" s="20">
        <f t="array" ref="C111">SUM(IF(MeterData!$D$2:$D$200=DAY($A111),MeterData!$Q$2:$Q$200,0))</f>
        <v>473644.79999999999</v>
      </c>
      <c r="D111">
        <f t="shared" si="5"/>
        <v>473.64479999999998</v>
      </c>
      <c r="E111">
        <f>IF(D111&gt;Inputs!$B$16,D111-Inputs!$B$16,0)</f>
        <v>0</v>
      </c>
    </row>
    <row r="112" spans="1:5" x14ac:dyDescent="0.25">
      <c r="A112" s="19">
        <f t="shared" si="6"/>
        <v>41613</v>
      </c>
      <c r="B112">
        <f t="shared" si="7"/>
        <v>13</v>
      </c>
      <c r="C112" s="20">
        <f t="array" ref="C112">SUM(IF(MeterData!$D$2:$D$200=DAY($A112),MeterData!$R$2:$R$200,0))</f>
        <v>484991.99999999994</v>
      </c>
      <c r="D112">
        <f t="shared" si="5"/>
        <v>484.99199999999996</v>
      </c>
      <c r="E112">
        <f>IF(D112&gt;Inputs!$B$16,D112-Inputs!$B$16,0)</f>
        <v>0</v>
      </c>
    </row>
    <row r="113" spans="1:5" x14ac:dyDescent="0.25">
      <c r="A113" s="19">
        <f t="shared" si="6"/>
        <v>41613</v>
      </c>
      <c r="B113">
        <f t="shared" si="7"/>
        <v>14</v>
      </c>
      <c r="C113" s="20">
        <f t="array" ref="C113">SUM(IF(MeterData!$D$2:$D$200=DAY($A113),MeterData!$S$2:$S$200,0))</f>
        <v>487641.60000000003</v>
      </c>
      <c r="D113">
        <f t="shared" si="5"/>
        <v>487.64160000000004</v>
      </c>
      <c r="E113">
        <f>IF(D113&gt;Inputs!$B$16,D113-Inputs!$B$16,0)</f>
        <v>0</v>
      </c>
    </row>
    <row r="114" spans="1:5" x14ac:dyDescent="0.25">
      <c r="A114" s="19">
        <f t="shared" si="6"/>
        <v>41613</v>
      </c>
      <c r="B114">
        <f t="shared" si="7"/>
        <v>15</v>
      </c>
      <c r="C114" s="20">
        <f t="array" ref="C114">SUM(IF(MeterData!$D$2:$D$200=DAY($A114),MeterData!$T$2:$T$200,0))</f>
        <v>485452.79999999993</v>
      </c>
      <c r="D114">
        <f t="shared" si="5"/>
        <v>485.45279999999991</v>
      </c>
      <c r="E114">
        <f>IF(D114&gt;Inputs!$B$16,D114-Inputs!$B$16,0)</f>
        <v>0</v>
      </c>
    </row>
    <row r="115" spans="1:5" x14ac:dyDescent="0.25">
      <c r="A115" s="19">
        <f t="shared" si="6"/>
        <v>41613</v>
      </c>
      <c r="B115">
        <f t="shared" si="7"/>
        <v>16</v>
      </c>
      <c r="C115" s="20">
        <f t="array" ref="C115">SUM(IF(MeterData!$D$2:$D$200=DAY($A115),MeterData!$U$2:$U$200,0))</f>
        <v>486086.40000000002</v>
      </c>
      <c r="D115">
        <f t="shared" si="5"/>
        <v>486.08640000000003</v>
      </c>
      <c r="E115">
        <f>IF(D115&gt;Inputs!$B$16,D115-Inputs!$B$16,0)</f>
        <v>0</v>
      </c>
    </row>
    <row r="116" spans="1:5" x14ac:dyDescent="0.25">
      <c r="A116" s="19">
        <f t="shared" si="6"/>
        <v>41613</v>
      </c>
      <c r="B116">
        <f t="shared" si="7"/>
        <v>17</v>
      </c>
      <c r="C116" s="20">
        <f t="array" ref="C116">SUM(IF(MeterData!$D$2:$D$200=DAY($A116),MeterData!$V$2:$V$200,0))</f>
        <v>485395.19999999995</v>
      </c>
      <c r="D116">
        <f t="shared" si="5"/>
        <v>485.39519999999993</v>
      </c>
      <c r="E116">
        <f>IF(D116&gt;Inputs!$B$16,D116-Inputs!$B$16,0)</f>
        <v>0</v>
      </c>
    </row>
    <row r="117" spans="1:5" x14ac:dyDescent="0.25">
      <c r="A117" s="19">
        <f t="shared" si="6"/>
        <v>41613</v>
      </c>
      <c r="B117">
        <f t="shared" si="7"/>
        <v>18</v>
      </c>
      <c r="C117" s="20">
        <f t="array" ref="C117">SUM(IF(MeterData!$D$2:$D$200=DAY($A117),MeterData!$W$2:$W$200,0))</f>
        <v>487296.00000000006</v>
      </c>
      <c r="D117">
        <f t="shared" si="5"/>
        <v>487.29600000000005</v>
      </c>
      <c r="E117">
        <f>IF(D117&gt;Inputs!$B$16,D117-Inputs!$B$16,0)</f>
        <v>0</v>
      </c>
    </row>
    <row r="118" spans="1:5" x14ac:dyDescent="0.25">
      <c r="A118" s="19">
        <f t="shared" si="6"/>
        <v>41613</v>
      </c>
      <c r="B118">
        <f t="shared" si="7"/>
        <v>19</v>
      </c>
      <c r="C118" s="20">
        <f t="array" ref="C118">SUM(IF(MeterData!$D$2:$D$200=DAY($A118),MeterData!$X$2:$X$200,0))</f>
        <v>485740.79999999999</v>
      </c>
      <c r="D118">
        <f t="shared" si="5"/>
        <v>485.74079999999998</v>
      </c>
      <c r="E118">
        <f>IF(D118&gt;Inputs!$B$16,D118-Inputs!$B$16,0)</f>
        <v>0</v>
      </c>
    </row>
    <row r="119" spans="1:5" x14ac:dyDescent="0.25">
      <c r="A119" s="19">
        <f t="shared" si="6"/>
        <v>41613</v>
      </c>
      <c r="B119">
        <f t="shared" si="7"/>
        <v>20</v>
      </c>
      <c r="C119" s="20">
        <f t="array" ref="C119">SUM(IF(MeterData!$D$2:$D$200=DAY($A119),MeterData!$Y$2:$Y$200,0))</f>
        <v>480960</v>
      </c>
      <c r="D119">
        <f t="shared" si="5"/>
        <v>480.96</v>
      </c>
      <c r="E119">
        <f>IF(D119&gt;Inputs!$B$16,D119-Inputs!$B$16,0)</f>
        <v>0</v>
      </c>
    </row>
    <row r="120" spans="1:5" x14ac:dyDescent="0.25">
      <c r="A120" s="19">
        <f t="shared" si="6"/>
        <v>41613</v>
      </c>
      <c r="B120">
        <f t="shared" si="7"/>
        <v>21</v>
      </c>
      <c r="C120" s="20">
        <f t="array" ref="C120">SUM(IF(MeterData!$D$2:$D$200=DAY($A120),MeterData!$Z$2:$Z$200,0))</f>
        <v>482169.59999999998</v>
      </c>
      <c r="D120">
        <f t="shared" si="5"/>
        <v>482.1696</v>
      </c>
      <c r="E120">
        <f>IF(D120&gt;Inputs!$B$16,D120-Inputs!$B$16,0)</f>
        <v>0</v>
      </c>
    </row>
    <row r="121" spans="1:5" x14ac:dyDescent="0.25">
      <c r="A121" s="19">
        <f t="shared" si="6"/>
        <v>41613</v>
      </c>
      <c r="B121">
        <f t="shared" si="7"/>
        <v>22</v>
      </c>
      <c r="C121" s="20">
        <f t="array" ref="C121">SUM(IF(MeterData!$D$2:$D$200=DAY($A121),MeterData!$AA$2:$AA$200,0))</f>
        <v>484704</v>
      </c>
      <c r="D121">
        <f t="shared" si="5"/>
        <v>484.70400000000001</v>
      </c>
      <c r="E121">
        <f>IF(D121&gt;Inputs!$B$16,D121-Inputs!$B$16,0)</f>
        <v>0</v>
      </c>
    </row>
    <row r="122" spans="1:5" x14ac:dyDescent="0.25">
      <c r="A122" s="19">
        <f t="shared" si="6"/>
        <v>41613</v>
      </c>
      <c r="B122">
        <f t="shared" si="7"/>
        <v>23</v>
      </c>
      <c r="C122" s="20">
        <f t="array" ref="C122">SUM(IF(MeterData!$D$2:$D$200=DAY($A122),MeterData!$AB$2:$AB$200,0))</f>
        <v>483379.20000000001</v>
      </c>
      <c r="D122">
        <f t="shared" si="5"/>
        <v>483.37920000000003</v>
      </c>
      <c r="E122">
        <f>IF(D122&gt;Inputs!$B$16,D122-Inputs!$B$16,0)</f>
        <v>0</v>
      </c>
    </row>
    <row r="123" spans="1:5" x14ac:dyDescent="0.25">
      <c r="A123" s="19">
        <f t="shared" si="6"/>
        <v>41613</v>
      </c>
      <c r="B123">
        <f t="shared" si="7"/>
        <v>24</v>
      </c>
      <c r="C123" s="20">
        <f t="array" ref="C123">SUM(IF(MeterData!$D$2:$D$200=DAY($A123),MeterData!$AC$2:$AC$200,0))</f>
        <v>482630.39999999997</v>
      </c>
      <c r="D123">
        <f t="shared" si="5"/>
        <v>482.63039999999995</v>
      </c>
      <c r="E123">
        <f>IF(D123&gt;Inputs!$B$16,D123-Inputs!$B$16,0)</f>
        <v>0</v>
      </c>
    </row>
    <row r="124" spans="1:5" x14ac:dyDescent="0.25">
      <c r="A124" s="19">
        <f t="shared" si="6"/>
        <v>41614</v>
      </c>
      <c r="B124">
        <f t="shared" si="7"/>
        <v>1</v>
      </c>
      <c r="C124" s="20">
        <f t="array" ref="C124">SUM(IF(MeterData!$D$2:$D$200=DAY($A124),MeterData!$F$2:$F$200,0))</f>
        <v>484128</v>
      </c>
      <c r="D124">
        <f t="shared" si="5"/>
        <v>484.12799999999999</v>
      </c>
      <c r="E124">
        <f>IF(D124&gt;Inputs!$B$16,D124-Inputs!$B$16,0)</f>
        <v>0</v>
      </c>
    </row>
    <row r="125" spans="1:5" x14ac:dyDescent="0.25">
      <c r="A125" s="19">
        <f t="shared" si="6"/>
        <v>41614</v>
      </c>
      <c r="B125">
        <f t="shared" si="7"/>
        <v>2</v>
      </c>
      <c r="C125" s="20">
        <f t="array" ref="C125">SUM(IF(MeterData!$D$2:$D$200=DAY($A125),MeterData!$G$2:$G$200,0))</f>
        <v>482630.40000000002</v>
      </c>
      <c r="D125">
        <f t="shared" si="5"/>
        <v>482.63040000000001</v>
      </c>
      <c r="E125">
        <f>IF(D125&gt;Inputs!$B$16,D125-Inputs!$B$16,0)</f>
        <v>0</v>
      </c>
    </row>
    <row r="126" spans="1:5" x14ac:dyDescent="0.25">
      <c r="A126" s="19">
        <f t="shared" si="6"/>
        <v>41614</v>
      </c>
      <c r="B126">
        <f t="shared" si="7"/>
        <v>3</v>
      </c>
      <c r="C126" s="20">
        <f t="array" ref="C126">SUM(IF(MeterData!$D$2:$D$200=DAY($A126),MeterData!$H$2:$H$200,0))</f>
        <v>481824</v>
      </c>
      <c r="D126">
        <f t="shared" si="5"/>
        <v>481.82400000000001</v>
      </c>
      <c r="E126">
        <f>IF(D126&gt;Inputs!$B$16,D126-Inputs!$B$16,0)</f>
        <v>0</v>
      </c>
    </row>
    <row r="127" spans="1:5" x14ac:dyDescent="0.25">
      <c r="A127" s="19">
        <f t="shared" si="6"/>
        <v>41614</v>
      </c>
      <c r="B127">
        <f t="shared" si="7"/>
        <v>4</v>
      </c>
      <c r="C127" s="20">
        <f t="array" ref="C127">SUM(IF(MeterData!$D$2:$D$200=DAY($A127),MeterData!$I$2:$I$200,0))</f>
        <v>483264</v>
      </c>
      <c r="D127">
        <f t="shared" si="5"/>
        <v>483.26400000000001</v>
      </c>
      <c r="E127">
        <f>IF(D127&gt;Inputs!$B$16,D127-Inputs!$B$16,0)</f>
        <v>0</v>
      </c>
    </row>
    <row r="128" spans="1:5" x14ac:dyDescent="0.25">
      <c r="A128" s="19">
        <f t="shared" si="6"/>
        <v>41614</v>
      </c>
      <c r="B128">
        <f t="shared" si="7"/>
        <v>5</v>
      </c>
      <c r="C128" s="20">
        <f t="array" ref="C128">SUM(IF(MeterData!$D$2:$D$200=DAY($A128),MeterData!$J$2:$J$200,0))</f>
        <v>485798.40000000002</v>
      </c>
      <c r="D128">
        <f t="shared" si="5"/>
        <v>485.79840000000002</v>
      </c>
      <c r="E128">
        <f>IF(D128&gt;Inputs!$B$16,D128-Inputs!$B$16,0)</f>
        <v>0</v>
      </c>
    </row>
    <row r="129" spans="1:5" x14ac:dyDescent="0.25">
      <c r="A129" s="19">
        <f t="shared" si="6"/>
        <v>41614</v>
      </c>
      <c r="B129">
        <f t="shared" si="7"/>
        <v>6</v>
      </c>
      <c r="C129" s="20">
        <f t="array" ref="C129">SUM(IF(MeterData!$D$2:$D$200=DAY($A129),MeterData!$K$2:$K$200,0))</f>
        <v>482630.40000000002</v>
      </c>
      <c r="D129">
        <f t="shared" si="5"/>
        <v>482.63040000000001</v>
      </c>
      <c r="E129">
        <f>IF(D129&gt;Inputs!$B$16,D129-Inputs!$B$16,0)</f>
        <v>0</v>
      </c>
    </row>
    <row r="130" spans="1:5" x14ac:dyDescent="0.25">
      <c r="A130" s="19">
        <f t="shared" si="6"/>
        <v>41614</v>
      </c>
      <c r="B130">
        <f t="shared" si="7"/>
        <v>7</v>
      </c>
      <c r="C130" s="20">
        <f t="array" ref="C130">SUM(IF(MeterData!$D$2:$D$200=DAY($A130),MeterData!$L$2:$L$200,0))</f>
        <v>482400</v>
      </c>
      <c r="D130">
        <f t="shared" si="5"/>
        <v>482.4</v>
      </c>
      <c r="E130">
        <f>IF(D130&gt;Inputs!$B$16,D130-Inputs!$B$16,0)</f>
        <v>0</v>
      </c>
    </row>
    <row r="131" spans="1:5" x14ac:dyDescent="0.25">
      <c r="A131" s="19">
        <f t="shared" si="6"/>
        <v>41614</v>
      </c>
      <c r="B131">
        <f t="shared" si="7"/>
        <v>8</v>
      </c>
      <c r="C131" s="20">
        <f t="array" ref="C131">SUM(IF(MeterData!$D$2:$D$200=DAY($A131),MeterData!$M$2:$M$200,0))</f>
        <v>482169.59999999998</v>
      </c>
      <c r="D131">
        <f t="shared" si="5"/>
        <v>482.1696</v>
      </c>
      <c r="E131">
        <f>IF(D131&gt;Inputs!$B$16,D131-Inputs!$B$16,0)</f>
        <v>0</v>
      </c>
    </row>
    <row r="132" spans="1:5" x14ac:dyDescent="0.25">
      <c r="A132" s="19">
        <f t="shared" si="6"/>
        <v>41614</v>
      </c>
      <c r="B132">
        <f t="shared" si="7"/>
        <v>9</v>
      </c>
      <c r="C132" s="20">
        <f t="array" ref="C132">SUM(IF(MeterData!$D$2:$D$200=DAY($A132),MeterData!$N$2:$N$200,0))</f>
        <v>485107.20000000007</v>
      </c>
      <c r="D132">
        <f t="shared" si="5"/>
        <v>485.10720000000009</v>
      </c>
      <c r="E132">
        <f>IF(D132&gt;Inputs!$B$16,D132-Inputs!$B$16,0)</f>
        <v>0</v>
      </c>
    </row>
    <row r="133" spans="1:5" x14ac:dyDescent="0.25">
      <c r="A133" s="19">
        <f t="shared" si="6"/>
        <v>41614</v>
      </c>
      <c r="B133">
        <f t="shared" si="7"/>
        <v>10</v>
      </c>
      <c r="C133" s="20">
        <f t="array" ref="C133">SUM(IF(MeterData!$D$2:$D$200=DAY($A133),MeterData!$O$2:$O$200,0))</f>
        <v>486720</v>
      </c>
      <c r="D133">
        <f t="shared" ref="D133:D196" si="8">C133/1000</f>
        <v>486.72</v>
      </c>
      <c r="E133">
        <f>IF(D133&gt;Inputs!$B$16,D133-Inputs!$B$16,0)</f>
        <v>0</v>
      </c>
    </row>
    <row r="134" spans="1:5" x14ac:dyDescent="0.25">
      <c r="A134" s="19">
        <f t="shared" si="6"/>
        <v>41614</v>
      </c>
      <c r="B134">
        <f t="shared" si="7"/>
        <v>11</v>
      </c>
      <c r="C134" s="20">
        <f t="array" ref="C134">SUM(IF(MeterData!$D$2:$D$200=DAY($A134),MeterData!$P$2:$P$200,0))</f>
        <v>486777.59999999998</v>
      </c>
      <c r="D134">
        <f t="shared" si="8"/>
        <v>486.77759999999995</v>
      </c>
      <c r="E134">
        <f>IF(D134&gt;Inputs!$B$16,D134-Inputs!$B$16,0)</f>
        <v>0</v>
      </c>
    </row>
    <row r="135" spans="1:5" x14ac:dyDescent="0.25">
      <c r="A135" s="19">
        <f t="shared" si="6"/>
        <v>41614</v>
      </c>
      <c r="B135">
        <f t="shared" si="7"/>
        <v>12</v>
      </c>
      <c r="C135" s="20">
        <f t="array" ref="C135">SUM(IF(MeterData!$D$2:$D$200=DAY($A135),MeterData!$Q$2:$Q$200,0))</f>
        <v>484070.39999999997</v>
      </c>
      <c r="D135">
        <f t="shared" si="8"/>
        <v>484.07039999999995</v>
      </c>
      <c r="E135">
        <f>IF(D135&gt;Inputs!$B$16,D135-Inputs!$B$16,0)</f>
        <v>0</v>
      </c>
    </row>
    <row r="136" spans="1:5" x14ac:dyDescent="0.25">
      <c r="A136" s="19">
        <f t="shared" si="6"/>
        <v>41614</v>
      </c>
      <c r="B136">
        <f t="shared" si="7"/>
        <v>13</v>
      </c>
      <c r="C136" s="20">
        <f t="array" ref="C136">SUM(IF(MeterData!$D$2:$D$200=DAY($A136),MeterData!$R$2:$R$200,0))</f>
        <v>483321.60000000003</v>
      </c>
      <c r="D136">
        <f t="shared" si="8"/>
        <v>483.32160000000005</v>
      </c>
      <c r="E136">
        <f>IF(D136&gt;Inputs!$B$16,D136-Inputs!$B$16,0)</f>
        <v>0</v>
      </c>
    </row>
    <row r="137" spans="1:5" x14ac:dyDescent="0.25">
      <c r="A137" s="19">
        <f t="shared" si="6"/>
        <v>41614</v>
      </c>
      <c r="B137">
        <f t="shared" si="7"/>
        <v>14</v>
      </c>
      <c r="C137" s="20">
        <f t="array" ref="C137">SUM(IF(MeterData!$D$2:$D$200=DAY($A137),MeterData!$S$2:$S$200,0))</f>
        <v>484992</v>
      </c>
      <c r="D137">
        <f t="shared" si="8"/>
        <v>484.99200000000002</v>
      </c>
      <c r="E137">
        <f>IF(D137&gt;Inputs!$B$16,D137-Inputs!$B$16,0)</f>
        <v>0</v>
      </c>
    </row>
    <row r="138" spans="1:5" x14ac:dyDescent="0.25">
      <c r="A138" s="19">
        <f t="shared" si="6"/>
        <v>41614</v>
      </c>
      <c r="B138">
        <f t="shared" si="7"/>
        <v>15</v>
      </c>
      <c r="C138" s="20">
        <f t="array" ref="C138">SUM(IF(MeterData!$D$2:$D$200=DAY($A138),MeterData!$T$2:$T$200,0))</f>
        <v>454060.80000000005</v>
      </c>
      <c r="D138">
        <f t="shared" si="8"/>
        <v>454.06080000000003</v>
      </c>
      <c r="E138">
        <f>IF(D138&gt;Inputs!$B$16,D138-Inputs!$B$16,0)</f>
        <v>0</v>
      </c>
    </row>
    <row r="139" spans="1:5" x14ac:dyDescent="0.25">
      <c r="A139" s="19">
        <f t="shared" si="6"/>
        <v>41614</v>
      </c>
      <c r="B139">
        <f t="shared" si="7"/>
        <v>16</v>
      </c>
      <c r="C139" s="20">
        <f t="array" ref="C139">SUM(IF(MeterData!$D$2:$D$200=DAY($A139),MeterData!$U$2:$U$200,0))</f>
        <v>483840</v>
      </c>
      <c r="D139">
        <f t="shared" si="8"/>
        <v>483.84</v>
      </c>
      <c r="E139">
        <f>IF(D139&gt;Inputs!$B$16,D139-Inputs!$B$16,0)</f>
        <v>0</v>
      </c>
    </row>
    <row r="140" spans="1:5" x14ac:dyDescent="0.25">
      <c r="A140" s="19">
        <f t="shared" si="6"/>
        <v>41614</v>
      </c>
      <c r="B140">
        <f t="shared" si="7"/>
        <v>17</v>
      </c>
      <c r="C140" s="20">
        <f t="array" ref="C140">SUM(IF(MeterData!$D$2:$D$200=DAY($A140),MeterData!$V$2:$V$200,0))</f>
        <v>480729.59999999998</v>
      </c>
      <c r="D140">
        <f t="shared" si="8"/>
        <v>480.7296</v>
      </c>
      <c r="E140">
        <f>IF(D140&gt;Inputs!$B$16,D140-Inputs!$B$16,0)</f>
        <v>0</v>
      </c>
    </row>
    <row r="141" spans="1:5" x14ac:dyDescent="0.25">
      <c r="A141" s="19">
        <f t="shared" si="6"/>
        <v>41614</v>
      </c>
      <c r="B141">
        <f t="shared" si="7"/>
        <v>18</v>
      </c>
      <c r="C141" s="20">
        <f t="array" ref="C141">SUM(IF(MeterData!$D$2:$D$200=DAY($A141),MeterData!$W$2:$W$200,0))</f>
        <v>484934.40000000002</v>
      </c>
      <c r="D141">
        <f t="shared" si="8"/>
        <v>484.93440000000004</v>
      </c>
      <c r="E141">
        <f>IF(D141&gt;Inputs!$B$16,D141-Inputs!$B$16,0)</f>
        <v>0</v>
      </c>
    </row>
    <row r="142" spans="1:5" x14ac:dyDescent="0.25">
      <c r="A142" s="19">
        <f t="shared" si="6"/>
        <v>41614</v>
      </c>
      <c r="B142">
        <f t="shared" si="7"/>
        <v>19</v>
      </c>
      <c r="C142" s="20">
        <f t="array" ref="C142">SUM(IF(MeterData!$D$2:$D$200=DAY($A142),MeterData!$X$2:$X$200,0))</f>
        <v>485280</v>
      </c>
      <c r="D142">
        <f t="shared" si="8"/>
        <v>485.28</v>
      </c>
      <c r="E142">
        <f>IF(D142&gt;Inputs!$B$16,D142-Inputs!$B$16,0)</f>
        <v>0</v>
      </c>
    </row>
    <row r="143" spans="1:5" x14ac:dyDescent="0.25">
      <c r="A143" s="19">
        <f t="shared" si="6"/>
        <v>41614</v>
      </c>
      <c r="B143">
        <f t="shared" si="7"/>
        <v>20</v>
      </c>
      <c r="C143" s="20">
        <f t="array" ref="C143">SUM(IF(MeterData!$D$2:$D$200=DAY($A143),MeterData!$Y$2:$Y$200,0))</f>
        <v>484012.79999999999</v>
      </c>
      <c r="D143">
        <f t="shared" si="8"/>
        <v>484.01279999999997</v>
      </c>
      <c r="E143">
        <f>IF(D143&gt;Inputs!$B$16,D143-Inputs!$B$16,0)</f>
        <v>0</v>
      </c>
    </row>
    <row r="144" spans="1:5" x14ac:dyDescent="0.25">
      <c r="A144" s="19">
        <f t="shared" si="6"/>
        <v>41614</v>
      </c>
      <c r="B144">
        <f t="shared" si="7"/>
        <v>21</v>
      </c>
      <c r="C144" s="20">
        <f t="array" ref="C144">SUM(IF(MeterData!$D$2:$D$200=DAY($A144),MeterData!$Z$2:$Z$200,0))</f>
        <v>484416</v>
      </c>
      <c r="D144">
        <f t="shared" si="8"/>
        <v>484.416</v>
      </c>
      <c r="E144">
        <f>IF(D144&gt;Inputs!$B$16,D144-Inputs!$B$16,0)</f>
        <v>0</v>
      </c>
    </row>
    <row r="145" spans="1:5" x14ac:dyDescent="0.25">
      <c r="A145" s="19">
        <f t="shared" si="6"/>
        <v>41614</v>
      </c>
      <c r="B145">
        <f t="shared" si="7"/>
        <v>22</v>
      </c>
      <c r="C145" s="20">
        <f t="array" ref="C145">SUM(IF(MeterData!$D$2:$D$200=DAY($A145),MeterData!$AA$2:$AA$200,0))</f>
        <v>485280</v>
      </c>
      <c r="D145">
        <f t="shared" si="8"/>
        <v>485.28</v>
      </c>
      <c r="E145">
        <f>IF(D145&gt;Inputs!$B$16,D145-Inputs!$B$16,0)</f>
        <v>0</v>
      </c>
    </row>
    <row r="146" spans="1:5" x14ac:dyDescent="0.25">
      <c r="A146" s="19">
        <f t="shared" si="6"/>
        <v>41614</v>
      </c>
      <c r="B146">
        <f t="shared" si="7"/>
        <v>23</v>
      </c>
      <c r="C146" s="20">
        <f t="array" ref="C146">SUM(IF(MeterData!$D$2:$D$200=DAY($A146),MeterData!$AB$2:$AB$200,0))</f>
        <v>480844.79999999993</v>
      </c>
      <c r="D146">
        <f t="shared" si="8"/>
        <v>480.84479999999991</v>
      </c>
      <c r="E146">
        <f>IF(D146&gt;Inputs!$B$16,D146-Inputs!$B$16,0)</f>
        <v>0</v>
      </c>
    </row>
    <row r="147" spans="1:5" x14ac:dyDescent="0.25">
      <c r="A147" s="19">
        <f t="shared" si="6"/>
        <v>41614</v>
      </c>
      <c r="B147">
        <f t="shared" si="7"/>
        <v>24</v>
      </c>
      <c r="C147" s="20">
        <f t="array" ref="C147">SUM(IF(MeterData!$D$2:$D$200=DAY($A147),MeterData!$AC$2:$AC$200,0))</f>
        <v>482112</v>
      </c>
      <c r="D147">
        <f t="shared" si="8"/>
        <v>482.11200000000002</v>
      </c>
      <c r="E147">
        <f>IF(D147&gt;Inputs!$B$16,D147-Inputs!$B$16,0)</f>
        <v>0</v>
      </c>
    </row>
    <row r="148" spans="1:5" x14ac:dyDescent="0.25">
      <c r="A148" s="19">
        <f t="shared" si="6"/>
        <v>41615</v>
      </c>
      <c r="B148">
        <f t="shared" si="7"/>
        <v>1</v>
      </c>
      <c r="C148" s="20">
        <f t="array" ref="C148">SUM(IF(MeterData!$D$2:$D$200=DAY($A148),MeterData!$F$2:$F$200,0))</f>
        <v>483782.40000000002</v>
      </c>
      <c r="D148">
        <f t="shared" si="8"/>
        <v>483.7824</v>
      </c>
      <c r="E148">
        <f>IF(D148&gt;Inputs!$B$16,D148-Inputs!$B$16,0)</f>
        <v>0</v>
      </c>
    </row>
    <row r="149" spans="1:5" x14ac:dyDescent="0.25">
      <c r="A149" s="19">
        <f t="shared" si="6"/>
        <v>41615</v>
      </c>
      <c r="B149">
        <f t="shared" si="7"/>
        <v>2</v>
      </c>
      <c r="C149" s="20">
        <f t="array" ref="C149">SUM(IF(MeterData!$D$2:$D$200=DAY($A149),MeterData!$G$2:$G$200,0))</f>
        <v>484012.80000000005</v>
      </c>
      <c r="D149">
        <f t="shared" si="8"/>
        <v>484.01280000000003</v>
      </c>
      <c r="E149">
        <f>IF(D149&gt;Inputs!$B$16,D149-Inputs!$B$16,0)</f>
        <v>0</v>
      </c>
    </row>
    <row r="150" spans="1:5" x14ac:dyDescent="0.25">
      <c r="A150" s="19">
        <f t="shared" si="6"/>
        <v>41615</v>
      </c>
      <c r="B150">
        <f t="shared" si="7"/>
        <v>3</v>
      </c>
      <c r="C150" s="20">
        <f t="array" ref="C150">SUM(IF(MeterData!$D$2:$D$200=DAY($A150),MeterData!$H$2:$H$200,0))</f>
        <v>483897.59999999998</v>
      </c>
      <c r="D150">
        <f t="shared" si="8"/>
        <v>483.89759999999995</v>
      </c>
      <c r="E150">
        <f>IF(D150&gt;Inputs!$B$16,D150-Inputs!$B$16,0)</f>
        <v>0</v>
      </c>
    </row>
    <row r="151" spans="1:5" x14ac:dyDescent="0.25">
      <c r="A151" s="19">
        <f t="shared" si="6"/>
        <v>41615</v>
      </c>
      <c r="B151">
        <f t="shared" si="7"/>
        <v>4</v>
      </c>
      <c r="C151" s="20">
        <f t="array" ref="C151">SUM(IF(MeterData!$D$2:$D$200=DAY($A151),MeterData!$I$2:$I$200,0))</f>
        <v>484070.40000000002</v>
      </c>
      <c r="D151">
        <f t="shared" si="8"/>
        <v>484.07040000000001</v>
      </c>
      <c r="E151">
        <f>IF(D151&gt;Inputs!$B$16,D151-Inputs!$B$16,0)</f>
        <v>0</v>
      </c>
    </row>
    <row r="152" spans="1:5" x14ac:dyDescent="0.25">
      <c r="A152" s="19">
        <f t="shared" si="6"/>
        <v>41615</v>
      </c>
      <c r="B152">
        <f t="shared" si="7"/>
        <v>5</v>
      </c>
      <c r="C152" s="20">
        <f t="array" ref="C152">SUM(IF(MeterData!$D$2:$D$200=DAY($A152),MeterData!$J$2:$J$200,0))</f>
        <v>484185.59999999998</v>
      </c>
      <c r="D152">
        <f t="shared" si="8"/>
        <v>484.18559999999997</v>
      </c>
      <c r="E152">
        <f>IF(D152&gt;Inputs!$B$16,D152-Inputs!$B$16,0)</f>
        <v>0</v>
      </c>
    </row>
    <row r="153" spans="1:5" x14ac:dyDescent="0.25">
      <c r="A153" s="19">
        <f t="shared" si="6"/>
        <v>41615</v>
      </c>
      <c r="B153">
        <f t="shared" si="7"/>
        <v>6</v>
      </c>
      <c r="C153" s="20">
        <f t="array" ref="C153">SUM(IF(MeterData!$D$2:$D$200=DAY($A153),MeterData!$K$2:$K$200,0))</f>
        <v>485798.40000000002</v>
      </c>
      <c r="D153">
        <f t="shared" si="8"/>
        <v>485.79840000000002</v>
      </c>
      <c r="E153">
        <f>IF(D153&gt;Inputs!$B$16,D153-Inputs!$B$16,0)</f>
        <v>0</v>
      </c>
    </row>
    <row r="154" spans="1:5" x14ac:dyDescent="0.25">
      <c r="A154" s="19">
        <f t="shared" si="6"/>
        <v>41615</v>
      </c>
      <c r="B154">
        <f t="shared" si="7"/>
        <v>7</v>
      </c>
      <c r="C154" s="20">
        <f t="array" ref="C154">SUM(IF(MeterData!$D$2:$D$200=DAY($A154),MeterData!$L$2:$L$200,0))</f>
        <v>484185.59999999998</v>
      </c>
      <c r="D154">
        <f t="shared" si="8"/>
        <v>484.18559999999997</v>
      </c>
      <c r="E154">
        <f>IF(D154&gt;Inputs!$B$16,D154-Inputs!$B$16,0)</f>
        <v>0</v>
      </c>
    </row>
    <row r="155" spans="1:5" x14ac:dyDescent="0.25">
      <c r="A155" s="19">
        <f t="shared" si="6"/>
        <v>41615</v>
      </c>
      <c r="B155">
        <f t="shared" si="7"/>
        <v>8</v>
      </c>
      <c r="C155" s="20">
        <f t="array" ref="C155">SUM(IF(MeterData!$D$2:$D$200=DAY($A155),MeterData!$M$2:$M$200,0))</f>
        <v>484012.80000000005</v>
      </c>
      <c r="D155">
        <f t="shared" si="8"/>
        <v>484.01280000000003</v>
      </c>
      <c r="E155">
        <f>IF(D155&gt;Inputs!$B$16,D155-Inputs!$B$16,0)</f>
        <v>0</v>
      </c>
    </row>
    <row r="156" spans="1:5" x14ac:dyDescent="0.25">
      <c r="A156" s="19">
        <f t="shared" si="6"/>
        <v>41615</v>
      </c>
      <c r="B156">
        <f t="shared" si="7"/>
        <v>9</v>
      </c>
      <c r="C156" s="20">
        <f t="array" ref="C156">SUM(IF(MeterData!$D$2:$D$200=DAY($A156),MeterData!$N$2:$N$200,0))</f>
        <v>486143.99999999994</v>
      </c>
      <c r="D156">
        <f t="shared" si="8"/>
        <v>486.14399999999995</v>
      </c>
      <c r="E156">
        <f>IF(D156&gt;Inputs!$B$16,D156-Inputs!$B$16,0)</f>
        <v>0</v>
      </c>
    </row>
    <row r="157" spans="1:5" x14ac:dyDescent="0.25">
      <c r="A157" s="19">
        <f t="shared" ref="A157:A220" si="9">A133+1</f>
        <v>41615</v>
      </c>
      <c r="B157">
        <f t="shared" ref="B157:B220" si="10">B133</f>
        <v>10</v>
      </c>
      <c r="C157" s="20">
        <f t="array" ref="C157">SUM(IF(MeterData!$D$2:$D$200=DAY($A157),MeterData!$O$2:$O$200,0))</f>
        <v>483840</v>
      </c>
      <c r="D157">
        <f t="shared" si="8"/>
        <v>483.84</v>
      </c>
      <c r="E157">
        <f>IF(D157&gt;Inputs!$B$16,D157-Inputs!$B$16,0)</f>
        <v>0</v>
      </c>
    </row>
    <row r="158" spans="1:5" x14ac:dyDescent="0.25">
      <c r="A158" s="19">
        <f t="shared" si="9"/>
        <v>41615</v>
      </c>
      <c r="B158">
        <f t="shared" si="10"/>
        <v>11</v>
      </c>
      <c r="C158" s="20">
        <f t="array" ref="C158">SUM(IF(MeterData!$D$2:$D$200=DAY($A158),MeterData!$P$2:$P$200,0))</f>
        <v>484876.79999999993</v>
      </c>
      <c r="D158">
        <f t="shared" si="8"/>
        <v>484.87679999999995</v>
      </c>
      <c r="E158">
        <f>IF(D158&gt;Inputs!$B$16,D158-Inputs!$B$16,0)</f>
        <v>0</v>
      </c>
    </row>
    <row r="159" spans="1:5" x14ac:dyDescent="0.25">
      <c r="A159" s="19">
        <f t="shared" si="9"/>
        <v>41615</v>
      </c>
      <c r="B159">
        <f t="shared" si="10"/>
        <v>12</v>
      </c>
      <c r="C159" s="20">
        <f t="array" ref="C159">SUM(IF(MeterData!$D$2:$D$200=DAY($A159),MeterData!$Q$2:$Q$200,0))</f>
        <v>486144.00000000006</v>
      </c>
      <c r="D159">
        <f t="shared" si="8"/>
        <v>486.14400000000006</v>
      </c>
      <c r="E159">
        <f>IF(D159&gt;Inputs!$B$16,D159-Inputs!$B$16,0)</f>
        <v>0</v>
      </c>
    </row>
    <row r="160" spans="1:5" x14ac:dyDescent="0.25">
      <c r="A160" s="19">
        <f t="shared" si="9"/>
        <v>41615</v>
      </c>
      <c r="B160">
        <f t="shared" si="10"/>
        <v>13</v>
      </c>
      <c r="C160" s="20">
        <f t="array" ref="C160">SUM(IF(MeterData!$D$2:$D$200=DAY($A160),MeterData!$R$2:$R$200,0))</f>
        <v>486719.99999999994</v>
      </c>
      <c r="D160">
        <f t="shared" si="8"/>
        <v>486.71999999999991</v>
      </c>
      <c r="E160">
        <f>IF(D160&gt;Inputs!$B$16,D160-Inputs!$B$16,0)</f>
        <v>0</v>
      </c>
    </row>
    <row r="161" spans="1:5" x14ac:dyDescent="0.25">
      <c r="A161" s="19">
        <f t="shared" si="9"/>
        <v>41615</v>
      </c>
      <c r="B161">
        <f t="shared" si="10"/>
        <v>14</v>
      </c>
      <c r="C161" s="20">
        <f t="array" ref="C161">SUM(IF(MeterData!$D$2:$D$200=DAY($A161),MeterData!$S$2:$S$200,0))</f>
        <v>486028.79999999999</v>
      </c>
      <c r="D161">
        <f t="shared" si="8"/>
        <v>486.02879999999999</v>
      </c>
      <c r="E161">
        <f>IF(D161&gt;Inputs!$B$16,D161-Inputs!$B$16,0)</f>
        <v>0</v>
      </c>
    </row>
    <row r="162" spans="1:5" x14ac:dyDescent="0.25">
      <c r="A162" s="19">
        <f t="shared" si="9"/>
        <v>41615</v>
      </c>
      <c r="B162">
        <f t="shared" si="10"/>
        <v>15</v>
      </c>
      <c r="C162" s="20">
        <f t="array" ref="C162">SUM(IF(MeterData!$D$2:$D$200=DAY($A162),MeterData!$T$2:$T$200,0))</f>
        <v>486144.00000000006</v>
      </c>
      <c r="D162">
        <f t="shared" si="8"/>
        <v>486.14400000000006</v>
      </c>
      <c r="E162">
        <f>IF(D162&gt;Inputs!$B$16,D162-Inputs!$B$16,0)</f>
        <v>0</v>
      </c>
    </row>
    <row r="163" spans="1:5" x14ac:dyDescent="0.25">
      <c r="A163" s="19">
        <f t="shared" si="9"/>
        <v>41615</v>
      </c>
      <c r="B163">
        <f t="shared" si="10"/>
        <v>16</v>
      </c>
      <c r="C163" s="20">
        <f t="array" ref="C163">SUM(IF(MeterData!$D$2:$D$200=DAY($A163),MeterData!$U$2:$U$200,0))</f>
        <v>486547.20000000001</v>
      </c>
      <c r="D163">
        <f t="shared" si="8"/>
        <v>486.54720000000003</v>
      </c>
      <c r="E163">
        <f>IF(D163&gt;Inputs!$B$16,D163-Inputs!$B$16,0)</f>
        <v>0</v>
      </c>
    </row>
    <row r="164" spans="1:5" x14ac:dyDescent="0.25">
      <c r="A164" s="19">
        <f t="shared" si="9"/>
        <v>41615</v>
      </c>
      <c r="B164">
        <f t="shared" si="10"/>
        <v>17</v>
      </c>
      <c r="C164" s="20">
        <f t="array" ref="C164">SUM(IF(MeterData!$D$2:$D$200=DAY($A164),MeterData!$V$2:$V$200,0))</f>
        <v>484819.20000000001</v>
      </c>
      <c r="D164">
        <f t="shared" si="8"/>
        <v>484.81920000000002</v>
      </c>
      <c r="E164">
        <f>IF(D164&gt;Inputs!$B$16,D164-Inputs!$B$16,0)</f>
        <v>0</v>
      </c>
    </row>
    <row r="165" spans="1:5" x14ac:dyDescent="0.25">
      <c r="A165" s="19">
        <f t="shared" si="9"/>
        <v>41615</v>
      </c>
      <c r="B165">
        <f t="shared" si="10"/>
        <v>18</v>
      </c>
      <c r="C165" s="20">
        <f t="array" ref="C165">SUM(IF(MeterData!$D$2:$D$200=DAY($A165),MeterData!$W$2:$W$200,0))</f>
        <v>485856.00000000006</v>
      </c>
      <c r="D165">
        <f t="shared" si="8"/>
        <v>485.85600000000005</v>
      </c>
      <c r="E165">
        <f>IF(D165&gt;Inputs!$B$16,D165-Inputs!$B$16,0)</f>
        <v>0</v>
      </c>
    </row>
    <row r="166" spans="1:5" x14ac:dyDescent="0.25">
      <c r="A166" s="19">
        <f t="shared" si="9"/>
        <v>41615</v>
      </c>
      <c r="B166">
        <f t="shared" si="10"/>
        <v>19</v>
      </c>
      <c r="C166" s="20">
        <f t="array" ref="C166">SUM(IF(MeterData!$D$2:$D$200=DAY($A166),MeterData!$X$2:$X$200,0))</f>
        <v>486201.59999999998</v>
      </c>
      <c r="D166">
        <f t="shared" si="8"/>
        <v>486.20159999999998</v>
      </c>
      <c r="E166">
        <f>IF(D166&gt;Inputs!$B$16,D166-Inputs!$B$16,0)</f>
        <v>0</v>
      </c>
    </row>
    <row r="167" spans="1:5" x14ac:dyDescent="0.25">
      <c r="A167" s="19">
        <f t="shared" si="9"/>
        <v>41615</v>
      </c>
      <c r="B167">
        <f t="shared" si="10"/>
        <v>20</v>
      </c>
      <c r="C167" s="20">
        <f t="array" ref="C167">SUM(IF(MeterData!$D$2:$D$200=DAY($A167),MeterData!$Y$2:$Y$200,0))</f>
        <v>483897.59999999998</v>
      </c>
      <c r="D167">
        <f t="shared" si="8"/>
        <v>483.89759999999995</v>
      </c>
      <c r="E167">
        <f>IF(D167&gt;Inputs!$B$16,D167-Inputs!$B$16,0)</f>
        <v>0</v>
      </c>
    </row>
    <row r="168" spans="1:5" x14ac:dyDescent="0.25">
      <c r="A168" s="19">
        <f t="shared" si="9"/>
        <v>41615</v>
      </c>
      <c r="B168">
        <f t="shared" si="10"/>
        <v>21</v>
      </c>
      <c r="C168" s="20">
        <f t="array" ref="C168">SUM(IF(MeterData!$D$2:$D$200=DAY($A168),MeterData!$Z$2:$Z$200,0))</f>
        <v>486489.59999999998</v>
      </c>
      <c r="D168">
        <f t="shared" si="8"/>
        <v>486.4896</v>
      </c>
      <c r="E168">
        <f>IF(D168&gt;Inputs!$B$16,D168-Inputs!$B$16,0)</f>
        <v>0</v>
      </c>
    </row>
    <row r="169" spans="1:5" x14ac:dyDescent="0.25">
      <c r="A169" s="19">
        <f t="shared" si="9"/>
        <v>41615</v>
      </c>
      <c r="B169">
        <f t="shared" si="10"/>
        <v>22</v>
      </c>
      <c r="C169" s="20">
        <f t="array" ref="C169">SUM(IF(MeterData!$D$2:$D$200=DAY($A169),MeterData!$AA$2:$AA$200,0))</f>
        <v>487468.79999999999</v>
      </c>
      <c r="D169">
        <f t="shared" si="8"/>
        <v>487.46879999999999</v>
      </c>
      <c r="E169">
        <f>IF(D169&gt;Inputs!$B$16,D169-Inputs!$B$16,0)</f>
        <v>0</v>
      </c>
    </row>
    <row r="170" spans="1:5" x14ac:dyDescent="0.25">
      <c r="A170" s="19">
        <f t="shared" si="9"/>
        <v>41615</v>
      </c>
      <c r="B170">
        <f t="shared" si="10"/>
        <v>23</v>
      </c>
      <c r="C170" s="20">
        <f t="array" ref="C170">SUM(IF(MeterData!$D$2:$D$200=DAY($A170),MeterData!$AB$2:$AB$200,0))</f>
        <v>483897.59999999998</v>
      </c>
      <c r="D170">
        <f t="shared" si="8"/>
        <v>483.89759999999995</v>
      </c>
      <c r="E170">
        <f>IF(D170&gt;Inputs!$B$16,D170-Inputs!$B$16,0)</f>
        <v>0</v>
      </c>
    </row>
    <row r="171" spans="1:5" x14ac:dyDescent="0.25">
      <c r="A171" s="19">
        <f t="shared" si="9"/>
        <v>41615</v>
      </c>
      <c r="B171">
        <f t="shared" si="10"/>
        <v>24</v>
      </c>
      <c r="C171" s="20">
        <f t="array" ref="C171">SUM(IF(MeterData!$D$2:$D$200=DAY($A171),MeterData!$AC$2:$AC$200,0))</f>
        <v>485337.59999999998</v>
      </c>
      <c r="D171">
        <f t="shared" si="8"/>
        <v>485.33759999999995</v>
      </c>
      <c r="E171">
        <f>IF(D171&gt;Inputs!$B$16,D171-Inputs!$B$16,0)</f>
        <v>0</v>
      </c>
    </row>
    <row r="172" spans="1:5" x14ac:dyDescent="0.25">
      <c r="A172" s="19">
        <f t="shared" si="9"/>
        <v>41616</v>
      </c>
      <c r="B172">
        <f t="shared" si="10"/>
        <v>1</v>
      </c>
      <c r="C172" s="20">
        <f t="array" ref="C172">SUM(IF(MeterData!$D$2:$D$200=DAY($A172),MeterData!$F$2:$F$200,0))</f>
        <v>487008</v>
      </c>
      <c r="D172">
        <f t="shared" si="8"/>
        <v>487.00799999999998</v>
      </c>
      <c r="E172">
        <f>IF(D172&gt;Inputs!$B$16,D172-Inputs!$B$16,0)</f>
        <v>0</v>
      </c>
    </row>
    <row r="173" spans="1:5" x14ac:dyDescent="0.25">
      <c r="A173" s="19">
        <f t="shared" si="9"/>
        <v>41616</v>
      </c>
      <c r="B173">
        <f t="shared" si="10"/>
        <v>2</v>
      </c>
      <c r="C173" s="20">
        <f t="array" ref="C173">SUM(IF(MeterData!$D$2:$D$200=DAY($A173),MeterData!$G$2:$G$200,0))</f>
        <v>486316.79999999993</v>
      </c>
      <c r="D173">
        <f t="shared" si="8"/>
        <v>486.31679999999994</v>
      </c>
      <c r="E173">
        <f>IF(D173&gt;Inputs!$B$16,D173-Inputs!$B$16,0)</f>
        <v>0</v>
      </c>
    </row>
    <row r="174" spans="1:5" x14ac:dyDescent="0.25">
      <c r="A174" s="19">
        <f t="shared" si="9"/>
        <v>41616</v>
      </c>
      <c r="B174">
        <f t="shared" si="10"/>
        <v>3</v>
      </c>
      <c r="C174" s="20">
        <f t="array" ref="C174">SUM(IF(MeterData!$D$2:$D$200=DAY($A174),MeterData!$H$2:$H$200,0))</f>
        <v>486144.00000000006</v>
      </c>
      <c r="D174">
        <f t="shared" si="8"/>
        <v>486.14400000000006</v>
      </c>
      <c r="E174">
        <f>IF(D174&gt;Inputs!$B$16,D174-Inputs!$B$16,0)</f>
        <v>0</v>
      </c>
    </row>
    <row r="175" spans="1:5" x14ac:dyDescent="0.25">
      <c r="A175" s="19">
        <f t="shared" si="9"/>
        <v>41616</v>
      </c>
      <c r="B175">
        <f t="shared" si="10"/>
        <v>4</v>
      </c>
      <c r="C175" s="20">
        <f t="array" ref="C175">SUM(IF(MeterData!$D$2:$D$200=DAY($A175),MeterData!$I$2:$I$200,0))</f>
        <v>487756.79999999999</v>
      </c>
      <c r="D175">
        <f t="shared" si="8"/>
        <v>487.7568</v>
      </c>
      <c r="E175">
        <f>IF(D175&gt;Inputs!$B$16,D175-Inputs!$B$16,0)</f>
        <v>0</v>
      </c>
    </row>
    <row r="176" spans="1:5" x14ac:dyDescent="0.25">
      <c r="A176" s="19">
        <f t="shared" si="9"/>
        <v>41616</v>
      </c>
      <c r="B176">
        <f t="shared" si="10"/>
        <v>5</v>
      </c>
      <c r="C176" s="20">
        <f t="array" ref="C176">SUM(IF(MeterData!$D$2:$D$200=DAY($A176),MeterData!$J$2:$J$200,0))</f>
        <v>485049.59999999998</v>
      </c>
      <c r="D176">
        <f t="shared" si="8"/>
        <v>485.0496</v>
      </c>
      <c r="E176">
        <f>IF(D176&gt;Inputs!$B$16,D176-Inputs!$B$16,0)</f>
        <v>0</v>
      </c>
    </row>
    <row r="177" spans="1:5" x14ac:dyDescent="0.25">
      <c r="A177" s="19">
        <f t="shared" si="9"/>
        <v>41616</v>
      </c>
      <c r="B177">
        <f t="shared" si="10"/>
        <v>6</v>
      </c>
      <c r="C177" s="20">
        <f t="array" ref="C177">SUM(IF(MeterData!$D$2:$D$200=DAY($A177),MeterData!$K$2:$K$200,0))</f>
        <v>483897.59999999998</v>
      </c>
      <c r="D177">
        <f t="shared" si="8"/>
        <v>483.89759999999995</v>
      </c>
      <c r="E177">
        <f>IF(D177&gt;Inputs!$B$16,D177-Inputs!$B$16,0)</f>
        <v>0</v>
      </c>
    </row>
    <row r="178" spans="1:5" x14ac:dyDescent="0.25">
      <c r="A178" s="19">
        <f t="shared" si="9"/>
        <v>41616</v>
      </c>
      <c r="B178">
        <f t="shared" si="10"/>
        <v>7</v>
      </c>
      <c r="C178" s="20">
        <f t="array" ref="C178">SUM(IF(MeterData!$D$2:$D$200=DAY($A178),MeterData!$L$2:$L$200,0))</f>
        <v>484012.79999999999</v>
      </c>
      <c r="D178">
        <f t="shared" si="8"/>
        <v>484.01279999999997</v>
      </c>
      <c r="E178">
        <f>IF(D178&gt;Inputs!$B$16,D178-Inputs!$B$16,0)</f>
        <v>0</v>
      </c>
    </row>
    <row r="179" spans="1:5" x14ac:dyDescent="0.25">
      <c r="A179" s="19">
        <f t="shared" si="9"/>
        <v>41616</v>
      </c>
      <c r="B179">
        <f t="shared" si="10"/>
        <v>8</v>
      </c>
      <c r="C179" s="20">
        <f t="array" ref="C179">SUM(IF(MeterData!$D$2:$D$200=DAY($A179),MeterData!$M$2:$M$200,0))</f>
        <v>485222.40000000002</v>
      </c>
      <c r="D179">
        <f t="shared" si="8"/>
        <v>485.22240000000005</v>
      </c>
      <c r="E179">
        <f>IF(D179&gt;Inputs!$B$16,D179-Inputs!$B$16,0)</f>
        <v>0</v>
      </c>
    </row>
    <row r="180" spans="1:5" x14ac:dyDescent="0.25">
      <c r="A180" s="19">
        <f t="shared" si="9"/>
        <v>41616</v>
      </c>
      <c r="B180">
        <f t="shared" si="10"/>
        <v>9</v>
      </c>
      <c r="C180" s="20">
        <f t="array" ref="C180">SUM(IF(MeterData!$D$2:$D$200=DAY($A180),MeterData!$N$2:$N$200,0))</f>
        <v>485913.59999999998</v>
      </c>
      <c r="D180">
        <f t="shared" si="8"/>
        <v>485.91359999999997</v>
      </c>
      <c r="E180">
        <f>IF(D180&gt;Inputs!$B$16,D180-Inputs!$B$16,0)</f>
        <v>0</v>
      </c>
    </row>
    <row r="181" spans="1:5" x14ac:dyDescent="0.25">
      <c r="A181" s="19">
        <f t="shared" si="9"/>
        <v>41616</v>
      </c>
      <c r="B181">
        <f t="shared" si="10"/>
        <v>10</v>
      </c>
      <c r="C181" s="20">
        <f t="array" ref="C181">SUM(IF(MeterData!$D$2:$D$200=DAY($A181),MeterData!$O$2:$O$200,0))</f>
        <v>482918.40000000002</v>
      </c>
      <c r="D181">
        <f t="shared" si="8"/>
        <v>482.91840000000002</v>
      </c>
      <c r="E181">
        <f>IF(D181&gt;Inputs!$B$16,D181-Inputs!$B$16,0)</f>
        <v>0</v>
      </c>
    </row>
    <row r="182" spans="1:5" x14ac:dyDescent="0.25">
      <c r="A182" s="19">
        <f t="shared" si="9"/>
        <v>41616</v>
      </c>
      <c r="B182">
        <f t="shared" si="10"/>
        <v>11</v>
      </c>
      <c r="C182" s="20">
        <f t="array" ref="C182">SUM(IF(MeterData!$D$2:$D$200=DAY($A182),MeterData!$P$2:$P$200,0))</f>
        <v>482688</v>
      </c>
      <c r="D182">
        <f t="shared" si="8"/>
        <v>482.68799999999999</v>
      </c>
      <c r="E182">
        <f>IF(D182&gt;Inputs!$B$16,D182-Inputs!$B$16,0)</f>
        <v>0</v>
      </c>
    </row>
    <row r="183" spans="1:5" x14ac:dyDescent="0.25">
      <c r="A183" s="19">
        <f t="shared" si="9"/>
        <v>41616</v>
      </c>
      <c r="B183">
        <f t="shared" si="10"/>
        <v>12</v>
      </c>
      <c r="C183" s="20">
        <f t="array" ref="C183">SUM(IF(MeterData!$D$2:$D$200=DAY($A183),MeterData!$Q$2:$Q$200,0))</f>
        <v>486950.39999999997</v>
      </c>
      <c r="D183">
        <f t="shared" si="8"/>
        <v>486.95039999999995</v>
      </c>
      <c r="E183">
        <f>IF(D183&gt;Inputs!$B$16,D183-Inputs!$B$16,0)</f>
        <v>0</v>
      </c>
    </row>
    <row r="184" spans="1:5" x14ac:dyDescent="0.25">
      <c r="A184" s="19">
        <f t="shared" si="9"/>
        <v>41616</v>
      </c>
      <c r="B184">
        <f t="shared" si="10"/>
        <v>13</v>
      </c>
      <c r="C184" s="20">
        <f t="array" ref="C184">SUM(IF(MeterData!$D$2:$D$200=DAY($A184),MeterData!$R$2:$R$200,0))</f>
        <v>488332.79999999999</v>
      </c>
      <c r="D184">
        <f t="shared" si="8"/>
        <v>488.33279999999996</v>
      </c>
      <c r="E184">
        <f>IF(D184&gt;Inputs!$B$16,D184-Inputs!$B$16,0)</f>
        <v>0</v>
      </c>
    </row>
    <row r="185" spans="1:5" x14ac:dyDescent="0.25">
      <c r="A185" s="19">
        <f t="shared" si="9"/>
        <v>41616</v>
      </c>
      <c r="B185">
        <f t="shared" si="10"/>
        <v>14</v>
      </c>
      <c r="C185" s="20">
        <f t="array" ref="C185">SUM(IF(MeterData!$D$2:$D$200=DAY($A185),MeterData!$S$2:$S$200,0))</f>
        <v>486086.40000000002</v>
      </c>
      <c r="D185">
        <f t="shared" si="8"/>
        <v>486.08640000000003</v>
      </c>
      <c r="E185">
        <f>IF(D185&gt;Inputs!$B$16,D185-Inputs!$B$16,0)</f>
        <v>0</v>
      </c>
    </row>
    <row r="186" spans="1:5" x14ac:dyDescent="0.25">
      <c r="A186" s="19">
        <f t="shared" si="9"/>
        <v>41616</v>
      </c>
      <c r="B186">
        <f t="shared" si="10"/>
        <v>15</v>
      </c>
      <c r="C186" s="20">
        <f t="array" ref="C186">SUM(IF(MeterData!$D$2:$D$200=DAY($A186),MeterData!$T$2:$T$200,0))</f>
        <v>488390.39999999997</v>
      </c>
      <c r="D186">
        <f t="shared" si="8"/>
        <v>488.39039999999994</v>
      </c>
      <c r="E186">
        <f>IF(D186&gt;Inputs!$B$16,D186-Inputs!$B$16,0)</f>
        <v>0</v>
      </c>
    </row>
    <row r="187" spans="1:5" x14ac:dyDescent="0.25">
      <c r="A187" s="19">
        <f t="shared" si="9"/>
        <v>41616</v>
      </c>
      <c r="B187">
        <f t="shared" si="10"/>
        <v>16</v>
      </c>
      <c r="C187" s="20">
        <f t="array" ref="C187">SUM(IF(MeterData!$D$2:$D$200=DAY($A187),MeterData!$U$2:$U$200,0))</f>
        <v>484819.20000000007</v>
      </c>
      <c r="D187">
        <f t="shared" si="8"/>
        <v>484.81920000000008</v>
      </c>
      <c r="E187">
        <f>IF(D187&gt;Inputs!$B$16,D187-Inputs!$B$16,0)</f>
        <v>0</v>
      </c>
    </row>
    <row r="188" spans="1:5" x14ac:dyDescent="0.25">
      <c r="A188" s="19">
        <f t="shared" si="9"/>
        <v>41616</v>
      </c>
      <c r="B188">
        <f t="shared" si="10"/>
        <v>17</v>
      </c>
      <c r="C188" s="20">
        <f t="array" ref="C188">SUM(IF(MeterData!$D$2:$D$200=DAY($A188),MeterData!$V$2:$V$200,0))</f>
        <v>491270.40000000002</v>
      </c>
      <c r="D188">
        <f t="shared" si="8"/>
        <v>491.2704</v>
      </c>
      <c r="E188">
        <f>IF(D188&gt;Inputs!$B$16,D188-Inputs!$B$16,0)</f>
        <v>0</v>
      </c>
    </row>
    <row r="189" spans="1:5" x14ac:dyDescent="0.25">
      <c r="A189" s="19">
        <f t="shared" si="9"/>
        <v>41616</v>
      </c>
      <c r="B189">
        <f t="shared" si="10"/>
        <v>18</v>
      </c>
      <c r="C189" s="20">
        <f t="array" ref="C189">SUM(IF(MeterData!$D$2:$D$200=DAY($A189),MeterData!$W$2:$W$200,0))</f>
        <v>490003.20000000001</v>
      </c>
      <c r="D189">
        <f t="shared" si="8"/>
        <v>490.00319999999999</v>
      </c>
      <c r="E189">
        <f>IF(D189&gt;Inputs!$B$16,D189-Inputs!$B$16,0)</f>
        <v>0</v>
      </c>
    </row>
    <row r="190" spans="1:5" x14ac:dyDescent="0.25">
      <c r="A190" s="19">
        <f t="shared" si="9"/>
        <v>41616</v>
      </c>
      <c r="B190">
        <f t="shared" si="10"/>
        <v>19</v>
      </c>
      <c r="C190" s="20">
        <f t="array" ref="C190">SUM(IF(MeterData!$D$2:$D$200=DAY($A190),MeterData!$X$2:$X$200,0))</f>
        <v>487295.99999999994</v>
      </c>
      <c r="D190">
        <f t="shared" si="8"/>
        <v>487.29599999999994</v>
      </c>
      <c r="E190">
        <f>IF(D190&gt;Inputs!$B$16,D190-Inputs!$B$16,0)</f>
        <v>0</v>
      </c>
    </row>
    <row r="191" spans="1:5" x14ac:dyDescent="0.25">
      <c r="A191" s="19">
        <f t="shared" si="9"/>
        <v>41616</v>
      </c>
      <c r="B191">
        <f t="shared" si="10"/>
        <v>20</v>
      </c>
      <c r="C191" s="20">
        <f t="array" ref="C191">SUM(IF(MeterData!$D$2:$D$200=DAY($A191),MeterData!$Y$2:$Y$200,0))</f>
        <v>475833.60000000003</v>
      </c>
      <c r="D191">
        <f t="shared" si="8"/>
        <v>475.83360000000005</v>
      </c>
      <c r="E191">
        <f>IF(D191&gt;Inputs!$B$16,D191-Inputs!$B$16,0)</f>
        <v>0</v>
      </c>
    </row>
    <row r="192" spans="1:5" x14ac:dyDescent="0.25">
      <c r="A192" s="19">
        <f t="shared" si="9"/>
        <v>41616</v>
      </c>
      <c r="B192">
        <f t="shared" si="10"/>
        <v>21</v>
      </c>
      <c r="C192" s="20">
        <f t="array" ref="C192">SUM(IF(MeterData!$D$2:$D$200=DAY($A192),MeterData!$Z$2:$Z$200,0))</f>
        <v>484934.39999999997</v>
      </c>
      <c r="D192">
        <f t="shared" si="8"/>
        <v>484.93439999999998</v>
      </c>
      <c r="E192">
        <f>IF(D192&gt;Inputs!$B$16,D192-Inputs!$B$16,0)</f>
        <v>0</v>
      </c>
    </row>
    <row r="193" spans="1:5" x14ac:dyDescent="0.25">
      <c r="A193" s="19">
        <f t="shared" si="9"/>
        <v>41616</v>
      </c>
      <c r="B193">
        <f t="shared" si="10"/>
        <v>22</v>
      </c>
      <c r="C193" s="20">
        <f t="array" ref="C193">SUM(IF(MeterData!$D$2:$D$200=DAY($A193),MeterData!$AA$2:$AA$200,0))</f>
        <v>486777.59999999998</v>
      </c>
      <c r="D193">
        <f t="shared" si="8"/>
        <v>486.77759999999995</v>
      </c>
      <c r="E193">
        <f>IF(D193&gt;Inputs!$B$16,D193-Inputs!$B$16,0)</f>
        <v>0</v>
      </c>
    </row>
    <row r="194" spans="1:5" x14ac:dyDescent="0.25">
      <c r="A194" s="19">
        <f t="shared" si="9"/>
        <v>41616</v>
      </c>
      <c r="B194">
        <f t="shared" si="10"/>
        <v>23</v>
      </c>
      <c r="C194" s="20">
        <f t="array" ref="C194">SUM(IF(MeterData!$D$2:$D$200=DAY($A194),MeterData!$AB$2:$AB$200,0))</f>
        <v>488044.79999999999</v>
      </c>
      <c r="D194">
        <f t="shared" si="8"/>
        <v>488.04480000000001</v>
      </c>
      <c r="E194">
        <f>IF(D194&gt;Inputs!$B$16,D194-Inputs!$B$16,0)</f>
        <v>0</v>
      </c>
    </row>
    <row r="195" spans="1:5" x14ac:dyDescent="0.25">
      <c r="A195" s="19">
        <f t="shared" si="9"/>
        <v>41616</v>
      </c>
      <c r="B195">
        <f t="shared" si="10"/>
        <v>24</v>
      </c>
      <c r="C195" s="20">
        <f t="array" ref="C195">SUM(IF(MeterData!$D$2:$D$200=DAY($A195),MeterData!$AC$2:$AC$200,0))</f>
        <v>486950.40000000002</v>
      </c>
      <c r="D195">
        <f t="shared" si="8"/>
        <v>486.9504</v>
      </c>
      <c r="E195">
        <f>IF(D195&gt;Inputs!$B$16,D195-Inputs!$B$16,0)</f>
        <v>0</v>
      </c>
    </row>
    <row r="196" spans="1:5" x14ac:dyDescent="0.25">
      <c r="A196" s="19">
        <f t="shared" si="9"/>
        <v>41617</v>
      </c>
      <c r="B196">
        <f t="shared" si="10"/>
        <v>1</v>
      </c>
      <c r="C196" s="20">
        <f t="array" ref="C196">SUM(IF(MeterData!$D$2:$D$200=DAY($A196),MeterData!$F$2:$F$200,0))</f>
        <v>484185.59999999998</v>
      </c>
      <c r="D196">
        <f t="shared" si="8"/>
        <v>484.18559999999997</v>
      </c>
      <c r="E196">
        <f>IF(D196&gt;Inputs!$B$16,D196-Inputs!$B$16,0)</f>
        <v>0</v>
      </c>
    </row>
    <row r="197" spans="1:5" x14ac:dyDescent="0.25">
      <c r="A197" s="19">
        <f t="shared" si="9"/>
        <v>41617</v>
      </c>
      <c r="B197">
        <f t="shared" si="10"/>
        <v>2</v>
      </c>
      <c r="C197" s="20">
        <f t="array" ref="C197">SUM(IF(MeterData!$D$2:$D$200=DAY($A197),MeterData!$G$2:$G$200,0))</f>
        <v>487238.40000000002</v>
      </c>
      <c r="D197">
        <f t="shared" ref="D197:D260" si="11">C197/1000</f>
        <v>487.23840000000001</v>
      </c>
      <c r="E197">
        <f>IF(D197&gt;Inputs!$B$16,D197-Inputs!$B$16,0)</f>
        <v>0</v>
      </c>
    </row>
    <row r="198" spans="1:5" x14ac:dyDescent="0.25">
      <c r="A198" s="19">
        <f t="shared" si="9"/>
        <v>41617</v>
      </c>
      <c r="B198">
        <f t="shared" si="10"/>
        <v>3</v>
      </c>
      <c r="C198" s="20">
        <f t="array" ref="C198">SUM(IF(MeterData!$D$2:$D$200=DAY($A198),MeterData!$H$2:$H$200,0))</f>
        <v>487526.40000000002</v>
      </c>
      <c r="D198">
        <f t="shared" si="11"/>
        <v>487.52640000000002</v>
      </c>
      <c r="E198">
        <f>IF(D198&gt;Inputs!$B$16,D198-Inputs!$B$16,0)</f>
        <v>0</v>
      </c>
    </row>
    <row r="199" spans="1:5" x14ac:dyDescent="0.25">
      <c r="A199" s="19">
        <f t="shared" si="9"/>
        <v>41617</v>
      </c>
      <c r="B199">
        <f t="shared" si="10"/>
        <v>4</v>
      </c>
      <c r="C199" s="20">
        <f t="array" ref="C199">SUM(IF(MeterData!$D$2:$D$200=DAY($A199),MeterData!$I$2:$I$200,0))</f>
        <v>487238.39999999997</v>
      </c>
      <c r="D199">
        <f t="shared" si="11"/>
        <v>487.23839999999996</v>
      </c>
      <c r="E199">
        <f>IF(D199&gt;Inputs!$B$16,D199-Inputs!$B$16,0)</f>
        <v>0</v>
      </c>
    </row>
    <row r="200" spans="1:5" x14ac:dyDescent="0.25">
      <c r="A200" s="19">
        <f t="shared" si="9"/>
        <v>41617</v>
      </c>
      <c r="B200">
        <f t="shared" si="10"/>
        <v>5</v>
      </c>
      <c r="C200" s="20">
        <f t="array" ref="C200">SUM(IF(MeterData!$D$2:$D$200=DAY($A200),MeterData!$J$2:$J$200,0))</f>
        <v>482630.40000000002</v>
      </c>
      <c r="D200">
        <f t="shared" si="11"/>
        <v>482.63040000000001</v>
      </c>
      <c r="E200">
        <f>IF(D200&gt;Inputs!$B$16,D200-Inputs!$B$16,0)</f>
        <v>0</v>
      </c>
    </row>
    <row r="201" spans="1:5" x14ac:dyDescent="0.25">
      <c r="A201" s="19">
        <f t="shared" si="9"/>
        <v>41617</v>
      </c>
      <c r="B201">
        <f t="shared" si="10"/>
        <v>6</v>
      </c>
      <c r="C201" s="20">
        <f t="array" ref="C201">SUM(IF(MeterData!$D$2:$D$200=DAY($A201),MeterData!$K$2:$K$200,0))</f>
        <v>484070.39999999997</v>
      </c>
      <c r="D201">
        <f t="shared" si="11"/>
        <v>484.07039999999995</v>
      </c>
      <c r="E201">
        <f>IF(D201&gt;Inputs!$B$16,D201-Inputs!$B$16,0)</f>
        <v>0</v>
      </c>
    </row>
    <row r="202" spans="1:5" x14ac:dyDescent="0.25">
      <c r="A202" s="19">
        <f t="shared" si="9"/>
        <v>41617</v>
      </c>
      <c r="B202">
        <f t="shared" si="10"/>
        <v>7</v>
      </c>
      <c r="C202" s="20">
        <f t="array" ref="C202">SUM(IF(MeterData!$D$2:$D$200=DAY($A202),MeterData!$L$2:$L$200,0))</f>
        <v>488563.19999999995</v>
      </c>
      <c r="D202">
        <f t="shared" si="11"/>
        <v>488.56319999999994</v>
      </c>
      <c r="E202">
        <f>IF(D202&gt;Inputs!$B$16,D202-Inputs!$B$16,0)</f>
        <v>0</v>
      </c>
    </row>
    <row r="203" spans="1:5" x14ac:dyDescent="0.25">
      <c r="A203" s="19">
        <f t="shared" si="9"/>
        <v>41617</v>
      </c>
      <c r="B203">
        <f t="shared" si="10"/>
        <v>8</v>
      </c>
      <c r="C203" s="20">
        <f t="array" ref="C203">SUM(IF(MeterData!$D$2:$D$200=DAY($A203),MeterData!$M$2:$M$200,0))</f>
        <v>486432</v>
      </c>
      <c r="D203">
        <f t="shared" si="11"/>
        <v>486.43200000000002</v>
      </c>
      <c r="E203">
        <f>IF(D203&gt;Inputs!$B$16,D203-Inputs!$B$16,0)</f>
        <v>0</v>
      </c>
    </row>
    <row r="204" spans="1:5" x14ac:dyDescent="0.25">
      <c r="A204" s="19">
        <f t="shared" si="9"/>
        <v>41617</v>
      </c>
      <c r="B204">
        <f t="shared" si="10"/>
        <v>9</v>
      </c>
      <c r="C204" s="20">
        <f t="array" ref="C204">SUM(IF(MeterData!$D$2:$D$200=DAY($A204),MeterData!$N$2:$N$200,0))</f>
        <v>483321.59999999998</v>
      </c>
      <c r="D204">
        <f t="shared" si="11"/>
        <v>483.32159999999999</v>
      </c>
      <c r="E204">
        <f>IF(D204&gt;Inputs!$B$16,D204-Inputs!$B$16,0)</f>
        <v>0</v>
      </c>
    </row>
    <row r="205" spans="1:5" x14ac:dyDescent="0.25">
      <c r="A205" s="19">
        <f t="shared" si="9"/>
        <v>41617</v>
      </c>
      <c r="B205">
        <f t="shared" si="10"/>
        <v>10</v>
      </c>
      <c r="C205" s="20">
        <f t="array" ref="C205">SUM(IF(MeterData!$D$2:$D$200=DAY($A205),MeterData!$O$2:$O$200,0))</f>
        <v>489081.59999999998</v>
      </c>
      <c r="D205">
        <f t="shared" si="11"/>
        <v>489.08159999999998</v>
      </c>
      <c r="E205">
        <f>IF(D205&gt;Inputs!$B$16,D205-Inputs!$B$16,0)</f>
        <v>0</v>
      </c>
    </row>
    <row r="206" spans="1:5" x14ac:dyDescent="0.25">
      <c r="A206" s="19">
        <f t="shared" si="9"/>
        <v>41617</v>
      </c>
      <c r="B206">
        <f t="shared" si="10"/>
        <v>11</v>
      </c>
      <c r="C206" s="20">
        <f t="array" ref="C206">SUM(IF(MeterData!$D$2:$D$200=DAY($A206),MeterData!$P$2:$P$200,0))</f>
        <v>486604.80000000005</v>
      </c>
      <c r="D206">
        <f t="shared" si="11"/>
        <v>486.60480000000007</v>
      </c>
      <c r="E206">
        <f>IF(D206&gt;Inputs!$B$16,D206-Inputs!$B$16,0)</f>
        <v>0</v>
      </c>
    </row>
    <row r="207" spans="1:5" x14ac:dyDescent="0.25">
      <c r="A207" s="19">
        <f t="shared" si="9"/>
        <v>41617</v>
      </c>
      <c r="B207">
        <f t="shared" si="10"/>
        <v>12</v>
      </c>
      <c r="C207" s="20">
        <f t="array" ref="C207">SUM(IF(MeterData!$D$2:$D$200=DAY($A207),MeterData!$Q$2:$Q$200,0))</f>
        <v>487584.00000000006</v>
      </c>
      <c r="D207">
        <f t="shared" si="11"/>
        <v>487.58400000000006</v>
      </c>
      <c r="E207">
        <f>IF(D207&gt;Inputs!$B$16,D207-Inputs!$B$16,0)</f>
        <v>0</v>
      </c>
    </row>
    <row r="208" spans="1:5" x14ac:dyDescent="0.25">
      <c r="A208" s="19">
        <f t="shared" si="9"/>
        <v>41617</v>
      </c>
      <c r="B208">
        <f t="shared" si="10"/>
        <v>13</v>
      </c>
      <c r="C208" s="20">
        <f t="array" ref="C208">SUM(IF(MeterData!$D$2:$D$200=DAY($A208),MeterData!$R$2:$R$200,0))</f>
        <v>487584</v>
      </c>
      <c r="D208">
        <f t="shared" si="11"/>
        <v>487.584</v>
      </c>
      <c r="E208">
        <f>IF(D208&gt;Inputs!$B$16,D208-Inputs!$B$16,0)</f>
        <v>0</v>
      </c>
    </row>
    <row r="209" spans="1:5" x14ac:dyDescent="0.25">
      <c r="A209" s="19">
        <f t="shared" si="9"/>
        <v>41617</v>
      </c>
      <c r="B209">
        <f t="shared" si="10"/>
        <v>14</v>
      </c>
      <c r="C209" s="20">
        <f t="array" ref="C209">SUM(IF(MeterData!$D$2:$D$200=DAY($A209),MeterData!$S$2:$S$200,0))</f>
        <v>486086.39999999997</v>
      </c>
      <c r="D209">
        <f t="shared" si="11"/>
        <v>486.08639999999997</v>
      </c>
      <c r="E209">
        <f>IF(D209&gt;Inputs!$B$16,D209-Inputs!$B$16,0)</f>
        <v>0</v>
      </c>
    </row>
    <row r="210" spans="1:5" x14ac:dyDescent="0.25">
      <c r="A210" s="19">
        <f t="shared" si="9"/>
        <v>41617</v>
      </c>
      <c r="B210">
        <f t="shared" si="10"/>
        <v>15</v>
      </c>
      <c r="C210" s="20">
        <f t="array" ref="C210">SUM(IF(MeterData!$D$2:$D$200=DAY($A210),MeterData!$T$2:$T$200,0))</f>
        <v>484588.79999999999</v>
      </c>
      <c r="D210">
        <f t="shared" si="11"/>
        <v>484.58879999999999</v>
      </c>
      <c r="E210">
        <f>IF(D210&gt;Inputs!$B$16,D210-Inputs!$B$16,0)</f>
        <v>0</v>
      </c>
    </row>
    <row r="211" spans="1:5" x14ac:dyDescent="0.25">
      <c r="A211" s="19">
        <f t="shared" si="9"/>
        <v>41617</v>
      </c>
      <c r="B211">
        <f t="shared" si="10"/>
        <v>16</v>
      </c>
      <c r="C211" s="20">
        <f t="array" ref="C211">SUM(IF(MeterData!$D$2:$D$200=DAY($A211),MeterData!$U$2:$U$200,0))</f>
        <v>484415.99999999994</v>
      </c>
      <c r="D211">
        <f t="shared" si="11"/>
        <v>484.41599999999994</v>
      </c>
      <c r="E211">
        <f>IF(D211&gt;Inputs!$B$16,D211-Inputs!$B$16,0)</f>
        <v>0</v>
      </c>
    </row>
    <row r="212" spans="1:5" x14ac:dyDescent="0.25">
      <c r="A212" s="19">
        <f t="shared" si="9"/>
        <v>41617</v>
      </c>
      <c r="B212">
        <f t="shared" si="10"/>
        <v>17</v>
      </c>
      <c r="C212" s="20">
        <f t="array" ref="C212">SUM(IF(MeterData!$D$2:$D$200=DAY($A212),MeterData!$V$2:$V$200,0))</f>
        <v>486835.20000000001</v>
      </c>
      <c r="D212">
        <f t="shared" si="11"/>
        <v>486.83519999999999</v>
      </c>
      <c r="E212">
        <f>IF(D212&gt;Inputs!$B$16,D212-Inputs!$B$16,0)</f>
        <v>0</v>
      </c>
    </row>
    <row r="213" spans="1:5" x14ac:dyDescent="0.25">
      <c r="A213" s="19">
        <f t="shared" si="9"/>
        <v>41617</v>
      </c>
      <c r="B213">
        <f t="shared" si="10"/>
        <v>18</v>
      </c>
      <c r="C213" s="20">
        <f t="array" ref="C213">SUM(IF(MeterData!$D$2:$D$200=DAY($A213),MeterData!$W$2:$W$200,0))</f>
        <v>486892.80000000005</v>
      </c>
      <c r="D213">
        <f t="shared" si="11"/>
        <v>486.89280000000002</v>
      </c>
      <c r="E213">
        <f>IF(D213&gt;Inputs!$B$16,D213-Inputs!$B$16,0)</f>
        <v>0</v>
      </c>
    </row>
    <row r="214" spans="1:5" x14ac:dyDescent="0.25">
      <c r="A214" s="19">
        <f t="shared" si="9"/>
        <v>41617</v>
      </c>
      <c r="B214">
        <f t="shared" si="10"/>
        <v>19</v>
      </c>
      <c r="C214" s="20">
        <f t="array" ref="C214">SUM(IF(MeterData!$D$2:$D$200=DAY($A214),MeterData!$X$2:$X$200,0))</f>
        <v>487008</v>
      </c>
      <c r="D214">
        <f t="shared" si="11"/>
        <v>487.00799999999998</v>
      </c>
      <c r="E214">
        <f>IF(D214&gt;Inputs!$B$16,D214-Inputs!$B$16,0)</f>
        <v>0</v>
      </c>
    </row>
    <row r="215" spans="1:5" x14ac:dyDescent="0.25">
      <c r="A215" s="19">
        <f t="shared" si="9"/>
        <v>41617</v>
      </c>
      <c r="B215">
        <f t="shared" si="10"/>
        <v>20</v>
      </c>
      <c r="C215" s="20">
        <f t="array" ref="C215">SUM(IF(MeterData!$D$2:$D$200=DAY($A215),MeterData!$Y$2:$Y$200,0))</f>
        <v>486777.59999999998</v>
      </c>
      <c r="D215">
        <f t="shared" si="11"/>
        <v>486.77759999999995</v>
      </c>
      <c r="E215">
        <f>IF(D215&gt;Inputs!$B$16,D215-Inputs!$B$16,0)</f>
        <v>0</v>
      </c>
    </row>
    <row r="216" spans="1:5" x14ac:dyDescent="0.25">
      <c r="A216" s="19">
        <f t="shared" si="9"/>
        <v>41617</v>
      </c>
      <c r="B216">
        <f t="shared" si="10"/>
        <v>21</v>
      </c>
      <c r="C216" s="20">
        <f t="array" ref="C216">SUM(IF(MeterData!$D$2:$D$200=DAY($A216),MeterData!$Z$2:$Z$200,0))</f>
        <v>486316.80000000005</v>
      </c>
      <c r="D216">
        <f t="shared" si="11"/>
        <v>486.31680000000006</v>
      </c>
      <c r="E216">
        <f>IF(D216&gt;Inputs!$B$16,D216-Inputs!$B$16,0)</f>
        <v>0</v>
      </c>
    </row>
    <row r="217" spans="1:5" x14ac:dyDescent="0.25">
      <c r="A217" s="19">
        <f t="shared" si="9"/>
        <v>41617</v>
      </c>
      <c r="B217">
        <f t="shared" si="10"/>
        <v>22</v>
      </c>
      <c r="C217" s="20">
        <f t="array" ref="C217">SUM(IF(MeterData!$D$2:$D$200=DAY($A217),MeterData!$AA$2:$AA$200,0))</f>
        <v>484243.20000000001</v>
      </c>
      <c r="D217">
        <f t="shared" si="11"/>
        <v>484.2432</v>
      </c>
      <c r="E217">
        <f>IF(D217&gt;Inputs!$B$16,D217-Inputs!$B$16,0)</f>
        <v>0</v>
      </c>
    </row>
    <row r="218" spans="1:5" x14ac:dyDescent="0.25">
      <c r="A218" s="19">
        <f t="shared" si="9"/>
        <v>41617</v>
      </c>
      <c r="B218">
        <f t="shared" si="10"/>
        <v>23</v>
      </c>
      <c r="C218" s="20">
        <f t="array" ref="C218">SUM(IF(MeterData!$D$2:$D$200=DAY($A218),MeterData!$AB$2:$AB$200,0))</f>
        <v>483609.59999999998</v>
      </c>
      <c r="D218">
        <f t="shared" si="11"/>
        <v>483.6096</v>
      </c>
      <c r="E218">
        <f>IF(D218&gt;Inputs!$B$16,D218-Inputs!$B$16,0)</f>
        <v>0</v>
      </c>
    </row>
    <row r="219" spans="1:5" x14ac:dyDescent="0.25">
      <c r="A219" s="19">
        <f t="shared" si="9"/>
        <v>41617</v>
      </c>
      <c r="B219">
        <f t="shared" si="10"/>
        <v>24</v>
      </c>
      <c r="C219" s="20">
        <f t="array" ref="C219">SUM(IF(MeterData!$D$2:$D$200=DAY($A219),MeterData!$AC$2:$AC$200,0))</f>
        <v>483321.59999999998</v>
      </c>
      <c r="D219">
        <f t="shared" si="11"/>
        <v>483.32159999999999</v>
      </c>
      <c r="E219">
        <f>IF(D219&gt;Inputs!$B$16,D219-Inputs!$B$16,0)</f>
        <v>0</v>
      </c>
    </row>
    <row r="220" spans="1:5" x14ac:dyDescent="0.25">
      <c r="A220" s="19">
        <f t="shared" si="9"/>
        <v>41618</v>
      </c>
      <c r="B220">
        <f t="shared" si="10"/>
        <v>1</v>
      </c>
      <c r="C220" s="20">
        <f t="array" ref="C220">SUM(IF(MeterData!$D$2:$D$200=DAY($A220),MeterData!$F$2:$F$200,0))</f>
        <v>484761.60000000003</v>
      </c>
      <c r="D220">
        <f t="shared" si="11"/>
        <v>484.76160000000004</v>
      </c>
      <c r="E220">
        <f>IF(D220&gt;Inputs!$B$16,D220-Inputs!$B$16,0)</f>
        <v>0</v>
      </c>
    </row>
    <row r="221" spans="1:5" x14ac:dyDescent="0.25">
      <c r="A221" s="19">
        <f t="shared" ref="A221:A284" si="12">A197+1</f>
        <v>41618</v>
      </c>
      <c r="B221">
        <f t="shared" ref="B221:B284" si="13">B197</f>
        <v>2</v>
      </c>
      <c r="C221" s="20">
        <f t="array" ref="C221">SUM(IF(MeterData!$D$2:$D$200=DAY($A221),MeterData!$G$2:$G$200,0))</f>
        <v>487929.59999999998</v>
      </c>
      <c r="D221">
        <f t="shared" si="11"/>
        <v>487.92959999999999</v>
      </c>
      <c r="E221">
        <f>IF(D221&gt;Inputs!$B$16,D221-Inputs!$B$16,0)</f>
        <v>0</v>
      </c>
    </row>
    <row r="222" spans="1:5" x14ac:dyDescent="0.25">
      <c r="A222" s="19">
        <f t="shared" si="12"/>
        <v>41618</v>
      </c>
      <c r="B222">
        <f t="shared" si="13"/>
        <v>3</v>
      </c>
      <c r="C222" s="20">
        <f t="array" ref="C222">SUM(IF(MeterData!$D$2:$D$200=DAY($A222),MeterData!$H$2:$H$200,0))</f>
        <v>486144</v>
      </c>
      <c r="D222">
        <f t="shared" si="11"/>
        <v>486.14400000000001</v>
      </c>
      <c r="E222">
        <f>IF(D222&gt;Inputs!$B$16,D222-Inputs!$B$16,0)</f>
        <v>0</v>
      </c>
    </row>
    <row r="223" spans="1:5" x14ac:dyDescent="0.25">
      <c r="A223" s="19">
        <f t="shared" si="12"/>
        <v>41618</v>
      </c>
      <c r="B223">
        <f t="shared" si="13"/>
        <v>4</v>
      </c>
      <c r="C223" s="20">
        <f t="array" ref="C223">SUM(IF(MeterData!$D$2:$D$200=DAY($A223),MeterData!$I$2:$I$200,0))</f>
        <v>485049.59999999998</v>
      </c>
      <c r="D223">
        <f t="shared" si="11"/>
        <v>485.0496</v>
      </c>
      <c r="E223">
        <f>IF(D223&gt;Inputs!$B$16,D223-Inputs!$B$16,0)</f>
        <v>0</v>
      </c>
    </row>
    <row r="224" spans="1:5" x14ac:dyDescent="0.25">
      <c r="A224" s="19">
        <f t="shared" si="12"/>
        <v>41618</v>
      </c>
      <c r="B224">
        <f t="shared" si="13"/>
        <v>5</v>
      </c>
      <c r="C224" s="20">
        <f t="array" ref="C224">SUM(IF(MeterData!$D$2:$D$200=DAY($A224),MeterData!$J$2:$J$200,0))</f>
        <v>486086.39999999997</v>
      </c>
      <c r="D224">
        <f t="shared" si="11"/>
        <v>486.08639999999997</v>
      </c>
      <c r="E224">
        <f>IF(D224&gt;Inputs!$B$16,D224-Inputs!$B$16,0)</f>
        <v>0</v>
      </c>
    </row>
    <row r="225" spans="1:5" x14ac:dyDescent="0.25">
      <c r="A225" s="19">
        <f t="shared" si="12"/>
        <v>41618</v>
      </c>
      <c r="B225">
        <f t="shared" si="13"/>
        <v>6</v>
      </c>
      <c r="C225" s="20">
        <f t="array" ref="C225">SUM(IF(MeterData!$D$2:$D$200=DAY($A225),MeterData!$K$2:$K$200,0))</f>
        <v>485049.59999999998</v>
      </c>
      <c r="D225">
        <f t="shared" si="11"/>
        <v>485.0496</v>
      </c>
      <c r="E225">
        <f>IF(D225&gt;Inputs!$B$16,D225-Inputs!$B$16,0)</f>
        <v>0</v>
      </c>
    </row>
    <row r="226" spans="1:5" x14ac:dyDescent="0.25">
      <c r="A226" s="19">
        <f t="shared" si="12"/>
        <v>41618</v>
      </c>
      <c r="B226">
        <f t="shared" si="13"/>
        <v>7</v>
      </c>
      <c r="C226" s="20">
        <f t="array" ref="C226">SUM(IF(MeterData!$D$2:$D$200=DAY($A226),MeterData!$L$2:$L$200,0))</f>
        <v>487526.40000000002</v>
      </c>
      <c r="D226">
        <f t="shared" si="11"/>
        <v>487.52640000000002</v>
      </c>
      <c r="E226">
        <f>IF(D226&gt;Inputs!$B$16,D226-Inputs!$B$16,0)</f>
        <v>0</v>
      </c>
    </row>
    <row r="227" spans="1:5" x14ac:dyDescent="0.25">
      <c r="A227" s="19">
        <f t="shared" si="12"/>
        <v>41618</v>
      </c>
      <c r="B227">
        <f t="shared" si="13"/>
        <v>8</v>
      </c>
      <c r="C227" s="20">
        <f t="array" ref="C227">SUM(IF(MeterData!$D$2:$D$200=DAY($A227),MeterData!$M$2:$M$200,0))</f>
        <v>484127.99999999994</v>
      </c>
      <c r="D227">
        <f t="shared" si="11"/>
        <v>484.12799999999993</v>
      </c>
      <c r="E227">
        <f>IF(D227&gt;Inputs!$B$16,D227-Inputs!$B$16,0)</f>
        <v>0</v>
      </c>
    </row>
    <row r="228" spans="1:5" x14ac:dyDescent="0.25">
      <c r="A228" s="19">
        <f t="shared" si="12"/>
        <v>41618</v>
      </c>
      <c r="B228">
        <f t="shared" si="13"/>
        <v>9</v>
      </c>
      <c r="C228" s="20">
        <f t="array" ref="C228">SUM(IF(MeterData!$D$2:$D$200=DAY($A228),MeterData!$N$2:$N$200,0))</f>
        <v>466329.59999999998</v>
      </c>
      <c r="D228">
        <f t="shared" si="11"/>
        <v>466.32959999999997</v>
      </c>
      <c r="E228">
        <f>IF(D228&gt;Inputs!$B$16,D228-Inputs!$B$16,0)</f>
        <v>0</v>
      </c>
    </row>
    <row r="229" spans="1:5" x14ac:dyDescent="0.25">
      <c r="A229" s="19">
        <f t="shared" si="12"/>
        <v>41618</v>
      </c>
      <c r="B229">
        <f t="shared" si="13"/>
        <v>10</v>
      </c>
      <c r="C229" s="20">
        <f t="array" ref="C229">SUM(IF(MeterData!$D$2:$D$200=DAY($A229),MeterData!$O$2:$O$200,0))</f>
        <v>471513.60000000003</v>
      </c>
      <c r="D229">
        <f t="shared" si="11"/>
        <v>471.51360000000005</v>
      </c>
      <c r="E229">
        <f>IF(D229&gt;Inputs!$B$16,D229-Inputs!$B$16,0)</f>
        <v>0</v>
      </c>
    </row>
    <row r="230" spans="1:5" x14ac:dyDescent="0.25">
      <c r="A230" s="19">
        <f t="shared" si="12"/>
        <v>41618</v>
      </c>
      <c r="B230">
        <f t="shared" si="13"/>
        <v>11</v>
      </c>
      <c r="C230" s="20">
        <f t="array" ref="C230">SUM(IF(MeterData!$D$2:$D$200=DAY($A230),MeterData!$P$2:$P$200,0))</f>
        <v>476121.60000000003</v>
      </c>
      <c r="D230">
        <f t="shared" si="11"/>
        <v>476.12160000000006</v>
      </c>
      <c r="E230">
        <f>IF(D230&gt;Inputs!$B$16,D230-Inputs!$B$16,0)</f>
        <v>0</v>
      </c>
    </row>
    <row r="231" spans="1:5" x14ac:dyDescent="0.25">
      <c r="A231" s="19">
        <f t="shared" si="12"/>
        <v>41618</v>
      </c>
      <c r="B231">
        <f t="shared" si="13"/>
        <v>12</v>
      </c>
      <c r="C231" s="20">
        <f t="array" ref="C231">SUM(IF(MeterData!$D$2:$D$200=DAY($A231),MeterData!$Q$2:$Q$200,0))</f>
        <v>473817.59999999998</v>
      </c>
      <c r="D231">
        <f t="shared" si="11"/>
        <v>473.81759999999997</v>
      </c>
      <c r="E231">
        <f>IF(D231&gt;Inputs!$B$16,D231-Inputs!$B$16,0)</f>
        <v>0</v>
      </c>
    </row>
    <row r="232" spans="1:5" x14ac:dyDescent="0.25">
      <c r="A232" s="19">
        <f t="shared" si="12"/>
        <v>41618</v>
      </c>
      <c r="B232">
        <f t="shared" si="13"/>
        <v>13</v>
      </c>
      <c r="C232" s="20">
        <f t="array" ref="C232">SUM(IF(MeterData!$D$2:$D$200=DAY($A232),MeterData!$R$2:$R$200,0))</f>
        <v>475027.20000000007</v>
      </c>
      <c r="D232">
        <f t="shared" si="11"/>
        <v>475.02720000000005</v>
      </c>
      <c r="E232">
        <f>IF(D232&gt;Inputs!$B$16,D232-Inputs!$B$16,0)</f>
        <v>0</v>
      </c>
    </row>
    <row r="233" spans="1:5" x14ac:dyDescent="0.25">
      <c r="A233" s="19">
        <f t="shared" si="12"/>
        <v>41618</v>
      </c>
      <c r="B233">
        <f t="shared" si="13"/>
        <v>14</v>
      </c>
      <c r="C233" s="20">
        <f t="array" ref="C233">SUM(IF(MeterData!$D$2:$D$200=DAY($A233),MeterData!$S$2:$S$200,0))</f>
        <v>473068.80000000005</v>
      </c>
      <c r="D233">
        <f t="shared" si="11"/>
        <v>473.06880000000007</v>
      </c>
      <c r="E233">
        <f>IF(D233&gt;Inputs!$B$16,D233-Inputs!$B$16,0)</f>
        <v>0</v>
      </c>
    </row>
    <row r="234" spans="1:5" x14ac:dyDescent="0.25">
      <c r="A234" s="19">
        <f t="shared" si="12"/>
        <v>41618</v>
      </c>
      <c r="B234">
        <f t="shared" si="13"/>
        <v>15</v>
      </c>
      <c r="C234" s="20">
        <f t="array" ref="C234">SUM(IF(MeterData!$D$2:$D$200=DAY($A234),MeterData!$T$2:$T$200,0))</f>
        <v>475430.40000000002</v>
      </c>
      <c r="D234">
        <f t="shared" si="11"/>
        <v>475.43040000000002</v>
      </c>
      <c r="E234">
        <f>IF(D234&gt;Inputs!$B$16,D234-Inputs!$B$16,0)</f>
        <v>0</v>
      </c>
    </row>
    <row r="235" spans="1:5" x14ac:dyDescent="0.25">
      <c r="A235" s="19">
        <f t="shared" si="12"/>
        <v>41618</v>
      </c>
      <c r="B235">
        <f t="shared" si="13"/>
        <v>16</v>
      </c>
      <c r="C235" s="20">
        <f t="array" ref="C235">SUM(IF(MeterData!$D$2:$D$200=DAY($A235),MeterData!$U$2:$U$200,0))</f>
        <v>483897.59999999998</v>
      </c>
      <c r="D235">
        <f t="shared" si="11"/>
        <v>483.89759999999995</v>
      </c>
      <c r="E235">
        <f>IF(D235&gt;Inputs!$B$16,D235-Inputs!$B$16,0)</f>
        <v>0</v>
      </c>
    </row>
    <row r="236" spans="1:5" x14ac:dyDescent="0.25">
      <c r="A236" s="19">
        <f t="shared" si="12"/>
        <v>41618</v>
      </c>
      <c r="B236">
        <f t="shared" si="13"/>
        <v>17</v>
      </c>
      <c r="C236" s="20">
        <f t="array" ref="C236">SUM(IF(MeterData!$D$2:$D$200=DAY($A236),MeterData!$V$2:$V$200,0))</f>
        <v>467769.59999999998</v>
      </c>
      <c r="D236">
        <f t="shared" si="11"/>
        <v>467.76959999999997</v>
      </c>
      <c r="E236">
        <f>IF(D236&gt;Inputs!$B$16,D236-Inputs!$B$16,0)</f>
        <v>0</v>
      </c>
    </row>
    <row r="237" spans="1:5" x14ac:dyDescent="0.25">
      <c r="A237" s="19">
        <f t="shared" si="12"/>
        <v>41618</v>
      </c>
      <c r="B237">
        <f t="shared" si="13"/>
        <v>18</v>
      </c>
      <c r="C237" s="20">
        <f t="array" ref="C237">SUM(IF(MeterData!$D$2:$D$200=DAY($A237),MeterData!$W$2:$W$200,0))</f>
        <v>484646.40000000002</v>
      </c>
      <c r="D237">
        <f t="shared" si="11"/>
        <v>484.64640000000003</v>
      </c>
      <c r="E237">
        <f>IF(D237&gt;Inputs!$B$16,D237-Inputs!$B$16,0)</f>
        <v>0</v>
      </c>
    </row>
    <row r="238" spans="1:5" x14ac:dyDescent="0.25">
      <c r="A238" s="19">
        <f t="shared" si="12"/>
        <v>41618</v>
      </c>
      <c r="B238">
        <f t="shared" si="13"/>
        <v>19</v>
      </c>
      <c r="C238" s="20">
        <f t="array" ref="C238">SUM(IF(MeterData!$D$2:$D$200=DAY($A238),MeterData!$X$2:$X$200,0))</f>
        <v>484992.00000000006</v>
      </c>
      <c r="D238">
        <f t="shared" si="11"/>
        <v>484.99200000000008</v>
      </c>
      <c r="E238">
        <f>IF(D238&gt;Inputs!$B$16,D238-Inputs!$B$16,0)</f>
        <v>0</v>
      </c>
    </row>
    <row r="239" spans="1:5" x14ac:dyDescent="0.25">
      <c r="A239" s="19">
        <f t="shared" si="12"/>
        <v>41618</v>
      </c>
      <c r="B239">
        <f t="shared" si="13"/>
        <v>20</v>
      </c>
      <c r="C239" s="20">
        <f t="array" ref="C239">SUM(IF(MeterData!$D$2:$D$200=DAY($A239),MeterData!$Y$2:$Y$200,0))</f>
        <v>489196.79999999993</v>
      </c>
      <c r="D239">
        <f t="shared" si="11"/>
        <v>489.19679999999994</v>
      </c>
      <c r="E239">
        <f>IF(D239&gt;Inputs!$B$16,D239-Inputs!$B$16,0)</f>
        <v>0</v>
      </c>
    </row>
    <row r="240" spans="1:5" x14ac:dyDescent="0.25">
      <c r="A240" s="19">
        <f t="shared" si="12"/>
        <v>41618</v>
      </c>
      <c r="B240">
        <f t="shared" si="13"/>
        <v>21</v>
      </c>
      <c r="C240" s="20">
        <f t="array" ref="C240">SUM(IF(MeterData!$D$2:$D$200=DAY($A240),MeterData!$Z$2:$Z$200,0))</f>
        <v>487123.19999999995</v>
      </c>
      <c r="D240">
        <f t="shared" si="11"/>
        <v>487.12319999999994</v>
      </c>
      <c r="E240">
        <f>IF(D240&gt;Inputs!$B$16,D240-Inputs!$B$16,0)</f>
        <v>0</v>
      </c>
    </row>
    <row r="241" spans="1:5" x14ac:dyDescent="0.25">
      <c r="A241" s="19">
        <f t="shared" si="12"/>
        <v>41618</v>
      </c>
      <c r="B241">
        <f t="shared" si="13"/>
        <v>22</v>
      </c>
      <c r="C241" s="20">
        <f t="array" ref="C241">SUM(IF(MeterData!$D$2:$D$200=DAY($A241),MeterData!$AA$2:$AA$200,0))</f>
        <v>484819.19999999995</v>
      </c>
      <c r="D241">
        <f t="shared" si="11"/>
        <v>484.81919999999997</v>
      </c>
      <c r="E241">
        <f>IF(D241&gt;Inputs!$B$16,D241-Inputs!$B$16,0)</f>
        <v>0</v>
      </c>
    </row>
    <row r="242" spans="1:5" x14ac:dyDescent="0.25">
      <c r="A242" s="19">
        <f t="shared" si="12"/>
        <v>41618</v>
      </c>
      <c r="B242">
        <f t="shared" si="13"/>
        <v>23</v>
      </c>
      <c r="C242" s="20">
        <f t="array" ref="C242">SUM(IF(MeterData!$D$2:$D$200=DAY($A242),MeterData!$AB$2:$AB$200,0))</f>
        <v>484070.40000000002</v>
      </c>
      <c r="D242">
        <f t="shared" si="11"/>
        <v>484.07040000000001</v>
      </c>
      <c r="E242">
        <f>IF(D242&gt;Inputs!$B$16,D242-Inputs!$B$16,0)</f>
        <v>0</v>
      </c>
    </row>
    <row r="243" spans="1:5" x14ac:dyDescent="0.25">
      <c r="A243" s="19">
        <f t="shared" si="12"/>
        <v>41618</v>
      </c>
      <c r="B243">
        <f t="shared" si="13"/>
        <v>24</v>
      </c>
      <c r="C243" s="20">
        <f t="array" ref="C243">SUM(IF(MeterData!$D$2:$D$200=DAY($A243),MeterData!$AC$2:$AC$200,0))</f>
        <v>485798.40000000002</v>
      </c>
      <c r="D243">
        <f t="shared" si="11"/>
        <v>485.79840000000002</v>
      </c>
      <c r="E243">
        <f>IF(D243&gt;Inputs!$B$16,D243-Inputs!$B$16,0)</f>
        <v>0</v>
      </c>
    </row>
    <row r="244" spans="1:5" x14ac:dyDescent="0.25">
      <c r="A244" s="19">
        <f t="shared" si="12"/>
        <v>41619</v>
      </c>
      <c r="B244">
        <f t="shared" si="13"/>
        <v>1</v>
      </c>
      <c r="C244" s="20">
        <f t="array" ref="C244">SUM(IF(MeterData!$D$2:$D$200=DAY($A244),MeterData!$F$2:$F$200,0))</f>
        <v>476006.39999999997</v>
      </c>
      <c r="D244">
        <f t="shared" si="11"/>
        <v>476.00639999999999</v>
      </c>
      <c r="E244">
        <f>IF(D244&gt;Inputs!$B$16,D244-Inputs!$B$16,0)</f>
        <v>0</v>
      </c>
    </row>
    <row r="245" spans="1:5" x14ac:dyDescent="0.25">
      <c r="A245" s="19">
        <f t="shared" si="12"/>
        <v>41619</v>
      </c>
      <c r="B245">
        <f t="shared" si="13"/>
        <v>2</v>
      </c>
      <c r="C245" s="20">
        <f t="array" ref="C245">SUM(IF(MeterData!$D$2:$D$200=DAY($A245),MeterData!$G$2:$G$200,0))</f>
        <v>251654.40000000002</v>
      </c>
      <c r="D245">
        <f t="shared" si="11"/>
        <v>251.65440000000001</v>
      </c>
      <c r="E245">
        <f>IF(D245&gt;Inputs!$B$16,D245-Inputs!$B$16,0)</f>
        <v>0</v>
      </c>
    </row>
    <row r="246" spans="1:5" x14ac:dyDescent="0.25">
      <c r="A246" s="19">
        <f t="shared" si="12"/>
        <v>41619</v>
      </c>
      <c r="B246">
        <f t="shared" si="13"/>
        <v>3</v>
      </c>
      <c r="C246" s="20">
        <f t="array" ref="C246">SUM(IF(MeterData!$D$2:$D$200=DAY($A246),MeterData!$H$2:$H$200,0))</f>
        <v>472953.60000000003</v>
      </c>
      <c r="D246">
        <f t="shared" si="11"/>
        <v>472.95360000000005</v>
      </c>
      <c r="E246">
        <f>IF(D246&gt;Inputs!$B$16,D246-Inputs!$B$16,0)</f>
        <v>0</v>
      </c>
    </row>
    <row r="247" spans="1:5" x14ac:dyDescent="0.25">
      <c r="A247" s="19">
        <f t="shared" si="12"/>
        <v>41619</v>
      </c>
      <c r="B247">
        <f t="shared" si="13"/>
        <v>4</v>
      </c>
      <c r="C247" s="20">
        <f t="array" ref="C247">SUM(IF(MeterData!$D$2:$D$200=DAY($A247),MeterData!$I$2:$I$200,0))</f>
        <v>487526.40000000002</v>
      </c>
      <c r="D247">
        <f t="shared" si="11"/>
        <v>487.52640000000002</v>
      </c>
      <c r="E247">
        <f>IF(D247&gt;Inputs!$B$16,D247-Inputs!$B$16,0)</f>
        <v>0</v>
      </c>
    </row>
    <row r="248" spans="1:5" x14ac:dyDescent="0.25">
      <c r="A248" s="19">
        <f t="shared" si="12"/>
        <v>41619</v>
      </c>
      <c r="B248">
        <f t="shared" si="13"/>
        <v>5</v>
      </c>
      <c r="C248" s="20">
        <f t="array" ref="C248">SUM(IF(MeterData!$D$2:$D$200=DAY($A248),MeterData!$J$2:$J$200,0))</f>
        <v>490118.40000000002</v>
      </c>
      <c r="D248">
        <f t="shared" si="11"/>
        <v>490.11840000000001</v>
      </c>
      <c r="E248">
        <f>IF(D248&gt;Inputs!$B$16,D248-Inputs!$B$16,0)</f>
        <v>0</v>
      </c>
    </row>
    <row r="249" spans="1:5" x14ac:dyDescent="0.25">
      <c r="A249" s="19">
        <f t="shared" si="12"/>
        <v>41619</v>
      </c>
      <c r="B249">
        <f t="shared" si="13"/>
        <v>6</v>
      </c>
      <c r="C249" s="20">
        <f t="array" ref="C249">SUM(IF(MeterData!$D$2:$D$200=DAY($A249),MeterData!$K$2:$K$200,0))</f>
        <v>492825.59999999998</v>
      </c>
      <c r="D249">
        <f t="shared" si="11"/>
        <v>492.82559999999995</v>
      </c>
      <c r="E249">
        <f>IF(D249&gt;Inputs!$B$16,D249-Inputs!$B$16,0)</f>
        <v>0.82559999999995171</v>
      </c>
    </row>
    <row r="250" spans="1:5" x14ac:dyDescent="0.25">
      <c r="A250" s="19">
        <f t="shared" si="12"/>
        <v>41619</v>
      </c>
      <c r="B250">
        <f t="shared" si="13"/>
        <v>7</v>
      </c>
      <c r="C250" s="20">
        <f t="array" ref="C250">SUM(IF(MeterData!$D$2:$D$200=DAY($A250),MeterData!$L$2:$L$200,0))</f>
        <v>493286.40000000002</v>
      </c>
      <c r="D250">
        <f t="shared" si="11"/>
        <v>493.28640000000001</v>
      </c>
      <c r="E250">
        <f>IF(D250&gt;Inputs!$B$16,D250-Inputs!$B$16,0)</f>
        <v>1.2864000000000146</v>
      </c>
    </row>
    <row r="251" spans="1:5" x14ac:dyDescent="0.25">
      <c r="A251" s="19">
        <f t="shared" si="12"/>
        <v>41619</v>
      </c>
      <c r="B251">
        <f t="shared" si="13"/>
        <v>8</v>
      </c>
      <c r="C251" s="20">
        <f t="array" ref="C251">SUM(IF(MeterData!$D$2:$D$200=DAY($A251),MeterData!$M$2:$M$200,0))</f>
        <v>491558.40000000002</v>
      </c>
      <c r="D251">
        <f t="shared" si="11"/>
        <v>491.55840000000001</v>
      </c>
      <c r="E251">
        <f>IF(D251&gt;Inputs!$B$16,D251-Inputs!$B$16,0)</f>
        <v>0</v>
      </c>
    </row>
    <row r="252" spans="1:5" x14ac:dyDescent="0.25">
      <c r="A252" s="19">
        <f t="shared" si="12"/>
        <v>41619</v>
      </c>
      <c r="B252">
        <f t="shared" si="13"/>
        <v>9</v>
      </c>
      <c r="C252" s="20">
        <f t="array" ref="C252">SUM(IF(MeterData!$D$2:$D$200=DAY($A252),MeterData!$N$2:$N$200,0))</f>
        <v>488736</v>
      </c>
      <c r="D252">
        <f t="shared" si="11"/>
        <v>488.73599999999999</v>
      </c>
      <c r="E252">
        <f>IF(D252&gt;Inputs!$B$16,D252-Inputs!$B$16,0)</f>
        <v>0</v>
      </c>
    </row>
    <row r="253" spans="1:5" x14ac:dyDescent="0.25">
      <c r="A253" s="19">
        <f t="shared" si="12"/>
        <v>41619</v>
      </c>
      <c r="B253">
        <f t="shared" si="13"/>
        <v>10</v>
      </c>
      <c r="C253" s="20">
        <f t="array" ref="C253">SUM(IF(MeterData!$D$2:$D$200=DAY($A253),MeterData!$O$2:$O$200,0))</f>
        <v>453715.20000000001</v>
      </c>
      <c r="D253">
        <f t="shared" si="11"/>
        <v>453.71520000000004</v>
      </c>
      <c r="E253">
        <f>IF(D253&gt;Inputs!$B$16,D253-Inputs!$B$16,0)</f>
        <v>0</v>
      </c>
    </row>
    <row r="254" spans="1:5" x14ac:dyDescent="0.25">
      <c r="A254" s="19">
        <f t="shared" si="12"/>
        <v>41619</v>
      </c>
      <c r="B254">
        <f t="shared" si="13"/>
        <v>11</v>
      </c>
      <c r="C254" s="20">
        <f t="array" ref="C254">SUM(IF(MeterData!$D$2:$D$200=DAY($A254),MeterData!$P$2:$P$200,0))</f>
        <v>487699.20000000001</v>
      </c>
      <c r="D254">
        <f t="shared" si="11"/>
        <v>487.69920000000002</v>
      </c>
      <c r="E254">
        <f>IF(D254&gt;Inputs!$B$16,D254-Inputs!$B$16,0)</f>
        <v>0</v>
      </c>
    </row>
    <row r="255" spans="1:5" x14ac:dyDescent="0.25">
      <c r="A255" s="19">
        <f t="shared" si="12"/>
        <v>41619</v>
      </c>
      <c r="B255">
        <f t="shared" si="13"/>
        <v>12</v>
      </c>
      <c r="C255" s="20">
        <f t="array" ref="C255">SUM(IF(MeterData!$D$2:$D$200=DAY($A255),MeterData!$Q$2:$Q$200,0))</f>
        <v>489312.00000000006</v>
      </c>
      <c r="D255">
        <f t="shared" si="11"/>
        <v>489.31200000000007</v>
      </c>
      <c r="E255">
        <f>IF(D255&gt;Inputs!$B$16,D255-Inputs!$B$16,0)</f>
        <v>0</v>
      </c>
    </row>
    <row r="256" spans="1:5" x14ac:dyDescent="0.25">
      <c r="A256" s="19">
        <f t="shared" si="12"/>
        <v>41619</v>
      </c>
      <c r="B256">
        <f t="shared" si="13"/>
        <v>13</v>
      </c>
      <c r="C256" s="20">
        <f t="array" ref="C256">SUM(IF(MeterData!$D$2:$D$200=DAY($A256),MeterData!$R$2:$R$200,0))</f>
        <v>475603.20000000001</v>
      </c>
      <c r="D256">
        <f t="shared" si="11"/>
        <v>475.60320000000002</v>
      </c>
      <c r="E256">
        <f>IF(D256&gt;Inputs!$B$16,D256-Inputs!$B$16,0)</f>
        <v>0</v>
      </c>
    </row>
    <row r="257" spans="1:5" x14ac:dyDescent="0.25">
      <c r="A257" s="19">
        <f t="shared" si="12"/>
        <v>41619</v>
      </c>
      <c r="B257">
        <f t="shared" si="13"/>
        <v>14</v>
      </c>
      <c r="C257" s="20">
        <f t="array" ref="C257">SUM(IF(MeterData!$D$2:$D$200=DAY($A257),MeterData!$S$2:$S$200,0))</f>
        <v>471340.79999999999</v>
      </c>
      <c r="D257">
        <f t="shared" si="11"/>
        <v>471.3408</v>
      </c>
      <c r="E257">
        <f>IF(D257&gt;Inputs!$B$16,D257-Inputs!$B$16,0)</f>
        <v>0</v>
      </c>
    </row>
    <row r="258" spans="1:5" x14ac:dyDescent="0.25">
      <c r="A258" s="19">
        <f t="shared" si="12"/>
        <v>41619</v>
      </c>
      <c r="B258">
        <f t="shared" si="13"/>
        <v>15</v>
      </c>
      <c r="C258" s="20">
        <f t="array" ref="C258">SUM(IF(MeterData!$D$2:$D$200=DAY($A258),MeterData!$T$2:$T$200,0))</f>
        <v>473184.00000000006</v>
      </c>
      <c r="D258">
        <f t="shared" si="11"/>
        <v>473.18400000000008</v>
      </c>
      <c r="E258">
        <f>IF(D258&gt;Inputs!$B$16,D258-Inputs!$B$16,0)</f>
        <v>0</v>
      </c>
    </row>
    <row r="259" spans="1:5" x14ac:dyDescent="0.25">
      <c r="A259" s="19">
        <f t="shared" si="12"/>
        <v>41619</v>
      </c>
      <c r="B259">
        <f t="shared" si="13"/>
        <v>16</v>
      </c>
      <c r="C259" s="20">
        <f t="array" ref="C259">SUM(IF(MeterData!$D$2:$D$200=DAY($A259),MeterData!$U$2:$U$200,0))</f>
        <v>488275.19999999995</v>
      </c>
      <c r="D259">
        <f t="shared" si="11"/>
        <v>488.27519999999993</v>
      </c>
      <c r="E259">
        <f>IF(D259&gt;Inputs!$B$16,D259-Inputs!$B$16,0)</f>
        <v>0</v>
      </c>
    </row>
    <row r="260" spans="1:5" x14ac:dyDescent="0.25">
      <c r="A260" s="19">
        <f t="shared" si="12"/>
        <v>41619</v>
      </c>
      <c r="B260">
        <f t="shared" si="13"/>
        <v>17</v>
      </c>
      <c r="C260" s="20">
        <f t="array" ref="C260">SUM(IF(MeterData!$D$2:$D$200=DAY($A260),MeterData!$V$2:$V$200,0))</f>
        <v>488793.60000000003</v>
      </c>
      <c r="D260">
        <f t="shared" si="11"/>
        <v>488.79360000000003</v>
      </c>
      <c r="E260">
        <f>IF(D260&gt;Inputs!$B$16,D260-Inputs!$B$16,0)</f>
        <v>0</v>
      </c>
    </row>
    <row r="261" spans="1:5" x14ac:dyDescent="0.25">
      <c r="A261" s="19">
        <f t="shared" si="12"/>
        <v>41619</v>
      </c>
      <c r="B261">
        <f t="shared" si="13"/>
        <v>18</v>
      </c>
      <c r="C261" s="20">
        <f t="array" ref="C261">SUM(IF(MeterData!$D$2:$D$200=DAY($A261),MeterData!$W$2:$W$200,0))</f>
        <v>490579.19999999995</v>
      </c>
      <c r="D261">
        <f t="shared" ref="D261:D324" si="14">C261/1000</f>
        <v>490.57919999999996</v>
      </c>
      <c r="E261">
        <f>IF(D261&gt;Inputs!$B$16,D261-Inputs!$B$16,0)</f>
        <v>0</v>
      </c>
    </row>
    <row r="262" spans="1:5" x14ac:dyDescent="0.25">
      <c r="A262" s="19">
        <f t="shared" si="12"/>
        <v>41619</v>
      </c>
      <c r="B262">
        <f t="shared" si="13"/>
        <v>19</v>
      </c>
      <c r="C262" s="20">
        <f t="array" ref="C262">SUM(IF(MeterData!$D$2:$D$200=DAY($A262),MeterData!$X$2:$X$200,0))</f>
        <v>489427.19999999995</v>
      </c>
      <c r="D262">
        <f t="shared" si="14"/>
        <v>489.42719999999997</v>
      </c>
      <c r="E262">
        <f>IF(D262&gt;Inputs!$B$16,D262-Inputs!$B$16,0)</f>
        <v>0</v>
      </c>
    </row>
    <row r="263" spans="1:5" x14ac:dyDescent="0.25">
      <c r="A263" s="19">
        <f t="shared" si="12"/>
        <v>41619</v>
      </c>
      <c r="B263">
        <f t="shared" si="13"/>
        <v>20</v>
      </c>
      <c r="C263" s="20">
        <f t="array" ref="C263">SUM(IF(MeterData!$D$2:$D$200=DAY($A263),MeterData!$Y$2:$Y$200,0))</f>
        <v>487238.39999999997</v>
      </c>
      <c r="D263">
        <f t="shared" si="14"/>
        <v>487.23839999999996</v>
      </c>
      <c r="E263">
        <f>IF(D263&gt;Inputs!$B$16,D263-Inputs!$B$16,0)</f>
        <v>0</v>
      </c>
    </row>
    <row r="264" spans="1:5" x14ac:dyDescent="0.25">
      <c r="A264" s="19">
        <f t="shared" si="12"/>
        <v>41619</v>
      </c>
      <c r="B264">
        <f t="shared" si="13"/>
        <v>21</v>
      </c>
      <c r="C264" s="20">
        <f t="array" ref="C264">SUM(IF(MeterData!$D$2:$D$200=DAY($A264),MeterData!$Z$2:$Z$200,0))</f>
        <v>487756.80000000005</v>
      </c>
      <c r="D264">
        <f t="shared" si="14"/>
        <v>487.75680000000006</v>
      </c>
      <c r="E264">
        <f>IF(D264&gt;Inputs!$B$16,D264-Inputs!$B$16,0)</f>
        <v>0</v>
      </c>
    </row>
    <row r="265" spans="1:5" x14ac:dyDescent="0.25">
      <c r="A265" s="19">
        <f t="shared" si="12"/>
        <v>41619</v>
      </c>
      <c r="B265">
        <f t="shared" si="13"/>
        <v>22</v>
      </c>
      <c r="C265" s="20">
        <f t="array" ref="C265">SUM(IF(MeterData!$D$2:$D$200=DAY($A265),MeterData!$AA$2:$AA$200,0))</f>
        <v>486316.79999999993</v>
      </c>
      <c r="D265">
        <f t="shared" si="14"/>
        <v>486.31679999999994</v>
      </c>
      <c r="E265">
        <f>IF(D265&gt;Inputs!$B$16,D265-Inputs!$B$16,0)</f>
        <v>0</v>
      </c>
    </row>
    <row r="266" spans="1:5" x14ac:dyDescent="0.25">
      <c r="A266" s="19">
        <f t="shared" si="12"/>
        <v>41619</v>
      </c>
      <c r="B266">
        <f t="shared" si="13"/>
        <v>23</v>
      </c>
      <c r="C266" s="20">
        <f t="array" ref="C266">SUM(IF(MeterData!$D$2:$D$200=DAY($A266),MeterData!$AB$2:$AB$200,0))</f>
        <v>486950.39999999997</v>
      </c>
      <c r="D266">
        <f t="shared" si="14"/>
        <v>486.95039999999995</v>
      </c>
      <c r="E266">
        <f>IF(D266&gt;Inputs!$B$16,D266-Inputs!$B$16,0)</f>
        <v>0</v>
      </c>
    </row>
    <row r="267" spans="1:5" x14ac:dyDescent="0.25">
      <c r="A267" s="19">
        <f t="shared" si="12"/>
        <v>41619</v>
      </c>
      <c r="B267">
        <f t="shared" si="13"/>
        <v>24</v>
      </c>
      <c r="C267" s="20">
        <f t="array" ref="C267">SUM(IF(MeterData!$D$2:$D$200=DAY($A267),MeterData!$AC$2:$AC$200,0))</f>
        <v>487699.20000000007</v>
      </c>
      <c r="D267">
        <f t="shared" si="14"/>
        <v>487.69920000000008</v>
      </c>
      <c r="E267">
        <f>IF(D267&gt;Inputs!$B$16,D267-Inputs!$B$16,0)</f>
        <v>0</v>
      </c>
    </row>
    <row r="268" spans="1:5" x14ac:dyDescent="0.25">
      <c r="A268" s="19">
        <f t="shared" si="12"/>
        <v>41620</v>
      </c>
      <c r="B268">
        <f t="shared" si="13"/>
        <v>1</v>
      </c>
      <c r="C268" s="20">
        <f t="array" ref="C268">SUM(IF(MeterData!$D$2:$D$200=DAY($A268),MeterData!$F$2:$F$200,0))</f>
        <v>486431.99999999994</v>
      </c>
      <c r="D268">
        <f t="shared" si="14"/>
        <v>486.43199999999996</v>
      </c>
      <c r="E268">
        <f>IF(D268&gt;Inputs!$B$16,D268-Inputs!$B$16,0)</f>
        <v>0</v>
      </c>
    </row>
    <row r="269" spans="1:5" x14ac:dyDescent="0.25">
      <c r="A269" s="19">
        <f t="shared" si="12"/>
        <v>41620</v>
      </c>
      <c r="B269">
        <f t="shared" si="13"/>
        <v>2</v>
      </c>
      <c r="C269" s="20">
        <f t="array" ref="C269">SUM(IF(MeterData!$D$2:$D$200=DAY($A269),MeterData!$G$2:$G$200,0))</f>
        <v>485222.40000000002</v>
      </c>
      <c r="D269">
        <f t="shared" si="14"/>
        <v>485.22240000000005</v>
      </c>
      <c r="E269">
        <f>IF(D269&gt;Inputs!$B$16,D269-Inputs!$B$16,0)</f>
        <v>0</v>
      </c>
    </row>
    <row r="270" spans="1:5" x14ac:dyDescent="0.25">
      <c r="A270" s="19">
        <f t="shared" si="12"/>
        <v>41620</v>
      </c>
      <c r="B270">
        <f t="shared" si="13"/>
        <v>3</v>
      </c>
      <c r="C270" s="20">
        <f t="array" ref="C270">SUM(IF(MeterData!$D$2:$D$200=DAY($A270),MeterData!$H$2:$H$200,0))</f>
        <v>488160</v>
      </c>
      <c r="D270">
        <f t="shared" si="14"/>
        <v>488.16</v>
      </c>
      <c r="E270">
        <f>IF(D270&gt;Inputs!$B$16,D270-Inputs!$B$16,0)</f>
        <v>0</v>
      </c>
    </row>
    <row r="271" spans="1:5" x14ac:dyDescent="0.25">
      <c r="A271" s="19">
        <f t="shared" si="12"/>
        <v>41620</v>
      </c>
      <c r="B271">
        <f t="shared" si="13"/>
        <v>4</v>
      </c>
      <c r="C271" s="20">
        <f t="array" ref="C271">SUM(IF(MeterData!$D$2:$D$200=DAY($A271),MeterData!$I$2:$I$200,0))</f>
        <v>486028.80000000005</v>
      </c>
      <c r="D271">
        <f t="shared" si="14"/>
        <v>486.02880000000005</v>
      </c>
      <c r="E271">
        <f>IF(D271&gt;Inputs!$B$16,D271-Inputs!$B$16,0)</f>
        <v>0</v>
      </c>
    </row>
    <row r="272" spans="1:5" x14ac:dyDescent="0.25">
      <c r="A272" s="19">
        <f t="shared" si="12"/>
        <v>41620</v>
      </c>
      <c r="B272">
        <f t="shared" si="13"/>
        <v>5</v>
      </c>
      <c r="C272" s="20">
        <f t="array" ref="C272">SUM(IF(MeterData!$D$2:$D$200=DAY($A272),MeterData!$J$2:$J$200,0))</f>
        <v>489888</v>
      </c>
      <c r="D272">
        <f t="shared" si="14"/>
        <v>489.88799999999998</v>
      </c>
      <c r="E272">
        <f>IF(D272&gt;Inputs!$B$16,D272-Inputs!$B$16,0)</f>
        <v>0</v>
      </c>
    </row>
    <row r="273" spans="1:5" x14ac:dyDescent="0.25">
      <c r="A273" s="19">
        <f t="shared" si="12"/>
        <v>41620</v>
      </c>
      <c r="B273">
        <f t="shared" si="13"/>
        <v>6</v>
      </c>
      <c r="C273" s="20">
        <f t="array" ref="C273">SUM(IF(MeterData!$D$2:$D$200=DAY($A273),MeterData!$K$2:$K$200,0))</f>
        <v>487871.99999999994</v>
      </c>
      <c r="D273">
        <f t="shared" si="14"/>
        <v>487.87199999999996</v>
      </c>
      <c r="E273">
        <f>IF(D273&gt;Inputs!$B$16,D273-Inputs!$B$16,0)</f>
        <v>0</v>
      </c>
    </row>
    <row r="274" spans="1:5" x14ac:dyDescent="0.25">
      <c r="A274" s="19">
        <f t="shared" si="12"/>
        <v>41620</v>
      </c>
      <c r="B274">
        <f t="shared" si="13"/>
        <v>7</v>
      </c>
      <c r="C274" s="20">
        <f t="array" ref="C274">SUM(IF(MeterData!$D$2:$D$200=DAY($A274),MeterData!$L$2:$L$200,0))</f>
        <v>483206.40000000002</v>
      </c>
      <c r="D274">
        <f t="shared" si="14"/>
        <v>483.20640000000003</v>
      </c>
      <c r="E274">
        <f>IF(D274&gt;Inputs!$B$16,D274-Inputs!$B$16,0)</f>
        <v>0</v>
      </c>
    </row>
    <row r="275" spans="1:5" x14ac:dyDescent="0.25">
      <c r="A275" s="19">
        <f t="shared" si="12"/>
        <v>41620</v>
      </c>
      <c r="B275">
        <f t="shared" si="13"/>
        <v>8</v>
      </c>
      <c r="C275" s="20">
        <f t="array" ref="C275">SUM(IF(MeterData!$D$2:$D$200=DAY($A275),MeterData!$M$2:$M$200,0))</f>
        <v>484761.59999999998</v>
      </c>
      <c r="D275">
        <f t="shared" si="14"/>
        <v>484.76159999999999</v>
      </c>
      <c r="E275">
        <f>IF(D275&gt;Inputs!$B$16,D275-Inputs!$B$16,0)</f>
        <v>0</v>
      </c>
    </row>
    <row r="276" spans="1:5" x14ac:dyDescent="0.25">
      <c r="A276" s="19">
        <f t="shared" si="12"/>
        <v>41620</v>
      </c>
      <c r="B276">
        <f t="shared" si="13"/>
        <v>9</v>
      </c>
      <c r="C276" s="20">
        <f t="array" ref="C276">SUM(IF(MeterData!$D$2:$D$200=DAY($A276),MeterData!$N$2:$N$200,0))</f>
        <v>487641.59999999998</v>
      </c>
      <c r="D276">
        <f t="shared" si="14"/>
        <v>487.64159999999998</v>
      </c>
      <c r="E276">
        <f>IF(D276&gt;Inputs!$B$16,D276-Inputs!$B$16,0)</f>
        <v>0</v>
      </c>
    </row>
    <row r="277" spans="1:5" x14ac:dyDescent="0.25">
      <c r="A277" s="19">
        <f t="shared" si="12"/>
        <v>41620</v>
      </c>
      <c r="B277">
        <f t="shared" si="13"/>
        <v>10</v>
      </c>
      <c r="C277" s="20">
        <f t="array" ref="C277">SUM(IF(MeterData!$D$2:$D$200=DAY($A277),MeterData!$O$2:$O$200,0))</f>
        <v>486201.60000000009</v>
      </c>
      <c r="D277">
        <f t="shared" si="14"/>
        <v>486.2016000000001</v>
      </c>
      <c r="E277">
        <f>IF(D277&gt;Inputs!$B$16,D277-Inputs!$B$16,0)</f>
        <v>0</v>
      </c>
    </row>
    <row r="278" spans="1:5" x14ac:dyDescent="0.25">
      <c r="A278" s="19">
        <f t="shared" si="12"/>
        <v>41620</v>
      </c>
      <c r="B278">
        <f t="shared" si="13"/>
        <v>11</v>
      </c>
      <c r="C278" s="20">
        <f t="array" ref="C278">SUM(IF(MeterData!$D$2:$D$200=DAY($A278),MeterData!$P$2:$P$200,0))</f>
        <v>486374.39999999997</v>
      </c>
      <c r="D278">
        <f t="shared" si="14"/>
        <v>486.37439999999998</v>
      </c>
      <c r="E278">
        <f>IF(D278&gt;Inputs!$B$16,D278-Inputs!$B$16,0)</f>
        <v>0</v>
      </c>
    </row>
    <row r="279" spans="1:5" x14ac:dyDescent="0.25">
      <c r="A279" s="19">
        <f t="shared" si="12"/>
        <v>41620</v>
      </c>
      <c r="B279">
        <f t="shared" si="13"/>
        <v>12</v>
      </c>
      <c r="C279" s="20">
        <f t="array" ref="C279">SUM(IF(MeterData!$D$2:$D$200=DAY($A279),MeterData!$Q$2:$Q$200,0))</f>
        <v>485683.20000000001</v>
      </c>
      <c r="D279">
        <f t="shared" si="14"/>
        <v>485.6832</v>
      </c>
      <c r="E279">
        <f>IF(D279&gt;Inputs!$B$16,D279-Inputs!$B$16,0)</f>
        <v>0</v>
      </c>
    </row>
    <row r="280" spans="1:5" x14ac:dyDescent="0.25">
      <c r="A280" s="19">
        <f t="shared" si="12"/>
        <v>41620</v>
      </c>
      <c r="B280">
        <f t="shared" si="13"/>
        <v>13</v>
      </c>
      <c r="C280" s="20">
        <f t="array" ref="C280">SUM(IF(MeterData!$D$2:$D$200=DAY($A280),MeterData!$R$2:$R$200,0))</f>
        <v>486547.19999999995</v>
      </c>
      <c r="D280">
        <f t="shared" si="14"/>
        <v>486.54719999999998</v>
      </c>
      <c r="E280">
        <f>IF(D280&gt;Inputs!$B$16,D280-Inputs!$B$16,0)</f>
        <v>0</v>
      </c>
    </row>
    <row r="281" spans="1:5" x14ac:dyDescent="0.25">
      <c r="A281" s="19">
        <f t="shared" si="12"/>
        <v>41620</v>
      </c>
      <c r="B281">
        <f t="shared" si="13"/>
        <v>14</v>
      </c>
      <c r="C281" s="20">
        <f t="array" ref="C281">SUM(IF(MeterData!$D$2:$D$200=DAY($A281),MeterData!$S$2:$S$200,0))</f>
        <v>488448</v>
      </c>
      <c r="D281">
        <f t="shared" si="14"/>
        <v>488.44799999999998</v>
      </c>
      <c r="E281">
        <f>IF(D281&gt;Inputs!$B$16,D281-Inputs!$B$16,0)</f>
        <v>0</v>
      </c>
    </row>
    <row r="282" spans="1:5" x14ac:dyDescent="0.25">
      <c r="A282" s="19">
        <f t="shared" si="12"/>
        <v>41620</v>
      </c>
      <c r="B282">
        <f t="shared" si="13"/>
        <v>15</v>
      </c>
      <c r="C282" s="20">
        <f t="array" ref="C282">SUM(IF(MeterData!$D$2:$D$200=DAY($A282),MeterData!$T$2:$T$200,0))</f>
        <v>487814.40000000002</v>
      </c>
      <c r="D282">
        <f t="shared" si="14"/>
        <v>487.81440000000003</v>
      </c>
      <c r="E282">
        <f>IF(D282&gt;Inputs!$B$16,D282-Inputs!$B$16,0)</f>
        <v>0</v>
      </c>
    </row>
    <row r="283" spans="1:5" x14ac:dyDescent="0.25">
      <c r="A283" s="19">
        <f t="shared" si="12"/>
        <v>41620</v>
      </c>
      <c r="B283">
        <f t="shared" si="13"/>
        <v>16</v>
      </c>
      <c r="C283" s="20">
        <f t="array" ref="C283">SUM(IF(MeterData!$D$2:$D$200=DAY($A283),MeterData!$U$2:$U$200,0))</f>
        <v>486201.59999999998</v>
      </c>
      <c r="D283">
        <f t="shared" si="14"/>
        <v>486.20159999999998</v>
      </c>
      <c r="E283">
        <f>IF(D283&gt;Inputs!$B$16,D283-Inputs!$B$16,0)</f>
        <v>0</v>
      </c>
    </row>
    <row r="284" spans="1:5" x14ac:dyDescent="0.25">
      <c r="A284" s="19">
        <f t="shared" si="12"/>
        <v>41620</v>
      </c>
      <c r="B284">
        <f t="shared" si="13"/>
        <v>17</v>
      </c>
      <c r="C284" s="20">
        <f t="array" ref="C284">SUM(IF(MeterData!$D$2:$D$200=DAY($A284),MeterData!$V$2:$V$200,0))</f>
        <v>487065.59999999998</v>
      </c>
      <c r="D284">
        <f t="shared" si="14"/>
        <v>487.06559999999996</v>
      </c>
      <c r="E284">
        <f>IF(D284&gt;Inputs!$B$16,D284-Inputs!$B$16,0)</f>
        <v>0</v>
      </c>
    </row>
    <row r="285" spans="1:5" x14ac:dyDescent="0.25">
      <c r="A285" s="19">
        <f t="shared" ref="A285:A348" si="15">A261+1</f>
        <v>41620</v>
      </c>
      <c r="B285">
        <f t="shared" ref="B285:B348" si="16">B261</f>
        <v>18</v>
      </c>
      <c r="C285" s="20">
        <f t="array" ref="C285">SUM(IF(MeterData!$D$2:$D$200=DAY($A285),MeterData!$W$2:$W$200,0))</f>
        <v>487814.39999999991</v>
      </c>
      <c r="D285">
        <f t="shared" si="14"/>
        <v>487.81439999999992</v>
      </c>
      <c r="E285">
        <f>IF(D285&gt;Inputs!$B$16,D285-Inputs!$B$16,0)</f>
        <v>0</v>
      </c>
    </row>
    <row r="286" spans="1:5" x14ac:dyDescent="0.25">
      <c r="A286" s="19">
        <f t="shared" si="15"/>
        <v>41620</v>
      </c>
      <c r="B286">
        <f t="shared" si="16"/>
        <v>19</v>
      </c>
      <c r="C286" s="20">
        <f t="array" ref="C286">SUM(IF(MeterData!$D$2:$D$200=DAY($A286),MeterData!$X$2:$X$200,0))</f>
        <v>486489.59999999998</v>
      </c>
      <c r="D286">
        <f t="shared" si="14"/>
        <v>486.4896</v>
      </c>
      <c r="E286">
        <f>IF(D286&gt;Inputs!$B$16,D286-Inputs!$B$16,0)</f>
        <v>0</v>
      </c>
    </row>
    <row r="287" spans="1:5" x14ac:dyDescent="0.25">
      <c r="A287" s="19">
        <f t="shared" si="15"/>
        <v>41620</v>
      </c>
      <c r="B287">
        <f t="shared" si="16"/>
        <v>20</v>
      </c>
      <c r="C287" s="20">
        <f t="array" ref="C287">SUM(IF(MeterData!$D$2:$D$200=DAY($A287),MeterData!$Y$2:$Y$200,0))</f>
        <v>486547.19999999995</v>
      </c>
      <c r="D287">
        <f t="shared" si="14"/>
        <v>486.54719999999998</v>
      </c>
      <c r="E287">
        <f>IF(D287&gt;Inputs!$B$16,D287-Inputs!$B$16,0)</f>
        <v>0</v>
      </c>
    </row>
    <row r="288" spans="1:5" x14ac:dyDescent="0.25">
      <c r="A288" s="19">
        <f t="shared" si="15"/>
        <v>41620</v>
      </c>
      <c r="B288">
        <f t="shared" si="16"/>
        <v>21</v>
      </c>
      <c r="C288" s="20">
        <f t="array" ref="C288">SUM(IF(MeterData!$D$2:$D$200=DAY($A288),MeterData!$Z$2:$Z$200,0))</f>
        <v>488505.60000000003</v>
      </c>
      <c r="D288">
        <f t="shared" si="14"/>
        <v>488.50560000000002</v>
      </c>
      <c r="E288">
        <f>IF(D288&gt;Inputs!$B$16,D288-Inputs!$B$16,0)</f>
        <v>0</v>
      </c>
    </row>
    <row r="289" spans="1:5" x14ac:dyDescent="0.25">
      <c r="A289" s="19">
        <f t="shared" si="15"/>
        <v>41620</v>
      </c>
      <c r="B289">
        <f t="shared" si="16"/>
        <v>22</v>
      </c>
      <c r="C289" s="20">
        <f t="array" ref="C289">SUM(IF(MeterData!$D$2:$D$200=DAY($A289),MeterData!$AA$2:$AA$200,0))</f>
        <v>488390.40000000002</v>
      </c>
      <c r="D289">
        <f t="shared" si="14"/>
        <v>488.3904</v>
      </c>
      <c r="E289">
        <f>IF(D289&gt;Inputs!$B$16,D289-Inputs!$B$16,0)</f>
        <v>0</v>
      </c>
    </row>
    <row r="290" spans="1:5" x14ac:dyDescent="0.25">
      <c r="A290" s="19">
        <f t="shared" si="15"/>
        <v>41620</v>
      </c>
      <c r="B290">
        <f t="shared" si="16"/>
        <v>23</v>
      </c>
      <c r="C290" s="20">
        <f t="array" ref="C290">SUM(IF(MeterData!$D$2:$D$200=DAY($A290),MeterData!$AB$2:$AB$200,0))</f>
        <v>485049.60000000003</v>
      </c>
      <c r="D290">
        <f t="shared" si="14"/>
        <v>485.04960000000005</v>
      </c>
      <c r="E290">
        <f>IF(D290&gt;Inputs!$B$16,D290-Inputs!$B$16,0)</f>
        <v>0</v>
      </c>
    </row>
    <row r="291" spans="1:5" x14ac:dyDescent="0.25">
      <c r="A291" s="19">
        <f t="shared" si="15"/>
        <v>41620</v>
      </c>
      <c r="B291">
        <f t="shared" si="16"/>
        <v>24</v>
      </c>
      <c r="C291" s="20">
        <f t="array" ref="C291">SUM(IF(MeterData!$D$2:$D$200=DAY($A291),MeterData!$AC$2:$AC$200,0))</f>
        <v>484300.79999999999</v>
      </c>
      <c r="D291">
        <f t="shared" si="14"/>
        <v>484.30079999999998</v>
      </c>
      <c r="E291">
        <f>IF(D291&gt;Inputs!$B$16,D291-Inputs!$B$16,0)</f>
        <v>0</v>
      </c>
    </row>
    <row r="292" spans="1:5" x14ac:dyDescent="0.25">
      <c r="A292" s="19">
        <f t="shared" si="15"/>
        <v>41621</v>
      </c>
      <c r="B292">
        <f t="shared" si="16"/>
        <v>1</v>
      </c>
      <c r="C292" s="20">
        <f t="array" ref="C292">SUM(IF(MeterData!$D$2:$D$200=DAY($A292),MeterData!$F$2:$F$200,0))</f>
        <v>488448</v>
      </c>
      <c r="D292">
        <f t="shared" si="14"/>
        <v>488.44799999999998</v>
      </c>
      <c r="E292">
        <f>IF(D292&gt;Inputs!$B$16,D292-Inputs!$B$16,0)</f>
        <v>0</v>
      </c>
    </row>
    <row r="293" spans="1:5" x14ac:dyDescent="0.25">
      <c r="A293" s="19">
        <f t="shared" si="15"/>
        <v>41621</v>
      </c>
      <c r="B293">
        <f t="shared" si="16"/>
        <v>2</v>
      </c>
      <c r="C293" s="20">
        <f t="array" ref="C293">SUM(IF(MeterData!$D$2:$D$200=DAY($A293),MeterData!$G$2:$G$200,0))</f>
        <v>486086.40000000002</v>
      </c>
      <c r="D293">
        <f t="shared" si="14"/>
        <v>486.08640000000003</v>
      </c>
      <c r="E293">
        <f>IF(D293&gt;Inputs!$B$16,D293-Inputs!$B$16,0)</f>
        <v>0</v>
      </c>
    </row>
    <row r="294" spans="1:5" x14ac:dyDescent="0.25">
      <c r="A294" s="19">
        <f t="shared" si="15"/>
        <v>41621</v>
      </c>
      <c r="B294">
        <f t="shared" si="16"/>
        <v>3</v>
      </c>
      <c r="C294" s="20">
        <f t="array" ref="C294">SUM(IF(MeterData!$D$2:$D$200=DAY($A294),MeterData!$H$2:$H$200,0))</f>
        <v>483379.20000000001</v>
      </c>
      <c r="D294">
        <f t="shared" si="14"/>
        <v>483.37920000000003</v>
      </c>
      <c r="E294">
        <f>IF(D294&gt;Inputs!$B$16,D294-Inputs!$B$16,0)</f>
        <v>0</v>
      </c>
    </row>
    <row r="295" spans="1:5" x14ac:dyDescent="0.25">
      <c r="A295" s="19">
        <f t="shared" si="15"/>
        <v>41621</v>
      </c>
      <c r="B295">
        <f t="shared" si="16"/>
        <v>4</v>
      </c>
      <c r="C295" s="20">
        <f t="array" ref="C295">SUM(IF(MeterData!$D$2:$D$200=DAY($A295),MeterData!$I$2:$I$200,0))</f>
        <v>484531.20000000007</v>
      </c>
      <c r="D295">
        <f t="shared" si="14"/>
        <v>484.53120000000007</v>
      </c>
      <c r="E295">
        <f>IF(D295&gt;Inputs!$B$16,D295-Inputs!$B$16,0)</f>
        <v>0</v>
      </c>
    </row>
    <row r="296" spans="1:5" x14ac:dyDescent="0.25">
      <c r="A296" s="19">
        <f t="shared" si="15"/>
        <v>41621</v>
      </c>
      <c r="B296">
        <f t="shared" si="16"/>
        <v>5</v>
      </c>
      <c r="C296" s="20">
        <f t="array" ref="C296">SUM(IF(MeterData!$D$2:$D$200=DAY($A296),MeterData!$J$2:$J$200,0))</f>
        <v>485510.39999999997</v>
      </c>
      <c r="D296">
        <f t="shared" si="14"/>
        <v>485.51039999999995</v>
      </c>
      <c r="E296">
        <f>IF(D296&gt;Inputs!$B$16,D296-Inputs!$B$16,0)</f>
        <v>0</v>
      </c>
    </row>
    <row r="297" spans="1:5" x14ac:dyDescent="0.25">
      <c r="A297" s="19">
        <f t="shared" si="15"/>
        <v>41621</v>
      </c>
      <c r="B297">
        <f t="shared" si="16"/>
        <v>6</v>
      </c>
      <c r="C297" s="20">
        <f t="array" ref="C297">SUM(IF(MeterData!$D$2:$D$200=DAY($A297),MeterData!$K$2:$K$200,0))</f>
        <v>484012.79999999999</v>
      </c>
      <c r="D297">
        <f t="shared" si="14"/>
        <v>484.01279999999997</v>
      </c>
      <c r="E297">
        <f>IF(D297&gt;Inputs!$B$16,D297-Inputs!$B$16,0)</f>
        <v>0</v>
      </c>
    </row>
    <row r="298" spans="1:5" x14ac:dyDescent="0.25">
      <c r="A298" s="19">
        <f t="shared" si="15"/>
        <v>41621</v>
      </c>
      <c r="B298">
        <f t="shared" si="16"/>
        <v>7</v>
      </c>
      <c r="C298" s="20">
        <f t="array" ref="C298">SUM(IF(MeterData!$D$2:$D$200=DAY($A298),MeterData!$L$2:$L$200,0))</f>
        <v>488908.79999999999</v>
      </c>
      <c r="D298">
        <f t="shared" si="14"/>
        <v>488.90879999999999</v>
      </c>
      <c r="E298">
        <f>IF(D298&gt;Inputs!$B$16,D298-Inputs!$B$16,0)</f>
        <v>0</v>
      </c>
    </row>
    <row r="299" spans="1:5" x14ac:dyDescent="0.25">
      <c r="A299" s="19">
        <f t="shared" si="15"/>
        <v>41621</v>
      </c>
      <c r="B299">
        <f t="shared" si="16"/>
        <v>8</v>
      </c>
      <c r="C299" s="20">
        <f t="array" ref="C299">SUM(IF(MeterData!$D$2:$D$200=DAY($A299),MeterData!$M$2:$M$200,0))</f>
        <v>487641.59999999998</v>
      </c>
      <c r="D299">
        <f t="shared" si="14"/>
        <v>487.64159999999998</v>
      </c>
      <c r="E299">
        <f>IF(D299&gt;Inputs!$B$16,D299-Inputs!$B$16,0)</f>
        <v>0</v>
      </c>
    </row>
    <row r="300" spans="1:5" x14ac:dyDescent="0.25">
      <c r="A300" s="19">
        <f t="shared" si="15"/>
        <v>41621</v>
      </c>
      <c r="B300">
        <f t="shared" si="16"/>
        <v>9</v>
      </c>
      <c r="C300" s="20">
        <f t="array" ref="C300">SUM(IF(MeterData!$D$2:$D$200=DAY($A300),MeterData!$N$2:$N$200,0))</f>
        <v>483955.20000000007</v>
      </c>
      <c r="D300">
        <f t="shared" si="14"/>
        <v>483.95520000000005</v>
      </c>
      <c r="E300">
        <f>IF(D300&gt;Inputs!$B$16,D300-Inputs!$B$16,0)</f>
        <v>0</v>
      </c>
    </row>
    <row r="301" spans="1:5" x14ac:dyDescent="0.25">
      <c r="A301" s="19">
        <f t="shared" si="15"/>
        <v>41621</v>
      </c>
      <c r="B301">
        <f t="shared" si="16"/>
        <v>10</v>
      </c>
      <c r="C301" s="20">
        <f t="array" ref="C301">SUM(IF(MeterData!$D$2:$D$200=DAY($A301),MeterData!$O$2:$O$200,0))</f>
        <v>464083.19999999995</v>
      </c>
      <c r="D301">
        <f t="shared" si="14"/>
        <v>464.08319999999998</v>
      </c>
      <c r="E301">
        <f>IF(D301&gt;Inputs!$B$16,D301-Inputs!$B$16,0)</f>
        <v>0</v>
      </c>
    </row>
    <row r="302" spans="1:5" x14ac:dyDescent="0.25">
      <c r="A302" s="19">
        <f t="shared" si="15"/>
        <v>41621</v>
      </c>
      <c r="B302">
        <f t="shared" si="16"/>
        <v>11</v>
      </c>
      <c r="C302" s="20">
        <f t="array" ref="C302">SUM(IF(MeterData!$D$2:$D$200=DAY($A302),MeterData!$P$2:$P$200,0))</f>
        <v>485683.19999999995</v>
      </c>
      <c r="D302">
        <f t="shared" si="14"/>
        <v>485.68319999999994</v>
      </c>
      <c r="E302">
        <f>IF(D302&gt;Inputs!$B$16,D302-Inputs!$B$16,0)</f>
        <v>0</v>
      </c>
    </row>
    <row r="303" spans="1:5" x14ac:dyDescent="0.25">
      <c r="A303" s="19">
        <f t="shared" si="15"/>
        <v>41621</v>
      </c>
      <c r="B303">
        <f t="shared" si="16"/>
        <v>12</v>
      </c>
      <c r="C303" s="20">
        <f t="array" ref="C303">SUM(IF(MeterData!$D$2:$D$200=DAY($A303),MeterData!$Q$2:$Q$200,0))</f>
        <v>489772.80000000005</v>
      </c>
      <c r="D303">
        <f t="shared" si="14"/>
        <v>489.77280000000007</v>
      </c>
      <c r="E303">
        <f>IF(D303&gt;Inputs!$B$16,D303-Inputs!$B$16,0)</f>
        <v>0</v>
      </c>
    </row>
    <row r="304" spans="1:5" x14ac:dyDescent="0.25">
      <c r="A304" s="19">
        <f t="shared" si="15"/>
        <v>41621</v>
      </c>
      <c r="B304">
        <f t="shared" si="16"/>
        <v>13</v>
      </c>
      <c r="C304" s="20">
        <f t="array" ref="C304">SUM(IF(MeterData!$D$2:$D$200=DAY($A304),MeterData!$R$2:$R$200,0))</f>
        <v>487180.80000000005</v>
      </c>
      <c r="D304">
        <f t="shared" si="14"/>
        <v>487.18080000000003</v>
      </c>
      <c r="E304">
        <f>IF(D304&gt;Inputs!$B$16,D304-Inputs!$B$16,0)</f>
        <v>0</v>
      </c>
    </row>
    <row r="305" spans="1:5" x14ac:dyDescent="0.25">
      <c r="A305" s="19">
        <f t="shared" si="15"/>
        <v>41621</v>
      </c>
      <c r="B305">
        <f t="shared" si="16"/>
        <v>14</v>
      </c>
      <c r="C305" s="20">
        <f t="array" ref="C305">SUM(IF(MeterData!$D$2:$D$200=DAY($A305),MeterData!$S$2:$S$200,0))</f>
        <v>488390.40000000002</v>
      </c>
      <c r="D305">
        <f t="shared" si="14"/>
        <v>488.3904</v>
      </c>
      <c r="E305">
        <f>IF(D305&gt;Inputs!$B$16,D305-Inputs!$B$16,0)</f>
        <v>0</v>
      </c>
    </row>
    <row r="306" spans="1:5" x14ac:dyDescent="0.25">
      <c r="A306" s="19">
        <f t="shared" si="15"/>
        <v>41621</v>
      </c>
      <c r="B306">
        <f t="shared" si="16"/>
        <v>15</v>
      </c>
      <c r="C306" s="20">
        <f t="array" ref="C306">SUM(IF(MeterData!$D$2:$D$200=DAY($A306),MeterData!$T$2:$T$200,0))</f>
        <v>486259.20000000007</v>
      </c>
      <c r="D306">
        <f t="shared" si="14"/>
        <v>486.25920000000008</v>
      </c>
      <c r="E306">
        <f>IF(D306&gt;Inputs!$B$16,D306-Inputs!$B$16,0)</f>
        <v>0</v>
      </c>
    </row>
    <row r="307" spans="1:5" x14ac:dyDescent="0.25">
      <c r="A307" s="19">
        <f t="shared" si="15"/>
        <v>41621</v>
      </c>
      <c r="B307">
        <f t="shared" si="16"/>
        <v>16</v>
      </c>
      <c r="C307" s="20">
        <f t="array" ref="C307">SUM(IF(MeterData!$D$2:$D$200=DAY($A307),MeterData!$U$2:$U$200,0))</f>
        <v>484588.79999999999</v>
      </c>
      <c r="D307">
        <f t="shared" si="14"/>
        <v>484.58879999999999</v>
      </c>
      <c r="E307">
        <f>IF(D307&gt;Inputs!$B$16,D307-Inputs!$B$16,0)</f>
        <v>0</v>
      </c>
    </row>
    <row r="308" spans="1:5" x14ac:dyDescent="0.25">
      <c r="A308" s="19">
        <f t="shared" si="15"/>
        <v>41621</v>
      </c>
      <c r="B308">
        <f t="shared" si="16"/>
        <v>17</v>
      </c>
      <c r="C308" s="20">
        <f t="array" ref="C308">SUM(IF(MeterData!$D$2:$D$200=DAY($A308),MeterData!$V$2:$V$200,0))</f>
        <v>486892.79999999999</v>
      </c>
      <c r="D308">
        <f t="shared" si="14"/>
        <v>486.89279999999997</v>
      </c>
      <c r="E308">
        <f>IF(D308&gt;Inputs!$B$16,D308-Inputs!$B$16,0)</f>
        <v>0</v>
      </c>
    </row>
    <row r="309" spans="1:5" x14ac:dyDescent="0.25">
      <c r="A309" s="19">
        <f t="shared" si="15"/>
        <v>41621</v>
      </c>
      <c r="B309">
        <f t="shared" si="16"/>
        <v>18</v>
      </c>
      <c r="C309" s="20">
        <f t="array" ref="C309">SUM(IF(MeterData!$D$2:$D$200=DAY($A309),MeterData!$W$2:$W$200,0))</f>
        <v>486316.80000000005</v>
      </c>
      <c r="D309">
        <f t="shared" si="14"/>
        <v>486.31680000000006</v>
      </c>
      <c r="E309">
        <f>IF(D309&gt;Inputs!$B$16,D309-Inputs!$B$16,0)</f>
        <v>0</v>
      </c>
    </row>
    <row r="310" spans="1:5" x14ac:dyDescent="0.25">
      <c r="A310" s="19">
        <f t="shared" si="15"/>
        <v>41621</v>
      </c>
      <c r="B310">
        <f t="shared" si="16"/>
        <v>19</v>
      </c>
      <c r="C310" s="20">
        <f t="array" ref="C310">SUM(IF(MeterData!$D$2:$D$200=DAY($A310),MeterData!$X$2:$X$200,0))</f>
        <v>485395.20000000001</v>
      </c>
      <c r="D310">
        <f t="shared" si="14"/>
        <v>485.39519999999999</v>
      </c>
      <c r="E310">
        <f>IF(D310&gt;Inputs!$B$16,D310-Inputs!$B$16,0)</f>
        <v>0</v>
      </c>
    </row>
    <row r="311" spans="1:5" x14ac:dyDescent="0.25">
      <c r="A311" s="19">
        <f t="shared" si="15"/>
        <v>41621</v>
      </c>
      <c r="B311">
        <f t="shared" si="16"/>
        <v>20</v>
      </c>
      <c r="C311" s="20">
        <f t="array" ref="C311">SUM(IF(MeterData!$D$2:$D$200=DAY($A311),MeterData!$Y$2:$Y$200,0))</f>
        <v>483494.40000000002</v>
      </c>
      <c r="D311">
        <f t="shared" si="14"/>
        <v>483.49440000000004</v>
      </c>
      <c r="E311">
        <f>IF(D311&gt;Inputs!$B$16,D311-Inputs!$B$16,0)</f>
        <v>0</v>
      </c>
    </row>
    <row r="312" spans="1:5" x14ac:dyDescent="0.25">
      <c r="A312" s="19">
        <f t="shared" si="15"/>
        <v>41621</v>
      </c>
      <c r="B312">
        <f t="shared" si="16"/>
        <v>21</v>
      </c>
      <c r="C312" s="20">
        <f t="array" ref="C312">SUM(IF(MeterData!$D$2:$D$200=DAY($A312),MeterData!$Z$2:$Z$200,0))</f>
        <v>482918.39999999997</v>
      </c>
      <c r="D312">
        <f t="shared" si="14"/>
        <v>482.91839999999996</v>
      </c>
      <c r="E312">
        <f>IF(D312&gt;Inputs!$B$16,D312-Inputs!$B$16,0)</f>
        <v>0</v>
      </c>
    </row>
    <row r="313" spans="1:5" x14ac:dyDescent="0.25">
      <c r="A313" s="19">
        <f t="shared" si="15"/>
        <v>41621</v>
      </c>
      <c r="B313">
        <f t="shared" si="16"/>
        <v>22</v>
      </c>
      <c r="C313" s="20">
        <f t="array" ref="C313">SUM(IF(MeterData!$D$2:$D$200=DAY($A313),MeterData!$AA$2:$AA$200,0))</f>
        <v>482572.79999999993</v>
      </c>
      <c r="D313">
        <f t="shared" si="14"/>
        <v>482.57279999999992</v>
      </c>
      <c r="E313">
        <f>IF(D313&gt;Inputs!$B$16,D313-Inputs!$B$16,0)</f>
        <v>0</v>
      </c>
    </row>
    <row r="314" spans="1:5" x14ac:dyDescent="0.25">
      <c r="A314" s="19">
        <f t="shared" si="15"/>
        <v>41621</v>
      </c>
      <c r="B314">
        <f t="shared" si="16"/>
        <v>23</v>
      </c>
      <c r="C314" s="20">
        <f t="array" ref="C314">SUM(IF(MeterData!$D$2:$D$200=DAY($A314),MeterData!$AB$2:$AB$200,0))</f>
        <v>486144</v>
      </c>
      <c r="D314">
        <f t="shared" si="14"/>
        <v>486.14400000000001</v>
      </c>
      <c r="E314">
        <f>IF(D314&gt;Inputs!$B$16,D314-Inputs!$B$16,0)</f>
        <v>0</v>
      </c>
    </row>
    <row r="315" spans="1:5" x14ac:dyDescent="0.25">
      <c r="A315" s="19">
        <f t="shared" si="15"/>
        <v>41621</v>
      </c>
      <c r="B315">
        <f t="shared" si="16"/>
        <v>24</v>
      </c>
      <c r="C315" s="20">
        <f t="array" ref="C315">SUM(IF(MeterData!$D$2:$D$200=DAY($A315),MeterData!$AC$2:$AC$200,0))</f>
        <v>485049.60000000003</v>
      </c>
      <c r="D315">
        <f t="shared" si="14"/>
        <v>485.04960000000005</v>
      </c>
      <c r="E315">
        <f>IF(D315&gt;Inputs!$B$16,D315-Inputs!$B$16,0)</f>
        <v>0</v>
      </c>
    </row>
    <row r="316" spans="1:5" x14ac:dyDescent="0.25">
      <c r="A316" s="19">
        <f t="shared" si="15"/>
        <v>41622</v>
      </c>
      <c r="B316">
        <f t="shared" si="16"/>
        <v>1</v>
      </c>
      <c r="C316" s="20">
        <f t="array" ref="C316">SUM(IF(MeterData!$D$2:$D$200=DAY($A316),MeterData!$F$2:$F$200,0))</f>
        <v>482400</v>
      </c>
      <c r="D316">
        <f t="shared" si="14"/>
        <v>482.4</v>
      </c>
      <c r="E316">
        <f>IF(D316&gt;Inputs!$B$16,D316-Inputs!$B$16,0)</f>
        <v>0</v>
      </c>
    </row>
    <row r="317" spans="1:5" x14ac:dyDescent="0.25">
      <c r="A317" s="19">
        <f t="shared" si="15"/>
        <v>41622</v>
      </c>
      <c r="B317">
        <f t="shared" si="16"/>
        <v>2</v>
      </c>
      <c r="C317" s="20">
        <f t="array" ref="C317">SUM(IF(MeterData!$D$2:$D$200=DAY($A317),MeterData!$G$2:$G$200,0))</f>
        <v>485568</v>
      </c>
      <c r="D317">
        <f t="shared" si="14"/>
        <v>485.56799999999998</v>
      </c>
      <c r="E317">
        <f>IF(D317&gt;Inputs!$B$16,D317-Inputs!$B$16,0)</f>
        <v>0</v>
      </c>
    </row>
    <row r="318" spans="1:5" x14ac:dyDescent="0.25">
      <c r="A318" s="19">
        <f t="shared" si="15"/>
        <v>41622</v>
      </c>
      <c r="B318">
        <f t="shared" si="16"/>
        <v>3</v>
      </c>
      <c r="C318" s="20">
        <f t="array" ref="C318">SUM(IF(MeterData!$D$2:$D$200=DAY($A318),MeterData!$H$2:$H$200,0))</f>
        <v>484531.19999999995</v>
      </c>
      <c r="D318">
        <f t="shared" si="14"/>
        <v>484.53119999999996</v>
      </c>
      <c r="E318">
        <f>IF(D318&gt;Inputs!$B$16,D318-Inputs!$B$16,0)</f>
        <v>0</v>
      </c>
    </row>
    <row r="319" spans="1:5" x14ac:dyDescent="0.25">
      <c r="A319" s="19">
        <f t="shared" si="15"/>
        <v>41622</v>
      </c>
      <c r="B319">
        <f t="shared" si="16"/>
        <v>4</v>
      </c>
      <c r="C319" s="20">
        <f t="array" ref="C319">SUM(IF(MeterData!$D$2:$D$200=DAY($A319),MeterData!$I$2:$I$200,0))</f>
        <v>482803.19999999995</v>
      </c>
      <c r="D319">
        <f t="shared" si="14"/>
        <v>482.80319999999995</v>
      </c>
      <c r="E319">
        <f>IF(D319&gt;Inputs!$B$16,D319-Inputs!$B$16,0)</f>
        <v>0</v>
      </c>
    </row>
    <row r="320" spans="1:5" x14ac:dyDescent="0.25">
      <c r="A320" s="19">
        <f t="shared" si="15"/>
        <v>41622</v>
      </c>
      <c r="B320">
        <f t="shared" si="16"/>
        <v>5</v>
      </c>
      <c r="C320" s="20">
        <f t="array" ref="C320">SUM(IF(MeterData!$D$2:$D$200=DAY($A320),MeterData!$J$2:$J$200,0))</f>
        <v>486950.39999999997</v>
      </c>
      <c r="D320">
        <f t="shared" si="14"/>
        <v>486.95039999999995</v>
      </c>
      <c r="E320">
        <f>IF(D320&gt;Inputs!$B$16,D320-Inputs!$B$16,0)</f>
        <v>0</v>
      </c>
    </row>
    <row r="321" spans="1:5" x14ac:dyDescent="0.25">
      <c r="A321" s="19">
        <f t="shared" si="15"/>
        <v>41622</v>
      </c>
      <c r="B321">
        <f t="shared" si="16"/>
        <v>6</v>
      </c>
      <c r="C321" s="20">
        <f t="array" ref="C321">SUM(IF(MeterData!$D$2:$D$200=DAY($A321),MeterData!$K$2:$K$200,0))</f>
        <v>481363.20000000001</v>
      </c>
      <c r="D321">
        <f t="shared" si="14"/>
        <v>481.36320000000001</v>
      </c>
      <c r="E321">
        <f>IF(D321&gt;Inputs!$B$16,D321-Inputs!$B$16,0)</f>
        <v>0</v>
      </c>
    </row>
    <row r="322" spans="1:5" x14ac:dyDescent="0.25">
      <c r="A322" s="19">
        <f t="shared" si="15"/>
        <v>41622</v>
      </c>
      <c r="B322">
        <f t="shared" si="16"/>
        <v>7</v>
      </c>
      <c r="C322" s="20">
        <f t="array" ref="C322">SUM(IF(MeterData!$D$2:$D$200=DAY($A322),MeterData!$L$2:$L$200,0))</f>
        <v>487411.20000000001</v>
      </c>
      <c r="D322">
        <f t="shared" si="14"/>
        <v>487.41120000000001</v>
      </c>
      <c r="E322">
        <f>IF(D322&gt;Inputs!$B$16,D322-Inputs!$B$16,0)</f>
        <v>0</v>
      </c>
    </row>
    <row r="323" spans="1:5" x14ac:dyDescent="0.25">
      <c r="A323" s="19">
        <f t="shared" si="15"/>
        <v>41622</v>
      </c>
      <c r="B323">
        <f t="shared" si="16"/>
        <v>8</v>
      </c>
      <c r="C323" s="20">
        <f t="array" ref="C323">SUM(IF(MeterData!$D$2:$D$200=DAY($A323),MeterData!$M$2:$M$200,0))</f>
        <v>485337.59999999998</v>
      </c>
      <c r="D323">
        <f t="shared" si="14"/>
        <v>485.33759999999995</v>
      </c>
      <c r="E323">
        <f>IF(D323&gt;Inputs!$B$16,D323-Inputs!$B$16,0)</f>
        <v>0</v>
      </c>
    </row>
    <row r="324" spans="1:5" x14ac:dyDescent="0.25">
      <c r="A324" s="19">
        <f t="shared" si="15"/>
        <v>41622</v>
      </c>
      <c r="B324">
        <f t="shared" si="16"/>
        <v>9</v>
      </c>
      <c r="C324" s="20">
        <f t="array" ref="C324">SUM(IF(MeterData!$D$2:$D$200=DAY($A324),MeterData!$N$2:$N$200,0))</f>
        <v>485740.80000000005</v>
      </c>
      <c r="D324">
        <f t="shared" si="14"/>
        <v>485.74080000000004</v>
      </c>
      <c r="E324">
        <f>IF(D324&gt;Inputs!$B$16,D324-Inputs!$B$16,0)</f>
        <v>0</v>
      </c>
    </row>
    <row r="325" spans="1:5" x14ac:dyDescent="0.25">
      <c r="A325" s="19">
        <f t="shared" si="15"/>
        <v>41622</v>
      </c>
      <c r="B325">
        <f t="shared" si="16"/>
        <v>10</v>
      </c>
      <c r="C325" s="20">
        <f t="array" ref="C325">SUM(IF(MeterData!$D$2:$D$200=DAY($A325),MeterData!$O$2:$O$200,0))</f>
        <v>486086.39999999997</v>
      </c>
      <c r="D325">
        <f t="shared" ref="D325:D388" si="17">C325/1000</f>
        <v>486.08639999999997</v>
      </c>
      <c r="E325">
        <f>IF(D325&gt;Inputs!$B$16,D325-Inputs!$B$16,0)</f>
        <v>0</v>
      </c>
    </row>
    <row r="326" spans="1:5" x14ac:dyDescent="0.25">
      <c r="A326" s="19">
        <f t="shared" si="15"/>
        <v>41622</v>
      </c>
      <c r="B326">
        <f t="shared" si="16"/>
        <v>11</v>
      </c>
      <c r="C326" s="20">
        <f t="array" ref="C326">SUM(IF(MeterData!$D$2:$D$200=DAY($A326),MeterData!$P$2:$P$200,0))</f>
        <v>485510.40000000002</v>
      </c>
      <c r="D326">
        <f t="shared" si="17"/>
        <v>485.5104</v>
      </c>
      <c r="E326">
        <f>IF(D326&gt;Inputs!$B$16,D326-Inputs!$B$16,0)</f>
        <v>0</v>
      </c>
    </row>
    <row r="327" spans="1:5" x14ac:dyDescent="0.25">
      <c r="A327" s="19">
        <f t="shared" si="15"/>
        <v>41622</v>
      </c>
      <c r="B327">
        <f t="shared" si="16"/>
        <v>12</v>
      </c>
      <c r="C327" s="20">
        <f t="array" ref="C327">SUM(IF(MeterData!$D$2:$D$200=DAY($A327),MeterData!$Q$2:$Q$200,0))</f>
        <v>488851.19999999995</v>
      </c>
      <c r="D327">
        <f t="shared" si="17"/>
        <v>488.85119999999995</v>
      </c>
      <c r="E327">
        <f>IF(D327&gt;Inputs!$B$16,D327-Inputs!$B$16,0)</f>
        <v>0</v>
      </c>
    </row>
    <row r="328" spans="1:5" x14ac:dyDescent="0.25">
      <c r="A328" s="19">
        <f t="shared" si="15"/>
        <v>41622</v>
      </c>
      <c r="B328">
        <f t="shared" si="16"/>
        <v>13</v>
      </c>
      <c r="C328" s="20">
        <f t="array" ref="C328">SUM(IF(MeterData!$D$2:$D$200=DAY($A328),MeterData!$R$2:$R$200,0))</f>
        <v>484473.59999999998</v>
      </c>
      <c r="D328">
        <f t="shared" si="17"/>
        <v>484.47359999999998</v>
      </c>
      <c r="E328">
        <f>IF(D328&gt;Inputs!$B$16,D328-Inputs!$B$16,0)</f>
        <v>0</v>
      </c>
    </row>
    <row r="329" spans="1:5" x14ac:dyDescent="0.25">
      <c r="A329" s="19">
        <f t="shared" si="15"/>
        <v>41622</v>
      </c>
      <c r="B329">
        <f t="shared" si="16"/>
        <v>14</v>
      </c>
      <c r="C329" s="20">
        <f t="array" ref="C329">SUM(IF(MeterData!$D$2:$D$200=DAY($A329),MeterData!$S$2:$S$200,0))</f>
        <v>486604.79999999999</v>
      </c>
      <c r="D329">
        <f t="shared" si="17"/>
        <v>486.60480000000001</v>
      </c>
      <c r="E329">
        <f>IF(D329&gt;Inputs!$B$16,D329-Inputs!$B$16,0)</f>
        <v>0</v>
      </c>
    </row>
    <row r="330" spans="1:5" x14ac:dyDescent="0.25">
      <c r="A330" s="19">
        <f t="shared" si="15"/>
        <v>41622</v>
      </c>
      <c r="B330">
        <f t="shared" si="16"/>
        <v>15</v>
      </c>
      <c r="C330" s="20">
        <f t="array" ref="C330">SUM(IF(MeterData!$D$2:$D$200=DAY($A330),MeterData!$T$2:$T$200,0))</f>
        <v>487238.40000000002</v>
      </c>
      <c r="D330">
        <f t="shared" si="17"/>
        <v>487.23840000000001</v>
      </c>
      <c r="E330">
        <f>IF(D330&gt;Inputs!$B$16,D330-Inputs!$B$16,0)</f>
        <v>0</v>
      </c>
    </row>
    <row r="331" spans="1:5" x14ac:dyDescent="0.25">
      <c r="A331" s="19">
        <f t="shared" si="15"/>
        <v>41622</v>
      </c>
      <c r="B331">
        <f t="shared" si="16"/>
        <v>16</v>
      </c>
      <c r="C331" s="20">
        <f t="array" ref="C331">SUM(IF(MeterData!$D$2:$D$200=DAY($A331),MeterData!$U$2:$U$200,0))</f>
        <v>486777.60000000003</v>
      </c>
      <c r="D331">
        <f t="shared" si="17"/>
        <v>486.77760000000001</v>
      </c>
      <c r="E331">
        <f>IF(D331&gt;Inputs!$B$16,D331-Inputs!$B$16,0)</f>
        <v>0</v>
      </c>
    </row>
    <row r="332" spans="1:5" x14ac:dyDescent="0.25">
      <c r="A332" s="19">
        <f t="shared" si="15"/>
        <v>41622</v>
      </c>
      <c r="B332">
        <f t="shared" si="16"/>
        <v>17</v>
      </c>
      <c r="C332" s="20">
        <f t="array" ref="C332">SUM(IF(MeterData!$D$2:$D$200=DAY($A332),MeterData!$V$2:$V$200,0))</f>
        <v>486316.79999999999</v>
      </c>
      <c r="D332">
        <f t="shared" si="17"/>
        <v>486.3168</v>
      </c>
      <c r="E332">
        <f>IF(D332&gt;Inputs!$B$16,D332-Inputs!$B$16,0)</f>
        <v>0</v>
      </c>
    </row>
    <row r="333" spans="1:5" x14ac:dyDescent="0.25">
      <c r="A333" s="19">
        <f t="shared" si="15"/>
        <v>41622</v>
      </c>
      <c r="B333">
        <f t="shared" si="16"/>
        <v>18</v>
      </c>
      <c r="C333" s="20">
        <f t="array" ref="C333">SUM(IF(MeterData!$D$2:$D$200=DAY($A333),MeterData!$W$2:$W$200,0))</f>
        <v>475833.59999999998</v>
      </c>
      <c r="D333">
        <f t="shared" si="17"/>
        <v>475.83359999999999</v>
      </c>
      <c r="E333">
        <f>IF(D333&gt;Inputs!$B$16,D333-Inputs!$B$16,0)</f>
        <v>0</v>
      </c>
    </row>
    <row r="334" spans="1:5" x14ac:dyDescent="0.25">
      <c r="A334" s="19">
        <f t="shared" si="15"/>
        <v>41622</v>
      </c>
      <c r="B334">
        <f t="shared" si="16"/>
        <v>19</v>
      </c>
      <c r="C334" s="20">
        <f t="array" ref="C334">SUM(IF(MeterData!$D$2:$D$200=DAY($A334),MeterData!$X$2:$X$200,0))</f>
        <v>485107.20000000001</v>
      </c>
      <c r="D334">
        <f t="shared" si="17"/>
        <v>485.10720000000003</v>
      </c>
      <c r="E334">
        <f>IF(D334&gt;Inputs!$B$16,D334-Inputs!$B$16,0)</f>
        <v>0</v>
      </c>
    </row>
    <row r="335" spans="1:5" x14ac:dyDescent="0.25">
      <c r="A335" s="19">
        <f t="shared" si="15"/>
        <v>41622</v>
      </c>
      <c r="B335">
        <f t="shared" si="16"/>
        <v>20</v>
      </c>
      <c r="C335" s="20">
        <f t="array" ref="C335">SUM(IF(MeterData!$D$2:$D$200=DAY($A335),MeterData!$Y$2:$Y$200,0))</f>
        <v>484992</v>
      </c>
      <c r="D335">
        <f t="shared" si="17"/>
        <v>484.99200000000002</v>
      </c>
      <c r="E335">
        <f>IF(D335&gt;Inputs!$B$16,D335-Inputs!$B$16,0)</f>
        <v>0</v>
      </c>
    </row>
    <row r="336" spans="1:5" x14ac:dyDescent="0.25">
      <c r="A336" s="19">
        <f t="shared" si="15"/>
        <v>41622</v>
      </c>
      <c r="B336">
        <f t="shared" si="16"/>
        <v>21</v>
      </c>
      <c r="C336" s="20">
        <f t="array" ref="C336">SUM(IF(MeterData!$D$2:$D$200=DAY($A336),MeterData!$Z$2:$Z$200,0))</f>
        <v>485567.99999999994</v>
      </c>
      <c r="D336">
        <f t="shared" si="17"/>
        <v>485.56799999999993</v>
      </c>
      <c r="E336">
        <f>IF(D336&gt;Inputs!$B$16,D336-Inputs!$B$16,0)</f>
        <v>0</v>
      </c>
    </row>
    <row r="337" spans="1:5" x14ac:dyDescent="0.25">
      <c r="A337" s="19">
        <f t="shared" si="15"/>
        <v>41622</v>
      </c>
      <c r="B337">
        <f t="shared" si="16"/>
        <v>22</v>
      </c>
      <c r="C337" s="20">
        <f t="array" ref="C337">SUM(IF(MeterData!$D$2:$D$200=DAY($A337),MeterData!$AA$2:$AA$200,0))</f>
        <v>486777.59999999998</v>
      </c>
      <c r="D337">
        <f t="shared" si="17"/>
        <v>486.77759999999995</v>
      </c>
      <c r="E337">
        <f>IF(D337&gt;Inputs!$B$16,D337-Inputs!$B$16,0)</f>
        <v>0</v>
      </c>
    </row>
    <row r="338" spans="1:5" x14ac:dyDescent="0.25">
      <c r="A338" s="19">
        <f t="shared" si="15"/>
        <v>41622</v>
      </c>
      <c r="B338">
        <f t="shared" si="16"/>
        <v>23</v>
      </c>
      <c r="C338" s="20">
        <f t="array" ref="C338">SUM(IF(MeterData!$D$2:$D$200=DAY($A338),MeterData!$AB$2:$AB$200,0))</f>
        <v>486431.99999999994</v>
      </c>
      <c r="D338">
        <f t="shared" si="17"/>
        <v>486.43199999999996</v>
      </c>
      <c r="E338">
        <f>IF(D338&gt;Inputs!$B$16,D338-Inputs!$B$16,0)</f>
        <v>0</v>
      </c>
    </row>
    <row r="339" spans="1:5" x14ac:dyDescent="0.25">
      <c r="A339" s="19">
        <f t="shared" si="15"/>
        <v>41622</v>
      </c>
      <c r="B339">
        <f t="shared" si="16"/>
        <v>24</v>
      </c>
      <c r="C339" s="20">
        <f t="array" ref="C339">SUM(IF(MeterData!$D$2:$D$200=DAY($A339),MeterData!$AC$2:$AC$200,0))</f>
        <v>486950.40000000002</v>
      </c>
      <c r="D339">
        <f t="shared" si="17"/>
        <v>486.9504</v>
      </c>
      <c r="E339">
        <f>IF(D339&gt;Inputs!$B$16,D339-Inputs!$B$16,0)</f>
        <v>0</v>
      </c>
    </row>
    <row r="340" spans="1:5" x14ac:dyDescent="0.25">
      <c r="A340" s="19">
        <f t="shared" si="15"/>
        <v>41623</v>
      </c>
      <c r="B340">
        <f t="shared" si="16"/>
        <v>1</v>
      </c>
      <c r="C340" s="20">
        <f t="array" ref="C340">SUM(IF(MeterData!$D$2:$D$200=DAY($A340),MeterData!$F$2:$F$200,0))</f>
        <v>486777.60000000003</v>
      </c>
      <c r="D340">
        <f t="shared" si="17"/>
        <v>486.77760000000001</v>
      </c>
      <c r="E340">
        <f>IF(D340&gt;Inputs!$B$16,D340-Inputs!$B$16,0)</f>
        <v>0</v>
      </c>
    </row>
    <row r="341" spans="1:5" x14ac:dyDescent="0.25">
      <c r="A341" s="19">
        <f t="shared" si="15"/>
        <v>41623</v>
      </c>
      <c r="B341">
        <f t="shared" si="16"/>
        <v>2</v>
      </c>
      <c r="C341" s="20">
        <f t="array" ref="C341">SUM(IF(MeterData!$D$2:$D$200=DAY($A341),MeterData!$G$2:$G$200,0))</f>
        <v>484358.40000000002</v>
      </c>
      <c r="D341">
        <f t="shared" si="17"/>
        <v>484.35840000000002</v>
      </c>
      <c r="E341">
        <f>IF(D341&gt;Inputs!$B$16,D341-Inputs!$B$16,0)</f>
        <v>0</v>
      </c>
    </row>
    <row r="342" spans="1:5" x14ac:dyDescent="0.25">
      <c r="A342" s="19">
        <f t="shared" si="15"/>
        <v>41623</v>
      </c>
      <c r="B342">
        <f t="shared" si="16"/>
        <v>3</v>
      </c>
      <c r="C342" s="20">
        <f t="array" ref="C342">SUM(IF(MeterData!$D$2:$D$200=DAY($A342),MeterData!$H$2:$H$200,0))</f>
        <v>485452.79999999999</v>
      </c>
      <c r="D342">
        <f t="shared" si="17"/>
        <v>485.45279999999997</v>
      </c>
      <c r="E342">
        <f>IF(D342&gt;Inputs!$B$16,D342-Inputs!$B$16,0)</f>
        <v>0</v>
      </c>
    </row>
    <row r="343" spans="1:5" x14ac:dyDescent="0.25">
      <c r="A343" s="19">
        <f t="shared" si="15"/>
        <v>41623</v>
      </c>
      <c r="B343">
        <f t="shared" si="16"/>
        <v>4</v>
      </c>
      <c r="C343" s="20">
        <f t="array" ref="C343">SUM(IF(MeterData!$D$2:$D$200=DAY($A343),MeterData!$I$2:$I$200,0))</f>
        <v>486201.60000000003</v>
      </c>
      <c r="D343">
        <f t="shared" si="17"/>
        <v>486.20160000000004</v>
      </c>
      <c r="E343">
        <f>IF(D343&gt;Inputs!$B$16,D343-Inputs!$B$16,0)</f>
        <v>0</v>
      </c>
    </row>
    <row r="344" spans="1:5" x14ac:dyDescent="0.25">
      <c r="A344" s="19">
        <f t="shared" si="15"/>
        <v>41623</v>
      </c>
      <c r="B344">
        <f t="shared" si="16"/>
        <v>5</v>
      </c>
      <c r="C344" s="20">
        <f t="array" ref="C344">SUM(IF(MeterData!$D$2:$D$200=DAY($A344),MeterData!$J$2:$J$200,0))</f>
        <v>482745.59999999998</v>
      </c>
      <c r="D344">
        <f t="shared" si="17"/>
        <v>482.74559999999997</v>
      </c>
      <c r="E344">
        <f>IF(D344&gt;Inputs!$B$16,D344-Inputs!$B$16,0)</f>
        <v>0</v>
      </c>
    </row>
    <row r="345" spans="1:5" x14ac:dyDescent="0.25">
      <c r="A345" s="19">
        <f t="shared" si="15"/>
        <v>41623</v>
      </c>
      <c r="B345">
        <f t="shared" si="16"/>
        <v>6</v>
      </c>
      <c r="C345" s="20">
        <f t="array" ref="C345">SUM(IF(MeterData!$D$2:$D$200=DAY($A345),MeterData!$K$2:$K$200,0))</f>
        <v>484070.40000000002</v>
      </c>
      <c r="D345">
        <f t="shared" si="17"/>
        <v>484.07040000000001</v>
      </c>
      <c r="E345">
        <f>IF(D345&gt;Inputs!$B$16,D345-Inputs!$B$16,0)</f>
        <v>0</v>
      </c>
    </row>
    <row r="346" spans="1:5" x14ac:dyDescent="0.25">
      <c r="A346" s="19">
        <f t="shared" si="15"/>
        <v>41623</v>
      </c>
      <c r="B346">
        <f t="shared" si="16"/>
        <v>7</v>
      </c>
      <c r="C346" s="20">
        <f t="array" ref="C346">SUM(IF(MeterData!$D$2:$D$200=DAY($A346),MeterData!$L$2:$L$200,0))</f>
        <v>484876.79999999999</v>
      </c>
      <c r="D346">
        <f t="shared" si="17"/>
        <v>484.8768</v>
      </c>
      <c r="E346">
        <f>IF(D346&gt;Inputs!$B$16,D346-Inputs!$B$16,0)</f>
        <v>0</v>
      </c>
    </row>
    <row r="347" spans="1:5" x14ac:dyDescent="0.25">
      <c r="A347" s="19">
        <f t="shared" si="15"/>
        <v>41623</v>
      </c>
      <c r="B347">
        <f t="shared" si="16"/>
        <v>8</v>
      </c>
      <c r="C347" s="20">
        <f t="array" ref="C347">SUM(IF(MeterData!$D$2:$D$200=DAY($A347),MeterData!$M$2:$M$200,0))</f>
        <v>485683.20000000007</v>
      </c>
      <c r="D347">
        <f t="shared" si="17"/>
        <v>485.68320000000006</v>
      </c>
      <c r="E347">
        <f>IF(D347&gt;Inputs!$B$16,D347-Inputs!$B$16,0)</f>
        <v>0</v>
      </c>
    </row>
    <row r="348" spans="1:5" x14ac:dyDescent="0.25">
      <c r="A348" s="19">
        <f t="shared" si="15"/>
        <v>41623</v>
      </c>
      <c r="B348">
        <f t="shared" si="16"/>
        <v>9</v>
      </c>
      <c r="C348" s="20">
        <f t="array" ref="C348">SUM(IF(MeterData!$D$2:$D$200=DAY($A348),MeterData!$N$2:$N$200,0))</f>
        <v>484934.40000000002</v>
      </c>
      <c r="D348">
        <f t="shared" si="17"/>
        <v>484.93440000000004</v>
      </c>
      <c r="E348">
        <f>IF(D348&gt;Inputs!$B$16,D348-Inputs!$B$16,0)</f>
        <v>0</v>
      </c>
    </row>
    <row r="349" spans="1:5" x14ac:dyDescent="0.25">
      <c r="A349" s="19">
        <f t="shared" ref="A349:A412" si="18">A325+1</f>
        <v>41623</v>
      </c>
      <c r="B349">
        <f t="shared" ref="B349:B412" si="19">B325</f>
        <v>10</v>
      </c>
      <c r="C349" s="20">
        <f t="array" ref="C349">SUM(IF(MeterData!$D$2:$D$200=DAY($A349),MeterData!$O$2:$O$200,0))</f>
        <v>483148.79999999993</v>
      </c>
      <c r="D349">
        <f t="shared" si="17"/>
        <v>483.14879999999994</v>
      </c>
      <c r="E349">
        <f>IF(D349&gt;Inputs!$B$16,D349-Inputs!$B$16,0)</f>
        <v>0</v>
      </c>
    </row>
    <row r="350" spans="1:5" x14ac:dyDescent="0.25">
      <c r="A350" s="19">
        <f t="shared" si="18"/>
        <v>41623</v>
      </c>
      <c r="B350">
        <f t="shared" si="19"/>
        <v>11</v>
      </c>
      <c r="C350" s="20">
        <f t="array" ref="C350">SUM(IF(MeterData!$D$2:$D$200=DAY($A350),MeterData!$P$2:$P$200,0))</f>
        <v>481996.80000000005</v>
      </c>
      <c r="D350">
        <f t="shared" si="17"/>
        <v>481.99680000000006</v>
      </c>
      <c r="E350">
        <f>IF(D350&gt;Inputs!$B$16,D350-Inputs!$B$16,0)</f>
        <v>0</v>
      </c>
    </row>
    <row r="351" spans="1:5" x14ac:dyDescent="0.25">
      <c r="A351" s="19">
        <f t="shared" si="18"/>
        <v>41623</v>
      </c>
      <c r="B351">
        <f t="shared" si="19"/>
        <v>12</v>
      </c>
      <c r="C351" s="20">
        <f t="array" ref="C351">SUM(IF(MeterData!$D$2:$D$200=DAY($A351),MeterData!$Q$2:$Q$200,0))</f>
        <v>483840</v>
      </c>
      <c r="D351">
        <f t="shared" si="17"/>
        <v>483.84</v>
      </c>
      <c r="E351">
        <f>IF(D351&gt;Inputs!$B$16,D351-Inputs!$B$16,0)</f>
        <v>0</v>
      </c>
    </row>
    <row r="352" spans="1:5" x14ac:dyDescent="0.25">
      <c r="A352" s="19">
        <f t="shared" si="18"/>
        <v>41623</v>
      </c>
      <c r="B352">
        <f t="shared" si="19"/>
        <v>13</v>
      </c>
      <c r="C352" s="20">
        <f t="array" ref="C352">SUM(IF(MeterData!$D$2:$D$200=DAY($A352),MeterData!$R$2:$R$200,0))</f>
        <v>483782.40000000002</v>
      </c>
      <c r="D352">
        <f t="shared" si="17"/>
        <v>483.7824</v>
      </c>
      <c r="E352">
        <f>IF(D352&gt;Inputs!$B$16,D352-Inputs!$B$16,0)</f>
        <v>0</v>
      </c>
    </row>
    <row r="353" spans="1:5" x14ac:dyDescent="0.25">
      <c r="A353" s="19">
        <f t="shared" si="18"/>
        <v>41623</v>
      </c>
      <c r="B353">
        <f t="shared" si="19"/>
        <v>14</v>
      </c>
      <c r="C353" s="20">
        <f t="array" ref="C353">SUM(IF(MeterData!$D$2:$D$200=DAY($A353),MeterData!$S$2:$S$200,0))</f>
        <v>484876.79999999999</v>
      </c>
      <c r="D353">
        <f t="shared" si="17"/>
        <v>484.8768</v>
      </c>
      <c r="E353">
        <f>IF(D353&gt;Inputs!$B$16,D353-Inputs!$B$16,0)</f>
        <v>0</v>
      </c>
    </row>
    <row r="354" spans="1:5" x14ac:dyDescent="0.25">
      <c r="A354" s="19">
        <f t="shared" si="18"/>
        <v>41623</v>
      </c>
      <c r="B354">
        <f t="shared" si="19"/>
        <v>15</v>
      </c>
      <c r="C354" s="20">
        <f t="array" ref="C354">SUM(IF(MeterData!$D$2:$D$200=DAY($A354),MeterData!$T$2:$T$200,0))</f>
        <v>484300.79999999993</v>
      </c>
      <c r="D354">
        <f t="shared" si="17"/>
        <v>484.30079999999992</v>
      </c>
      <c r="E354">
        <f>IF(D354&gt;Inputs!$B$16,D354-Inputs!$B$16,0)</f>
        <v>0</v>
      </c>
    </row>
    <row r="355" spans="1:5" x14ac:dyDescent="0.25">
      <c r="A355" s="19">
        <f t="shared" si="18"/>
        <v>41623</v>
      </c>
      <c r="B355">
        <f t="shared" si="19"/>
        <v>16</v>
      </c>
      <c r="C355" s="20">
        <f t="array" ref="C355">SUM(IF(MeterData!$D$2:$D$200=DAY($A355),MeterData!$U$2:$U$200,0))</f>
        <v>485222.39999999991</v>
      </c>
      <c r="D355">
        <f t="shared" si="17"/>
        <v>485.22239999999988</v>
      </c>
      <c r="E355">
        <f>IF(D355&gt;Inputs!$B$16,D355-Inputs!$B$16,0)</f>
        <v>0</v>
      </c>
    </row>
    <row r="356" spans="1:5" x14ac:dyDescent="0.25">
      <c r="A356" s="19">
        <f t="shared" si="18"/>
        <v>41623</v>
      </c>
      <c r="B356">
        <f t="shared" si="19"/>
        <v>17</v>
      </c>
      <c r="C356" s="20">
        <f t="array" ref="C356">SUM(IF(MeterData!$D$2:$D$200=DAY($A356),MeterData!$V$2:$V$200,0))</f>
        <v>482688.00000000006</v>
      </c>
      <c r="D356">
        <f t="shared" si="17"/>
        <v>482.68800000000005</v>
      </c>
      <c r="E356">
        <f>IF(D356&gt;Inputs!$B$16,D356-Inputs!$B$16,0)</f>
        <v>0</v>
      </c>
    </row>
    <row r="357" spans="1:5" x14ac:dyDescent="0.25">
      <c r="A357" s="19">
        <f t="shared" si="18"/>
        <v>41623</v>
      </c>
      <c r="B357">
        <f t="shared" si="19"/>
        <v>18</v>
      </c>
      <c r="C357" s="20">
        <f t="array" ref="C357">SUM(IF(MeterData!$D$2:$D$200=DAY($A357),MeterData!$W$2:$W$200,0))</f>
        <v>483840</v>
      </c>
      <c r="D357">
        <f t="shared" si="17"/>
        <v>483.84</v>
      </c>
      <c r="E357">
        <f>IF(D357&gt;Inputs!$B$16,D357-Inputs!$B$16,0)</f>
        <v>0</v>
      </c>
    </row>
    <row r="358" spans="1:5" x14ac:dyDescent="0.25">
      <c r="A358" s="19">
        <f t="shared" si="18"/>
        <v>41623</v>
      </c>
      <c r="B358">
        <f t="shared" si="19"/>
        <v>19</v>
      </c>
      <c r="C358" s="20">
        <f t="array" ref="C358">SUM(IF(MeterData!$D$2:$D$200=DAY($A358),MeterData!$X$2:$X$200,0))</f>
        <v>486086.39999999997</v>
      </c>
      <c r="D358">
        <f t="shared" si="17"/>
        <v>486.08639999999997</v>
      </c>
      <c r="E358">
        <f>IF(D358&gt;Inputs!$B$16,D358-Inputs!$B$16,0)</f>
        <v>0</v>
      </c>
    </row>
    <row r="359" spans="1:5" x14ac:dyDescent="0.25">
      <c r="A359" s="19">
        <f t="shared" si="18"/>
        <v>41623</v>
      </c>
      <c r="B359">
        <f t="shared" si="19"/>
        <v>20</v>
      </c>
      <c r="C359" s="20">
        <f t="array" ref="C359">SUM(IF(MeterData!$D$2:$D$200=DAY($A359),MeterData!$Y$2:$Y$200,0))</f>
        <v>485049.60000000003</v>
      </c>
      <c r="D359">
        <f t="shared" si="17"/>
        <v>485.04960000000005</v>
      </c>
      <c r="E359">
        <f>IF(D359&gt;Inputs!$B$16,D359-Inputs!$B$16,0)</f>
        <v>0</v>
      </c>
    </row>
    <row r="360" spans="1:5" x14ac:dyDescent="0.25">
      <c r="A360" s="19">
        <f t="shared" si="18"/>
        <v>41623</v>
      </c>
      <c r="B360">
        <f t="shared" si="19"/>
        <v>21</v>
      </c>
      <c r="C360" s="20">
        <f t="array" ref="C360">SUM(IF(MeterData!$D$2:$D$200=DAY($A360),MeterData!$Z$2:$Z$200,0))</f>
        <v>484934.40000000002</v>
      </c>
      <c r="D360">
        <f t="shared" si="17"/>
        <v>484.93440000000004</v>
      </c>
      <c r="E360">
        <f>IF(D360&gt;Inputs!$B$16,D360-Inputs!$B$16,0)</f>
        <v>0</v>
      </c>
    </row>
    <row r="361" spans="1:5" x14ac:dyDescent="0.25">
      <c r="A361" s="19">
        <f t="shared" si="18"/>
        <v>41623</v>
      </c>
      <c r="B361">
        <f t="shared" si="19"/>
        <v>22</v>
      </c>
      <c r="C361" s="20">
        <f t="array" ref="C361">SUM(IF(MeterData!$D$2:$D$200=DAY($A361),MeterData!$AA$2:$AA$200,0))</f>
        <v>483379.19999999995</v>
      </c>
      <c r="D361">
        <f t="shared" si="17"/>
        <v>483.37919999999997</v>
      </c>
      <c r="E361">
        <f>IF(D361&gt;Inputs!$B$16,D361-Inputs!$B$16,0)</f>
        <v>0</v>
      </c>
    </row>
    <row r="362" spans="1:5" x14ac:dyDescent="0.25">
      <c r="A362" s="19">
        <f t="shared" si="18"/>
        <v>41623</v>
      </c>
      <c r="B362">
        <f t="shared" si="19"/>
        <v>23</v>
      </c>
      <c r="C362" s="20">
        <f t="array" ref="C362">SUM(IF(MeterData!$D$2:$D$200=DAY($A362),MeterData!$AB$2:$AB$200,0))</f>
        <v>482860.80000000005</v>
      </c>
      <c r="D362">
        <f t="shared" si="17"/>
        <v>482.86080000000004</v>
      </c>
      <c r="E362">
        <f>IF(D362&gt;Inputs!$B$16,D362-Inputs!$B$16,0)</f>
        <v>0</v>
      </c>
    </row>
    <row r="363" spans="1:5" x14ac:dyDescent="0.25">
      <c r="A363" s="19">
        <f t="shared" si="18"/>
        <v>41623</v>
      </c>
      <c r="B363">
        <f t="shared" si="19"/>
        <v>24</v>
      </c>
      <c r="C363" s="20">
        <f t="array" ref="C363">SUM(IF(MeterData!$D$2:$D$200=DAY($A363),MeterData!$AC$2:$AC$200,0))</f>
        <v>484588.79999999999</v>
      </c>
      <c r="D363">
        <f t="shared" si="17"/>
        <v>484.58879999999999</v>
      </c>
      <c r="E363">
        <f>IF(D363&gt;Inputs!$B$16,D363-Inputs!$B$16,0)</f>
        <v>0</v>
      </c>
    </row>
    <row r="364" spans="1:5" x14ac:dyDescent="0.25">
      <c r="A364" s="19">
        <f t="shared" si="18"/>
        <v>41624</v>
      </c>
      <c r="B364">
        <f t="shared" si="19"/>
        <v>1</v>
      </c>
      <c r="C364" s="20">
        <f t="array" ref="C364">SUM(IF(MeterData!$D$2:$D$200=DAY($A364),MeterData!$F$2:$F$200,0))</f>
        <v>485049.60000000003</v>
      </c>
      <c r="D364">
        <f t="shared" si="17"/>
        <v>485.04960000000005</v>
      </c>
      <c r="E364">
        <f>IF(D364&gt;Inputs!$B$16,D364-Inputs!$B$16,0)</f>
        <v>0</v>
      </c>
    </row>
    <row r="365" spans="1:5" x14ac:dyDescent="0.25">
      <c r="A365" s="19">
        <f t="shared" si="18"/>
        <v>41624</v>
      </c>
      <c r="B365">
        <f t="shared" si="19"/>
        <v>2</v>
      </c>
      <c r="C365" s="20">
        <f t="array" ref="C365">SUM(IF(MeterData!$D$2:$D$200=DAY($A365),MeterData!$G$2:$G$200,0))</f>
        <v>487065.59999999998</v>
      </c>
      <c r="D365">
        <f t="shared" si="17"/>
        <v>487.06559999999996</v>
      </c>
      <c r="E365">
        <f>IF(D365&gt;Inputs!$B$16,D365-Inputs!$B$16,0)</f>
        <v>0</v>
      </c>
    </row>
    <row r="366" spans="1:5" x14ac:dyDescent="0.25">
      <c r="A366" s="19">
        <f t="shared" si="18"/>
        <v>41624</v>
      </c>
      <c r="B366">
        <f t="shared" si="19"/>
        <v>3</v>
      </c>
      <c r="C366" s="20">
        <f t="array" ref="C366">SUM(IF(MeterData!$D$2:$D$200=DAY($A366),MeterData!$H$2:$H$200,0))</f>
        <v>488044.79999999999</v>
      </c>
      <c r="D366">
        <f t="shared" si="17"/>
        <v>488.04480000000001</v>
      </c>
      <c r="E366">
        <f>IF(D366&gt;Inputs!$B$16,D366-Inputs!$B$16,0)</f>
        <v>0</v>
      </c>
    </row>
    <row r="367" spans="1:5" x14ac:dyDescent="0.25">
      <c r="A367" s="19">
        <f t="shared" si="18"/>
        <v>41624</v>
      </c>
      <c r="B367">
        <f t="shared" si="19"/>
        <v>4</v>
      </c>
      <c r="C367" s="20">
        <f t="array" ref="C367">SUM(IF(MeterData!$D$2:$D$200=DAY($A367),MeterData!$I$2:$I$200,0))</f>
        <v>483782.40000000002</v>
      </c>
      <c r="D367">
        <f t="shared" si="17"/>
        <v>483.7824</v>
      </c>
      <c r="E367">
        <f>IF(D367&gt;Inputs!$B$16,D367-Inputs!$B$16,0)</f>
        <v>0</v>
      </c>
    </row>
    <row r="368" spans="1:5" x14ac:dyDescent="0.25">
      <c r="A368" s="19">
        <f t="shared" si="18"/>
        <v>41624</v>
      </c>
      <c r="B368">
        <f t="shared" si="19"/>
        <v>5</v>
      </c>
      <c r="C368" s="20">
        <f t="array" ref="C368">SUM(IF(MeterData!$D$2:$D$200=DAY($A368),MeterData!$J$2:$J$200,0))</f>
        <v>488908.79999999999</v>
      </c>
      <c r="D368">
        <f t="shared" si="17"/>
        <v>488.90879999999999</v>
      </c>
      <c r="E368">
        <f>IF(D368&gt;Inputs!$B$16,D368-Inputs!$B$16,0)</f>
        <v>0</v>
      </c>
    </row>
    <row r="369" spans="1:5" x14ac:dyDescent="0.25">
      <c r="A369" s="19">
        <f t="shared" si="18"/>
        <v>41624</v>
      </c>
      <c r="B369">
        <f t="shared" si="19"/>
        <v>6</v>
      </c>
      <c r="C369" s="20">
        <f t="array" ref="C369">SUM(IF(MeterData!$D$2:$D$200=DAY($A369),MeterData!$K$2:$K$200,0))</f>
        <v>487238.39999999997</v>
      </c>
      <c r="D369">
        <f t="shared" si="17"/>
        <v>487.23839999999996</v>
      </c>
      <c r="E369">
        <f>IF(D369&gt;Inputs!$B$16,D369-Inputs!$B$16,0)</f>
        <v>0</v>
      </c>
    </row>
    <row r="370" spans="1:5" x14ac:dyDescent="0.25">
      <c r="A370" s="19">
        <f t="shared" si="18"/>
        <v>41624</v>
      </c>
      <c r="B370">
        <f t="shared" si="19"/>
        <v>7</v>
      </c>
      <c r="C370" s="20">
        <f t="array" ref="C370">SUM(IF(MeterData!$D$2:$D$200=DAY($A370),MeterData!$L$2:$L$200,0))</f>
        <v>485625.59999999998</v>
      </c>
      <c r="D370">
        <f t="shared" si="17"/>
        <v>485.62559999999996</v>
      </c>
      <c r="E370">
        <f>IF(D370&gt;Inputs!$B$16,D370-Inputs!$B$16,0)</f>
        <v>0</v>
      </c>
    </row>
    <row r="371" spans="1:5" x14ac:dyDescent="0.25">
      <c r="A371" s="19">
        <f t="shared" si="18"/>
        <v>41624</v>
      </c>
      <c r="B371">
        <f t="shared" si="19"/>
        <v>8</v>
      </c>
      <c r="C371" s="20">
        <f t="array" ref="C371">SUM(IF(MeterData!$D$2:$D$200=DAY($A371),MeterData!$M$2:$M$200,0))</f>
        <v>480902.39999999997</v>
      </c>
      <c r="D371">
        <f t="shared" si="17"/>
        <v>480.90239999999994</v>
      </c>
      <c r="E371">
        <f>IF(D371&gt;Inputs!$B$16,D371-Inputs!$B$16,0)</f>
        <v>0</v>
      </c>
    </row>
    <row r="372" spans="1:5" x14ac:dyDescent="0.25">
      <c r="A372" s="19">
        <f t="shared" si="18"/>
        <v>41624</v>
      </c>
      <c r="B372">
        <f t="shared" si="19"/>
        <v>9</v>
      </c>
      <c r="C372" s="20">
        <f t="array" ref="C372">SUM(IF(MeterData!$D$2:$D$200=DAY($A372),MeterData!$N$2:$N$200,0))</f>
        <v>475488</v>
      </c>
      <c r="D372">
        <f t="shared" si="17"/>
        <v>475.488</v>
      </c>
      <c r="E372">
        <f>IF(D372&gt;Inputs!$B$16,D372-Inputs!$B$16,0)</f>
        <v>0</v>
      </c>
    </row>
    <row r="373" spans="1:5" x14ac:dyDescent="0.25">
      <c r="A373" s="19">
        <f t="shared" si="18"/>
        <v>41624</v>
      </c>
      <c r="B373">
        <f t="shared" si="19"/>
        <v>10</v>
      </c>
      <c r="C373" s="20">
        <f t="array" ref="C373">SUM(IF(MeterData!$D$2:$D$200=DAY($A373),MeterData!$O$2:$O$200,0))</f>
        <v>476582.39999999997</v>
      </c>
      <c r="D373">
        <f t="shared" si="17"/>
        <v>476.58239999999995</v>
      </c>
      <c r="E373">
        <f>IF(D373&gt;Inputs!$B$16,D373-Inputs!$B$16,0)</f>
        <v>0</v>
      </c>
    </row>
    <row r="374" spans="1:5" x14ac:dyDescent="0.25">
      <c r="A374" s="19">
        <f t="shared" si="18"/>
        <v>41624</v>
      </c>
      <c r="B374">
        <f t="shared" si="19"/>
        <v>11</v>
      </c>
      <c r="C374" s="20">
        <f t="array" ref="C374">SUM(IF(MeterData!$D$2:$D$200=DAY($A374),MeterData!$P$2:$P$200,0))</f>
        <v>476582.40000000002</v>
      </c>
      <c r="D374">
        <f t="shared" si="17"/>
        <v>476.58240000000001</v>
      </c>
      <c r="E374">
        <f>IF(D374&gt;Inputs!$B$16,D374-Inputs!$B$16,0)</f>
        <v>0</v>
      </c>
    </row>
    <row r="375" spans="1:5" x14ac:dyDescent="0.25">
      <c r="A375" s="19">
        <f t="shared" si="18"/>
        <v>41624</v>
      </c>
      <c r="B375">
        <f t="shared" si="19"/>
        <v>12</v>
      </c>
      <c r="C375" s="20">
        <f t="array" ref="C375">SUM(IF(MeterData!$D$2:$D$200=DAY($A375),MeterData!$Q$2:$Q$200,0))</f>
        <v>440524.79999999999</v>
      </c>
      <c r="D375">
        <f t="shared" si="17"/>
        <v>440.52479999999997</v>
      </c>
      <c r="E375">
        <f>IF(D375&gt;Inputs!$B$16,D375-Inputs!$B$16,0)</f>
        <v>0</v>
      </c>
    </row>
    <row r="376" spans="1:5" x14ac:dyDescent="0.25">
      <c r="A376" s="19">
        <f t="shared" si="18"/>
        <v>41624</v>
      </c>
      <c r="B376">
        <f t="shared" si="19"/>
        <v>13</v>
      </c>
      <c r="C376" s="20">
        <f t="array" ref="C376">SUM(IF(MeterData!$D$2:$D$200=DAY($A376),MeterData!$R$2:$R$200,0))</f>
        <v>490003.20000000001</v>
      </c>
      <c r="D376">
        <f t="shared" si="17"/>
        <v>490.00319999999999</v>
      </c>
      <c r="E376">
        <f>IF(D376&gt;Inputs!$B$16,D376-Inputs!$B$16,0)</f>
        <v>0</v>
      </c>
    </row>
    <row r="377" spans="1:5" x14ac:dyDescent="0.25">
      <c r="A377" s="19">
        <f t="shared" si="18"/>
        <v>41624</v>
      </c>
      <c r="B377">
        <f t="shared" si="19"/>
        <v>14</v>
      </c>
      <c r="C377" s="20">
        <f t="array" ref="C377">SUM(IF(MeterData!$D$2:$D$200=DAY($A377),MeterData!$S$2:$S$200,0))</f>
        <v>488851.19999999995</v>
      </c>
      <c r="D377">
        <f t="shared" si="17"/>
        <v>488.85119999999995</v>
      </c>
      <c r="E377">
        <f>IF(D377&gt;Inputs!$B$16,D377-Inputs!$B$16,0)</f>
        <v>0</v>
      </c>
    </row>
    <row r="378" spans="1:5" x14ac:dyDescent="0.25">
      <c r="A378" s="19">
        <f t="shared" si="18"/>
        <v>41624</v>
      </c>
      <c r="B378">
        <f t="shared" si="19"/>
        <v>15</v>
      </c>
      <c r="C378" s="20">
        <f t="array" ref="C378">SUM(IF(MeterData!$D$2:$D$200=DAY($A378),MeterData!$T$2:$T$200,0))</f>
        <v>491270.40000000002</v>
      </c>
      <c r="D378">
        <f t="shared" si="17"/>
        <v>491.2704</v>
      </c>
      <c r="E378">
        <f>IF(D378&gt;Inputs!$B$16,D378-Inputs!$B$16,0)</f>
        <v>0</v>
      </c>
    </row>
    <row r="379" spans="1:5" x14ac:dyDescent="0.25">
      <c r="A379" s="19">
        <f t="shared" si="18"/>
        <v>41624</v>
      </c>
      <c r="B379">
        <f t="shared" si="19"/>
        <v>16</v>
      </c>
      <c r="C379" s="20">
        <f t="array" ref="C379">SUM(IF(MeterData!$D$2:$D$200=DAY($A379),MeterData!$U$2:$U$200,0))</f>
        <v>488851.20000000001</v>
      </c>
      <c r="D379">
        <f t="shared" si="17"/>
        <v>488.85120000000001</v>
      </c>
      <c r="E379">
        <f>IF(D379&gt;Inputs!$B$16,D379-Inputs!$B$16,0)</f>
        <v>0</v>
      </c>
    </row>
    <row r="380" spans="1:5" x14ac:dyDescent="0.25">
      <c r="A380" s="19">
        <f t="shared" si="18"/>
        <v>41624</v>
      </c>
      <c r="B380">
        <f t="shared" si="19"/>
        <v>17</v>
      </c>
      <c r="C380" s="20">
        <f t="array" ref="C380">SUM(IF(MeterData!$D$2:$D$200=DAY($A380),MeterData!$V$2:$V$200,0))</f>
        <v>485567.99999999994</v>
      </c>
      <c r="D380">
        <f t="shared" si="17"/>
        <v>485.56799999999993</v>
      </c>
      <c r="E380">
        <f>IF(D380&gt;Inputs!$B$16,D380-Inputs!$B$16,0)</f>
        <v>0</v>
      </c>
    </row>
    <row r="381" spans="1:5" x14ac:dyDescent="0.25">
      <c r="A381" s="19">
        <f t="shared" si="18"/>
        <v>41624</v>
      </c>
      <c r="B381">
        <f t="shared" si="19"/>
        <v>18</v>
      </c>
      <c r="C381" s="20">
        <f t="array" ref="C381">SUM(IF(MeterData!$D$2:$D$200=DAY($A381),MeterData!$W$2:$W$200,0))</f>
        <v>483897.59999999998</v>
      </c>
      <c r="D381">
        <f t="shared" si="17"/>
        <v>483.89759999999995</v>
      </c>
      <c r="E381">
        <f>IF(D381&gt;Inputs!$B$16,D381-Inputs!$B$16,0)</f>
        <v>0</v>
      </c>
    </row>
    <row r="382" spans="1:5" x14ac:dyDescent="0.25">
      <c r="A382" s="19">
        <f t="shared" si="18"/>
        <v>41624</v>
      </c>
      <c r="B382">
        <f t="shared" si="19"/>
        <v>19</v>
      </c>
      <c r="C382" s="20">
        <f t="array" ref="C382">SUM(IF(MeterData!$D$2:$D$200=DAY($A382),MeterData!$X$2:$X$200,0))</f>
        <v>485856</v>
      </c>
      <c r="D382">
        <f t="shared" si="17"/>
        <v>485.85599999999999</v>
      </c>
      <c r="E382">
        <f>IF(D382&gt;Inputs!$B$16,D382-Inputs!$B$16,0)</f>
        <v>0</v>
      </c>
    </row>
    <row r="383" spans="1:5" x14ac:dyDescent="0.25">
      <c r="A383" s="19">
        <f t="shared" si="18"/>
        <v>41624</v>
      </c>
      <c r="B383">
        <f t="shared" si="19"/>
        <v>20</v>
      </c>
      <c r="C383" s="20">
        <f t="array" ref="C383">SUM(IF(MeterData!$D$2:$D$200=DAY($A383),MeterData!$Y$2:$Y$200,0))</f>
        <v>485740.79999999999</v>
      </c>
      <c r="D383">
        <f t="shared" si="17"/>
        <v>485.74079999999998</v>
      </c>
      <c r="E383">
        <f>IF(D383&gt;Inputs!$B$16,D383-Inputs!$B$16,0)</f>
        <v>0</v>
      </c>
    </row>
    <row r="384" spans="1:5" x14ac:dyDescent="0.25">
      <c r="A384" s="19">
        <f t="shared" si="18"/>
        <v>41624</v>
      </c>
      <c r="B384">
        <f t="shared" si="19"/>
        <v>21</v>
      </c>
      <c r="C384" s="20">
        <f t="array" ref="C384">SUM(IF(MeterData!$D$2:$D$200=DAY($A384),MeterData!$Z$2:$Z$200,0))</f>
        <v>484531.20000000001</v>
      </c>
      <c r="D384">
        <f t="shared" si="17"/>
        <v>484.53120000000001</v>
      </c>
      <c r="E384">
        <f>IF(D384&gt;Inputs!$B$16,D384-Inputs!$B$16,0)</f>
        <v>0</v>
      </c>
    </row>
    <row r="385" spans="1:5" x14ac:dyDescent="0.25">
      <c r="A385" s="19">
        <f t="shared" si="18"/>
        <v>41624</v>
      </c>
      <c r="B385">
        <f t="shared" si="19"/>
        <v>22</v>
      </c>
      <c r="C385" s="20">
        <f t="array" ref="C385">SUM(IF(MeterData!$D$2:$D$200=DAY($A385),MeterData!$AA$2:$AA$200,0))</f>
        <v>486950.40000000002</v>
      </c>
      <c r="D385">
        <f t="shared" si="17"/>
        <v>486.9504</v>
      </c>
      <c r="E385">
        <f>IF(D385&gt;Inputs!$B$16,D385-Inputs!$B$16,0)</f>
        <v>0</v>
      </c>
    </row>
    <row r="386" spans="1:5" x14ac:dyDescent="0.25">
      <c r="A386" s="19">
        <f t="shared" si="18"/>
        <v>41624</v>
      </c>
      <c r="B386">
        <f t="shared" si="19"/>
        <v>23</v>
      </c>
      <c r="C386" s="20">
        <f t="array" ref="C386">SUM(IF(MeterData!$D$2:$D$200=DAY($A386),MeterData!$AB$2:$AB$200,0))</f>
        <v>486144</v>
      </c>
      <c r="D386">
        <f t="shared" si="17"/>
        <v>486.14400000000001</v>
      </c>
      <c r="E386">
        <f>IF(D386&gt;Inputs!$B$16,D386-Inputs!$B$16,0)</f>
        <v>0</v>
      </c>
    </row>
    <row r="387" spans="1:5" x14ac:dyDescent="0.25">
      <c r="A387" s="19">
        <f t="shared" si="18"/>
        <v>41624</v>
      </c>
      <c r="B387">
        <f t="shared" si="19"/>
        <v>24</v>
      </c>
      <c r="C387" s="20">
        <f t="array" ref="C387">SUM(IF(MeterData!$D$2:$D$200=DAY($A387),MeterData!$AC$2:$AC$200,0))</f>
        <v>487987.20000000007</v>
      </c>
      <c r="D387">
        <f t="shared" si="17"/>
        <v>487.98720000000009</v>
      </c>
      <c r="E387">
        <f>IF(D387&gt;Inputs!$B$16,D387-Inputs!$B$16,0)</f>
        <v>0</v>
      </c>
    </row>
    <row r="388" spans="1:5" x14ac:dyDescent="0.25">
      <c r="A388" s="19">
        <f t="shared" si="18"/>
        <v>41625</v>
      </c>
      <c r="B388">
        <f t="shared" si="19"/>
        <v>1</v>
      </c>
      <c r="C388" s="20">
        <f t="array" ref="C388">SUM(IF(MeterData!$D$2:$D$200=DAY($A388),MeterData!$F$2:$F$200,0))</f>
        <v>487065.59999999998</v>
      </c>
      <c r="D388">
        <f t="shared" si="17"/>
        <v>487.06559999999996</v>
      </c>
      <c r="E388">
        <f>IF(D388&gt;Inputs!$B$16,D388-Inputs!$B$16,0)</f>
        <v>0</v>
      </c>
    </row>
    <row r="389" spans="1:5" x14ac:dyDescent="0.25">
      <c r="A389" s="19">
        <f t="shared" si="18"/>
        <v>41625</v>
      </c>
      <c r="B389">
        <f t="shared" si="19"/>
        <v>2</v>
      </c>
      <c r="C389" s="20">
        <f t="array" ref="C389">SUM(IF(MeterData!$D$2:$D$200=DAY($A389),MeterData!$G$2:$G$200,0))</f>
        <v>486547.20000000001</v>
      </c>
      <c r="D389">
        <f t="shared" ref="D389:D452" si="20">C389/1000</f>
        <v>486.54720000000003</v>
      </c>
      <c r="E389">
        <f>IF(D389&gt;Inputs!$B$16,D389-Inputs!$B$16,0)</f>
        <v>0</v>
      </c>
    </row>
    <row r="390" spans="1:5" x14ac:dyDescent="0.25">
      <c r="A390" s="19">
        <f t="shared" si="18"/>
        <v>41625</v>
      </c>
      <c r="B390">
        <f t="shared" si="19"/>
        <v>3</v>
      </c>
      <c r="C390" s="20">
        <f t="array" ref="C390">SUM(IF(MeterData!$D$2:$D$200=DAY($A390),MeterData!$H$2:$H$200,0))</f>
        <v>489024</v>
      </c>
      <c r="D390">
        <f t="shared" si="20"/>
        <v>489.024</v>
      </c>
      <c r="E390">
        <f>IF(D390&gt;Inputs!$B$16,D390-Inputs!$B$16,0)</f>
        <v>0</v>
      </c>
    </row>
    <row r="391" spans="1:5" x14ac:dyDescent="0.25">
      <c r="A391" s="19">
        <f t="shared" si="18"/>
        <v>41625</v>
      </c>
      <c r="B391">
        <f t="shared" si="19"/>
        <v>4</v>
      </c>
      <c r="C391" s="20">
        <f t="array" ref="C391">SUM(IF(MeterData!$D$2:$D$200=DAY($A391),MeterData!$I$2:$I$200,0))</f>
        <v>485625.60000000003</v>
      </c>
      <c r="D391">
        <f t="shared" si="20"/>
        <v>485.62560000000002</v>
      </c>
      <c r="E391">
        <f>IF(D391&gt;Inputs!$B$16,D391-Inputs!$B$16,0)</f>
        <v>0</v>
      </c>
    </row>
    <row r="392" spans="1:5" x14ac:dyDescent="0.25">
      <c r="A392" s="19">
        <f t="shared" si="18"/>
        <v>41625</v>
      </c>
      <c r="B392">
        <f t="shared" si="19"/>
        <v>5</v>
      </c>
      <c r="C392" s="20">
        <f t="array" ref="C392">SUM(IF(MeterData!$D$2:$D$200=DAY($A392),MeterData!$J$2:$J$200,0))</f>
        <v>484243.20000000001</v>
      </c>
      <c r="D392">
        <f t="shared" si="20"/>
        <v>484.2432</v>
      </c>
      <c r="E392">
        <f>IF(D392&gt;Inputs!$B$16,D392-Inputs!$B$16,0)</f>
        <v>0</v>
      </c>
    </row>
    <row r="393" spans="1:5" x14ac:dyDescent="0.25">
      <c r="A393" s="19">
        <f t="shared" si="18"/>
        <v>41625</v>
      </c>
      <c r="B393">
        <f t="shared" si="19"/>
        <v>6</v>
      </c>
      <c r="C393" s="20">
        <f t="array" ref="C393">SUM(IF(MeterData!$D$2:$D$200=DAY($A393),MeterData!$K$2:$K$200,0))</f>
        <v>483321.59999999998</v>
      </c>
      <c r="D393">
        <f t="shared" si="20"/>
        <v>483.32159999999999</v>
      </c>
      <c r="E393">
        <f>IF(D393&gt;Inputs!$B$16,D393-Inputs!$B$16,0)</f>
        <v>0</v>
      </c>
    </row>
    <row r="394" spans="1:5" x14ac:dyDescent="0.25">
      <c r="A394" s="19">
        <f t="shared" si="18"/>
        <v>41625</v>
      </c>
      <c r="B394">
        <f t="shared" si="19"/>
        <v>7</v>
      </c>
      <c r="C394" s="20">
        <f t="array" ref="C394">SUM(IF(MeterData!$D$2:$D$200=DAY($A394),MeterData!$L$2:$L$200,0))</f>
        <v>485452.80000000005</v>
      </c>
      <c r="D394">
        <f t="shared" si="20"/>
        <v>485.45280000000002</v>
      </c>
      <c r="E394">
        <f>IF(D394&gt;Inputs!$B$16,D394-Inputs!$B$16,0)</f>
        <v>0</v>
      </c>
    </row>
    <row r="395" spans="1:5" x14ac:dyDescent="0.25">
      <c r="A395" s="19">
        <f t="shared" si="18"/>
        <v>41625</v>
      </c>
      <c r="B395">
        <f t="shared" si="19"/>
        <v>8</v>
      </c>
      <c r="C395" s="20">
        <f t="array" ref="C395">SUM(IF(MeterData!$D$2:$D$200=DAY($A395),MeterData!$M$2:$M$200,0))</f>
        <v>478771.20000000001</v>
      </c>
      <c r="D395">
        <f t="shared" si="20"/>
        <v>478.77120000000002</v>
      </c>
      <c r="E395">
        <f>IF(D395&gt;Inputs!$B$16,D395-Inputs!$B$16,0)</f>
        <v>0</v>
      </c>
    </row>
    <row r="396" spans="1:5" x14ac:dyDescent="0.25">
      <c r="A396" s="19">
        <f t="shared" si="18"/>
        <v>41625</v>
      </c>
      <c r="B396">
        <f t="shared" si="19"/>
        <v>9</v>
      </c>
      <c r="C396" s="20">
        <f t="array" ref="C396">SUM(IF(MeterData!$D$2:$D$200=DAY($A396),MeterData!$N$2:$N$200,0))</f>
        <v>472870.40000000002</v>
      </c>
      <c r="D396">
        <f t="shared" si="20"/>
        <v>472.87040000000002</v>
      </c>
      <c r="E396">
        <f>IF(D396&gt;Inputs!$B$16,D396-Inputs!$B$16,0)</f>
        <v>0</v>
      </c>
    </row>
    <row r="397" spans="1:5" x14ac:dyDescent="0.25">
      <c r="A397" s="19">
        <f t="shared" si="18"/>
        <v>41625</v>
      </c>
      <c r="B397">
        <f t="shared" si="19"/>
        <v>10</v>
      </c>
      <c r="C397" s="20">
        <f t="array" ref="C397">SUM(IF(MeterData!$D$2:$D$200=DAY($A397),MeterData!$O$2:$O$200,0))</f>
        <v>488116.8</v>
      </c>
      <c r="D397">
        <f t="shared" si="20"/>
        <v>488.11680000000001</v>
      </c>
      <c r="E397">
        <f>IF(D397&gt;Inputs!$B$16,D397-Inputs!$B$16,0)</f>
        <v>0</v>
      </c>
    </row>
    <row r="398" spans="1:5" x14ac:dyDescent="0.25">
      <c r="A398" s="19">
        <f t="shared" si="18"/>
        <v>41625</v>
      </c>
      <c r="B398">
        <f t="shared" si="19"/>
        <v>11</v>
      </c>
      <c r="C398" s="20">
        <f t="array" ref="C398">SUM(IF(MeterData!$D$2:$D$200=DAY($A398),MeterData!$P$2:$P$200,0))</f>
        <v>486984</v>
      </c>
      <c r="D398">
        <f t="shared" si="20"/>
        <v>486.98399999999998</v>
      </c>
      <c r="E398">
        <f>IF(D398&gt;Inputs!$B$16,D398-Inputs!$B$16,0)</f>
        <v>0</v>
      </c>
    </row>
    <row r="399" spans="1:5" x14ac:dyDescent="0.25">
      <c r="A399" s="19">
        <f t="shared" si="18"/>
        <v>41625</v>
      </c>
      <c r="B399">
        <f t="shared" si="19"/>
        <v>12</v>
      </c>
      <c r="C399" s="20">
        <f t="array" ref="C399">SUM(IF(MeterData!$D$2:$D$200=DAY($A399),MeterData!$Q$2:$Q$200,0))</f>
        <v>487691.19999999995</v>
      </c>
      <c r="D399">
        <f t="shared" si="20"/>
        <v>487.69119999999998</v>
      </c>
      <c r="E399">
        <f>IF(D399&gt;Inputs!$B$16,D399-Inputs!$B$16,0)</f>
        <v>0</v>
      </c>
    </row>
    <row r="400" spans="1:5" x14ac:dyDescent="0.25">
      <c r="A400" s="19">
        <f t="shared" si="18"/>
        <v>41625</v>
      </c>
      <c r="B400">
        <f t="shared" si="19"/>
        <v>13</v>
      </c>
      <c r="C400" s="20">
        <f t="array" ref="C400">SUM(IF(MeterData!$D$2:$D$200=DAY($A400),MeterData!$R$2:$R$200,0))</f>
        <v>485856</v>
      </c>
      <c r="D400">
        <f t="shared" si="20"/>
        <v>485.85599999999999</v>
      </c>
      <c r="E400">
        <f>IF(D400&gt;Inputs!$B$16,D400-Inputs!$B$16,0)</f>
        <v>0</v>
      </c>
    </row>
    <row r="401" spans="1:5" x14ac:dyDescent="0.25">
      <c r="A401" s="19">
        <f t="shared" si="18"/>
        <v>41625</v>
      </c>
      <c r="B401">
        <f t="shared" si="19"/>
        <v>14</v>
      </c>
      <c r="C401" s="20">
        <f t="array" ref="C401">SUM(IF(MeterData!$D$2:$D$200=DAY($A401),MeterData!$S$2:$S$200,0))</f>
        <v>490118.39999999997</v>
      </c>
      <c r="D401">
        <f t="shared" si="20"/>
        <v>490.11839999999995</v>
      </c>
      <c r="E401">
        <f>IF(D401&gt;Inputs!$B$16,D401-Inputs!$B$16,0)</f>
        <v>0</v>
      </c>
    </row>
    <row r="402" spans="1:5" x14ac:dyDescent="0.25">
      <c r="A402" s="19">
        <f t="shared" si="18"/>
        <v>41625</v>
      </c>
      <c r="B402">
        <f t="shared" si="19"/>
        <v>15</v>
      </c>
      <c r="C402" s="20">
        <f t="array" ref="C402">SUM(IF(MeterData!$D$2:$D$200=DAY($A402),MeterData!$T$2:$T$200,0))</f>
        <v>488736</v>
      </c>
      <c r="D402">
        <f t="shared" si="20"/>
        <v>488.73599999999999</v>
      </c>
      <c r="E402">
        <f>IF(D402&gt;Inputs!$B$16,D402-Inputs!$B$16,0)</f>
        <v>0</v>
      </c>
    </row>
    <row r="403" spans="1:5" x14ac:dyDescent="0.25">
      <c r="A403" s="19">
        <f t="shared" si="18"/>
        <v>41625</v>
      </c>
      <c r="B403">
        <f t="shared" si="19"/>
        <v>16</v>
      </c>
      <c r="C403" s="20">
        <f t="array" ref="C403">SUM(IF(MeterData!$D$2:$D$200=DAY($A403),MeterData!$U$2:$U$200,0))</f>
        <v>488448</v>
      </c>
      <c r="D403">
        <f t="shared" si="20"/>
        <v>488.44799999999998</v>
      </c>
      <c r="E403">
        <f>IF(D403&gt;Inputs!$B$16,D403-Inputs!$B$16,0)</f>
        <v>0</v>
      </c>
    </row>
    <row r="404" spans="1:5" x14ac:dyDescent="0.25">
      <c r="A404" s="19">
        <f t="shared" si="18"/>
        <v>41625</v>
      </c>
      <c r="B404">
        <f t="shared" si="19"/>
        <v>17</v>
      </c>
      <c r="C404" s="20">
        <f t="array" ref="C404">SUM(IF(MeterData!$D$2:$D$200=DAY($A404),MeterData!$V$2:$V$200,0))</f>
        <v>488448.00000000006</v>
      </c>
      <c r="D404">
        <f t="shared" si="20"/>
        <v>488.44800000000004</v>
      </c>
      <c r="E404">
        <f>IF(D404&gt;Inputs!$B$16,D404-Inputs!$B$16,0)</f>
        <v>0</v>
      </c>
    </row>
    <row r="405" spans="1:5" x14ac:dyDescent="0.25">
      <c r="A405" s="19">
        <f t="shared" si="18"/>
        <v>41625</v>
      </c>
      <c r="B405">
        <f t="shared" si="19"/>
        <v>18</v>
      </c>
      <c r="C405" s="20">
        <f t="array" ref="C405">SUM(IF(MeterData!$D$2:$D$200=DAY($A405),MeterData!$W$2:$W$200,0))</f>
        <v>487065.59999999998</v>
      </c>
      <c r="D405">
        <f t="shared" si="20"/>
        <v>487.06559999999996</v>
      </c>
      <c r="E405">
        <f>IF(D405&gt;Inputs!$B$16,D405-Inputs!$B$16,0)</f>
        <v>0</v>
      </c>
    </row>
    <row r="406" spans="1:5" x14ac:dyDescent="0.25">
      <c r="A406" s="19">
        <f t="shared" si="18"/>
        <v>41625</v>
      </c>
      <c r="B406">
        <f t="shared" si="19"/>
        <v>19</v>
      </c>
      <c r="C406" s="20">
        <f t="array" ref="C406">SUM(IF(MeterData!$D$2:$D$200=DAY($A406),MeterData!$X$2:$X$200,0))</f>
        <v>488390.40000000002</v>
      </c>
      <c r="D406">
        <f t="shared" si="20"/>
        <v>488.3904</v>
      </c>
      <c r="E406">
        <f>IF(D406&gt;Inputs!$B$16,D406-Inputs!$B$16,0)</f>
        <v>0</v>
      </c>
    </row>
    <row r="407" spans="1:5" x14ac:dyDescent="0.25">
      <c r="A407" s="19">
        <f t="shared" si="18"/>
        <v>41625</v>
      </c>
      <c r="B407">
        <f t="shared" si="19"/>
        <v>20</v>
      </c>
      <c r="C407" s="20">
        <f t="array" ref="C407">SUM(IF(MeterData!$D$2:$D$200=DAY($A407),MeterData!$Y$2:$Y$200,0))</f>
        <v>487123.20000000007</v>
      </c>
      <c r="D407">
        <f t="shared" si="20"/>
        <v>487.12320000000005</v>
      </c>
      <c r="E407">
        <f>IF(D407&gt;Inputs!$B$16,D407-Inputs!$B$16,0)</f>
        <v>0</v>
      </c>
    </row>
    <row r="408" spans="1:5" x14ac:dyDescent="0.25">
      <c r="A408" s="19">
        <f t="shared" si="18"/>
        <v>41625</v>
      </c>
      <c r="B408">
        <f t="shared" si="19"/>
        <v>21</v>
      </c>
      <c r="C408" s="20">
        <f t="array" ref="C408">SUM(IF(MeterData!$D$2:$D$200=DAY($A408),MeterData!$Z$2:$Z$200,0))</f>
        <v>487296</v>
      </c>
      <c r="D408">
        <f t="shared" si="20"/>
        <v>487.29599999999999</v>
      </c>
      <c r="E408">
        <f>IF(D408&gt;Inputs!$B$16,D408-Inputs!$B$16,0)</f>
        <v>0</v>
      </c>
    </row>
    <row r="409" spans="1:5" x14ac:dyDescent="0.25">
      <c r="A409" s="19">
        <f t="shared" si="18"/>
        <v>41625</v>
      </c>
      <c r="B409">
        <f t="shared" si="19"/>
        <v>22</v>
      </c>
      <c r="C409" s="20">
        <f t="array" ref="C409">SUM(IF(MeterData!$D$2:$D$200=DAY($A409),MeterData!$AA$2:$AA$200,0))</f>
        <v>488390.40000000002</v>
      </c>
      <c r="D409">
        <f t="shared" si="20"/>
        <v>488.3904</v>
      </c>
      <c r="E409">
        <f>IF(D409&gt;Inputs!$B$16,D409-Inputs!$B$16,0)</f>
        <v>0</v>
      </c>
    </row>
    <row r="410" spans="1:5" x14ac:dyDescent="0.25">
      <c r="A410" s="19">
        <f t="shared" si="18"/>
        <v>41625</v>
      </c>
      <c r="B410">
        <f t="shared" si="19"/>
        <v>23</v>
      </c>
      <c r="C410" s="20">
        <f t="array" ref="C410">SUM(IF(MeterData!$D$2:$D$200=DAY($A410),MeterData!$AB$2:$AB$200,0))</f>
        <v>478310.40000000002</v>
      </c>
      <c r="D410">
        <f t="shared" si="20"/>
        <v>478.31040000000002</v>
      </c>
      <c r="E410">
        <f>IF(D410&gt;Inputs!$B$16,D410-Inputs!$B$16,0)</f>
        <v>0</v>
      </c>
    </row>
    <row r="411" spans="1:5" x14ac:dyDescent="0.25">
      <c r="A411" s="19">
        <f t="shared" si="18"/>
        <v>41625</v>
      </c>
      <c r="B411">
        <f t="shared" si="19"/>
        <v>24</v>
      </c>
      <c r="C411" s="20">
        <f t="array" ref="C411">SUM(IF(MeterData!$D$2:$D$200=DAY($A411),MeterData!$AC$2:$AC$200,0))</f>
        <v>487872</v>
      </c>
      <c r="D411">
        <f t="shared" si="20"/>
        <v>487.87200000000001</v>
      </c>
      <c r="E411">
        <f>IF(D411&gt;Inputs!$B$16,D411-Inputs!$B$16,0)</f>
        <v>0</v>
      </c>
    </row>
    <row r="412" spans="1:5" x14ac:dyDescent="0.25">
      <c r="A412" s="19">
        <f t="shared" si="18"/>
        <v>41626</v>
      </c>
      <c r="B412">
        <f t="shared" si="19"/>
        <v>1</v>
      </c>
      <c r="C412" s="20">
        <f t="array" ref="C412">SUM(IF(MeterData!$D$2:$D$200=DAY($A412),MeterData!$F$2:$F$200,0))</f>
        <v>487929.60000000003</v>
      </c>
      <c r="D412">
        <f t="shared" si="20"/>
        <v>487.92960000000005</v>
      </c>
      <c r="E412">
        <f>IF(D412&gt;Inputs!$B$16,D412-Inputs!$B$16,0)</f>
        <v>0</v>
      </c>
    </row>
    <row r="413" spans="1:5" x14ac:dyDescent="0.25">
      <c r="A413" s="19">
        <f t="shared" ref="A413:A476" si="21">A389+1</f>
        <v>41626</v>
      </c>
      <c r="B413">
        <f t="shared" ref="B413:B476" si="22">B389</f>
        <v>2</v>
      </c>
      <c r="C413" s="20">
        <f t="array" ref="C413">SUM(IF(MeterData!$D$2:$D$200=DAY($A413),MeterData!$G$2:$G$200,0))</f>
        <v>489657.59999999998</v>
      </c>
      <c r="D413">
        <f t="shared" si="20"/>
        <v>489.6576</v>
      </c>
      <c r="E413">
        <f>IF(D413&gt;Inputs!$B$16,D413-Inputs!$B$16,0)</f>
        <v>0</v>
      </c>
    </row>
    <row r="414" spans="1:5" x14ac:dyDescent="0.25">
      <c r="A414" s="19">
        <f t="shared" si="21"/>
        <v>41626</v>
      </c>
      <c r="B414">
        <f t="shared" si="22"/>
        <v>3</v>
      </c>
      <c r="C414" s="20">
        <f t="array" ref="C414">SUM(IF(MeterData!$D$2:$D$200=DAY($A414),MeterData!$H$2:$H$200,0))</f>
        <v>488563.20000000001</v>
      </c>
      <c r="D414">
        <f t="shared" si="20"/>
        <v>488.56319999999999</v>
      </c>
      <c r="E414">
        <f>IF(D414&gt;Inputs!$B$16,D414-Inputs!$B$16,0)</f>
        <v>0</v>
      </c>
    </row>
    <row r="415" spans="1:5" x14ac:dyDescent="0.25">
      <c r="A415" s="19">
        <f t="shared" si="21"/>
        <v>41626</v>
      </c>
      <c r="B415">
        <f t="shared" si="22"/>
        <v>4</v>
      </c>
      <c r="C415" s="20">
        <f t="array" ref="C415">SUM(IF(MeterData!$D$2:$D$200=DAY($A415),MeterData!$I$2:$I$200,0))</f>
        <v>486316.80000000005</v>
      </c>
      <c r="D415">
        <f t="shared" si="20"/>
        <v>486.31680000000006</v>
      </c>
      <c r="E415">
        <f>IF(D415&gt;Inputs!$B$16,D415-Inputs!$B$16,0)</f>
        <v>0</v>
      </c>
    </row>
    <row r="416" spans="1:5" x14ac:dyDescent="0.25">
      <c r="A416" s="19">
        <f t="shared" si="21"/>
        <v>41626</v>
      </c>
      <c r="B416">
        <f t="shared" si="22"/>
        <v>5</v>
      </c>
      <c r="C416" s="20">
        <f t="array" ref="C416">SUM(IF(MeterData!$D$2:$D$200=DAY($A416),MeterData!$J$2:$J$200,0))</f>
        <v>488908.79999999999</v>
      </c>
      <c r="D416">
        <f t="shared" si="20"/>
        <v>488.90879999999999</v>
      </c>
      <c r="E416">
        <f>IF(D416&gt;Inputs!$B$16,D416-Inputs!$B$16,0)</f>
        <v>0</v>
      </c>
    </row>
    <row r="417" spans="1:5" x14ac:dyDescent="0.25">
      <c r="A417" s="19">
        <f t="shared" si="21"/>
        <v>41626</v>
      </c>
      <c r="B417">
        <f t="shared" si="22"/>
        <v>6</v>
      </c>
      <c r="C417" s="20">
        <f t="array" ref="C417">SUM(IF(MeterData!$D$2:$D$200=DAY($A417),MeterData!$K$2:$K$200,0))</f>
        <v>487123.20000000001</v>
      </c>
      <c r="D417">
        <f t="shared" si="20"/>
        <v>487.1232</v>
      </c>
      <c r="E417">
        <f>IF(D417&gt;Inputs!$B$16,D417-Inputs!$B$16,0)</f>
        <v>0</v>
      </c>
    </row>
    <row r="418" spans="1:5" x14ac:dyDescent="0.25">
      <c r="A418" s="19">
        <f t="shared" si="21"/>
        <v>41626</v>
      </c>
      <c r="B418">
        <f t="shared" si="22"/>
        <v>7</v>
      </c>
      <c r="C418" s="20">
        <f t="array" ref="C418">SUM(IF(MeterData!$D$2:$D$200=DAY($A418),MeterData!$L$2:$L$200,0))</f>
        <v>488620.79999999999</v>
      </c>
      <c r="D418">
        <f t="shared" si="20"/>
        <v>488.62079999999997</v>
      </c>
      <c r="E418">
        <f>IF(D418&gt;Inputs!$B$16,D418-Inputs!$B$16,0)</f>
        <v>0</v>
      </c>
    </row>
    <row r="419" spans="1:5" x14ac:dyDescent="0.25">
      <c r="A419" s="19">
        <f t="shared" si="21"/>
        <v>41626</v>
      </c>
      <c r="B419">
        <f t="shared" si="22"/>
        <v>8</v>
      </c>
      <c r="C419" s="20">
        <f t="array" ref="C419">SUM(IF(MeterData!$D$2:$D$200=DAY($A419),MeterData!$M$2:$M$200,0))</f>
        <v>490291.20000000001</v>
      </c>
      <c r="D419">
        <f t="shared" si="20"/>
        <v>490.2912</v>
      </c>
      <c r="E419">
        <f>IF(D419&gt;Inputs!$B$16,D419-Inputs!$B$16,0)</f>
        <v>0</v>
      </c>
    </row>
    <row r="420" spans="1:5" x14ac:dyDescent="0.25">
      <c r="A420" s="19">
        <f t="shared" si="21"/>
        <v>41626</v>
      </c>
      <c r="B420">
        <f t="shared" si="22"/>
        <v>9</v>
      </c>
      <c r="C420" s="20">
        <f t="array" ref="C420">SUM(IF(MeterData!$D$2:$D$200=DAY($A420),MeterData!$N$2:$N$200,0))</f>
        <v>487008</v>
      </c>
      <c r="D420">
        <f t="shared" si="20"/>
        <v>487.00799999999998</v>
      </c>
      <c r="E420">
        <f>IF(D420&gt;Inputs!$B$16,D420-Inputs!$B$16,0)</f>
        <v>0</v>
      </c>
    </row>
    <row r="421" spans="1:5" x14ac:dyDescent="0.25">
      <c r="A421" s="19">
        <f t="shared" si="21"/>
        <v>41626</v>
      </c>
      <c r="B421">
        <f t="shared" si="22"/>
        <v>10</v>
      </c>
      <c r="C421" s="20">
        <f t="array" ref="C421">SUM(IF(MeterData!$D$2:$D$200=DAY($A421),MeterData!$O$2:$O$200,0))</f>
        <v>488908.80000000005</v>
      </c>
      <c r="D421">
        <f t="shared" si="20"/>
        <v>488.90880000000004</v>
      </c>
      <c r="E421">
        <f>IF(D421&gt;Inputs!$B$16,D421-Inputs!$B$16,0)</f>
        <v>0</v>
      </c>
    </row>
    <row r="422" spans="1:5" x14ac:dyDescent="0.25">
      <c r="A422" s="19">
        <f t="shared" si="21"/>
        <v>41626</v>
      </c>
      <c r="B422">
        <f t="shared" si="22"/>
        <v>11</v>
      </c>
      <c r="C422" s="20">
        <f t="array" ref="C422">SUM(IF(MeterData!$D$2:$D$200=DAY($A422),MeterData!$P$2:$P$200,0))</f>
        <v>491039.99999999994</v>
      </c>
      <c r="D422">
        <f t="shared" si="20"/>
        <v>491.03999999999996</v>
      </c>
      <c r="E422">
        <f>IF(D422&gt;Inputs!$B$16,D422-Inputs!$B$16,0)</f>
        <v>0</v>
      </c>
    </row>
    <row r="423" spans="1:5" x14ac:dyDescent="0.25">
      <c r="A423" s="19">
        <f t="shared" si="21"/>
        <v>41626</v>
      </c>
      <c r="B423">
        <f t="shared" si="22"/>
        <v>12</v>
      </c>
      <c r="C423" s="20">
        <f t="array" ref="C423">SUM(IF(MeterData!$D$2:$D$200=DAY($A423),MeterData!$Q$2:$Q$200,0))</f>
        <v>491558.39999999997</v>
      </c>
      <c r="D423">
        <f t="shared" si="20"/>
        <v>491.55839999999995</v>
      </c>
      <c r="E423">
        <f>IF(D423&gt;Inputs!$B$16,D423-Inputs!$B$16,0)</f>
        <v>0</v>
      </c>
    </row>
    <row r="424" spans="1:5" x14ac:dyDescent="0.25">
      <c r="A424" s="19">
        <f t="shared" si="21"/>
        <v>41626</v>
      </c>
      <c r="B424">
        <f t="shared" si="22"/>
        <v>13</v>
      </c>
      <c r="C424" s="20">
        <f t="array" ref="C424">SUM(IF(MeterData!$D$2:$D$200=DAY($A424),MeterData!$R$2:$R$200,0))</f>
        <v>488908.80000000005</v>
      </c>
      <c r="D424">
        <f t="shared" si="20"/>
        <v>488.90880000000004</v>
      </c>
      <c r="E424">
        <f>IF(D424&gt;Inputs!$B$16,D424-Inputs!$B$16,0)</f>
        <v>0</v>
      </c>
    </row>
    <row r="425" spans="1:5" x14ac:dyDescent="0.25">
      <c r="A425" s="19">
        <f t="shared" si="21"/>
        <v>41626</v>
      </c>
      <c r="B425">
        <f t="shared" si="22"/>
        <v>14</v>
      </c>
      <c r="C425" s="20">
        <f t="array" ref="C425">SUM(IF(MeterData!$D$2:$D$200=DAY($A425),MeterData!$S$2:$S$200,0))</f>
        <v>489484.79999999999</v>
      </c>
      <c r="D425">
        <f t="shared" si="20"/>
        <v>489.48480000000001</v>
      </c>
      <c r="E425">
        <f>IF(D425&gt;Inputs!$B$16,D425-Inputs!$B$16,0)</f>
        <v>0</v>
      </c>
    </row>
    <row r="426" spans="1:5" x14ac:dyDescent="0.25">
      <c r="A426" s="19">
        <f t="shared" si="21"/>
        <v>41626</v>
      </c>
      <c r="B426">
        <f t="shared" si="22"/>
        <v>15</v>
      </c>
      <c r="C426" s="20">
        <f t="array" ref="C426">SUM(IF(MeterData!$D$2:$D$200=DAY($A426),MeterData!$T$2:$T$200,0))</f>
        <v>484588.80000000005</v>
      </c>
      <c r="D426">
        <f t="shared" si="20"/>
        <v>484.58880000000005</v>
      </c>
      <c r="E426">
        <f>IF(D426&gt;Inputs!$B$16,D426-Inputs!$B$16,0)</f>
        <v>0</v>
      </c>
    </row>
    <row r="427" spans="1:5" x14ac:dyDescent="0.25">
      <c r="A427" s="19">
        <f t="shared" si="21"/>
        <v>41626</v>
      </c>
      <c r="B427">
        <f t="shared" si="22"/>
        <v>16</v>
      </c>
      <c r="C427" s="20">
        <f t="array" ref="C427">SUM(IF(MeterData!$D$2:$D$200=DAY($A427),MeterData!$U$2:$U$200,0))</f>
        <v>481593.59999999998</v>
      </c>
      <c r="D427">
        <f t="shared" si="20"/>
        <v>481.59359999999998</v>
      </c>
      <c r="E427">
        <f>IF(D427&gt;Inputs!$B$16,D427-Inputs!$B$16,0)</f>
        <v>0</v>
      </c>
    </row>
    <row r="428" spans="1:5" x14ac:dyDescent="0.25">
      <c r="A428" s="19">
        <f t="shared" si="21"/>
        <v>41626</v>
      </c>
      <c r="B428">
        <f t="shared" si="22"/>
        <v>17</v>
      </c>
      <c r="C428" s="20">
        <f t="array" ref="C428">SUM(IF(MeterData!$D$2:$D$200=DAY($A428),MeterData!$V$2:$V$200,0))</f>
        <v>486028.79999999999</v>
      </c>
      <c r="D428">
        <f t="shared" si="20"/>
        <v>486.02879999999999</v>
      </c>
      <c r="E428">
        <f>IF(D428&gt;Inputs!$B$16,D428-Inputs!$B$16,0)</f>
        <v>0</v>
      </c>
    </row>
    <row r="429" spans="1:5" x14ac:dyDescent="0.25">
      <c r="A429" s="19">
        <f t="shared" si="21"/>
        <v>41626</v>
      </c>
      <c r="B429">
        <f t="shared" si="22"/>
        <v>18</v>
      </c>
      <c r="C429" s="20">
        <f t="array" ref="C429">SUM(IF(MeterData!$D$2:$D$200=DAY($A429),MeterData!$W$2:$W$200,0))</f>
        <v>488448</v>
      </c>
      <c r="D429">
        <f t="shared" si="20"/>
        <v>488.44799999999998</v>
      </c>
      <c r="E429">
        <f>IF(D429&gt;Inputs!$B$16,D429-Inputs!$B$16,0)</f>
        <v>0</v>
      </c>
    </row>
    <row r="430" spans="1:5" x14ac:dyDescent="0.25">
      <c r="A430" s="19">
        <f t="shared" si="21"/>
        <v>41626</v>
      </c>
      <c r="B430">
        <f t="shared" si="22"/>
        <v>19</v>
      </c>
      <c r="C430" s="20">
        <f t="array" ref="C430">SUM(IF(MeterData!$D$2:$D$200=DAY($A430),MeterData!$X$2:$X$200,0))</f>
        <v>488966.40000000002</v>
      </c>
      <c r="D430">
        <f t="shared" si="20"/>
        <v>488.96640000000002</v>
      </c>
      <c r="E430">
        <f>IF(D430&gt;Inputs!$B$16,D430-Inputs!$B$16,0)</f>
        <v>0</v>
      </c>
    </row>
    <row r="431" spans="1:5" x14ac:dyDescent="0.25">
      <c r="A431" s="19">
        <f t="shared" si="21"/>
        <v>41626</v>
      </c>
      <c r="B431">
        <f t="shared" si="22"/>
        <v>20</v>
      </c>
      <c r="C431" s="20">
        <f t="array" ref="C431">SUM(IF(MeterData!$D$2:$D$200=DAY($A431),MeterData!$Y$2:$Y$200,0))</f>
        <v>485913.59999999998</v>
      </c>
      <c r="D431">
        <f t="shared" si="20"/>
        <v>485.91359999999997</v>
      </c>
      <c r="E431">
        <f>IF(D431&gt;Inputs!$B$16,D431-Inputs!$B$16,0)</f>
        <v>0</v>
      </c>
    </row>
    <row r="432" spans="1:5" x14ac:dyDescent="0.25">
      <c r="A432" s="19">
        <f t="shared" si="21"/>
        <v>41626</v>
      </c>
      <c r="B432">
        <f t="shared" si="22"/>
        <v>21</v>
      </c>
      <c r="C432" s="20">
        <f t="array" ref="C432">SUM(IF(MeterData!$D$2:$D$200=DAY($A432),MeterData!$Z$2:$Z$200,0))</f>
        <v>487008.00000000006</v>
      </c>
      <c r="D432">
        <f t="shared" si="20"/>
        <v>487.00800000000004</v>
      </c>
      <c r="E432">
        <f>IF(D432&gt;Inputs!$B$16,D432-Inputs!$B$16,0)</f>
        <v>0</v>
      </c>
    </row>
    <row r="433" spans="1:5" x14ac:dyDescent="0.25">
      <c r="A433" s="19">
        <f t="shared" si="21"/>
        <v>41626</v>
      </c>
      <c r="B433">
        <f t="shared" si="22"/>
        <v>22</v>
      </c>
      <c r="C433" s="20">
        <f t="array" ref="C433">SUM(IF(MeterData!$D$2:$D$200=DAY($A433),MeterData!$AA$2:$AA$200,0))</f>
        <v>490176</v>
      </c>
      <c r="D433">
        <f t="shared" si="20"/>
        <v>490.17599999999999</v>
      </c>
      <c r="E433">
        <f>IF(D433&gt;Inputs!$B$16,D433-Inputs!$B$16,0)</f>
        <v>0</v>
      </c>
    </row>
    <row r="434" spans="1:5" x14ac:dyDescent="0.25">
      <c r="A434" s="19">
        <f t="shared" si="21"/>
        <v>41626</v>
      </c>
      <c r="B434">
        <f t="shared" si="22"/>
        <v>23</v>
      </c>
      <c r="C434" s="20">
        <f t="array" ref="C434">SUM(IF(MeterData!$D$2:$D$200=DAY($A434),MeterData!$AB$2:$AB$200,0))</f>
        <v>487584</v>
      </c>
      <c r="D434">
        <f t="shared" si="20"/>
        <v>487.584</v>
      </c>
      <c r="E434">
        <f>IF(D434&gt;Inputs!$B$16,D434-Inputs!$B$16,0)</f>
        <v>0</v>
      </c>
    </row>
    <row r="435" spans="1:5" x14ac:dyDescent="0.25">
      <c r="A435" s="19">
        <f t="shared" si="21"/>
        <v>41626</v>
      </c>
      <c r="B435">
        <f t="shared" si="22"/>
        <v>24</v>
      </c>
      <c r="C435" s="20">
        <f t="array" ref="C435">SUM(IF(MeterData!$D$2:$D$200=DAY($A435),MeterData!$AC$2:$AC$200,0))</f>
        <v>489484.79999999999</v>
      </c>
      <c r="D435">
        <f t="shared" si="20"/>
        <v>489.48480000000001</v>
      </c>
      <c r="E435">
        <f>IF(D435&gt;Inputs!$B$16,D435-Inputs!$B$16,0)</f>
        <v>0</v>
      </c>
    </row>
    <row r="436" spans="1:5" x14ac:dyDescent="0.25">
      <c r="A436" s="19">
        <f t="shared" si="21"/>
        <v>41627</v>
      </c>
      <c r="B436">
        <f t="shared" si="22"/>
        <v>1</v>
      </c>
      <c r="C436" s="20">
        <f t="array" ref="C436">SUM(IF(MeterData!$D$2:$D$200=DAY($A436),MeterData!$F$2:$F$200,0))</f>
        <v>489484.79999999999</v>
      </c>
      <c r="D436">
        <f t="shared" si="20"/>
        <v>489.48480000000001</v>
      </c>
      <c r="E436">
        <f>IF(D436&gt;Inputs!$B$16,D436-Inputs!$B$16,0)</f>
        <v>0</v>
      </c>
    </row>
    <row r="437" spans="1:5" x14ac:dyDescent="0.25">
      <c r="A437" s="19">
        <f t="shared" si="21"/>
        <v>41627</v>
      </c>
      <c r="B437">
        <f t="shared" si="22"/>
        <v>2</v>
      </c>
      <c r="C437" s="20">
        <f t="array" ref="C437">SUM(IF(MeterData!$D$2:$D$200=DAY($A437),MeterData!$G$2:$G$200,0))</f>
        <v>486662.39999999997</v>
      </c>
      <c r="D437">
        <f t="shared" si="20"/>
        <v>486.66239999999999</v>
      </c>
      <c r="E437">
        <f>IF(D437&gt;Inputs!$B$16,D437-Inputs!$B$16,0)</f>
        <v>0</v>
      </c>
    </row>
    <row r="438" spans="1:5" x14ac:dyDescent="0.25">
      <c r="A438" s="19">
        <f t="shared" si="21"/>
        <v>41627</v>
      </c>
      <c r="B438">
        <f t="shared" si="22"/>
        <v>3</v>
      </c>
      <c r="C438" s="20">
        <f t="array" ref="C438">SUM(IF(MeterData!$D$2:$D$200=DAY($A438),MeterData!$H$2:$H$200,0))</f>
        <v>488448</v>
      </c>
      <c r="D438">
        <f t="shared" si="20"/>
        <v>488.44799999999998</v>
      </c>
      <c r="E438">
        <f>IF(D438&gt;Inputs!$B$16,D438-Inputs!$B$16,0)</f>
        <v>0</v>
      </c>
    </row>
    <row r="439" spans="1:5" x14ac:dyDescent="0.25">
      <c r="A439" s="19">
        <f t="shared" si="21"/>
        <v>41627</v>
      </c>
      <c r="B439">
        <f t="shared" si="22"/>
        <v>4</v>
      </c>
      <c r="C439" s="20">
        <f t="array" ref="C439">SUM(IF(MeterData!$D$2:$D$200=DAY($A439),MeterData!$I$2:$I$200,0))</f>
        <v>488563.20000000001</v>
      </c>
      <c r="D439">
        <f t="shared" si="20"/>
        <v>488.56319999999999</v>
      </c>
      <c r="E439">
        <f>IF(D439&gt;Inputs!$B$16,D439-Inputs!$B$16,0)</f>
        <v>0</v>
      </c>
    </row>
    <row r="440" spans="1:5" x14ac:dyDescent="0.25">
      <c r="A440" s="19">
        <f t="shared" si="21"/>
        <v>41627</v>
      </c>
      <c r="B440">
        <f t="shared" si="22"/>
        <v>5</v>
      </c>
      <c r="C440" s="20">
        <f t="array" ref="C440">SUM(IF(MeterData!$D$2:$D$200=DAY($A440),MeterData!$J$2:$J$200,0))</f>
        <v>487180.79999999999</v>
      </c>
      <c r="D440">
        <f t="shared" si="20"/>
        <v>487.18079999999998</v>
      </c>
      <c r="E440">
        <f>IF(D440&gt;Inputs!$B$16,D440-Inputs!$B$16,0)</f>
        <v>0</v>
      </c>
    </row>
    <row r="441" spans="1:5" x14ac:dyDescent="0.25">
      <c r="A441" s="19">
        <f t="shared" si="21"/>
        <v>41627</v>
      </c>
      <c r="B441">
        <f t="shared" si="22"/>
        <v>6</v>
      </c>
      <c r="C441" s="20">
        <f t="array" ref="C441">SUM(IF(MeterData!$D$2:$D$200=DAY($A441),MeterData!$K$2:$K$200,0))</f>
        <v>487180.79999999999</v>
      </c>
      <c r="D441">
        <f t="shared" si="20"/>
        <v>487.18079999999998</v>
      </c>
      <c r="E441">
        <f>IF(D441&gt;Inputs!$B$16,D441-Inputs!$B$16,0)</f>
        <v>0</v>
      </c>
    </row>
    <row r="442" spans="1:5" x14ac:dyDescent="0.25">
      <c r="A442" s="19">
        <f t="shared" si="21"/>
        <v>41627</v>
      </c>
      <c r="B442">
        <f t="shared" si="22"/>
        <v>7</v>
      </c>
      <c r="C442" s="20">
        <f t="array" ref="C442">SUM(IF(MeterData!$D$2:$D$200=DAY($A442),MeterData!$L$2:$L$200,0))</f>
        <v>490176</v>
      </c>
      <c r="D442">
        <f t="shared" si="20"/>
        <v>490.17599999999999</v>
      </c>
      <c r="E442">
        <f>IF(D442&gt;Inputs!$B$16,D442-Inputs!$B$16,0)</f>
        <v>0</v>
      </c>
    </row>
    <row r="443" spans="1:5" x14ac:dyDescent="0.25">
      <c r="A443" s="19">
        <f t="shared" si="21"/>
        <v>41627</v>
      </c>
      <c r="B443">
        <f t="shared" si="22"/>
        <v>8</v>
      </c>
      <c r="C443" s="20">
        <f t="array" ref="C443">SUM(IF(MeterData!$D$2:$D$200=DAY($A443),MeterData!$M$2:$M$200,0))</f>
        <v>487411.20000000001</v>
      </c>
      <c r="D443">
        <f t="shared" si="20"/>
        <v>487.41120000000001</v>
      </c>
      <c r="E443">
        <f>IF(D443&gt;Inputs!$B$16,D443-Inputs!$B$16,0)</f>
        <v>0</v>
      </c>
    </row>
    <row r="444" spans="1:5" x14ac:dyDescent="0.25">
      <c r="A444" s="19">
        <f t="shared" si="21"/>
        <v>41627</v>
      </c>
      <c r="B444">
        <f t="shared" si="22"/>
        <v>9</v>
      </c>
      <c r="C444" s="20">
        <f t="array" ref="C444">SUM(IF(MeterData!$D$2:$D$200=DAY($A444),MeterData!$N$2:$N$200,0))</f>
        <v>488160</v>
      </c>
      <c r="D444">
        <f t="shared" si="20"/>
        <v>488.16</v>
      </c>
      <c r="E444">
        <f>IF(D444&gt;Inputs!$B$16,D444-Inputs!$B$16,0)</f>
        <v>0</v>
      </c>
    </row>
    <row r="445" spans="1:5" x14ac:dyDescent="0.25">
      <c r="A445" s="19">
        <f t="shared" si="21"/>
        <v>41627</v>
      </c>
      <c r="B445">
        <f t="shared" si="22"/>
        <v>10</v>
      </c>
      <c r="C445" s="20">
        <f t="array" ref="C445">SUM(IF(MeterData!$D$2:$D$200=DAY($A445),MeterData!$O$2:$O$200,0))</f>
        <v>489945.60000000003</v>
      </c>
      <c r="D445">
        <f t="shared" si="20"/>
        <v>489.94560000000001</v>
      </c>
      <c r="E445">
        <f>IF(D445&gt;Inputs!$B$16,D445-Inputs!$B$16,0)</f>
        <v>0</v>
      </c>
    </row>
    <row r="446" spans="1:5" x14ac:dyDescent="0.25">
      <c r="A446" s="19">
        <f t="shared" si="21"/>
        <v>41627</v>
      </c>
      <c r="B446">
        <f t="shared" si="22"/>
        <v>11</v>
      </c>
      <c r="C446" s="20">
        <f t="array" ref="C446">SUM(IF(MeterData!$D$2:$D$200=DAY($A446),MeterData!$P$2:$P$200,0))</f>
        <v>489081.59999999998</v>
      </c>
      <c r="D446">
        <f t="shared" si="20"/>
        <v>489.08159999999998</v>
      </c>
      <c r="E446">
        <f>IF(D446&gt;Inputs!$B$16,D446-Inputs!$B$16,0)</f>
        <v>0</v>
      </c>
    </row>
    <row r="447" spans="1:5" x14ac:dyDescent="0.25">
      <c r="A447" s="19">
        <f t="shared" si="21"/>
        <v>41627</v>
      </c>
      <c r="B447">
        <f t="shared" si="22"/>
        <v>12</v>
      </c>
      <c r="C447" s="20">
        <f t="array" ref="C447">SUM(IF(MeterData!$D$2:$D$200=DAY($A447),MeterData!$Q$2:$Q$200,0))</f>
        <v>490003.20000000001</v>
      </c>
      <c r="D447">
        <f t="shared" si="20"/>
        <v>490.00319999999999</v>
      </c>
      <c r="E447">
        <f>IF(D447&gt;Inputs!$B$16,D447-Inputs!$B$16,0)</f>
        <v>0</v>
      </c>
    </row>
    <row r="448" spans="1:5" x14ac:dyDescent="0.25">
      <c r="A448" s="19">
        <f t="shared" si="21"/>
        <v>41627</v>
      </c>
      <c r="B448">
        <f t="shared" si="22"/>
        <v>13</v>
      </c>
      <c r="C448" s="20">
        <f t="array" ref="C448">SUM(IF(MeterData!$D$2:$D$200=DAY($A448),MeterData!$R$2:$R$200,0))</f>
        <v>483321.59999999998</v>
      </c>
      <c r="D448">
        <f t="shared" si="20"/>
        <v>483.32159999999999</v>
      </c>
      <c r="E448">
        <f>IF(D448&gt;Inputs!$B$16,D448-Inputs!$B$16,0)</f>
        <v>0</v>
      </c>
    </row>
    <row r="449" spans="1:5" x14ac:dyDescent="0.25">
      <c r="A449" s="19">
        <f t="shared" si="21"/>
        <v>41627</v>
      </c>
      <c r="B449">
        <f t="shared" si="22"/>
        <v>14</v>
      </c>
      <c r="C449" s="20">
        <f t="array" ref="C449">SUM(IF(MeterData!$D$2:$D$200=DAY($A449),MeterData!$S$2:$S$200,0))</f>
        <v>490809.60000000003</v>
      </c>
      <c r="D449">
        <f t="shared" si="20"/>
        <v>490.80960000000005</v>
      </c>
      <c r="E449">
        <f>IF(D449&gt;Inputs!$B$16,D449-Inputs!$B$16,0)</f>
        <v>0</v>
      </c>
    </row>
    <row r="450" spans="1:5" x14ac:dyDescent="0.25">
      <c r="A450" s="19">
        <f t="shared" si="21"/>
        <v>41627</v>
      </c>
      <c r="B450">
        <f t="shared" si="22"/>
        <v>15</v>
      </c>
      <c r="C450" s="20">
        <f t="array" ref="C450">SUM(IF(MeterData!$D$2:$D$200=DAY($A450),MeterData!$T$2:$T$200,0))</f>
        <v>491673.60000000003</v>
      </c>
      <c r="D450">
        <f t="shared" si="20"/>
        <v>491.67360000000002</v>
      </c>
      <c r="E450">
        <f>IF(D450&gt;Inputs!$B$16,D450-Inputs!$B$16,0)</f>
        <v>0</v>
      </c>
    </row>
    <row r="451" spans="1:5" x14ac:dyDescent="0.25">
      <c r="A451" s="19">
        <f t="shared" si="21"/>
        <v>41627</v>
      </c>
      <c r="B451">
        <f t="shared" si="22"/>
        <v>16</v>
      </c>
      <c r="C451" s="20">
        <f t="array" ref="C451">SUM(IF(MeterData!$D$2:$D$200=DAY($A451),MeterData!$U$2:$U$200,0))</f>
        <v>490233.59999999998</v>
      </c>
      <c r="D451">
        <f t="shared" si="20"/>
        <v>490.23359999999997</v>
      </c>
      <c r="E451">
        <f>IF(D451&gt;Inputs!$B$16,D451-Inputs!$B$16,0)</f>
        <v>0</v>
      </c>
    </row>
    <row r="452" spans="1:5" x14ac:dyDescent="0.25">
      <c r="A452" s="19">
        <f t="shared" si="21"/>
        <v>41627</v>
      </c>
      <c r="B452">
        <f t="shared" si="22"/>
        <v>17</v>
      </c>
      <c r="C452" s="20">
        <f t="array" ref="C452">SUM(IF(MeterData!$D$2:$D$200=DAY($A452),MeterData!$V$2:$V$200,0))</f>
        <v>492134.39999999997</v>
      </c>
      <c r="D452">
        <f t="shared" si="20"/>
        <v>492.13439999999997</v>
      </c>
      <c r="E452">
        <f>IF(D452&gt;Inputs!$B$16,D452-Inputs!$B$16,0)</f>
        <v>0.13439999999997099</v>
      </c>
    </row>
    <row r="453" spans="1:5" x14ac:dyDescent="0.25">
      <c r="A453" s="19">
        <f t="shared" si="21"/>
        <v>41627</v>
      </c>
      <c r="B453">
        <f t="shared" si="22"/>
        <v>18</v>
      </c>
      <c r="C453" s="20">
        <f t="array" ref="C453">SUM(IF(MeterData!$D$2:$D$200=DAY($A453),MeterData!$W$2:$W$200,0))</f>
        <v>490694.40000000002</v>
      </c>
      <c r="D453">
        <f t="shared" ref="D453:D516" si="23">C453/1000</f>
        <v>490.69440000000003</v>
      </c>
      <c r="E453">
        <f>IF(D453&gt;Inputs!$B$16,D453-Inputs!$B$16,0)</f>
        <v>0</v>
      </c>
    </row>
    <row r="454" spans="1:5" x14ac:dyDescent="0.25">
      <c r="A454" s="19">
        <f t="shared" si="21"/>
        <v>41627</v>
      </c>
      <c r="B454">
        <f t="shared" si="22"/>
        <v>19</v>
      </c>
      <c r="C454" s="20">
        <f t="array" ref="C454">SUM(IF(MeterData!$D$2:$D$200=DAY($A454),MeterData!$X$2:$X$200,0))</f>
        <v>473529.59999999998</v>
      </c>
      <c r="D454">
        <f t="shared" si="23"/>
        <v>473.52959999999996</v>
      </c>
      <c r="E454">
        <f>IF(D454&gt;Inputs!$B$16,D454-Inputs!$B$16,0)</f>
        <v>0</v>
      </c>
    </row>
    <row r="455" spans="1:5" x14ac:dyDescent="0.25">
      <c r="A455" s="19">
        <f t="shared" si="21"/>
        <v>41627</v>
      </c>
      <c r="B455">
        <f t="shared" si="22"/>
        <v>20</v>
      </c>
      <c r="C455" s="20">
        <f t="array" ref="C455">SUM(IF(MeterData!$D$2:$D$200=DAY($A455),MeterData!$Y$2:$Y$200,0))</f>
        <v>488044.79999999999</v>
      </c>
      <c r="D455">
        <f t="shared" si="23"/>
        <v>488.04480000000001</v>
      </c>
      <c r="E455">
        <f>IF(D455&gt;Inputs!$B$16,D455-Inputs!$B$16,0)</f>
        <v>0</v>
      </c>
    </row>
    <row r="456" spans="1:5" x14ac:dyDescent="0.25">
      <c r="A456" s="19">
        <f t="shared" si="21"/>
        <v>41627</v>
      </c>
      <c r="B456">
        <f t="shared" si="22"/>
        <v>21</v>
      </c>
      <c r="C456" s="20">
        <f t="array" ref="C456">SUM(IF(MeterData!$D$2:$D$200=DAY($A456),MeterData!$Z$2:$Z$200,0))</f>
        <v>487699.19999999995</v>
      </c>
      <c r="D456">
        <f t="shared" si="23"/>
        <v>487.69919999999996</v>
      </c>
      <c r="E456">
        <f>IF(D456&gt;Inputs!$B$16,D456-Inputs!$B$16,0)</f>
        <v>0</v>
      </c>
    </row>
    <row r="457" spans="1:5" x14ac:dyDescent="0.25">
      <c r="A457" s="19">
        <f t="shared" si="21"/>
        <v>41627</v>
      </c>
      <c r="B457">
        <f t="shared" si="22"/>
        <v>22</v>
      </c>
      <c r="C457" s="20">
        <f t="array" ref="C457">SUM(IF(MeterData!$D$2:$D$200=DAY($A457),MeterData!$AA$2:$AA$200,0))</f>
        <v>488908.79999999999</v>
      </c>
      <c r="D457">
        <f t="shared" si="23"/>
        <v>488.90879999999999</v>
      </c>
      <c r="E457">
        <f>IF(D457&gt;Inputs!$B$16,D457-Inputs!$B$16,0)</f>
        <v>0</v>
      </c>
    </row>
    <row r="458" spans="1:5" x14ac:dyDescent="0.25">
      <c r="A458" s="19">
        <f t="shared" si="21"/>
        <v>41627</v>
      </c>
      <c r="B458">
        <f t="shared" si="22"/>
        <v>23</v>
      </c>
      <c r="C458" s="20">
        <f t="array" ref="C458">SUM(IF(MeterData!$D$2:$D$200=DAY($A458),MeterData!$AB$2:$AB$200,0))</f>
        <v>476755.19999999995</v>
      </c>
      <c r="D458">
        <f t="shared" si="23"/>
        <v>476.75519999999995</v>
      </c>
      <c r="E458">
        <f>IF(D458&gt;Inputs!$B$16,D458-Inputs!$B$16,0)</f>
        <v>0</v>
      </c>
    </row>
    <row r="459" spans="1:5" x14ac:dyDescent="0.25">
      <c r="A459" s="19">
        <f t="shared" si="21"/>
        <v>41627</v>
      </c>
      <c r="B459">
        <f t="shared" si="22"/>
        <v>24</v>
      </c>
      <c r="C459" s="20">
        <f t="array" ref="C459">SUM(IF(MeterData!$D$2:$D$200=DAY($A459),MeterData!$AC$2:$AC$200,0))</f>
        <v>486777.59999999998</v>
      </c>
      <c r="D459">
        <f t="shared" si="23"/>
        <v>486.77759999999995</v>
      </c>
      <c r="E459">
        <f>IF(D459&gt;Inputs!$B$16,D459-Inputs!$B$16,0)</f>
        <v>0</v>
      </c>
    </row>
    <row r="460" spans="1:5" x14ac:dyDescent="0.25">
      <c r="A460" s="19">
        <f t="shared" si="21"/>
        <v>41628</v>
      </c>
      <c r="B460">
        <f t="shared" si="22"/>
        <v>1</v>
      </c>
      <c r="C460" s="20">
        <f t="array" ref="C460">SUM(IF(MeterData!$D$2:$D$200=DAY($A460),MeterData!$F$2:$F$200,0))</f>
        <v>488332.79999999999</v>
      </c>
      <c r="D460">
        <f t="shared" si="23"/>
        <v>488.33279999999996</v>
      </c>
      <c r="E460">
        <f>IF(D460&gt;Inputs!$B$16,D460-Inputs!$B$16,0)</f>
        <v>0</v>
      </c>
    </row>
    <row r="461" spans="1:5" x14ac:dyDescent="0.25">
      <c r="A461" s="19">
        <f t="shared" si="21"/>
        <v>41628</v>
      </c>
      <c r="B461">
        <f t="shared" si="22"/>
        <v>2</v>
      </c>
      <c r="C461" s="20">
        <f t="array" ref="C461">SUM(IF(MeterData!$D$2:$D$200=DAY($A461),MeterData!$G$2:$G$200,0))</f>
        <v>481881.59999999998</v>
      </c>
      <c r="D461">
        <f t="shared" si="23"/>
        <v>481.88159999999999</v>
      </c>
      <c r="E461">
        <f>IF(D461&gt;Inputs!$B$16,D461-Inputs!$B$16,0)</f>
        <v>0</v>
      </c>
    </row>
    <row r="462" spans="1:5" x14ac:dyDescent="0.25">
      <c r="A462" s="19">
        <f t="shared" si="21"/>
        <v>41628</v>
      </c>
      <c r="B462">
        <f t="shared" si="22"/>
        <v>3</v>
      </c>
      <c r="C462" s="20">
        <f t="array" ref="C462">SUM(IF(MeterData!$D$2:$D$200=DAY($A462),MeterData!$H$2:$H$200,0))</f>
        <v>485913.59999999998</v>
      </c>
      <c r="D462">
        <f t="shared" si="23"/>
        <v>485.91359999999997</v>
      </c>
      <c r="E462">
        <f>IF(D462&gt;Inputs!$B$16,D462-Inputs!$B$16,0)</f>
        <v>0</v>
      </c>
    </row>
    <row r="463" spans="1:5" x14ac:dyDescent="0.25">
      <c r="A463" s="19">
        <f t="shared" si="21"/>
        <v>41628</v>
      </c>
      <c r="B463">
        <f t="shared" si="22"/>
        <v>4</v>
      </c>
      <c r="C463" s="20">
        <f t="array" ref="C463">SUM(IF(MeterData!$D$2:$D$200=DAY($A463),MeterData!$I$2:$I$200,0))</f>
        <v>487296</v>
      </c>
      <c r="D463">
        <f t="shared" si="23"/>
        <v>487.29599999999999</v>
      </c>
      <c r="E463">
        <f>IF(D463&gt;Inputs!$B$16,D463-Inputs!$B$16,0)</f>
        <v>0</v>
      </c>
    </row>
    <row r="464" spans="1:5" x14ac:dyDescent="0.25">
      <c r="A464" s="19">
        <f t="shared" si="21"/>
        <v>41628</v>
      </c>
      <c r="B464">
        <f t="shared" si="22"/>
        <v>5</v>
      </c>
      <c r="C464" s="20">
        <f t="array" ref="C464">SUM(IF(MeterData!$D$2:$D$200=DAY($A464),MeterData!$J$2:$J$200,0))</f>
        <v>486662.40000000002</v>
      </c>
      <c r="D464">
        <f t="shared" si="23"/>
        <v>486.66240000000005</v>
      </c>
      <c r="E464">
        <f>IF(D464&gt;Inputs!$B$16,D464-Inputs!$B$16,0)</f>
        <v>0</v>
      </c>
    </row>
    <row r="465" spans="1:5" x14ac:dyDescent="0.25">
      <c r="A465" s="19">
        <f t="shared" si="21"/>
        <v>41628</v>
      </c>
      <c r="B465">
        <f t="shared" si="22"/>
        <v>6</v>
      </c>
      <c r="C465" s="20">
        <f t="array" ref="C465">SUM(IF(MeterData!$D$2:$D$200=DAY($A465),MeterData!$K$2:$K$200,0))</f>
        <v>486432</v>
      </c>
      <c r="D465">
        <f t="shared" si="23"/>
        <v>486.43200000000002</v>
      </c>
      <c r="E465">
        <f>IF(D465&gt;Inputs!$B$16,D465-Inputs!$B$16,0)</f>
        <v>0</v>
      </c>
    </row>
    <row r="466" spans="1:5" x14ac:dyDescent="0.25">
      <c r="A466" s="19">
        <f t="shared" si="21"/>
        <v>41628</v>
      </c>
      <c r="B466">
        <f t="shared" si="22"/>
        <v>7</v>
      </c>
      <c r="C466" s="20">
        <f t="array" ref="C466">SUM(IF(MeterData!$D$2:$D$200=DAY($A466),MeterData!$L$2:$L$200,0))</f>
        <v>488908.79999999999</v>
      </c>
      <c r="D466">
        <f t="shared" si="23"/>
        <v>488.90879999999999</v>
      </c>
      <c r="E466">
        <f>IF(D466&gt;Inputs!$B$16,D466-Inputs!$B$16,0)</f>
        <v>0</v>
      </c>
    </row>
    <row r="467" spans="1:5" x14ac:dyDescent="0.25">
      <c r="A467" s="19">
        <f t="shared" si="21"/>
        <v>41628</v>
      </c>
      <c r="B467">
        <f t="shared" si="22"/>
        <v>8</v>
      </c>
      <c r="C467" s="20">
        <f t="array" ref="C467">SUM(IF(MeterData!$D$2:$D$200=DAY($A467),MeterData!$M$2:$M$200,0))</f>
        <v>488793.59999999998</v>
      </c>
      <c r="D467">
        <f t="shared" si="23"/>
        <v>488.79359999999997</v>
      </c>
      <c r="E467">
        <f>IF(D467&gt;Inputs!$B$16,D467-Inputs!$B$16,0)</f>
        <v>0</v>
      </c>
    </row>
    <row r="468" spans="1:5" x14ac:dyDescent="0.25">
      <c r="A468" s="19">
        <f t="shared" si="21"/>
        <v>41628</v>
      </c>
      <c r="B468">
        <f t="shared" si="22"/>
        <v>9</v>
      </c>
      <c r="C468" s="20">
        <f t="array" ref="C468">SUM(IF(MeterData!$D$2:$D$200=DAY($A468),MeterData!$N$2:$N$200,0))</f>
        <v>487353.59999999998</v>
      </c>
      <c r="D468">
        <f t="shared" si="23"/>
        <v>487.35359999999997</v>
      </c>
      <c r="E468">
        <f>IF(D468&gt;Inputs!$B$16,D468-Inputs!$B$16,0)</f>
        <v>0</v>
      </c>
    </row>
    <row r="469" spans="1:5" x14ac:dyDescent="0.25">
      <c r="A469" s="19">
        <f t="shared" si="21"/>
        <v>41628</v>
      </c>
      <c r="B469">
        <f t="shared" si="22"/>
        <v>10</v>
      </c>
      <c r="C469" s="20">
        <f t="array" ref="C469">SUM(IF(MeterData!$D$2:$D$200=DAY($A469),MeterData!$O$2:$O$200,0))</f>
        <v>489542.40000000002</v>
      </c>
      <c r="D469">
        <f t="shared" si="23"/>
        <v>489.54240000000004</v>
      </c>
      <c r="E469">
        <f>IF(D469&gt;Inputs!$B$16,D469-Inputs!$B$16,0)</f>
        <v>0</v>
      </c>
    </row>
    <row r="470" spans="1:5" x14ac:dyDescent="0.25">
      <c r="A470" s="19">
        <f t="shared" si="21"/>
        <v>41628</v>
      </c>
      <c r="B470">
        <f t="shared" si="22"/>
        <v>11</v>
      </c>
      <c r="C470" s="20">
        <f t="array" ref="C470">SUM(IF(MeterData!$D$2:$D$200=DAY($A470),MeterData!$P$2:$P$200,0))</f>
        <v>489196.80000000005</v>
      </c>
      <c r="D470">
        <f t="shared" si="23"/>
        <v>489.19680000000005</v>
      </c>
      <c r="E470">
        <f>IF(D470&gt;Inputs!$B$16,D470-Inputs!$B$16,0)</f>
        <v>0</v>
      </c>
    </row>
    <row r="471" spans="1:5" x14ac:dyDescent="0.25">
      <c r="A471" s="19">
        <f t="shared" si="21"/>
        <v>41628</v>
      </c>
      <c r="B471">
        <f t="shared" si="22"/>
        <v>12</v>
      </c>
      <c r="C471" s="20">
        <f t="array" ref="C471">SUM(IF(MeterData!$D$2:$D$200=DAY($A471),MeterData!$Q$2:$Q$200,0))</f>
        <v>487180.79999999993</v>
      </c>
      <c r="D471">
        <f t="shared" si="23"/>
        <v>487.18079999999992</v>
      </c>
      <c r="E471">
        <f>IF(D471&gt;Inputs!$B$16,D471-Inputs!$B$16,0)</f>
        <v>0</v>
      </c>
    </row>
    <row r="472" spans="1:5" x14ac:dyDescent="0.25">
      <c r="A472" s="19">
        <f t="shared" si="21"/>
        <v>41628</v>
      </c>
      <c r="B472">
        <f t="shared" si="22"/>
        <v>13</v>
      </c>
      <c r="C472" s="20">
        <f t="array" ref="C472">SUM(IF(MeterData!$D$2:$D$200=DAY($A472),MeterData!$R$2:$R$200,0))</f>
        <v>492134.39999999997</v>
      </c>
      <c r="D472">
        <f t="shared" si="23"/>
        <v>492.13439999999997</v>
      </c>
      <c r="E472">
        <f>IF(D472&gt;Inputs!$B$16,D472-Inputs!$B$16,0)</f>
        <v>0.13439999999997099</v>
      </c>
    </row>
    <row r="473" spans="1:5" x14ac:dyDescent="0.25">
      <c r="A473" s="19">
        <f t="shared" si="21"/>
        <v>41628</v>
      </c>
      <c r="B473">
        <f t="shared" si="22"/>
        <v>14</v>
      </c>
      <c r="C473" s="20">
        <f t="array" ref="C473">SUM(IF(MeterData!$D$2:$D$200=DAY($A473),MeterData!$S$2:$S$200,0))</f>
        <v>491039.99999999994</v>
      </c>
      <c r="D473">
        <f t="shared" si="23"/>
        <v>491.03999999999996</v>
      </c>
      <c r="E473">
        <f>IF(D473&gt;Inputs!$B$16,D473-Inputs!$B$16,0)</f>
        <v>0</v>
      </c>
    </row>
    <row r="474" spans="1:5" x14ac:dyDescent="0.25">
      <c r="A474" s="19">
        <f t="shared" si="21"/>
        <v>41628</v>
      </c>
      <c r="B474">
        <f t="shared" si="22"/>
        <v>15</v>
      </c>
      <c r="C474" s="20">
        <f t="array" ref="C474">SUM(IF(MeterData!$D$2:$D$200=DAY($A474),MeterData!$T$2:$T$200,0))</f>
        <v>489772.80000000005</v>
      </c>
      <c r="D474">
        <f t="shared" si="23"/>
        <v>489.77280000000007</v>
      </c>
      <c r="E474">
        <f>IF(D474&gt;Inputs!$B$16,D474-Inputs!$B$16,0)</f>
        <v>0</v>
      </c>
    </row>
    <row r="475" spans="1:5" x14ac:dyDescent="0.25">
      <c r="A475" s="19">
        <f t="shared" si="21"/>
        <v>41628</v>
      </c>
      <c r="B475">
        <f t="shared" si="22"/>
        <v>16</v>
      </c>
      <c r="C475" s="20">
        <f t="array" ref="C475">SUM(IF(MeterData!$D$2:$D$200=DAY($A475),MeterData!$U$2:$U$200,0))</f>
        <v>472665.59999999998</v>
      </c>
      <c r="D475">
        <f t="shared" si="23"/>
        <v>472.66559999999998</v>
      </c>
      <c r="E475">
        <f>IF(D475&gt;Inputs!$B$16,D475-Inputs!$B$16,0)</f>
        <v>0</v>
      </c>
    </row>
    <row r="476" spans="1:5" x14ac:dyDescent="0.25">
      <c r="A476" s="19">
        <f t="shared" si="21"/>
        <v>41628</v>
      </c>
      <c r="B476">
        <f t="shared" si="22"/>
        <v>17</v>
      </c>
      <c r="C476" s="20">
        <f t="array" ref="C476">SUM(IF(MeterData!$D$2:$D$200=DAY($A476),MeterData!$V$2:$V$200,0))</f>
        <v>488620.79999999999</v>
      </c>
      <c r="D476">
        <f t="shared" si="23"/>
        <v>488.62079999999997</v>
      </c>
      <c r="E476">
        <f>IF(D476&gt;Inputs!$B$16,D476-Inputs!$B$16,0)</f>
        <v>0</v>
      </c>
    </row>
    <row r="477" spans="1:5" x14ac:dyDescent="0.25">
      <c r="A477" s="19">
        <f t="shared" ref="A477:A540" si="24">A453+1</f>
        <v>41628</v>
      </c>
      <c r="B477">
        <f t="shared" ref="B477:B540" si="25">B453</f>
        <v>18</v>
      </c>
      <c r="C477" s="20">
        <f t="array" ref="C477">SUM(IF(MeterData!$D$2:$D$200=DAY($A477),MeterData!$W$2:$W$200,0))</f>
        <v>489542.40000000002</v>
      </c>
      <c r="D477">
        <f t="shared" si="23"/>
        <v>489.54240000000004</v>
      </c>
      <c r="E477">
        <f>IF(D477&gt;Inputs!$B$16,D477-Inputs!$B$16,0)</f>
        <v>0</v>
      </c>
    </row>
    <row r="478" spans="1:5" x14ac:dyDescent="0.25">
      <c r="A478" s="19">
        <f t="shared" si="24"/>
        <v>41628</v>
      </c>
      <c r="B478">
        <f t="shared" si="25"/>
        <v>19</v>
      </c>
      <c r="C478" s="20">
        <f t="array" ref="C478">SUM(IF(MeterData!$D$2:$D$200=DAY($A478),MeterData!$X$2:$X$200,0))</f>
        <v>489888</v>
      </c>
      <c r="D478">
        <f t="shared" si="23"/>
        <v>489.88799999999998</v>
      </c>
      <c r="E478">
        <f>IF(D478&gt;Inputs!$B$16,D478-Inputs!$B$16,0)</f>
        <v>0</v>
      </c>
    </row>
    <row r="479" spans="1:5" x14ac:dyDescent="0.25">
      <c r="A479" s="19">
        <f t="shared" si="24"/>
        <v>41628</v>
      </c>
      <c r="B479">
        <f t="shared" si="25"/>
        <v>20</v>
      </c>
      <c r="C479" s="20">
        <f t="array" ref="C479">SUM(IF(MeterData!$D$2:$D$200=DAY($A479),MeterData!$Y$2:$Y$200,0))</f>
        <v>484646.40000000002</v>
      </c>
      <c r="D479">
        <f t="shared" si="23"/>
        <v>484.64640000000003</v>
      </c>
      <c r="E479">
        <f>IF(D479&gt;Inputs!$B$16,D479-Inputs!$B$16,0)</f>
        <v>0</v>
      </c>
    </row>
    <row r="480" spans="1:5" x14ac:dyDescent="0.25">
      <c r="A480" s="19">
        <f t="shared" si="24"/>
        <v>41628</v>
      </c>
      <c r="B480">
        <f t="shared" si="25"/>
        <v>21</v>
      </c>
      <c r="C480" s="20">
        <f t="array" ref="C480">SUM(IF(MeterData!$D$2:$D$200=DAY($A480),MeterData!$Z$2:$Z$200,0))</f>
        <v>485913.60000000003</v>
      </c>
      <c r="D480">
        <f t="shared" si="23"/>
        <v>485.91360000000003</v>
      </c>
      <c r="E480">
        <f>IF(D480&gt;Inputs!$B$16,D480-Inputs!$B$16,0)</f>
        <v>0</v>
      </c>
    </row>
    <row r="481" spans="1:5" x14ac:dyDescent="0.25">
      <c r="A481" s="19">
        <f t="shared" si="24"/>
        <v>41628</v>
      </c>
      <c r="B481">
        <f t="shared" si="25"/>
        <v>22</v>
      </c>
      <c r="C481" s="20">
        <f t="array" ref="C481">SUM(IF(MeterData!$D$2:$D$200=DAY($A481),MeterData!$AA$2:$AA$200,0))</f>
        <v>488160</v>
      </c>
      <c r="D481">
        <f t="shared" si="23"/>
        <v>488.16</v>
      </c>
      <c r="E481">
        <f>IF(D481&gt;Inputs!$B$16,D481-Inputs!$B$16,0)</f>
        <v>0</v>
      </c>
    </row>
    <row r="482" spans="1:5" x14ac:dyDescent="0.25">
      <c r="A482" s="19">
        <f t="shared" si="24"/>
        <v>41628</v>
      </c>
      <c r="B482">
        <f t="shared" si="25"/>
        <v>23</v>
      </c>
      <c r="C482" s="20">
        <f t="array" ref="C482">SUM(IF(MeterData!$D$2:$D$200=DAY($A482),MeterData!$AB$2:$AB$200,0))</f>
        <v>489542.40000000002</v>
      </c>
      <c r="D482">
        <f t="shared" si="23"/>
        <v>489.54240000000004</v>
      </c>
      <c r="E482">
        <f>IF(D482&gt;Inputs!$B$16,D482-Inputs!$B$16,0)</f>
        <v>0</v>
      </c>
    </row>
    <row r="483" spans="1:5" x14ac:dyDescent="0.25">
      <c r="A483" s="19">
        <f t="shared" si="24"/>
        <v>41628</v>
      </c>
      <c r="B483">
        <f t="shared" si="25"/>
        <v>24</v>
      </c>
      <c r="C483" s="20">
        <f t="array" ref="C483">SUM(IF(MeterData!$D$2:$D$200=DAY($A483),MeterData!$AC$2:$AC$200,0))</f>
        <v>489600</v>
      </c>
      <c r="D483">
        <f t="shared" si="23"/>
        <v>489.6</v>
      </c>
      <c r="E483">
        <f>IF(D483&gt;Inputs!$B$16,D483-Inputs!$B$16,0)</f>
        <v>0</v>
      </c>
    </row>
    <row r="484" spans="1:5" x14ac:dyDescent="0.25">
      <c r="A484" s="19">
        <f t="shared" si="24"/>
        <v>41629</v>
      </c>
      <c r="B484">
        <f t="shared" si="25"/>
        <v>1</v>
      </c>
      <c r="C484" s="20">
        <f t="array" ref="C484">SUM(IF(MeterData!$D$2:$D$200=DAY($A484),MeterData!$F$2:$F$200,0))</f>
        <v>487872</v>
      </c>
      <c r="D484">
        <f t="shared" si="23"/>
        <v>487.87200000000001</v>
      </c>
      <c r="E484">
        <f>IF(D484&gt;Inputs!$B$16,D484-Inputs!$B$16,0)</f>
        <v>0</v>
      </c>
    </row>
    <row r="485" spans="1:5" x14ac:dyDescent="0.25">
      <c r="A485" s="19">
        <f t="shared" si="24"/>
        <v>41629</v>
      </c>
      <c r="B485">
        <f t="shared" si="25"/>
        <v>2</v>
      </c>
      <c r="C485" s="20">
        <f t="array" ref="C485">SUM(IF(MeterData!$D$2:$D$200=DAY($A485),MeterData!$G$2:$G$200,0))</f>
        <v>489024</v>
      </c>
      <c r="D485">
        <f t="shared" si="23"/>
        <v>489.024</v>
      </c>
      <c r="E485">
        <f>IF(D485&gt;Inputs!$B$16,D485-Inputs!$B$16,0)</f>
        <v>0</v>
      </c>
    </row>
    <row r="486" spans="1:5" x14ac:dyDescent="0.25">
      <c r="A486" s="19">
        <f t="shared" si="24"/>
        <v>41629</v>
      </c>
      <c r="B486">
        <f t="shared" si="25"/>
        <v>3</v>
      </c>
      <c r="C486" s="20">
        <f t="array" ref="C486">SUM(IF(MeterData!$D$2:$D$200=DAY($A486),MeterData!$H$2:$H$200,0))</f>
        <v>487123.20000000001</v>
      </c>
      <c r="D486">
        <f t="shared" si="23"/>
        <v>487.1232</v>
      </c>
      <c r="E486">
        <f>IF(D486&gt;Inputs!$B$16,D486-Inputs!$B$16,0)</f>
        <v>0</v>
      </c>
    </row>
    <row r="487" spans="1:5" x14ac:dyDescent="0.25">
      <c r="A487" s="19">
        <f t="shared" si="24"/>
        <v>41629</v>
      </c>
      <c r="B487">
        <f t="shared" si="25"/>
        <v>4</v>
      </c>
      <c r="C487" s="20">
        <f t="array" ref="C487">SUM(IF(MeterData!$D$2:$D$200=DAY($A487),MeterData!$I$2:$I$200,0))</f>
        <v>485164.79999999993</v>
      </c>
      <c r="D487">
        <f t="shared" si="23"/>
        <v>485.16479999999996</v>
      </c>
      <c r="E487">
        <f>IF(D487&gt;Inputs!$B$16,D487-Inputs!$B$16,0)</f>
        <v>0</v>
      </c>
    </row>
    <row r="488" spans="1:5" x14ac:dyDescent="0.25">
      <c r="A488" s="19">
        <f t="shared" si="24"/>
        <v>41629</v>
      </c>
      <c r="B488">
        <f t="shared" si="25"/>
        <v>5</v>
      </c>
      <c r="C488" s="20">
        <f t="array" ref="C488">SUM(IF(MeterData!$D$2:$D$200=DAY($A488),MeterData!$J$2:$J$200,0))</f>
        <v>485395.19999999995</v>
      </c>
      <c r="D488">
        <f t="shared" si="23"/>
        <v>485.39519999999993</v>
      </c>
      <c r="E488">
        <f>IF(D488&gt;Inputs!$B$16,D488-Inputs!$B$16,0)</f>
        <v>0</v>
      </c>
    </row>
    <row r="489" spans="1:5" x14ac:dyDescent="0.25">
      <c r="A489" s="19">
        <f t="shared" si="24"/>
        <v>41629</v>
      </c>
      <c r="B489">
        <f t="shared" si="25"/>
        <v>6</v>
      </c>
      <c r="C489" s="20">
        <f t="array" ref="C489">SUM(IF(MeterData!$D$2:$D$200=DAY($A489),MeterData!$K$2:$K$200,0))</f>
        <v>487008</v>
      </c>
      <c r="D489">
        <f t="shared" si="23"/>
        <v>487.00799999999998</v>
      </c>
      <c r="E489">
        <f>IF(D489&gt;Inputs!$B$16,D489-Inputs!$B$16,0)</f>
        <v>0</v>
      </c>
    </row>
    <row r="490" spans="1:5" x14ac:dyDescent="0.25">
      <c r="A490" s="19">
        <f t="shared" si="24"/>
        <v>41629</v>
      </c>
      <c r="B490">
        <f t="shared" si="25"/>
        <v>7</v>
      </c>
      <c r="C490" s="20">
        <f t="array" ref="C490">SUM(IF(MeterData!$D$2:$D$200=DAY($A490),MeterData!$L$2:$L$200,0))</f>
        <v>486316.79999999999</v>
      </c>
      <c r="D490">
        <f t="shared" si="23"/>
        <v>486.3168</v>
      </c>
      <c r="E490">
        <f>IF(D490&gt;Inputs!$B$16,D490-Inputs!$B$16,0)</f>
        <v>0</v>
      </c>
    </row>
    <row r="491" spans="1:5" x14ac:dyDescent="0.25">
      <c r="A491" s="19">
        <f t="shared" si="24"/>
        <v>41629</v>
      </c>
      <c r="B491">
        <f t="shared" si="25"/>
        <v>8</v>
      </c>
      <c r="C491" s="20">
        <f t="array" ref="C491">SUM(IF(MeterData!$D$2:$D$200=DAY($A491),MeterData!$M$2:$M$200,0))</f>
        <v>485280</v>
      </c>
      <c r="D491">
        <f t="shared" si="23"/>
        <v>485.28</v>
      </c>
      <c r="E491">
        <f>IF(D491&gt;Inputs!$B$16,D491-Inputs!$B$16,0)</f>
        <v>0</v>
      </c>
    </row>
    <row r="492" spans="1:5" x14ac:dyDescent="0.25">
      <c r="A492" s="19">
        <f t="shared" si="24"/>
        <v>41629</v>
      </c>
      <c r="B492">
        <f t="shared" si="25"/>
        <v>9</v>
      </c>
      <c r="C492" s="20">
        <f t="array" ref="C492">SUM(IF(MeterData!$D$2:$D$200=DAY($A492),MeterData!$N$2:$N$200,0))</f>
        <v>488678.39999999997</v>
      </c>
      <c r="D492">
        <f t="shared" si="23"/>
        <v>488.67839999999995</v>
      </c>
      <c r="E492">
        <f>IF(D492&gt;Inputs!$B$16,D492-Inputs!$B$16,0)</f>
        <v>0</v>
      </c>
    </row>
    <row r="493" spans="1:5" x14ac:dyDescent="0.25">
      <c r="A493" s="19">
        <f t="shared" si="24"/>
        <v>41629</v>
      </c>
      <c r="B493">
        <f t="shared" si="25"/>
        <v>10</v>
      </c>
      <c r="C493" s="20">
        <f t="array" ref="C493">SUM(IF(MeterData!$D$2:$D$200=DAY($A493),MeterData!$O$2:$O$200,0))</f>
        <v>488044.79999999993</v>
      </c>
      <c r="D493">
        <f t="shared" si="23"/>
        <v>488.04479999999995</v>
      </c>
      <c r="E493">
        <f>IF(D493&gt;Inputs!$B$16,D493-Inputs!$B$16,0)</f>
        <v>0</v>
      </c>
    </row>
    <row r="494" spans="1:5" x14ac:dyDescent="0.25">
      <c r="A494" s="19">
        <f t="shared" si="24"/>
        <v>41629</v>
      </c>
      <c r="B494">
        <f t="shared" si="25"/>
        <v>11</v>
      </c>
      <c r="C494" s="20">
        <f t="array" ref="C494">SUM(IF(MeterData!$D$2:$D$200=DAY($A494),MeterData!$P$2:$P$200,0))</f>
        <v>487296</v>
      </c>
      <c r="D494">
        <f t="shared" si="23"/>
        <v>487.29599999999999</v>
      </c>
      <c r="E494">
        <f>IF(D494&gt;Inputs!$B$16,D494-Inputs!$B$16,0)</f>
        <v>0</v>
      </c>
    </row>
    <row r="495" spans="1:5" x14ac:dyDescent="0.25">
      <c r="A495" s="19">
        <f t="shared" si="24"/>
        <v>41629</v>
      </c>
      <c r="B495">
        <f t="shared" si="25"/>
        <v>12</v>
      </c>
      <c r="C495" s="20">
        <f t="array" ref="C495">SUM(IF(MeterData!$D$2:$D$200=DAY($A495),MeterData!$Q$2:$Q$200,0))</f>
        <v>486201.59999999998</v>
      </c>
      <c r="D495">
        <f t="shared" si="23"/>
        <v>486.20159999999998</v>
      </c>
      <c r="E495">
        <f>IF(D495&gt;Inputs!$B$16,D495-Inputs!$B$16,0)</f>
        <v>0</v>
      </c>
    </row>
    <row r="496" spans="1:5" x14ac:dyDescent="0.25">
      <c r="A496" s="19">
        <f t="shared" si="24"/>
        <v>41629</v>
      </c>
      <c r="B496">
        <f t="shared" si="25"/>
        <v>13</v>
      </c>
      <c r="C496" s="20">
        <f t="array" ref="C496">SUM(IF(MeterData!$D$2:$D$200=DAY($A496),MeterData!$R$2:$R$200,0))</f>
        <v>486201.59999999998</v>
      </c>
      <c r="D496">
        <f t="shared" si="23"/>
        <v>486.20159999999998</v>
      </c>
      <c r="E496">
        <f>IF(D496&gt;Inputs!$B$16,D496-Inputs!$B$16,0)</f>
        <v>0</v>
      </c>
    </row>
    <row r="497" spans="1:5" x14ac:dyDescent="0.25">
      <c r="A497" s="19">
        <f t="shared" si="24"/>
        <v>41629</v>
      </c>
      <c r="B497">
        <f t="shared" si="25"/>
        <v>14</v>
      </c>
      <c r="C497" s="20">
        <f t="array" ref="C497">SUM(IF(MeterData!$D$2:$D$200=DAY($A497),MeterData!$S$2:$S$200,0))</f>
        <v>486259.20000000001</v>
      </c>
      <c r="D497">
        <f t="shared" si="23"/>
        <v>486.25920000000002</v>
      </c>
      <c r="E497">
        <f>IF(D497&gt;Inputs!$B$16,D497-Inputs!$B$16,0)</f>
        <v>0</v>
      </c>
    </row>
    <row r="498" spans="1:5" x14ac:dyDescent="0.25">
      <c r="A498" s="19">
        <f t="shared" si="24"/>
        <v>41629</v>
      </c>
      <c r="B498">
        <f t="shared" si="25"/>
        <v>15</v>
      </c>
      <c r="C498" s="20">
        <f t="array" ref="C498">SUM(IF(MeterData!$D$2:$D$200=DAY($A498),MeterData!$T$2:$T$200,0))</f>
        <v>489081.59999999998</v>
      </c>
      <c r="D498">
        <f t="shared" si="23"/>
        <v>489.08159999999998</v>
      </c>
      <c r="E498">
        <f>IF(D498&gt;Inputs!$B$16,D498-Inputs!$B$16,0)</f>
        <v>0</v>
      </c>
    </row>
    <row r="499" spans="1:5" x14ac:dyDescent="0.25">
      <c r="A499" s="19">
        <f t="shared" si="24"/>
        <v>41629</v>
      </c>
      <c r="B499">
        <f t="shared" si="25"/>
        <v>16</v>
      </c>
      <c r="C499" s="20">
        <f t="array" ref="C499">SUM(IF(MeterData!$D$2:$D$200=DAY($A499),MeterData!$U$2:$U$200,0))</f>
        <v>487180.80000000005</v>
      </c>
      <c r="D499">
        <f t="shared" si="23"/>
        <v>487.18080000000003</v>
      </c>
      <c r="E499">
        <f>IF(D499&gt;Inputs!$B$16,D499-Inputs!$B$16,0)</f>
        <v>0</v>
      </c>
    </row>
    <row r="500" spans="1:5" x14ac:dyDescent="0.25">
      <c r="A500" s="19">
        <f t="shared" si="24"/>
        <v>41629</v>
      </c>
      <c r="B500">
        <f t="shared" si="25"/>
        <v>17</v>
      </c>
      <c r="C500" s="20">
        <f t="array" ref="C500">SUM(IF(MeterData!$D$2:$D$200=DAY($A500),MeterData!$V$2:$V$200,0))</f>
        <v>489024</v>
      </c>
      <c r="D500">
        <f t="shared" si="23"/>
        <v>489.024</v>
      </c>
      <c r="E500">
        <f>IF(D500&gt;Inputs!$B$16,D500-Inputs!$B$16,0)</f>
        <v>0</v>
      </c>
    </row>
    <row r="501" spans="1:5" x14ac:dyDescent="0.25">
      <c r="A501" s="19">
        <f t="shared" si="24"/>
        <v>41629</v>
      </c>
      <c r="B501">
        <f t="shared" si="25"/>
        <v>18</v>
      </c>
      <c r="C501" s="20">
        <f t="array" ref="C501">SUM(IF(MeterData!$D$2:$D$200=DAY($A501),MeterData!$W$2:$W$200,0))</f>
        <v>491155.20000000001</v>
      </c>
      <c r="D501">
        <f t="shared" si="23"/>
        <v>491.15520000000004</v>
      </c>
      <c r="E501">
        <f>IF(D501&gt;Inputs!$B$16,D501-Inputs!$B$16,0)</f>
        <v>0</v>
      </c>
    </row>
    <row r="502" spans="1:5" x14ac:dyDescent="0.25">
      <c r="A502" s="19">
        <f t="shared" si="24"/>
        <v>41629</v>
      </c>
      <c r="B502">
        <f t="shared" si="25"/>
        <v>19</v>
      </c>
      <c r="C502" s="20">
        <f t="array" ref="C502">SUM(IF(MeterData!$D$2:$D$200=DAY($A502),MeterData!$X$2:$X$200,0))</f>
        <v>488160</v>
      </c>
      <c r="D502">
        <f t="shared" si="23"/>
        <v>488.16</v>
      </c>
      <c r="E502">
        <f>IF(D502&gt;Inputs!$B$16,D502-Inputs!$B$16,0)</f>
        <v>0</v>
      </c>
    </row>
    <row r="503" spans="1:5" x14ac:dyDescent="0.25">
      <c r="A503" s="19">
        <f t="shared" si="24"/>
        <v>41629</v>
      </c>
      <c r="B503">
        <f t="shared" si="25"/>
        <v>20</v>
      </c>
      <c r="C503" s="20">
        <f t="array" ref="C503">SUM(IF(MeterData!$D$2:$D$200=DAY($A503),MeterData!$Y$2:$Y$200,0))</f>
        <v>488102.40000000002</v>
      </c>
      <c r="D503">
        <f t="shared" si="23"/>
        <v>488.10240000000005</v>
      </c>
      <c r="E503">
        <f>IF(D503&gt;Inputs!$B$16,D503-Inputs!$B$16,0)</f>
        <v>0</v>
      </c>
    </row>
    <row r="504" spans="1:5" x14ac:dyDescent="0.25">
      <c r="A504" s="19">
        <f t="shared" si="24"/>
        <v>41629</v>
      </c>
      <c r="B504">
        <f t="shared" si="25"/>
        <v>21</v>
      </c>
      <c r="C504" s="20">
        <f t="array" ref="C504">SUM(IF(MeterData!$D$2:$D$200=DAY($A504),MeterData!$Z$2:$Z$200,0))</f>
        <v>486547.20000000007</v>
      </c>
      <c r="D504">
        <f t="shared" si="23"/>
        <v>486.54720000000009</v>
      </c>
      <c r="E504">
        <f>IF(D504&gt;Inputs!$B$16,D504-Inputs!$B$16,0)</f>
        <v>0</v>
      </c>
    </row>
    <row r="505" spans="1:5" x14ac:dyDescent="0.25">
      <c r="A505" s="19">
        <f t="shared" si="24"/>
        <v>41629</v>
      </c>
      <c r="B505">
        <f t="shared" si="25"/>
        <v>22</v>
      </c>
      <c r="C505" s="20">
        <f t="array" ref="C505">SUM(IF(MeterData!$D$2:$D$200=DAY($A505),MeterData!$AA$2:$AA$200,0))</f>
        <v>487929.59999999998</v>
      </c>
      <c r="D505">
        <f t="shared" si="23"/>
        <v>487.92959999999999</v>
      </c>
      <c r="E505">
        <f>IF(D505&gt;Inputs!$B$16,D505-Inputs!$B$16,0)</f>
        <v>0</v>
      </c>
    </row>
    <row r="506" spans="1:5" x14ac:dyDescent="0.25">
      <c r="A506" s="19">
        <f t="shared" si="24"/>
        <v>41629</v>
      </c>
      <c r="B506">
        <f t="shared" si="25"/>
        <v>23</v>
      </c>
      <c r="C506" s="20">
        <f t="array" ref="C506">SUM(IF(MeterData!$D$2:$D$200=DAY($A506),MeterData!$AB$2:$AB$200,0))</f>
        <v>486432</v>
      </c>
      <c r="D506">
        <f t="shared" si="23"/>
        <v>486.43200000000002</v>
      </c>
      <c r="E506">
        <f>IF(D506&gt;Inputs!$B$16,D506-Inputs!$B$16,0)</f>
        <v>0</v>
      </c>
    </row>
    <row r="507" spans="1:5" x14ac:dyDescent="0.25">
      <c r="A507" s="19">
        <f t="shared" si="24"/>
        <v>41629</v>
      </c>
      <c r="B507">
        <f t="shared" si="25"/>
        <v>24</v>
      </c>
      <c r="C507" s="20">
        <f t="array" ref="C507">SUM(IF(MeterData!$D$2:$D$200=DAY($A507),MeterData!$AC$2:$AC$200,0))</f>
        <v>485452.79999999993</v>
      </c>
      <c r="D507">
        <f t="shared" si="23"/>
        <v>485.45279999999991</v>
      </c>
      <c r="E507">
        <f>IF(D507&gt;Inputs!$B$16,D507-Inputs!$B$16,0)</f>
        <v>0</v>
      </c>
    </row>
    <row r="508" spans="1:5" x14ac:dyDescent="0.25">
      <c r="A508" s="19">
        <f t="shared" si="24"/>
        <v>41630</v>
      </c>
      <c r="B508">
        <f t="shared" si="25"/>
        <v>1</v>
      </c>
      <c r="C508" s="20">
        <f t="array" ref="C508">SUM(IF(MeterData!$D$2:$D$200=DAY($A508),MeterData!$F$2:$F$200,0))</f>
        <v>486547.20000000007</v>
      </c>
      <c r="D508">
        <f t="shared" si="23"/>
        <v>486.54720000000009</v>
      </c>
      <c r="E508">
        <f>IF(D508&gt;Inputs!$B$16,D508-Inputs!$B$16,0)</f>
        <v>0</v>
      </c>
    </row>
    <row r="509" spans="1:5" x14ac:dyDescent="0.25">
      <c r="A509" s="19">
        <f t="shared" si="24"/>
        <v>41630</v>
      </c>
      <c r="B509">
        <f t="shared" si="25"/>
        <v>2</v>
      </c>
      <c r="C509" s="20">
        <f t="array" ref="C509">SUM(IF(MeterData!$D$2:$D$200=DAY($A509),MeterData!$G$2:$G$200,0))</f>
        <v>484012.79999999999</v>
      </c>
      <c r="D509">
        <f t="shared" si="23"/>
        <v>484.01279999999997</v>
      </c>
      <c r="E509">
        <f>IF(D509&gt;Inputs!$B$16,D509-Inputs!$B$16,0)</f>
        <v>0</v>
      </c>
    </row>
    <row r="510" spans="1:5" x14ac:dyDescent="0.25">
      <c r="A510" s="19">
        <f t="shared" si="24"/>
        <v>41630</v>
      </c>
      <c r="B510">
        <f t="shared" si="25"/>
        <v>3</v>
      </c>
      <c r="C510" s="20">
        <f t="array" ref="C510">SUM(IF(MeterData!$D$2:$D$200=DAY($A510),MeterData!$H$2:$H$200,0))</f>
        <v>485222.40000000002</v>
      </c>
      <c r="D510">
        <f t="shared" si="23"/>
        <v>485.22240000000005</v>
      </c>
      <c r="E510">
        <f>IF(D510&gt;Inputs!$B$16,D510-Inputs!$B$16,0)</f>
        <v>0</v>
      </c>
    </row>
    <row r="511" spans="1:5" x14ac:dyDescent="0.25">
      <c r="A511" s="19">
        <f t="shared" si="24"/>
        <v>41630</v>
      </c>
      <c r="B511">
        <f t="shared" si="25"/>
        <v>4</v>
      </c>
      <c r="C511" s="20">
        <f t="array" ref="C511">SUM(IF(MeterData!$D$2:$D$200=DAY($A511),MeterData!$I$2:$I$200,0))</f>
        <v>483494.39999999997</v>
      </c>
      <c r="D511">
        <f t="shared" si="23"/>
        <v>483.49439999999998</v>
      </c>
      <c r="E511">
        <f>IF(D511&gt;Inputs!$B$16,D511-Inputs!$B$16,0)</f>
        <v>0</v>
      </c>
    </row>
    <row r="512" spans="1:5" x14ac:dyDescent="0.25">
      <c r="A512" s="19">
        <f t="shared" si="24"/>
        <v>41630</v>
      </c>
      <c r="B512">
        <f t="shared" si="25"/>
        <v>5</v>
      </c>
      <c r="C512" s="20">
        <f t="array" ref="C512">SUM(IF(MeterData!$D$2:$D$200=DAY($A512),MeterData!$J$2:$J$200,0))</f>
        <v>484646.39999999997</v>
      </c>
      <c r="D512">
        <f t="shared" si="23"/>
        <v>484.64639999999997</v>
      </c>
      <c r="E512">
        <f>IF(D512&gt;Inputs!$B$16,D512-Inputs!$B$16,0)</f>
        <v>0</v>
      </c>
    </row>
    <row r="513" spans="1:5" x14ac:dyDescent="0.25">
      <c r="A513" s="19">
        <f t="shared" si="24"/>
        <v>41630</v>
      </c>
      <c r="B513">
        <f t="shared" si="25"/>
        <v>6</v>
      </c>
      <c r="C513" s="20">
        <f t="array" ref="C513">SUM(IF(MeterData!$D$2:$D$200=DAY($A513),MeterData!$K$2:$K$200,0))</f>
        <v>485164.79999999999</v>
      </c>
      <c r="D513">
        <f t="shared" si="23"/>
        <v>485.16480000000001</v>
      </c>
      <c r="E513">
        <f>IF(D513&gt;Inputs!$B$16,D513-Inputs!$B$16,0)</f>
        <v>0</v>
      </c>
    </row>
    <row r="514" spans="1:5" x14ac:dyDescent="0.25">
      <c r="A514" s="19">
        <f t="shared" si="24"/>
        <v>41630</v>
      </c>
      <c r="B514">
        <f t="shared" si="25"/>
        <v>7</v>
      </c>
      <c r="C514" s="20">
        <f t="array" ref="C514">SUM(IF(MeterData!$D$2:$D$200=DAY($A514),MeterData!$L$2:$L$200,0))</f>
        <v>485913.59999999998</v>
      </c>
      <c r="D514">
        <f t="shared" si="23"/>
        <v>485.91359999999997</v>
      </c>
      <c r="E514">
        <f>IF(D514&gt;Inputs!$B$16,D514-Inputs!$B$16,0)</f>
        <v>0</v>
      </c>
    </row>
    <row r="515" spans="1:5" x14ac:dyDescent="0.25">
      <c r="A515" s="19">
        <f t="shared" si="24"/>
        <v>41630</v>
      </c>
      <c r="B515">
        <f t="shared" si="25"/>
        <v>8</v>
      </c>
      <c r="C515" s="20">
        <f t="array" ref="C515">SUM(IF(MeterData!$D$2:$D$200=DAY($A515),MeterData!$M$2:$M$200,0))</f>
        <v>485567.99999999994</v>
      </c>
      <c r="D515">
        <f t="shared" si="23"/>
        <v>485.56799999999993</v>
      </c>
      <c r="E515">
        <f>IF(D515&gt;Inputs!$B$16,D515-Inputs!$B$16,0)</f>
        <v>0</v>
      </c>
    </row>
    <row r="516" spans="1:5" x14ac:dyDescent="0.25">
      <c r="A516" s="19">
        <f t="shared" si="24"/>
        <v>41630</v>
      </c>
      <c r="B516">
        <f t="shared" si="25"/>
        <v>9</v>
      </c>
      <c r="C516" s="20">
        <f t="array" ref="C516">SUM(IF(MeterData!$D$2:$D$200=DAY($A516),MeterData!$N$2:$N$200,0))</f>
        <v>485856</v>
      </c>
      <c r="D516">
        <f t="shared" si="23"/>
        <v>485.85599999999999</v>
      </c>
      <c r="E516">
        <f>IF(D516&gt;Inputs!$B$16,D516-Inputs!$B$16,0)</f>
        <v>0</v>
      </c>
    </row>
    <row r="517" spans="1:5" x14ac:dyDescent="0.25">
      <c r="A517" s="19">
        <f t="shared" si="24"/>
        <v>41630</v>
      </c>
      <c r="B517">
        <f t="shared" si="25"/>
        <v>10</v>
      </c>
      <c r="C517" s="20">
        <f t="array" ref="C517">SUM(IF(MeterData!$D$2:$D$200=DAY($A517),MeterData!$O$2:$O$200,0))</f>
        <v>484588.80000000005</v>
      </c>
      <c r="D517">
        <f t="shared" ref="D517:D580" si="26">C517/1000</f>
        <v>484.58880000000005</v>
      </c>
      <c r="E517">
        <f>IF(D517&gt;Inputs!$B$16,D517-Inputs!$B$16,0)</f>
        <v>0</v>
      </c>
    </row>
    <row r="518" spans="1:5" x14ac:dyDescent="0.25">
      <c r="A518" s="19">
        <f t="shared" si="24"/>
        <v>41630</v>
      </c>
      <c r="B518">
        <f t="shared" si="25"/>
        <v>11</v>
      </c>
      <c r="C518" s="20">
        <f t="array" ref="C518">SUM(IF(MeterData!$D$2:$D$200=DAY($A518),MeterData!$P$2:$P$200,0))</f>
        <v>484300.79999999999</v>
      </c>
      <c r="D518">
        <f t="shared" si="26"/>
        <v>484.30079999999998</v>
      </c>
      <c r="E518">
        <f>IF(D518&gt;Inputs!$B$16,D518-Inputs!$B$16,0)</f>
        <v>0</v>
      </c>
    </row>
    <row r="519" spans="1:5" x14ac:dyDescent="0.25">
      <c r="A519" s="19">
        <f t="shared" si="24"/>
        <v>41630</v>
      </c>
      <c r="B519">
        <f t="shared" si="25"/>
        <v>12</v>
      </c>
      <c r="C519" s="20">
        <f t="array" ref="C519">SUM(IF(MeterData!$D$2:$D$200=DAY($A519),MeterData!$Q$2:$Q$200,0))</f>
        <v>488044.80000000005</v>
      </c>
      <c r="D519">
        <f t="shared" si="26"/>
        <v>488.04480000000007</v>
      </c>
      <c r="E519">
        <f>IF(D519&gt;Inputs!$B$16,D519-Inputs!$B$16,0)</f>
        <v>0</v>
      </c>
    </row>
    <row r="520" spans="1:5" x14ac:dyDescent="0.25">
      <c r="A520" s="19">
        <f t="shared" si="24"/>
        <v>41630</v>
      </c>
      <c r="B520">
        <f t="shared" si="25"/>
        <v>13</v>
      </c>
      <c r="C520" s="20">
        <f t="array" ref="C520">SUM(IF(MeterData!$D$2:$D$200=DAY($A520),MeterData!$R$2:$R$200,0))</f>
        <v>487814.39999999997</v>
      </c>
      <c r="D520">
        <f t="shared" si="26"/>
        <v>487.81439999999998</v>
      </c>
      <c r="E520">
        <f>IF(D520&gt;Inputs!$B$16,D520-Inputs!$B$16,0)</f>
        <v>0</v>
      </c>
    </row>
    <row r="521" spans="1:5" x14ac:dyDescent="0.25">
      <c r="A521" s="19">
        <f t="shared" si="24"/>
        <v>41630</v>
      </c>
      <c r="B521">
        <f t="shared" si="25"/>
        <v>14</v>
      </c>
      <c r="C521" s="20">
        <f t="array" ref="C521">SUM(IF(MeterData!$D$2:$D$200=DAY($A521),MeterData!$S$2:$S$200,0))</f>
        <v>485971.20000000001</v>
      </c>
      <c r="D521">
        <f t="shared" si="26"/>
        <v>485.97120000000001</v>
      </c>
      <c r="E521">
        <f>IF(D521&gt;Inputs!$B$16,D521-Inputs!$B$16,0)</f>
        <v>0</v>
      </c>
    </row>
    <row r="522" spans="1:5" x14ac:dyDescent="0.25">
      <c r="A522" s="19">
        <f t="shared" si="24"/>
        <v>41630</v>
      </c>
      <c r="B522">
        <f t="shared" si="25"/>
        <v>15</v>
      </c>
      <c r="C522" s="20">
        <f t="array" ref="C522">SUM(IF(MeterData!$D$2:$D$200=DAY($A522),MeterData!$T$2:$T$200,0))</f>
        <v>487008</v>
      </c>
      <c r="D522">
        <f t="shared" si="26"/>
        <v>487.00799999999998</v>
      </c>
      <c r="E522">
        <f>IF(D522&gt;Inputs!$B$16,D522-Inputs!$B$16,0)</f>
        <v>0</v>
      </c>
    </row>
    <row r="523" spans="1:5" x14ac:dyDescent="0.25">
      <c r="A523" s="19">
        <f t="shared" si="24"/>
        <v>41630</v>
      </c>
      <c r="B523">
        <f t="shared" si="25"/>
        <v>16</v>
      </c>
      <c r="C523" s="20">
        <f t="array" ref="C523">SUM(IF(MeterData!$D$2:$D$200=DAY($A523),MeterData!$U$2:$U$200,0))</f>
        <v>487123.20000000001</v>
      </c>
      <c r="D523">
        <f t="shared" si="26"/>
        <v>487.1232</v>
      </c>
      <c r="E523">
        <f>IF(D523&gt;Inputs!$B$16,D523-Inputs!$B$16,0)</f>
        <v>0</v>
      </c>
    </row>
    <row r="524" spans="1:5" x14ac:dyDescent="0.25">
      <c r="A524" s="19">
        <f t="shared" si="24"/>
        <v>41630</v>
      </c>
      <c r="B524">
        <f t="shared" si="25"/>
        <v>17</v>
      </c>
      <c r="C524" s="20">
        <f t="array" ref="C524">SUM(IF(MeterData!$D$2:$D$200=DAY($A524),MeterData!$V$2:$V$200,0))</f>
        <v>488217.59999999998</v>
      </c>
      <c r="D524">
        <f t="shared" si="26"/>
        <v>488.2176</v>
      </c>
      <c r="E524">
        <f>IF(D524&gt;Inputs!$B$16,D524-Inputs!$B$16,0)</f>
        <v>0</v>
      </c>
    </row>
    <row r="525" spans="1:5" x14ac:dyDescent="0.25">
      <c r="A525" s="19">
        <f t="shared" si="24"/>
        <v>41630</v>
      </c>
      <c r="B525">
        <f t="shared" si="25"/>
        <v>18</v>
      </c>
      <c r="C525" s="20">
        <f t="array" ref="C525">SUM(IF(MeterData!$D$2:$D$200=DAY($A525),MeterData!$W$2:$W$200,0))</f>
        <v>489830.40000000002</v>
      </c>
      <c r="D525">
        <f t="shared" si="26"/>
        <v>489.8304</v>
      </c>
      <c r="E525">
        <f>IF(D525&gt;Inputs!$B$16,D525-Inputs!$B$16,0)</f>
        <v>0</v>
      </c>
    </row>
    <row r="526" spans="1:5" x14ac:dyDescent="0.25">
      <c r="A526" s="19">
        <f t="shared" si="24"/>
        <v>41630</v>
      </c>
      <c r="B526">
        <f t="shared" si="25"/>
        <v>19</v>
      </c>
      <c r="C526" s="20">
        <f t="array" ref="C526">SUM(IF(MeterData!$D$2:$D$200=DAY($A526),MeterData!$X$2:$X$200,0))</f>
        <v>486489.59999999998</v>
      </c>
      <c r="D526">
        <f t="shared" si="26"/>
        <v>486.4896</v>
      </c>
      <c r="E526">
        <f>IF(D526&gt;Inputs!$B$16,D526-Inputs!$B$16,0)</f>
        <v>0</v>
      </c>
    </row>
    <row r="527" spans="1:5" x14ac:dyDescent="0.25">
      <c r="A527" s="19">
        <f t="shared" si="24"/>
        <v>41630</v>
      </c>
      <c r="B527">
        <f t="shared" si="25"/>
        <v>20</v>
      </c>
      <c r="C527" s="20">
        <f t="array" ref="C527">SUM(IF(MeterData!$D$2:$D$200=DAY($A527),MeterData!$Y$2:$Y$200,0))</f>
        <v>485395.20000000001</v>
      </c>
      <c r="D527">
        <f t="shared" si="26"/>
        <v>485.39519999999999</v>
      </c>
      <c r="E527">
        <f>IF(D527&gt;Inputs!$B$16,D527-Inputs!$B$16,0)</f>
        <v>0</v>
      </c>
    </row>
    <row r="528" spans="1:5" x14ac:dyDescent="0.25">
      <c r="A528" s="19">
        <f t="shared" si="24"/>
        <v>41630</v>
      </c>
      <c r="B528">
        <f t="shared" si="25"/>
        <v>21</v>
      </c>
      <c r="C528" s="20">
        <f t="array" ref="C528">SUM(IF(MeterData!$D$2:$D$200=DAY($A528),MeterData!$Z$2:$Z$200,0))</f>
        <v>484761.60000000003</v>
      </c>
      <c r="D528">
        <f t="shared" si="26"/>
        <v>484.76160000000004</v>
      </c>
      <c r="E528">
        <f>IF(D528&gt;Inputs!$B$16,D528-Inputs!$B$16,0)</f>
        <v>0</v>
      </c>
    </row>
    <row r="529" spans="1:5" x14ac:dyDescent="0.25">
      <c r="A529" s="19">
        <f t="shared" si="24"/>
        <v>41630</v>
      </c>
      <c r="B529">
        <f t="shared" si="25"/>
        <v>22</v>
      </c>
      <c r="C529" s="20">
        <f t="array" ref="C529">SUM(IF(MeterData!$D$2:$D$200=DAY($A529),MeterData!$AA$2:$AA$200,0))</f>
        <v>483494.39999999991</v>
      </c>
      <c r="D529">
        <f t="shared" si="26"/>
        <v>483.49439999999993</v>
      </c>
      <c r="E529">
        <f>IF(D529&gt;Inputs!$B$16,D529-Inputs!$B$16,0)</f>
        <v>0</v>
      </c>
    </row>
    <row r="530" spans="1:5" x14ac:dyDescent="0.25">
      <c r="A530" s="19">
        <f t="shared" si="24"/>
        <v>41630</v>
      </c>
      <c r="B530">
        <f t="shared" si="25"/>
        <v>23</v>
      </c>
      <c r="C530" s="20">
        <f t="array" ref="C530">SUM(IF(MeterData!$D$2:$D$200=DAY($A530),MeterData!$AB$2:$AB$200,0))</f>
        <v>484761.60000000003</v>
      </c>
      <c r="D530">
        <f t="shared" si="26"/>
        <v>484.76160000000004</v>
      </c>
      <c r="E530">
        <f>IF(D530&gt;Inputs!$B$16,D530-Inputs!$B$16,0)</f>
        <v>0</v>
      </c>
    </row>
    <row r="531" spans="1:5" x14ac:dyDescent="0.25">
      <c r="A531" s="19">
        <f t="shared" si="24"/>
        <v>41630</v>
      </c>
      <c r="B531">
        <f t="shared" si="25"/>
        <v>24</v>
      </c>
      <c r="C531" s="20">
        <f t="array" ref="C531">SUM(IF(MeterData!$D$2:$D$200=DAY($A531),MeterData!$AC$2:$AC$200,0))</f>
        <v>487526.40000000002</v>
      </c>
      <c r="D531">
        <f t="shared" si="26"/>
        <v>487.52640000000002</v>
      </c>
      <c r="E531">
        <f>IF(D531&gt;Inputs!$B$16,D531-Inputs!$B$16,0)</f>
        <v>0</v>
      </c>
    </row>
    <row r="532" spans="1:5" x14ac:dyDescent="0.25">
      <c r="A532" s="19">
        <f t="shared" si="24"/>
        <v>41631</v>
      </c>
      <c r="B532">
        <f t="shared" si="25"/>
        <v>1</v>
      </c>
      <c r="C532" s="20">
        <f t="array" ref="C532">SUM(IF(MeterData!$D$2:$D$200=DAY($A532),MeterData!$F$2:$F$200,0))</f>
        <v>484934.40000000002</v>
      </c>
      <c r="D532">
        <f t="shared" si="26"/>
        <v>484.93440000000004</v>
      </c>
      <c r="E532">
        <f>IF(D532&gt;Inputs!$B$16,D532-Inputs!$B$16,0)</f>
        <v>0</v>
      </c>
    </row>
    <row r="533" spans="1:5" x14ac:dyDescent="0.25">
      <c r="A533" s="19">
        <f t="shared" si="24"/>
        <v>41631</v>
      </c>
      <c r="B533">
        <f t="shared" si="25"/>
        <v>2</v>
      </c>
      <c r="C533" s="20">
        <f t="array" ref="C533">SUM(IF(MeterData!$D$2:$D$200=DAY($A533),MeterData!$G$2:$G$200,0))</f>
        <v>484819.20000000001</v>
      </c>
      <c r="D533">
        <f t="shared" si="26"/>
        <v>484.81920000000002</v>
      </c>
      <c r="E533">
        <f>IF(D533&gt;Inputs!$B$16,D533-Inputs!$B$16,0)</f>
        <v>0</v>
      </c>
    </row>
    <row r="534" spans="1:5" x14ac:dyDescent="0.25">
      <c r="A534" s="19">
        <f t="shared" si="24"/>
        <v>41631</v>
      </c>
      <c r="B534">
        <f t="shared" si="25"/>
        <v>3</v>
      </c>
      <c r="C534" s="20">
        <f t="array" ref="C534">SUM(IF(MeterData!$D$2:$D$200=DAY($A534),MeterData!$H$2:$H$200,0))</f>
        <v>486547.20000000001</v>
      </c>
      <c r="D534">
        <f t="shared" si="26"/>
        <v>486.54720000000003</v>
      </c>
      <c r="E534">
        <f>IF(D534&gt;Inputs!$B$16,D534-Inputs!$B$16,0)</f>
        <v>0</v>
      </c>
    </row>
    <row r="535" spans="1:5" x14ac:dyDescent="0.25">
      <c r="A535" s="19">
        <f t="shared" si="24"/>
        <v>41631</v>
      </c>
      <c r="B535">
        <f t="shared" si="25"/>
        <v>4</v>
      </c>
      <c r="C535" s="20">
        <f t="array" ref="C535">SUM(IF(MeterData!$D$2:$D$200=DAY($A535),MeterData!$I$2:$I$200,0))</f>
        <v>486489.59999999992</v>
      </c>
      <c r="D535">
        <f t="shared" si="26"/>
        <v>486.48959999999994</v>
      </c>
      <c r="E535">
        <f>IF(D535&gt;Inputs!$B$16,D535-Inputs!$B$16,0)</f>
        <v>0</v>
      </c>
    </row>
    <row r="536" spans="1:5" x14ac:dyDescent="0.25">
      <c r="A536" s="19">
        <f t="shared" si="24"/>
        <v>41631</v>
      </c>
      <c r="B536">
        <f t="shared" si="25"/>
        <v>5</v>
      </c>
      <c r="C536" s="20">
        <f t="array" ref="C536">SUM(IF(MeterData!$D$2:$D$200=DAY($A536),MeterData!$J$2:$J$200,0))</f>
        <v>484588.79999999993</v>
      </c>
      <c r="D536">
        <f t="shared" si="26"/>
        <v>484.58879999999994</v>
      </c>
      <c r="E536">
        <f>IF(D536&gt;Inputs!$B$16,D536-Inputs!$B$16,0)</f>
        <v>0</v>
      </c>
    </row>
    <row r="537" spans="1:5" x14ac:dyDescent="0.25">
      <c r="A537" s="19">
        <f t="shared" si="24"/>
        <v>41631</v>
      </c>
      <c r="B537">
        <f t="shared" si="25"/>
        <v>6</v>
      </c>
      <c r="C537" s="20">
        <f t="array" ref="C537">SUM(IF(MeterData!$D$2:$D$200=DAY($A537),MeterData!$K$2:$K$200,0))</f>
        <v>482860.79999999999</v>
      </c>
      <c r="D537">
        <f t="shared" si="26"/>
        <v>482.86079999999998</v>
      </c>
      <c r="E537">
        <f>IF(D537&gt;Inputs!$B$16,D537-Inputs!$B$16,0)</f>
        <v>0</v>
      </c>
    </row>
    <row r="538" spans="1:5" x14ac:dyDescent="0.25">
      <c r="A538" s="19">
        <f t="shared" si="24"/>
        <v>41631</v>
      </c>
      <c r="B538">
        <f t="shared" si="25"/>
        <v>7</v>
      </c>
      <c r="C538" s="20">
        <f t="array" ref="C538">SUM(IF(MeterData!$D$2:$D$200=DAY($A538),MeterData!$L$2:$L$200,0))</f>
        <v>486086.40000000002</v>
      </c>
      <c r="D538">
        <f t="shared" si="26"/>
        <v>486.08640000000003</v>
      </c>
      <c r="E538">
        <f>IF(D538&gt;Inputs!$B$16,D538-Inputs!$B$16,0)</f>
        <v>0</v>
      </c>
    </row>
    <row r="539" spans="1:5" x14ac:dyDescent="0.25">
      <c r="A539" s="19">
        <f t="shared" si="24"/>
        <v>41631</v>
      </c>
      <c r="B539">
        <f t="shared" si="25"/>
        <v>8</v>
      </c>
      <c r="C539" s="20">
        <f t="array" ref="C539">SUM(IF(MeterData!$D$2:$D$200=DAY($A539),MeterData!$M$2:$M$200,0))</f>
        <v>477273.59999999998</v>
      </c>
      <c r="D539">
        <f t="shared" si="26"/>
        <v>477.27359999999999</v>
      </c>
      <c r="E539">
        <f>IF(D539&gt;Inputs!$B$16,D539-Inputs!$B$16,0)</f>
        <v>0</v>
      </c>
    </row>
    <row r="540" spans="1:5" x14ac:dyDescent="0.25">
      <c r="A540" s="19">
        <f t="shared" si="24"/>
        <v>41631</v>
      </c>
      <c r="B540">
        <f t="shared" si="25"/>
        <v>9</v>
      </c>
      <c r="C540" s="20">
        <f t="array" ref="C540">SUM(IF(MeterData!$D$2:$D$200=DAY($A540),MeterData!$N$2:$N$200,0))</f>
        <v>484185.59999999998</v>
      </c>
      <c r="D540">
        <f t="shared" si="26"/>
        <v>484.18559999999997</v>
      </c>
      <c r="E540">
        <f>IF(D540&gt;Inputs!$B$16,D540-Inputs!$B$16,0)</f>
        <v>0</v>
      </c>
    </row>
    <row r="541" spans="1:5" x14ac:dyDescent="0.25">
      <c r="A541" s="19">
        <f t="shared" ref="A541:A604" si="27">A517+1</f>
        <v>41631</v>
      </c>
      <c r="B541">
        <f t="shared" ref="B541:B604" si="28">B517</f>
        <v>10</v>
      </c>
      <c r="C541" s="20">
        <f t="array" ref="C541">SUM(IF(MeterData!$D$2:$D$200=DAY($A541),MeterData!$O$2:$O$200,0))</f>
        <v>486777.59999999992</v>
      </c>
      <c r="D541">
        <f t="shared" si="26"/>
        <v>486.77759999999989</v>
      </c>
      <c r="E541">
        <f>IF(D541&gt;Inputs!$B$16,D541-Inputs!$B$16,0)</f>
        <v>0</v>
      </c>
    </row>
    <row r="542" spans="1:5" x14ac:dyDescent="0.25">
      <c r="A542" s="19">
        <f t="shared" si="27"/>
        <v>41631</v>
      </c>
      <c r="B542">
        <f t="shared" si="28"/>
        <v>11</v>
      </c>
      <c r="C542" s="20">
        <f t="array" ref="C542">SUM(IF(MeterData!$D$2:$D$200=DAY($A542),MeterData!$P$2:$P$200,0))</f>
        <v>485049.60000000009</v>
      </c>
      <c r="D542">
        <f t="shared" si="26"/>
        <v>485.04960000000011</v>
      </c>
      <c r="E542">
        <f>IF(D542&gt;Inputs!$B$16,D542-Inputs!$B$16,0)</f>
        <v>0</v>
      </c>
    </row>
    <row r="543" spans="1:5" x14ac:dyDescent="0.25">
      <c r="A543" s="19">
        <f t="shared" si="27"/>
        <v>41631</v>
      </c>
      <c r="B543">
        <f t="shared" si="28"/>
        <v>12</v>
      </c>
      <c r="C543" s="20">
        <f t="array" ref="C543">SUM(IF(MeterData!$D$2:$D$200=DAY($A543),MeterData!$Q$2:$Q$200,0))</f>
        <v>489024</v>
      </c>
      <c r="D543">
        <f t="shared" si="26"/>
        <v>489.024</v>
      </c>
      <c r="E543">
        <f>IF(D543&gt;Inputs!$B$16,D543-Inputs!$B$16,0)</f>
        <v>0</v>
      </c>
    </row>
    <row r="544" spans="1:5" x14ac:dyDescent="0.25">
      <c r="A544" s="19">
        <f t="shared" si="27"/>
        <v>41631</v>
      </c>
      <c r="B544">
        <f t="shared" si="28"/>
        <v>13</v>
      </c>
      <c r="C544" s="20">
        <f t="array" ref="C544">SUM(IF(MeterData!$D$2:$D$200=DAY($A544),MeterData!$R$2:$R$200,0))</f>
        <v>489024.00000000006</v>
      </c>
      <c r="D544">
        <f t="shared" si="26"/>
        <v>489.02400000000006</v>
      </c>
      <c r="E544">
        <f>IF(D544&gt;Inputs!$B$16,D544-Inputs!$B$16,0)</f>
        <v>0</v>
      </c>
    </row>
    <row r="545" spans="1:5" x14ac:dyDescent="0.25">
      <c r="A545" s="19">
        <f t="shared" si="27"/>
        <v>41631</v>
      </c>
      <c r="B545">
        <f t="shared" si="28"/>
        <v>14</v>
      </c>
      <c r="C545" s="20">
        <f t="array" ref="C545">SUM(IF(MeterData!$D$2:$D$200=DAY($A545),MeterData!$S$2:$S$200,0))</f>
        <v>489139.20000000007</v>
      </c>
      <c r="D545">
        <f t="shared" si="26"/>
        <v>489.13920000000007</v>
      </c>
      <c r="E545">
        <f>IF(D545&gt;Inputs!$B$16,D545-Inputs!$B$16,0)</f>
        <v>0</v>
      </c>
    </row>
    <row r="546" spans="1:5" x14ac:dyDescent="0.25">
      <c r="A546" s="19">
        <f t="shared" si="27"/>
        <v>41631</v>
      </c>
      <c r="B546">
        <f t="shared" si="28"/>
        <v>15</v>
      </c>
      <c r="C546" s="20">
        <f t="array" ref="C546">SUM(IF(MeterData!$D$2:$D$200=DAY($A546),MeterData!$T$2:$T$200,0))</f>
        <v>487353.59999999998</v>
      </c>
      <c r="D546">
        <f t="shared" si="26"/>
        <v>487.35359999999997</v>
      </c>
      <c r="E546">
        <f>IF(D546&gt;Inputs!$B$16,D546-Inputs!$B$16,0)</f>
        <v>0</v>
      </c>
    </row>
    <row r="547" spans="1:5" x14ac:dyDescent="0.25">
      <c r="A547" s="19">
        <f t="shared" si="27"/>
        <v>41631</v>
      </c>
      <c r="B547">
        <f t="shared" si="28"/>
        <v>16</v>
      </c>
      <c r="C547" s="20">
        <f t="array" ref="C547">SUM(IF(MeterData!$D$2:$D$200=DAY($A547),MeterData!$U$2:$U$200,0))</f>
        <v>488678.39999999997</v>
      </c>
      <c r="D547">
        <f t="shared" si="26"/>
        <v>488.67839999999995</v>
      </c>
      <c r="E547">
        <f>IF(D547&gt;Inputs!$B$16,D547-Inputs!$B$16,0)</f>
        <v>0</v>
      </c>
    </row>
    <row r="548" spans="1:5" x14ac:dyDescent="0.25">
      <c r="A548" s="19">
        <f t="shared" si="27"/>
        <v>41631</v>
      </c>
      <c r="B548">
        <f t="shared" si="28"/>
        <v>17</v>
      </c>
      <c r="C548" s="20">
        <f t="array" ref="C548">SUM(IF(MeterData!$D$2:$D$200=DAY($A548),MeterData!$V$2:$V$200,0))</f>
        <v>488044.79999999999</v>
      </c>
      <c r="D548">
        <f t="shared" si="26"/>
        <v>488.04480000000001</v>
      </c>
      <c r="E548">
        <f>IF(D548&gt;Inputs!$B$16,D548-Inputs!$B$16,0)</f>
        <v>0</v>
      </c>
    </row>
    <row r="549" spans="1:5" x14ac:dyDescent="0.25">
      <c r="A549" s="19">
        <f t="shared" si="27"/>
        <v>41631</v>
      </c>
      <c r="B549">
        <f t="shared" si="28"/>
        <v>18</v>
      </c>
      <c r="C549" s="20">
        <f t="array" ref="C549">SUM(IF(MeterData!$D$2:$D$200=DAY($A549),MeterData!$W$2:$W$200,0))</f>
        <v>469382.40000000002</v>
      </c>
      <c r="D549">
        <f t="shared" si="26"/>
        <v>469.38240000000002</v>
      </c>
      <c r="E549">
        <f>IF(D549&gt;Inputs!$B$16,D549-Inputs!$B$16,0)</f>
        <v>0</v>
      </c>
    </row>
    <row r="550" spans="1:5" x14ac:dyDescent="0.25">
      <c r="A550" s="19">
        <f t="shared" si="27"/>
        <v>41631</v>
      </c>
      <c r="B550">
        <f t="shared" si="28"/>
        <v>19</v>
      </c>
      <c r="C550" s="20">
        <f t="array" ref="C550">SUM(IF(MeterData!$D$2:$D$200=DAY($A550),MeterData!$X$2:$X$200,0))</f>
        <v>489715.20000000001</v>
      </c>
      <c r="D550">
        <f t="shared" si="26"/>
        <v>489.71520000000004</v>
      </c>
      <c r="E550">
        <f>IF(D550&gt;Inputs!$B$16,D550-Inputs!$B$16,0)</f>
        <v>0</v>
      </c>
    </row>
    <row r="551" spans="1:5" x14ac:dyDescent="0.25">
      <c r="A551" s="19">
        <f t="shared" si="27"/>
        <v>41631</v>
      </c>
      <c r="B551">
        <f t="shared" si="28"/>
        <v>20</v>
      </c>
      <c r="C551" s="20">
        <f t="array" ref="C551">SUM(IF(MeterData!$D$2:$D$200=DAY($A551),MeterData!$Y$2:$Y$200,0))</f>
        <v>489830.39999999997</v>
      </c>
      <c r="D551">
        <f t="shared" si="26"/>
        <v>489.83039999999994</v>
      </c>
      <c r="E551">
        <f>IF(D551&gt;Inputs!$B$16,D551-Inputs!$B$16,0)</f>
        <v>0</v>
      </c>
    </row>
    <row r="552" spans="1:5" x14ac:dyDescent="0.25">
      <c r="A552" s="19">
        <f t="shared" si="27"/>
        <v>41631</v>
      </c>
      <c r="B552">
        <f t="shared" si="28"/>
        <v>21</v>
      </c>
      <c r="C552" s="20">
        <f t="array" ref="C552">SUM(IF(MeterData!$D$2:$D$200=DAY($A552),MeterData!$Z$2:$Z$200,0))</f>
        <v>488102.39999999997</v>
      </c>
      <c r="D552">
        <f t="shared" si="26"/>
        <v>488.10239999999999</v>
      </c>
      <c r="E552">
        <f>IF(D552&gt;Inputs!$B$16,D552-Inputs!$B$16,0)</f>
        <v>0</v>
      </c>
    </row>
    <row r="553" spans="1:5" x14ac:dyDescent="0.25">
      <c r="A553" s="19">
        <f t="shared" si="27"/>
        <v>41631</v>
      </c>
      <c r="B553">
        <f t="shared" si="28"/>
        <v>22</v>
      </c>
      <c r="C553" s="20">
        <f t="array" ref="C553">SUM(IF(MeterData!$D$2:$D$200=DAY($A553),MeterData!$AA$2:$AA$200,0))</f>
        <v>487526.40000000002</v>
      </c>
      <c r="D553">
        <f t="shared" si="26"/>
        <v>487.52640000000002</v>
      </c>
      <c r="E553">
        <f>IF(D553&gt;Inputs!$B$16,D553-Inputs!$B$16,0)</f>
        <v>0</v>
      </c>
    </row>
    <row r="554" spans="1:5" x14ac:dyDescent="0.25">
      <c r="A554" s="19">
        <f t="shared" si="27"/>
        <v>41631</v>
      </c>
      <c r="B554">
        <f t="shared" si="28"/>
        <v>23</v>
      </c>
      <c r="C554" s="20">
        <f t="array" ref="C554">SUM(IF(MeterData!$D$2:$D$200=DAY($A554),MeterData!$AB$2:$AB$200,0))</f>
        <v>489600</v>
      </c>
      <c r="D554">
        <f t="shared" si="26"/>
        <v>489.6</v>
      </c>
      <c r="E554">
        <f>IF(D554&gt;Inputs!$B$16,D554-Inputs!$B$16,0)</f>
        <v>0</v>
      </c>
    </row>
    <row r="555" spans="1:5" x14ac:dyDescent="0.25">
      <c r="A555" s="19">
        <f t="shared" si="27"/>
        <v>41631</v>
      </c>
      <c r="B555">
        <f t="shared" si="28"/>
        <v>24</v>
      </c>
      <c r="C555" s="20">
        <f t="array" ref="C555">SUM(IF(MeterData!$D$2:$D$200=DAY($A555),MeterData!$AC$2:$AC$200,0))</f>
        <v>488563.20000000001</v>
      </c>
      <c r="D555">
        <f t="shared" si="26"/>
        <v>488.56319999999999</v>
      </c>
      <c r="E555">
        <f>IF(D555&gt;Inputs!$B$16,D555-Inputs!$B$16,0)</f>
        <v>0</v>
      </c>
    </row>
    <row r="556" spans="1:5" x14ac:dyDescent="0.25">
      <c r="A556" s="19">
        <f t="shared" si="27"/>
        <v>41632</v>
      </c>
      <c r="B556">
        <f t="shared" si="28"/>
        <v>1</v>
      </c>
      <c r="C556" s="20">
        <f t="array" ref="C556">SUM(IF(MeterData!$D$2:$D$200=DAY($A556),MeterData!$F$2:$F$200,0))</f>
        <v>487468.80000000005</v>
      </c>
      <c r="D556">
        <f t="shared" si="26"/>
        <v>487.46880000000004</v>
      </c>
      <c r="E556">
        <f>IF(D556&gt;Inputs!$B$16,D556-Inputs!$B$16,0)</f>
        <v>0</v>
      </c>
    </row>
    <row r="557" spans="1:5" x14ac:dyDescent="0.25">
      <c r="A557" s="19">
        <f t="shared" si="27"/>
        <v>41632</v>
      </c>
      <c r="B557">
        <f t="shared" si="28"/>
        <v>2</v>
      </c>
      <c r="C557" s="20">
        <f t="array" ref="C557">SUM(IF(MeterData!$D$2:$D$200=DAY($A557),MeterData!$G$2:$G$200,0))</f>
        <v>489196.79999999999</v>
      </c>
      <c r="D557">
        <f t="shared" si="26"/>
        <v>489.1968</v>
      </c>
      <c r="E557">
        <f>IF(D557&gt;Inputs!$B$16,D557-Inputs!$B$16,0)</f>
        <v>0</v>
      </c>
    </row>
    <row r="558" spans="1:5" x14ac:dyDescent="0.25">
      <c r="A558" s="19">
        <f t="shared" si="27"/>
        <v>41632</v>
      </c>
      <c r="B558">
        <f t="shared" si="28"/>
        <v>3</v>
      </c>
      <c r="C558" s="20">
        <f t="array" ref="C558">SUM(IF(MeterData!$D$2:$D$200=DAY($A558),MeterData!$H$2:$H$200,0))</f>
        <v>487353.59999999998</v>
      </c>
      <c r="D558">
        <f t="shared" si="26"/>
        <v>487.35359999999997</v>
      </c>
      <c r="E558">
        <f>IF(D558&gt;Inputs!$B$16,D558-Inputs!$B$16,0)</f>
        <v>0</v>
      </c>
    </row>
    <row r="559" spans="1:5" x14ac:dyDescent="0.25">
      <c r="A559" s="19">
        <f t="shared" si="27"/>
        <v>41632</v>
      </c>
      <c r="B559">
        <f t="shared" si="28"/>
        <v>4</v>
      </c>
      <c r="C559" s="20">
        <f t="array" ref="C559">SUM(IF(MeterData!$D$2:$D$200=DAY($A559),MeterData!$I$2:$I$200,0))</f>
        <v>485971.20000000007</v>
      </c>
      <c r="D559">
        <f t="shared" si="26"/>
        <v>485.97120000000007</v>
      </c>
      <c r="E559">
        <f>IF(D559&gt;Inputs!$B$16,D559-Inputs!$B$16,0)</f>
        <v>0</v>
      </c>
    </row>
    <row r="560" spans="1:5" x14ac:dyDescent="0.25">
      <c r="A560" s="19">
        <f t="shared" si="27"/>
        <v>41632</v>
      </c>
      <c r="B560">
        <f t="shared" si="28"/>
        <v>5</v>
      </c>
      <c r="C560" s="20">
        <f t="array" ref="C560">SUM(IF(MeterData!$D$2:$D$200=DAY($A560),MeterData!$J$2:$J$200,0))</f>
        <v>486316.79999999999</v>
      </c>
      <c r="D560">
        <f t="shared" si="26"/>
        <v>486.3168</v>
      </c>
      <c r="E560">
        <f>IF(D560&gt;Inputs!$B$16,D560-Inputs!$B$16,0)</f>
        <v>0</v>
      </c>
    </row>
    <row r="561" spans="1:5" x14ac:dyDescent="0.25">
      <c r="A561" s="19">
        <f t="shared" si="27"/>
        <v>41632</v>
      </c>
      <c r="B561">
        <f t="shared" si="28"/>
        <v>6</v>
      </c>
      <c r="C561" s="20">
        <f t="array" ref="C561">SUM(IF(MeterData!$D$2:$D$200=DAY($A561),MeterData!$K$2:$K$200,0))</f>
        <v>485971.20000000001</v>
      </c>
      <c r="D561">
        <f t="shared" si="26"/>
        <v>485.97120000000001</v>
      </c>
      <c r="E561">
        <f>IF(D561&gt;Inputs!$B$16,D561-Inputs!$B$16,0)</f>
        <v>0</v>
      </c>
    </row>
    <row r="562" spans="1:5" x14ac:dyDescent="0.25">
      <c r="A562" s="19">
        <f t="shared" si="27"/>
        <v>41632</v>
      </c>
      <c r="B562">
        <f t="shared" si="28"/>
        <v>7</v>
      </c>
      <c r="C562" s="20">
        <f t="array" ref="C562">SUM(IF(MeterData!$D$2:$D$200=DAY($A562),MeterData!$L$2:$L$200,0))</f>
        <v>488275.20000000001</v>
      </c>
      <c r="D562">
        <f t="shared" si="26"/>
        <v>488.27519999999998</v>
      </c>
      <c r="E562">
        <f>IF(D562&gt;Inputs!$B$16,D562-Inputs!$B$16,0)</f>
        <v>0</v>
      </c>
    </row>
    <row r="563" spans="1:5" x14ac:dyDescent="0.25">
      <c r="A563" s="19">
        <f t="shared" si="27"/>
        <v>41632</v>
      </c>
      <c r="B563">
        <f t="shared" si="28"/>
        <v>8</v>
      </c>
      <c r="C563" s="20">
        <f t="array" ref="C563">SUM(IF(MeterData!$D$2:$D$200=DAY($A563),MeterData!$M$2:$M$200,0))</f>
        <v>486720</v>
      </c>
      <c r="D563">
        <f t="shared" si="26"/>
        <v>486.72</v>
      </c>
      <c r="E563">
        <f>IF(D563&gt;Inputs!$B$16,D563-Inputs!$B$16,0)</f>
        <v>0</v>
      </c>
    </row>
    <row r="564" spans="1:5" x14ac:dyDescent="0.25">
      <c r="A564" s="19">
        <f t="shared" si="27"/>
        <v>41632</v>
      </c>
      <c r="B564">
        <f t="shared" si="28"/>
        <v>9</v>
      </c>
      <c r="C564" s="20">
        <f t="array" ref="C564">SUM(IF(MeterData!$D$2:$D$200=DAY($A564),MeterData!$N$2:$N$200,0))</f>
        <v>487699.20000000001</v>
      </c>
      <c r="D564">
        <f t="shared" si="26"/>
        <v>487.69920000000002</v>
      </c>
      <c r="E564">
        <f>IF(D564&gt;Inputs!$B$16,D564-Inputs!$B$16,0)</f>
        <v>0</v>
      </c>
    </row>
    <row r="565" spans="1:5" x14ac:dyDescent="0.25">
      <c r="A565" s="19">
        <f t="shared" si="27"/>
        <v>41632</v>
      </c>
      <c r="B565">
        <f t="shared" si="28"/>
        <v>10</v>
      </c>
      <c r="C565" s="20">
        <f t="array" ref="C565">SUM(IF(MeterData!$D$2:$D$200=DAY($A565),MeterData!$O$2:$O$200,0))</f>
        <v>488793.60000000009</v>
      </c>
      <c r="D565">
        <f t="shared" si="26"/>
        <v>488.79360000000008</v>
      </c>
      <c r="E565">
        <f>IF(D565&gt;Inputs!$B$16,D565-Inputs!$B$16,0)</f>
        <v>0</v>
      </c>
    </row>
    <row r="566" spans="1:5" x14ac:dyDescent="0.25">
      <c r="A566" s="19">
        <f t="shared" si="27"/>
        <v>41632</v>
      </c>
      <c r="B566">
        <f t="shared" si="28"/>
        <v>11</v>
      </c>
      <c r="C566" s="20">
        <f t="array" ref="C566">SUM(IF(MeterData!$D$2:$D$200=DAY($A566),MeterData!$P$2:$P$200,0))</f>
        <v>488851.20000000007</v>
      </c>
      <c r="D566">
        <f t="shared" si="26"/>
        <v>488.85120000000006</v>
      </c>
      <c r="E566">
        <f>IF(D566&gt;Inputs!$B$16,D566-Inputs!$B$16,0)</f>
        <v>0</v>
      </c>
    </row>
    <row r="567" spans="1:5" x14ac:dyDescent="0.25">
      <c r="A567" s="19">
        <f t="shared" si="27"/>
        <v>41632</v>
      </c>
      <c r="B567">
        <f t="shared" si="28"/>
        <v>12</v>
      </c>
      <c r="C567" s="20">
        <f t="array" ref="C567">SUM(IF(MeterData!$D$2:$D$200=DAY($A567),MeterData!$Q$2:$Q$200,0))</f>
        <v>488793.59999999998</v>
      </c>
      <c r="D567">
        <f t="shared" si="26"/>
        <v>488.79359999999997</v>
      </c>
      <c r="E567">
        <f>IF(D567&gt;Inputs!$B$16,D567-Inputs!$B$16,0)</f>
        <v>0</v>
      </c>
    </row>
    <row r="568" spans="1:5" x14ac:dyDescent="0.25">
      <c r="A568" s="19">
        <f t="shared" si="27"/>
        <v>41632</v>
      </c>
      <c r="B568">
        <f t="shared" si="28"/>
        <v>13</v>
      </c>
      <c r="C568" s="20">
        <f t="array" ref="C568">SUM(IF(MeterData!$D$2:$D$200=DAY($A568),MeterData!$R$2:$R$200,0))</f>
        <v>489139.20000000001</v>
      </c>
      <c r="D568">
        <f t="shared" si="26"/>
        <v>489.13920000000002</v>
      </c>
      <c r="E568">
        <f>IF(D568&gt;Inputs!$B$16,D568-Inputs!$B$16,0)</f>
        <v>0</v>
      </c>
    </row>
    <row r="569" spans="1:5" x14ac:dyDescent="0.25">
      <c r="A569" s="19">
        <f t="shared" si="27"/>
        <v>41632</v>
      </c>
      <c r="B569">
        <f t="shared" si="28"/>
        <v>14</v>
      </c>
      <c r="C569" s="20">
        <f t="array" ref="C569">SUM(IF(MeterData!$D$2:$D$200=DAY($A569),MeterData!$S$2:$S$200,0))</f>
        <v>489830.39999999997</v>
      </c>
      <c r="D569">
        <f t="shared" si="26"/>
        <v>489.83039999999994</v>
      </c>
      <c r="E569">
        <f>IF(D569&gt;Inputs!$B$16,D569-Inputs!$B$16,0)</f>
        <v>0</v>
      </c>
    </row>
    <row r="570" spans="1:5" x14ac:dyDescent="0.25">
      <c r="A570" s="19">
        <f t="shared" si="27"/>
        <v>41632</v>
      </c>
      <c r="B570">
        <f t="shared" si="28"/>
        <v>15</v>
      </c>
      <c r="C570" s="20">
        <f t="array" ref="C570">SUM(IF(MeterData!$D$2:$D$200=DAY($A570),MeterData!$T$2:$T$200,0))</f>
        <v>488505.59999999998</v>
      </c>
      <c r="D570">
        <f t="shared" si="26"/>
        <v>488.50559999999996</v>
      </c>
      <c r="E570">
        <f>IF(D570&gt;Inputs!$B$16,D570-Inputs!$B$16,0)</f>
        <v>0</v>
      </c>
    </row>
    <row r="571" spans="1:5" x14ac:dyDescent="0.25">
      <c r="A571" s="19">
        <f t="shared" si="27"/>
        <v>41632</v>
      </c>
      <c r="B571">
        <f t="shared" si="28"/>
        <v>16</v>
      </c>
      <c r="C571" s="20">
        <f t="array" ref="C571">SUM(IF(MeterData!$D$2:$D$200=DAY($A571),MeterData!$U$2:$U$200,0))</f>
        <v>487641.59999999998</v>
      </c>
      <c r="D571">
        <f t="shared" si="26"/>
        <v>487.64159999999998</v>
      </c>
      <c r="E571">
        <f>IF(D571&gt;Inputs!$B$16,D571-Inputs!$B$16,0)</f>
        <v>0</v>
      </c>
    </row>
    <row r="572" spans="1:5" x14ac:dyDescent="0.25">
      <c r="A572" s="19">
        <f t="shared" si="27"/>
        <v>41632</v>
      </c>
      <c r="B572">
        <f t="shared" si="28"/>
        <v>17</v>
      </c>
      <c r="C572" s="20">
        <f t="array" ref="C572">SUM(IF(MeterData!$D$2:$D$200=DAY($A572),MeterData!$V$2:$V$200,0))</f>
        <v>486028.79999999993</v>
      </c>
      <c r="D572">
        <f t="shared" si="26"/>
        <v>486.02879999999993</v>
      </c>
      <c r="E572">
        <f>IF(D572&gt;Inputs!$B$16,D572-Inputs!$B$16,0)</f>
        <v>0</v>
      </c>
    </row>
    <row r="573" spans="1:5" x14ac:dyDescent="0.25">
      <c r="A573" s="19">
        <f t="shared" si="27"/>
        <v>41632</v>
      </c>
      <c r="B573">
        <f t="shared" si="28"/>
        <v>18</v>
      </c>
      <c r="C573" s="20">
        <f t="array" ref="C573">SUM(IF(MeterData!$D$2:$D$200=DAY($A573),MeterData!$W$2:$W$200,0))</f>
        <v>489024</v>
      </c>
      <c r="D573">
        <f t="shared" si="26"/>
        <v>489.024</v>
      </c>
      <c r="E573">
        <f>IF(D573&gt;Inputs!$B$16,D573-Inputs!$B$16,0)</f>
        <v>0</v>
      </c>
    </row>
    <row r="574" spans="1:5" x14ac:dyDescent="0.25">
      <c r="A574" s="19">
        <f t="shared" si="27"/>
        <v>41632</v>
      </c>
      <c r="B574">
        <f t="shared" si="28"/>
        <v>19</v>
      </c>
      <c r="C574" s="20">
        <f t="array" ref="C574">SUM(IF(MeterData!$D$2:$D$200=DAY($A574),MeterData!$X$2:$X$200,0))</f>
        <v>487008</v>
      </c>
      <c r="D574">
        <f t="shared" si="26"/>
        <v>487.00799999999998</v>
      </c>
      <c r="E574">
        <f>IF(D574&gt;Inputs!$B$16,D574-Inputs!$B$16,0)</f>
        <v>0</v>
      </c>
    </row>
    <row r="575" spans="1:5" x14ac:dyDescent="0.25">
      <c r="A575" s="19">
        <f t="shared" si="27"/>
        <v>41632</v>
      </c>
      <c r="B575">
        <f t="shared" si="28"/>
        <v>20</v>
      </c>
      <c r="C575" s="20">
        <f t="array" ref="C575">SUM(IF(MeterData!$D$2:$D$200=DAY($A575),MeterData!$Y$2:$Y$200,0))</f>
        <v>483782.40000000002</v>
      </c>
      <c r="D575">
        <f t="shared" si="26"/>
        <v>483.7824</v>
      </c>
      <c r="E575">
        <f>IF(D575&gt;Inputs!$B$16,D575-Inputs!$B$16,0)</f>
        <v>0</v>
      </c>
    </row>
    <row r="576" spans="1:5" x14ac:dyDescent="0.25">
      <c r="A576" s="19">
        <f t="shared" si="27"/>
        <v>41632</v>
      </c>
      <c r="B576">
        <f t="shared" si="28"/>
        <v>21</v>
      </c>
      <c r="C576" s="20">
        <f t="array" ref="C576">SUM(IF(MeterData!$D$2:$D$200=DAY($A576),MeterData!$Z$2:$Z$200,0))</f>
        <v>484012.80000000005</v>
      </c>
      <c r="D576">
        <f t="shared" si="26"/>
        <v>484.01280000000003</v>
      </c>
      <c r="E576">
        <f>IF(D576&gt;Inputs!$B$16,D576-Inputs!$B$16,0)</f>
        <v>0</v>
      </c>
    </row>
    <row r="577" spans="1:5" x14ac:dyDescent="0.25">
      <c r="A577" s="19">
        <f t="shared" si="27"/>
        <v>41632</v>
      </c>
      <c r="B577">
        <f t="shared" si="28"/>
        <v>22</v>
      </c>
      <c r="C577" s="20">
        <f t="array" ref="C577">SUM(IF(MeterData!$D$2:$D$200=DAY($A577),MeterData!$AA$2:$AA$200,0))</f>
        <v>485740.80000000005</v>
      </c>
      <c r="D577">
        <f t="shared" si="26"/>
        <v>485.74080000000004</v>
      </c>
      <c r="E577">
        <f>IF(D577&gt;Inputs!$B$16,D577-Inputs!$B$16,0)</f>
        <v>0</v>
      </c>
    </row>
    <row r="578" spans="1:5" x14ac:dyDescent="0.25">
      <c r="A578" s="19">
        <f t="shared" si="27"/>
        <v>41632</v>
      </c>
      <c r="B578">
        <f t="shared" si="28"/>
        <v>23</v>
      </c>
      <c r="C578" s="20">
        <f t="array" ref="C578">SUM(IF(MeterData!$D$2:$D$200=DAY($A578),MeterData!$AB$2:$AB$200,0))</f>
        <v>484934.40000000002</v>
      </c>
      <c r="D578">
        <f t="shared" si="26"/>
        <v>484.93440000000004</v>
      </c>
      <c r="E578">
        <f>IF(D578&gt;Inputs!$B$16,D578-Inputs!$B$16,0)</f>
        <v>0</v>
      </c>
    </row>
    <row r="579" spans="1:5" x14ac:dyDescent="0.25">
      <c r="A579" s="19">
        <f t="shared" si="27"/>
        <v>41632</v>
      </c>
      <c r="B579">
        <f t="shared" si="28"/>
        <v>24</v>
      </c>
      <c r="C579" s="20">
        <f t="array" ref="C579">SUM(IF(MeterData!$D$2:$D$200=DAY($A579),MeterData!$AC$2:$AC$200,0))</f>
        <v>484704</v>
      </c>
      <c r="D579">
        <f t="shared" si="26"/>
        <v>484.70400000000001</v>
      </c>
      <c r="E579">
        <f>IF(D579&gt;Inputs!$B$16,D579-Inputs!$B$16,0)</f>
        <v>0</v>
      </c>
    </row>
    <row r="580" spans="1:5" x14ac:dyDescent="0.25">
      <c r="A580" s="19">
        <f t="shared" si="27"/>
        <v>41633</v>
      </c>
      <c r="B580">
        <f t="shared" si="28"/>
        <v>1</v>
      </c>
      <c r="C580" s="20">
        <f t="array" ref="C580">SUM(IF(MeterData!$D$2:$D$200=DAY($A580),MeterData!$F$2:$F$200,0))</f>
        <v>486086.39999999997</v>
      </c>
      <c r="D580">
        <f t="shared" si="26"/>
        <v>486.08639999999997</v>
      </c>
      <c r="E580">
        <f>IF(D580&gt;Inputs!$B$16,D580-Inputs!$B$16,0)</f>
        <v>0</v>
      </c>
    </row>
    <row r="581" spans="1:5" x14ac:dyDescent="0.25">
      <c r="A581" s="19">
        <f t="shared" si="27"/>
        <v>41633</v>
      </c>
      <c r="B581">
        <f t="shared" si="28"/>
        <v>2</v>
      </c>
      <c r="C581" s="20">
        <f t="array" ref="C581">SUM(IF(MeterData!$D$2:$D$200=DAY($A581),MeterData!$G$2:$G$200,0))</f>
        <v>483033.59999999998</v>
      </c>
      <c r="D581">
        <f t="shared" ref="D581:D644" si="29">C581/1000</f>
        <v>483.03359999999998</v>
      </c>
      <c r="E581">
        <f>IF(D581&gt;Inputs!$B$16,D581-Inputs!$B$16,0)</f>
        <v>0</v>
      </c>
    </row>
    <row r="582" spans="1:5" x14ac:dyDescent="0.25">
      <c r="A582" s="19">
        <f t="shared" si="27"/>
        <v>41633</v>
      </c>
      <c r="B582">
        <f t="shared" si="28"/>
        <v>3</v>
      </c>
      <c r="C582" s="20">
        <f t="array" ref="C582">SUM(IF(MeterData!$D$2:$D$200=DAY($A582),MeterData!$H$2:$H$200,0))</f>
        <v>485740.79999999999</v>
      </c>
      <c r="D582">
        <f t="shared" si="29"/>
        <v>485.74079999999998</v>
      </c>
      <c r="E582">
        <f>IF(D582&gt;Inputs!$B$16,D582-Inputs!$B$16,0)</f>
        <v>0</v>
      </c>
    </row>
    <row r="583" spans="1:5" x14ac:dyDescent="0.25">
      <c r="A583" s="19">
        <f t="shared" si="27"/>
        <v>41633</v>
      </c>
      <c r="B583">
        <f t="shared" si="28"/>
        <v>4</v>
      </c>
      <c r="C583" s="20">
        <f t="array" ref="C583">SUM(IF(MeterData!$D$2:$D$200=DAY($A583),MeterData!$I$2:$I$200,0))</f>
        <v>488908.79999999999</v>
      </c>
      <c r="D583">
        <f t="shared" si="29"/>
        <v>488.90879999999999</v>
      </c>
      <c r="E583">
        <f>IF(D583&gt;Inputs!$B$16,D583-Inputs!$B$16,0)</f>
        <v>0</v>
      </c>
    </row>
    <row r="584" spans="1:5" x14ac:dyDescent="0.25">
      <c r="A584" s="19">
        <f t="shared" si="27"/>
        <v>41633</v>
      </c>
      <c r="B584">
        <f t="shared" si="28"/>
        <v>5</v>
      </c>
      <c r="C584" s="20">
        <f t="array" ref="C584">SUM(IF(MeterData!$D$2:$D$200=DAY($A584),MeterData!$J$2:$J$200,0))</f>
        <v>485798.40000000002</v>
      </c>
      <c r="D584">
        <f t="shared" si="29"/>
        <v>485.79840000000002</v>
      </c>
      <c r="E584">
        <f>IF(D584&gt;Inputs!$B$16,D584-Inputs!$B$16,0)</f>
        <v>0</v>
      </c>
    </row>
    <row r="585" spans="1:5" x14ac:dyDescent="0.25">
      <c r="A585" s="19">
        <f t="shared" si="27"/>
        <v>41633</v>
      </c>
      <c r="B585">
        <f t="shared" si="28"/>
        <v>6</v>
      </c>
      <c r="C585" s="20">
        <f t="array" ref="C585">SUM(IF(MeterData!$D$2:$D$200=DAY($A585),MeterData!$K$2:$K$200,0))</f>
        <v>485683.20000000001</v>
      </c>
      <c r="D585">
        <f t="shared" si="29"/>
        <v>485.6832</v>
      </c>
      <c r="E585">
        <f>IF(D585&gt;Inputs!$B$16,D585-Inputs!$B$16,0)</f>
        <v>0</v>
      </c>
    </row>
    <row r="586" spans="1:5" x14ac:dyDescent="0.25">
      <c r="A586" s="19">
        <f t="shared" si="27"/>
        <v>41633</v>
      </c>
      <c r="B586">
        <f t="shared" si="28"/>
        <v>7</v>
      </c>
      <c r="C586" s="20">
        <f t="array" ref="C586">SUM(IF(MeterData!$D$2:$D$200=DAY($A586),MeterData!$L$2:$L$200,0))</f>
        <v>484300.80000000005</v>
      </c>
      <c r="D586">
        <f t="shared" si="29"/>
        <v>484.30080000000004</v>
      </c>
      <c r="E586">
        <f>IF(D586&gt;Inputs!$B$16,D586-Inputs!$B$16,0)</f>
        <v>0</v>
      </c>
    </row>
    <row r="587" spans="1:5" x14ac:dyDescent="0.25">
      <c r="A587" s="19">
        <f t="shared" si="27"/>
        <v>41633</v>
      </c>
      <c r="B587">
        <f t="shared" si="28"/>
        <v>8</v>
      </c>
      <c r="C587" s="20">
        <f t="array" ref="C587">SUM(IF(MeterData!$D$2:$D$200=DAY($A587),MeterData!$M$2:$M$200,0))</f>
        <v>463276.79999999999</v>
      </c>
      <c r="D587">
        <f t="shared" si="29"/>
        <v>463.27679999999998</v>
      </c>
      <c r="E587">
        <f>IF(D587&gt;Inputs!$B$16,D587-Inputs!$B$16,0)</f>
        <v>0</v>
      </c>
    </row>
    <row r="588" spans="1:5" x14ac:dyDescent="0.25">
      <c r="A588" s="19">
        <f t="shared" si="27"/>
        <v>41633</v>
      </c>
      <c r="B588">
        <f t="shared" si="28"/>
        <v>9</v>
      </c>
      <c r="C588" s="20">
        <f t="array" ref="C588">SUM(IF(MeterData!$D$2:$D$200=DAY($A588),MeterData!$N$2:$N$200,0))</f>
        <v>485337.60000000003</v>
      </c>
      <c r="D588">
        <f t="shared" si="29"/>
        <v>485.33760000000001</v>
      </c>
      <c r="E588">
        <f>IF(D588&gt;Inputs!$B$16,D588-Inputs!$B$16,0)</f>
        <v>0</v>
      </c>
    </row>
    <row r="589" spans="1:5" x14ac:dyDescent="0.25">
      <c r="A589" s="19">
        <f t="shared" si="27"/>
        <v>41633</v>
      </c>
      <c r="B589">
        <f t="shared" si="28"/>
        <v>10</v>
      </c>
      <c r="C589" s="20">
        <f t="array" ref="C589">SUM(IF(MeterData!$D$2:$D$200=DAY($A589),MeterData!$O$2:$O$200,0))</f>
        <v>485510.40000000002</v>
      </c>
      <c r="D589">
        <f t="shared" si="29"/>
        <v>485.5104</v>
      </c>
      <c r="E589">
        <f>IF(D589&gt;Inputs!$B$16,D589-Inputs!$B$16,0)</f>
        <v>0</v>
      </c>
    </row>
    <row r="590" spans="1:5" x14ac:dyDescent="0.25">
      <c r="A590" s="19">
        <f t="shared" si="27"/>
        <v>41633</v>
      </c>
      <c r="B590">
        <f t="shared" si="28"/>
        <v>11</v>
      </c>
      <c r="C590" s="20">
        <f t="array" ref="C590">SUM(IF(MeterData!$D$2:$D$200=DAY($A590),MeterData!$P$2:$P$200,0))</f>
        <v>484876.79999999993</v>
      </c>
      <c r="D590">
        <f t="shared" si="29"/>
        <v>484.87679999999995</v>
      </c>
      <c r="E590">
        <f>IF(D590&gt;Inputs!$B$16,D590-Inputs!$B$16,0)</f>
        <v>0</v>
      </c>
    </row>
    <row r="591" spans="1:5" x14ac:dyDescent="0.25">
      <c r="A591" s="19">
        <f t="shared" si="27"/>
        <v>41633</v>
      </c>
      <c r="B591">
        <f t="shared" si="28"/>
        <v>12</v>
      </c>
      <c r="C591" s="20">
        <f t="array" ref="C591">SUM(IF(MeterData!$D$2:$D$200=DAY($A591),MeterData!$Q$2:$Q$200,0))</f>
        <v>486432</v>
      </c>
      <c r="D591">
        <f t="shared" si="29"/>
        <v>486.43200000000002</v>
      </c>
      <c r="E591">
        <f>IF(D591&gt;Inputs!$B$16,D591-Inputs!$B$16,0)</f>
        <v>0</v>
      </c>
    </row>
    <row r="592" spans="1:5" x14ac:dyDescent="0.25">
      <c r="A592" s="19">
        <f t="shared" si="27"/>
        <v>41633</v>
      </c>
      <c r="B592">
        <f t="shared" si="28"/>
        <v>13</v>
      </c>
      <c r="C592" s="20">
        <f t="array" ref="C592">SUM(IF(MeterData!$D$2:$D$200=DAY($A592),MeterData!$R$2:$R$200,0))</f>
        <v>485625.59999999998</v>
      </c>
      <c r="D592">
        <f t="shared" si="29"/>
        <v>485.62559999999996</v>
      </c>
      <c r="E592">
        <f>IF(D592&gt;Inputs!$B$16,D592-Inputs!$B$16,0)</f>
        <v>0</v>
      </c>
    </row>
    <row r="593" spans="1:5" x14ac:dyDescent="0.25">
      <c r="A593" s="19">
        <f t="shared" si="27"/>
        <v>41633</v>
      </c>
      <c r="B593">
        <f t="shared" si="28"/>
        <v>14</v>
      </c>
      <c r="C593" s="20">
        <f t="array" ref="C593">SUM(IF(MeterData!$D$2:$D$200=DAY($A593),MeterData!$S$2:$S$200,0))</f>
        <v>482515.20000000001</v>
      </c>
      <c r="D593">
        <f t="shared" si="29"/>
        <v>482.51519999999999</v>
      </c>
      <c r="E593">
        <f>IF(D593&gt;Inputs!$B$16,D593-Inputs!$B$16,0)</f>
        <v>0</v>
      </c>
    </row>
    <row r="594" spans="1:5" x14ac:dyDescent="0.25">
      <c r="A594" s="19">
        <f t="shared" si="27"/>
        <v>41633</v>
      </c>
      <c r="B594">
        <f t="shared" si="28"/>
        <v>15</v>
      </c>
      <c r="C594" s="20">
        <f t="array" ref="C594">SUM(IF(MeterData!$D$2:$D$200=DAY($A594),MeterData!$T$2:$T$200,0))</f>
        <v>483091.19999999995</v>
      </c>
      <c r="D594">
        <f t="shared" si="29"/>
        <v>483.09119999999996</v>
      </c>
      <c r="E594">
        <f>IF(D594&gt;Inputs!$B$16,D594-Inputs!$B$16,0)</f>
        <v>0</v>
      </c>
    </row>
    <row r="595" spans="1:5" x14ac:dyDescent="0.25">
      <c r="A595" s="19">
        <f t="shared" si="27"/>
        <v>41633</v>
      </c>
      <c r="B595">
        <f t="shared" si="28"/>
        <v>16</v>
      </c>
      <c r="C595" s="20">
        <f t="array" ref="C595">SUM(IF(MeterData!$D$2:$D$200=DAY($A595),MeterData!$U$2:$U$200,0))</f>
        <v>482227.20000000001</v>
      </c>
      <c r="D595">
        <f t="shared" si="29"/>
        <v>482.22720000000004</v>
      </c>
      <c r="E595">
        <f>IF(D595&gt;Inputs!$B$16,D595-Inputs!$B$16,0)</f>
        <v>0</v>
      </c>
    </row>
    <row r="596" spans="1:5" x14ac:dyDescent="0.25">
      <c r="A596" s="19">
        <f t="shared" si="27"/>
        <v>41633</v>
      </c>
      <c r="B596">
        <f t="shared" si="28"/>
        <v>17</v>
      </c>
      <c r="C596" s="20">
        <f t="array" ref="C596">SUM(IF(MeterData!$D$2:$D$200=DAY($A596),MeterData!$V$2:$V$200,0))</f>
        <v>485510.39999999997</v>
      </c>
      <c r="D596">
        <f t="shared" si="29"/>
        <v>485.51039999999995</v>
      </c>
      <c r="E596">
        <f>IF(D596&gt;Inputs!$B$16,D596-Inputs!$B$16,0)</f>
        <v>0</v>
      </c>
    </row>
    <row r="597" spans="1:5" x14ac:dyDescent="0.25">
      <c r="A597" s="19">
        <f t="shared" si="27"/>
        <v>41633</v>
      </c>
      <c r="B597">
        <f t="shared" si="28"/>
        <v>18</v>
      </c>
      <c r="C597" s="20">
        <f t="array" ref="C597">SUM(IF(MeterData!$D$2:$D$200=DAY($A597),MeterData!$W$2:$W$200,0))</f>
        <v>486950.40000000002</v>
      </c>
      <c r="D597">
        <f t="shared" si="29"/>
        <v>486.9504</v>
      </c>
      <c r="E597">
        <f>IF(D597&gt;Inputs!$B$16,D597-Inputs!$B$16,0)</f>
        <v>0</v>
      </c>
    </row>
    <row r="598" spans="1:5" x14ac:dyDescent="0.25">
      <c r="A598" s="19">
        <f t="shared" si="27"/>
        <v>41633</v>
      </c>
      <c r="B598">
        <f t="shared" si="28"/>
        <v>19</v>
      </c>
      <c r="C598" s="20">
        <f t="array" ref="C598">SUM(IF(MeterData!$D$2:$D$200=DAY($A598),MeterData!$X$2:$X$200,0))</f>
        <v>485337.59999999998</v>
      </c>
      <c r="D598">
        <f t="shared" si="29"/>
        <v>485.33759999999995</v>
      </c>
      <c r="E598">
        <f>IF(D598&gt;Inputs!$B$16,D598-Inputs!$B$16,0)</f>
        <v>0</v>
      </c>
    </row>
    <row r="599" spans="1:5" x14ac:dyDescent="0.25">
      <c r="A599" s="19">
        <f t="shared" si="27"/>
        <v>41633</v>
      </c>
      <c r="B599">
        <f t="shared" si="28"/>
        <v>20</v>
      </c>
      <c r="C599" s="20">
        <f t="array" ref="C599">SUM(IF(MeterData!$D$2:$D$200=DAY($A599),MeterData!$Y$2:$Y$200,0))</f>
        <v>483321.59999999998</v>
      </c>
      <c r="D599">
        <f t="shared" si="29"/>
        <v>483.32159999999999</v>
      </c>
      <c r="E599">
        <f>IF(D599&gt;Inputs!$B$16,D599-Inputs!$B$16,0)</f>
        <v>0</v>
      </c>
    </row>
    <row r="600" spans="1:5" x14ac:dyDescent="0.25">
      <c r="A600" s="19">
        <f t="shared" si="27"/>
        <v>41633</v>
      </c>
      <c r="B600">
        <f t="shared" si="28"/>
        <v>21</v>
      </c>
      <c r="C600" s="20">
        <f t="array" ref="C600">SUM(IF(MeterData!$D$2:$D$200=DAY($A600),MeterData!$Z$2:$Z$200,0))</f>
        <v>485913.59999999998</v>
      </c>
      <c r="D600">
        <f t="shared" si="29"/>
        <v>485.91359999999997</v>
      </c>
      <c r="E600">
        <f>IF(D600&gt;Inputs!$B$16,D600-Inputs!$B$16,0)</f>
        <v>0</v>
      </c>
    </row>
    <row r="601" spans="1:5" x14ac:dyDescent="0.25">
      <c r="A601" s="19">
        <f t="shared" si="27"/>
        <v>41633</v>
      </c>
      <c r="B601">
        <f t="shared" si="28"/>
        <v>22</v>
      </c>
      <c r="C601" s="20">
        <f t="array" ref="C601">SUM(IF(MeterData!$D$2:$D$200=DAY($A601),MeterData!$AA$2:$AA$200,0))</f>
        <v>487987.20000000001</v>
      </c>
      <c r="D601">
        <f t="shared" si="29"/>
        <v>487.98720000000003</v>
      </c>
      <c r="E601">
        <f>IF(D601&gt;Inputs!$B$16,D601-Inputs!$B$16,0)</f>
        <v>0</v>
      </c>
    </row>
    <row r="602" spans="1:5" x14ac:dyDescent="0.25">
      <c r="A602" s="19">
        <f t="shared" si="27"/>
        <v>41633</v>
      </c>
      <c r="B602">
        <f t="shared" si="28"/>
        <v>23</v>
      </c>
      <c r="C602" s="20">
        <f t="array" ref="C602">SUM(IF(MeterData!$D$2:$D$200=DAY($A602),MeterData!$AB$2:$AB$200,0))</f>
        <v>485337.59999999998</v>
      </c>
      <c r="D602">
        <f t="shared" si="29"/>
        <v>485.33759999999995</v>
      </c>
      <c r="E602">
        <f>IF(D602&gt;Inputs!$B$16,D602-Inputs!$B$16,0)</f>
        <v>0</v>
      </c>
    </row>
    <row r="603" spans="1:5" x14ac:dyDescent="0.25">
      <c r="A603" s="19">
        <f t="shared" si="27"/>
        <v>41633</v>
      </c>
      <c r="B603">
        <f t="shared" si="28"/>
        <v>24</v>
      </c>
      <c r="C603" s="20">
        <f t="array" ref="C603">SUM(IF(MeterData!$D$2:$D$200=DAY($A603),MeterData!$AC$2:$AC$200,0))</f>
        <v>483955.20000000001</v>
      </c>
      <c r="D603">
        <f t="shared" si="29"/>
        <v>483.95519999999999</v>
      </c>
      <c r="E603">
        <f>IF(D603&gt;Inputs!$B$16,D603-Inputs!$B$16,0)</f>
        <v>0</v>
      </c>
    </row>
    <row r="604" spans="1:5" x14ac:dyDescent="0.25">
      <c r="A604" s="19">
        <f t="shared" si="27"/>
        <v>41634</v>
      </c>
      <c r="B604">
        <f t="shared" si="28"/>
        <v>1</v>
      </c>
      <c r="C604" s="20">
        <f t="array" ref="C604">SUM(IF(MeterData!$D$2:$D$200=DAY($A604),MeterData!$F$2:$F$200,0))</f>
        <v>486489.59999999998</v>
      </c>
      <c r="D604">
        <f t="shared" si="29"/>
        <v>486.4896</v>
      </c>
      <c r="E604">
        <f>IF(D604&gt;Inputs!$B$16,D604-Inputs!$B$16,0)</f>
        <v>0</v>
      </c>
    </row>
    <row r="605" spans="1:5" x14ac:dyDescent="0.25">
      <c r="A605" s="19">
        <f t="shared" ref="A605:A668" si="30">A581+1</f>
        <v>41634</v>
      </c>
      <c r="B605">
        <f t="shared" ref="B605:B668" si="31">B581</f>
        <v>2</v>
      </c>
      <c r="C605" s="20">
        <f t="array" ref="C605">SUM(IF(MeterData!$D$2:$D$200=DAY($A605),MeterData!$G$2:$G$200,0))</f>
        <v>486259.20000000001</v>
      </c>
      <c r="D605">
        <f t="shared" si="29"/>
        <v>486.25920000000002</v>
      </c>
      <c r="E605">
        <f>IF(D605&gt;Inputs!$B$16,D605-Inputs!$B$16,0)</f>
        <v>0</v>
      </c>
    </row>
    <row r="606" spans="1:5" x14ac:dyDescent="0.25">
      <c r="A606" s="19">
        <f t="shared" si="30"/>
        <v>41634</v>
      </c>
      <c r="B606">
        <f t="shared" si="31"/>
        <v>3</v>
      </c>
      <c r="C606" s="20">
        <f t="array" ref="C606">SUM(IF(MeterData!$D$2:$D$200=DAY($A606),MeterData!$H$2:$H$200,0))</f>
        <v>487353.59999999998</v>
      </c>
      <c r="D606">
        <f t="shared" si="29"/>
        <v>487.35359999999997</v>
      </c>
      <c r="E606">
        <f>IF(D606&gt;Inputs!$B$16,D606-Inputs!$B$16,0)</f>
        <v>0</v>
      </c>
    </row>
    <row r="607" spans="1:5" x14ac:dyDescent="0.25">
      <c r="A607" s="19">
        <f t="shared" si="30"/>
        <v>41634</v>
      </c>
      <c r="B607">
        <f t="shared" si="31"/>
        <v>4</v>
      </c>
      <c r="C607" s="20">
        <f t="array" ref="C607">SUM(IF(MeterData!$D$2:$D$200=DAY($A607),MeterData!$I$2:$I$200,0))</f>
        <v>474278.39999999997</v>
      </c>
      <c r="D607">
        <f t="shared" si="29"/>
        <v>474.27839999999998</v>
      </c>
      <c r="E607">
        <f>IF(D607&gt;Inputs!$B$16,D607-Inputs!$B$16,0)</f>
        <v>0</v>
      </c>
    </row>
    <row r="608" spans="1:5" x14ac:dyDescent="0.25">
      <c r="A608" s="19">
        <f t="shared" si="30"/>
        <v>41634</v>
      </c>
      <c r="B608">
        <f t="shared" si="31"/>
        <v>5</v>
      </c>
      <c r="C608" s="20">
        <f t="array" ref="C608">SUM(IF(MeterData!$D$2:$D$200=DAY($A608),MeterData!$J$2:$J$200,0))</f>
        <v>456710.40000000002</v>
      </c>
      <c r="D608">
        <f t="shared" si="29"/>
        <v>456.71040000000005</v>
      </c>
      <c r="E608">
        <f>IF(D608&gt;Inputs!$B$16,D608-Inputs!$B$16,0)</f>
        <v>0</v>
      </c>
    </row>
    <row r="609" spans="1:5" x14ac:dyDescent="0.25">
      <c r="A609" s="19">
        <f t="shared" si="30"/>
        <v>41634</v>
      </c>
      <c r="B609">
        <f t="shared" si="31"/>
        <v>6</v>
      </c>
      <c r="C609" s="20">
        <f t="array" ref="C609">SUM(IF(MeterData!$D$2:$D$200=DAY($A609),MeterData!$K$2:$K$200,0))</f>
        <v>484416</v>
      </c>
      <c r="D609">
        <f t="shared" si="29"/>
        <v>484.416</v>
      </c>
      <c r="E609">
        <f>IF(D609&gt;Inputs!$B$16,D609-Inputs!$B$16,0)</f>
        <v>0</v>
      </c>
    </row>
    <row r="610" spans="1:5" x14ac:dyDescent="0.25">
      <c r="A610" s="19">
        <f t="shared" si="30"/>
        <v>41634</v>
      </c>
      <c r="B610">
        <f t="shared" si="31"/>
        <v>7</v>
      </c>
      <c r="C610" s="20">
        <f t="array" ref="C610">SUM(IF(MeterData!$D$2:$D$200=DAY($A610),MeterData!$L$2:$L$200,0))</f>
        <v>485395.20000000001</v>
      </c>
      <c r="D610">
        <f t="shared" si="29"/>
        <v>485.39519999999999</v>
      </c>
      <c r="E610">
        <f>IF(D610&gt;Inputs!$B$16,D610-Inputs!$B$16,0)</f>
        <v>0</v>
      </c>
    </row>
    <row r="611" spans="1:5" x14ac:dyDescent="0.25">
      <c r="A611" s="19">
        <f t="shared" si="30"/>
        <v>41634</v>
      </c>
      <c r="B611">
        <f t="shared" si="31"/>
        <v>8</v>
      </c>
      <c r="C611" s="20">
        <f t="array" ref="C611">SUM(IF(MeterData!$D$2:$D$200=DAY($A611),MeterData!$M$2:$M$200,0))</f>
        <v>482515.19999999995</v>
      </c>
      <c r="D611">
        <f t="shared" si="29"/>
        <v>482.51519999999994</v>
      </c>
      <c r="E611">
        <f>IF(D611&gt;Inputs!$B$16,D611-Inputs!$B$16,0)</f>
        <v>0</v>
      </c>
    </row>
    <row r="612" spans="1:5" x14ac:dyDescent="0.25">
      <c r="A612" s="19">
        <f t="shared" si="30"/>
        <v>41634</v>
      </c>
      <c r="B612">
        <f t="shared" si="31"/>
        <v>9</v>
      </c>
      <c r="C612" s="20">
        <f t="array" ref="C612">SUM(IF(MeterData!$D$2:$D$200=DAY($A612),MeterData!$N$2:$N$200,0))</f>
        <v>483321.60000000003</v>
      </c>
      <c r="D612">
        <f t="shared" si="29"/>
        <v>483.32160000000005</v>
      </c>
      <c r="E612">
        <f>IF(D612&gt;Inputs!$B$16,D612-Inputs!$B$16,0)</f>
        <v>0</v>
      </c>
    </row>
    <row r="613" spans="1:5" x14ac:dyDescent="0.25">
      <c r="A613" s="19">
        <f t="shared" si="30"/>
        <v>41634</v>
      </c>
      <c r="B613">
        <f t="shared" si="31"/>
        <v>10</v>
      </c>
      <c r="C613" s="20">
        <f t="array" ref="C613">SUM(IF(MeterData!$D$2:$D$200=DAY($A613),MeterData!$O$2:$O$200,0))</f>
        <v>485913.60000000003</v>
      </c>
      <c r="D613">
        <f t="shared" si="29"/>
        <v>485.91360000000003</v>
      </c>
      <c r="E613">
        <f>IF(D613&gt;Inputs!$B$16,D613-Inputs!$B$16,0)</f>
        <v>0</v>
      </c>
    </row>
    <row r="614" spans="1:5" x14ac:dyDescent="0.25">
      <c r="A614" s="19">
        <f t="shared" si="30"/>
        <v>41634</v>
      </c>
      <c r="B614">
        <f t="shared" si="31"/>
        <v>11</v>
      </c>
      <c r="C614" s="20">
        <f t="array" ref="C614">SUM(IF(MeterData!$D$2:$D$200=DAY($A614),MeterData!$P$2:$P$200,0))</f>
        <v>486950.40000000002</v>
      </c>
      <c r="D614">
        <f t="shared" si="29"/>
        <v>486.9504</v>
      </c>
      <c r="E614">
        <f>IF(D614&gt;Inputs!$B$16,D614-Inputs!$B$16,0)</f>
        <v>0</v>
      </c>
    </row>
    <row r="615" spans="1:5" x14ac:dyDescent="0.25">
      <c r="A615" s="19">
        <f t="shared" si="30"/>
        <v>41634</v>
      </c>
      <c r="B615">
        <f t="shared" si="31"/>
        <v>12</v>
      </c>
      <c r="C615" s="20">
        <f t="array" ref="C615">SUM(IF(MeterData!$D$2:$D$200=DAY($A615),MeterData!$Q$2:$Q$200,0))</f>
        <v>486259.20000000007</v>
      </c>
      <c r="D615">
        <f t="shared" si="29"/>
        <v>486.25920000000008</v>
      </c>
      <c r="E615">
        <f>IF(D615&gt;Inputs!$B$16,D615-Inputs!$B$16,0)</f>
        <v>0</v>
      </c>
    </row>
    <row r="616" spans="1:5" x14ac:dyDescent="0.25">
      <c r="A616" s="19">
        <f t="shared" si="30"/>
        <v>41634</v>
      </c>
      <c r="B616">
        <f t="shared" si="31"/>
        <v>13</v>
      </c>
      <c r="C616" s="20">
        <f t="array" ref="C616">SUM(IF(MeterData!$D$2:$D$200=DAY($A616),MeterData!$R$2:$R$200,0))</f>
        <v>487468.79999999999</v>
      </c>
      <c r="D616">
        <f t="shared" si="29"/>
        <v>487.46879999999999</v>
      </c>
      <c r="E616">
        <f>IF(D616&gt;Inputs!$B$16,D616-Inputs!$B$16,0)</f>
        <v>0</v>
      </c>
    </row>
    <row r="617" spans="1:5" x14ac:dyDescent="0.25">
      <c r="A617" s="19">
        <f t="shared" si="30"/>
        <v>41634</v>
      </c>
      <c r="B617">
        <f t="shared" si="31"/>
        <v>14</v>
      </c>
      <c r="C617" s="20">
        <f t="array" ref="C617">SUM(IF(MeterData!$D$2:$D$200=DAY($A617),MeterData!$S$2:$S$200,0))</f>
        <v>487180.79999999999</v>
      </c>
      <c r="D617">
        <f t="shared" si="29"/>
        <v>487.18079999999998</v>
      </c>
      <c r="E617">
        <f>IF(D617&gt;Inputs!$B$16,D617-Inputs!$B$16,0)</f>
        <v>0</v>
      </c>
    </row>
    <row r="618" spans="1:5" x14ac:dyDescent="0.25">
      <c r="A618" s="19">
        <f t="shared" si="30"/>
        <v>41634</v>
      </c>
      <c r="B618">
        <f t="shared" si="31"/>
        <v>15</v>
      </c>
      <c r="C618" s="20">
        <f t="array" ref="C618">SUM(IF(MeterData!$D$2:$D$200=DAY($A618),MeterData!$T$2:$T$200,0))</f>
        <v>487353.59999999998</v>
      </c>
      <c r="D618">
        <f t="shared" si="29"/>
        <v>487.35359999999997</v>
      </c>
      <c r="E618">
        <f>IF(D618&gt;Inputs!$B$16,D618-Inputs!$B$16,0)</f>
        <v>0</v>
      </c>
    </row>
    <row r="619" spans="1:5" x14ac:dyDescent="0.25">
      <c r="A619" s="19">
        <f t="shared" si="30"/>
        <v>41634</v>
      </c>
      <c r="B619">
        <f t="shared" si="31"/>
        <v>16</v>
      </c>
      <c r="C619" s="20">
        <f t="array" ref="C619">SUM(IF(MeterData!$D$2:$D$200=DAY($A619),MeterData!$U$2:$U$200,0))</f>
        <v>486316.79999999999</v>
      </c>
      <c r="D619">
        <f t="shared" si="29"/>
        <v>486.3168</v>
      </c>
      <c r="E619">
        <f>IF(D619&gt;Inputs!$B$16,D619-Inputs!$B$16,0)</f>
        <v>0</v>
      </c>
    </row>
    <row r="620" spans="1:5" x14ac:dyDescent="0.25">
      <c r="A620" s="19">
        <f t="shared" si="30"/>
        <v>41634</v>
      </c>
      <c r="B620">
        <f t="shared" si="31"/>
        <v>17</v>
      </c>
      <c r="C620" s="20">
        <f t="array" ref="C620">SUM(IF(MeterData!$D$2:$D$200=DAY($A620),MeterData!$V$2:$V$200,0))</f>
        <v>486374.39999999991</v>
      </c>
      <c r="D620">
        <f t="shared" si="29"/>
        <v>486.37439999999992</v>
      </c>
      <c r="E620">
        <f>IF(D620&gt;Inputs!$B$16,D620-Inputs!$B$16,0)</f>
        <v>0</v>
      </c>
    </row>
    <row r="621" spans="1:5" x14ac:dyDescent="0.25">
      <c r="A621" s="19">
        <f t="shared" si="30"/>
        <v>41634</v>
      </c>
      <c r="B621">
        <f t="shared" si="31"/>
        <v>18</v>
      </c>
      <c r="C621" s="20">
        <f t="array" ref="C621">SUM(IF(MeterData!$D$2:$D$200=DAY($A621),MeterData!$W$2:$W$200,0))</f>
        <v>485510.39999999997</v>
      </c>
      <c r="D621">
        <f t="shared" si="29"/>
        <v>485.51039999999995</v>
      </c>
      <c r="E621">
        <f>IF(D621&gt;Inputs!$B$16,D621-Inputs!$B$16,0)</f>
        <v>0</v>
      </c>
    </row>
    <row r="622" spans="1:5" x14ac:dyDescent="0.25">
      <c r="A622" s="19">
        <f t="shared" si="30"/>
        <v>41634</v>
      </c>
      <c r="B622">
        <f t="shared" si="31"/>
        <v>19</v>
      </c>
      <c r="C622" s="20">
        <f t="array" ref="C622">SUM(IF(MeterData!$D$2:$D$200=DAY($A622),MeterData!$X$2:$X$200,0))</f>
        <v>485798.40000000002</v>
      </c>
      <c r="D622">
        <f t="shared" si="29"/>
        <v>485.79840000000002</v>
      </c>
      <c r="E622">
        <f>IF(D622&gt;Inputs!$B$16,D622-Inputs!$B$16,0)</f>
        <v>0</v>
      </c>
    </row>
    <row r="623" spans="1:5" x14ac:dyDescent="0.25">
      <c r="A623" s="19">
        <f t="shared" si="30"/>
        <v>41634</v>
      </c>
      <c r="B623">
        <f t="shared" si="31"/>
        <v>20</v>
      </c>
      <c r="C623" s="20">
        <f t="array" ref="C623">SUM(IF(MeterData!$D$2:$D$200=DAY($A623),MeterData!$Y$2:$Y$200,0))</f>
        <v>484185.59999999998</v>
      </c>
      <c r="D623">
        <f t="shared" si="29"/>
        <v>484.18559999999997</v>
      </c>
      <c r="E623">
        <f>IF(D623&gt;Inputs!$B$16,D623-Inputs!$B$16,0)</f>
        <v>0</v>
      </c>
    </row>
    <row r="624" spans="1:5" x14ac:dyDescent="0.25">
      <c r="A624" s="19">
        <f t="shared" si="30"/>
        <v>41634</v>
      </c>
      <c r="B624">
        <f t="shared" si="31"/>
        <v>21</v>
      </c>
      <c r="C624" s="20">
        <f t="array" ref="C624">SUM(IF(MeterData!$D$2:$D$200=DAY($A624),MeterData!$Z$2:$Z$200,0))</f>
        <v>483955.19999999995</v>
      </c>
      <c r="D624">
        <f t="shared" si="29"/>
        <v>483.95519999999993</v>
      </c>
      <c r="E624">
        <f>IF(D624&gt;Inputs!$B$16,D624-Inputs!$B$16,0)</f>
        <v>0</v>
      </c>
    </row>
    <row r="625" spans="1:5" x14ac:dyDescent="0.25">
      <c r="A625" s="19">
        <f t="shared" si="30"/>
        <v>41634</v>
      </c>
      <c r="B625">
        <f t="shared" si="31"/>
        <v>22</v>
      </c>
      <c r="C625" s="20">
        <f t="array" ref="C625">SUM(IF(MeterData!$D$2:$D$200=DAY($A625),MeterData!$AA$2:$AA$200,0))</f>
        <v>489772.79999999999</v>
      </c>
      <c r="D625">
        <f t="shared" si="29"/>
        <v>489.77279999999996</v>
      </c>
      <c r="E625">
        <f>IF(D625&gt;Inputs!$B$16,D625-Inputs!$B$16,0)</f>
        <v>0</v>
      </c>
    </row>
    <row r="626" spans="1:5" x14ac:dyDescent="0.25">
      <c r="A626" s="19">
        <f t="shared" si="30"/>
        <v>41634</v>
      </c>
      <c r="B626">
        <f t="shared" si="31"/>
        <v>23</v>
      </c>
      <c r="C626" s="20">
        <f t="array" ref="C626">SUM(IF(MeterData!$D$2:$D$200=DAY($A626),MeterData!$AB$2:$AB$200,0))</f>
        <v>487929.59999999998</v>
      </c>
      <c r="D626">
        <f t="shared" si="29"/>
        <v>487.92959999999999</v>
      </c>
      <c r="E626">
        <f>IF(D626&gt;Inputs!$B$16,D626-Inputs!$B$16,0)</f>
        <v>0</v>
      </c>
    </row>
    <row r="627" spans="1:5" x14ac:dyDescent="0.25">
      <c r="A627" s="19">
        <f t="shared" si="30"/>
        <v>41634</v>
      </c>
      <c r="B627">
        <f t="shared" si="31"/>
        <v>24</v>
      </c>
      <c r="C627" s="20">
        <f t="array" ref="C627">SUM(IF(MeterData!$D$2:$D$200=DAY($A627),MeterData!$AC$2:$AC$200,0))</f>
        <v>486259.20000000001</v>
      </c>
      <c r="D627">
        <f t="shared" si="29"/>
        <v>486.25920000000002</v>
      </c>
      <c r="E627">
        <f>IF(D627&gt;Inputs!$B$16,D627-Inputs!$B$16,0)</f>
        <v>0</v>
      </c>
    </row>
    <row r="628" spans="1:5" x14ac:dyDescent="0.25">
      <c r="A628" s="19">
        <f t="shared" si="30"/>
        <v>41635</v>
      </c>
      <c r="B628">
        <f t="shared" si="31"/>
        <v>1</v>
      </c>
      <c r="C628" s="20">
        <f t="array" ref="C628">SUM(IF(MeterData!$D$2:$D$200=DAY($A628),MeterData!$F$2:$F$200,0))</f>
        <v>485395.20000000001</v>
      </c>
      <c r="D628">
        <f t="shared" si="29"/>
        <v>485.39519999999999</v>
      </c>
      <c r="E628">
        <f>IF(D628&gt;Inputs!$B$16,D628-Inputs!$B$16,0)</f>
        <v>0</v>
      </c>
    </row>
    <row r="629" spans="1:5" x14ac:dyDescent="0.25">
      <c r="A629" s="19">
        <f t="shared" si="30"/>
        <v>41635</v>
      </c>
      <c r="B629">
        <f t="shared" si="31"/>
        <v>2</v>
      </c>
      <c r="C629" s="20">
        <f t="array" ref="C629">SUM(IF(MeterData!$D$2:$D$200=DAY($A629),MeterData!$G$2:$G$200,0))</f>
        <v>484819.20000000007</v>
      </c>
      <c r="D629">
        <f t="shared" si="29"/>
        <v>484.81920000000008</v>
      </c>
      <c r="E629">
        <f>IF(D629&gt;Inputs!$B$16,D629-Inputs!$B$16,0)</f>
        <v>0</v>
      </c>
    </row>
    <row r="630" spans="1:5" x14ac:dyDescent="0.25">
      <c r="A630" s="19">
        <f t="shared" si="30"/>
        <v>41635</v>
      </c>
      <c r="B630">
        <f t="shared" si="31"/>
        <v>3</v>
      </c>
      <c r="C630" s="20">
        <f t="array" ref="C630">SUM(IF(MeterData!$D$2:$D$200=DAY($A630),MeterData!$H$2:$H$200,0))</f>
        <v>484070.40000000002</v>
      </c>
      <c r="D630">
        <f t="shared" si="29"/>
        <v>484.07040000000001</v>
      </c>
      <c r="E630">
        <f>IF(D630&gt;Inputs!$B$16,D630-Inputs!$B$16,0)</f>
        <v>0</v>
      </c>
    </row>
    <row r="631" spans="1:5" x14ac:dyDescent="0.25">
      <c r="A631" s="19">
        <f t="shared" si="30"/>
        <v>41635</v>
      </c>
      <c r="B631">
        <f t="shared" si="31"/>
        <v>4</v>
      </c>
      <c r="C631" s="20">
        <f t="array" ref="C631">SUM(IF(MeterData!$D$2:$D$200=DAY($A631),MeterData!$I$2:$I$200,0))</f>
        <v>486086.39999999997</v>
      </c>
      <c r="D631">
        <f t="shared" si="29"/>
        <v>486.08639999999997</v>
      </c>
      <c r="E631">
        <f>IF(D631&gt;Inputs!$B$16,D631-Inputs!$B$16,0)</f>
        <v>0</v>
      </c>
    </row>
    <row r="632" spans="1:5" x14ac:dyDescent="0.25">
      <c r="A632" s="19">
        <f t="shared" si="30"/>
        <v>41635</v>
      </c>
      <c r="B632">
        <f t="shared" si="31"/>
        <v>5</v>
      </c>
      <c r="C632" s="20">
        <f t="array" ref="C632">SUM(IF(MeterData!$D$2:$D$200=DAY($A632),MeterData!$J$2:$J$200,0))</f>
        <v>482054.40000000002</v>
      </c>
      <c r="D632">
        <f t="shared" si="29"/>
        <v>482.05440000000004</v>
      </c>
      <c r="E632">
        <f>IF(D632&gt;Inputs!$B$16,D632-Inputs!$B$16,0)</f>
        <v>0</v>
      </c>
    </row>
    <row r="633" spans="1:5" x14ac:dyDescent="0.25">
      <c r="A633" s="19">
        <f t="shared" si="30"/>
        <v>41635</v>
      </c>
      <c r="B633">
        <f t="shared" si="31"/>
        <v>6</v>
      </c>
      <c r="C633" s="20">
        <f t="array" ref="C633">SUM(IF(MeterData!$D$2:$D$200=DAY($A633),MeterData!$K$2:$K$200,0))</f>
        <v>481996.79999999993</v>
      </c>
      <c r="D633">
        <f t="shared" si="29"/>
        <v>481.99679999999995</v>
      </c>
      <c r="E633">
        <f>IF(D633&gt;Inputs!$B$16,D633-Inputs!$B$16,0)</f>
        <v>0</v>
      </c>
    </row>
    <row r="634" spans="1:5" x14ac:dyDescent="0.25">
      <c r="A634" s="19">
        <f t="shared" si="30"/>
        <v>41635</v>
      </c>
      <c r="B634">
        <f t="shared" si="31"/>
        <v>7</v>
      </c>
      <c r="C634" s="20">
        <f t="array" ref="C634">SUM(IF(MeterData!$D$2:$D$200=DAY($A634),MeterData!$L$2:$L$200,0))</f>
        <v>485107.19999999995</v>
      </c>
      <c r="D634">
        <f t="shared" si="29"/>
        <v>485.10719999999998</v>
      </c>
      <c r="E634">
        <f>IF(D634&gt;Inputs!$B$16,D634-Inputs!$B$16,0)</f>
        <v>0</v>
      </c>
    </row>
    <row r="635" spans="1:5" x14ac:dyDescent="0.25">
      <c r="A635" s="19">
        <f t="shared" si="30"/>
        <v>41635</v>
      </c>
      <c r="B635">
        <f t="shared" si="31"/>
        <v>8</v>
      </c>
      <c r="C635" s="20">
        <f t="array" ref="C635">SUM(IF(MeterData!$D$2:$D$200=DAY($A635),MeterData!$M$2:$M$200,0))</f>
        <v>480096</v>
      </c>
      <c r="D635">
        <f t="shared" si="29"/>
        <v>480.096</v>
      </c>
      <c r="E635">
        <f>IF(D635&gt;Inputs!$B$16,D635-Inputs!$B$16,0)</f>
        <v>0</v>
      </c>
    </row>
    <row r="636" spans="1:5" x14ac:dyDescent="0.25">
      <c r="A636" s="19">
        <f t="shared" si="30"/>
        <v>41635</v>
      </c>
      <c r="B636">
        <f t="shared" si="31"/>
        <v>9</v>
      </c>
      <c r="C636" s="20">
        <f t="array" ref="C636">SUM(IF(MeterData!$D$2:$D$200=DAY($A636),MeterData!$N$2:$N$200,0))</f>
        <v>481305.60000000003</v>
      </c>
      <c r="D636">
        <f t="shared" si="29"/>
        <v>481.30560000000003</v>
      </c>
      <c r="E636">
        <f>IF(D636&gt;Inputs!$B$16,D636-Inputs!$B$16,0)</f>
        <v>0</v>
      </c>
    </row>
    <row r="637" spans="1:5" x14ac:dyDescent="0.25">
      <c r="A637" s="19">
        <f t="shared" si="30"/>
        <v>41635</v>
      </c>
      <c r="B637">
        <f t="shared" si="31"/>
        <v>10</v>
      </c>
      <c r="C637" s="20">
        <f t="array" ref="C637">SUM(IF(MeterData!$D$2:$D$200=DAY($A637),MeterData!$O$2:$O$200,0))</f>
        <v>484991.99999999994</v>
      </c>
      <c r="D637">
        <f t="shared" si="29"/>
        <v>484.99199999999996</v>
      </c>
      <c r="E637">
        <f>IF(D637&gt;Inputs!$B$16,D637-Inputs!$B$16,0)</f>
        <v>0</v>
      </c>
    </row>
    <row r="638" spans="1:5" x14ac:dyDescent="0.25">
      <c r="A638" s="19">
        <f t="shared" si="30"/>
        <v>41635</v>
      </c>
      <c r="B638">
        <f t="shared" si="31"/>
        <v>11</v>
      </c>
      <c r="C638" s="20">
        <f t="array" ref="C638">SUM(IF(MeterData!$D$2:$D$200=DAY($A638),MeterData!$P$2:$P$200,0))</f>
        <v>487296</v>
      </c>
      <c r="D638">
        <f t="shared" si="29"/>
        <v>487.29599999999999</v>
      </c>
      <c r="E638">
        <f>IF(D638&gt;Inputs!$B$16,D638-Inputs!$B$16,0)</f>
        <v>0</v>
      </c>
    </row>
    <row r="639" spans="1:5" x14ac:dyDescent="0.25">
      <c r="A639" s="19">
        <f t="shared" si="30"/>
        <v>41635</v>
      </c>
      <c r="B639">
        <f t="shared" si="31"/>
        <v>12</v>
      </c>
      <c r="C639" s="20">
        <f t="array" ref="C639">SUM(IF(MeterData!$D$2:$D$200=DAY($A639),MeterData!$Q$2:$Q$200,0))</f>
        <v>486374.40000000002</v>
      </c>
      <c r="D639">
        <f t="shared" si="29"/>
        <v>486.37440000000004</v>
      </c>
      <c r="E639">
        <f>IF(D639&gt;Inputs!$B$16,D639-Inputs!$B$16,0)</f>
        <v>0</v>
      </c>
    </row>
    <row r="640" spans="1:5" x14ac:dyDescent="0.25">
      <c r="A640" s="19">
        <f t="shared" si="30"/>
        <v>41635</v>
      </c>
      <c r="B640">
        <f t="shared" si="31"/>
        <v>13</v>
      </c>
      <c r="C640" s="20">
        <f t="array" ref="C640">SUM(IF(MeterData!$D$2:$D$200=DAY($A640),MeterData!$R$2:$R$200,0))</f>
        <v>473126.40000000002</v>
      </c>
      <c r="D640">
        <f t="shared" si="29"/>
        <v>473.12640000000005</v>
      </c>
      <c r="E640">
        <f>IF(D640&gt;Inputs!$B$16,D640-Inputs!$B$16,0)</f>
        <v>0</v>
      </c>
    </row>
    <row r="641" spans="1:5" x14ac:dyDescent="0.25">
      <c r="A641" s="19">
        <f t="shared" si="30"/>
        <v>41635</v>
      </c>
      <c r="B641">
        <f t="shared" si="31"/>
        <v>14</v>
      </c>
      <c r="C641" s="20">
        <f t="array" ref="C641">SUM(IF(MeterData!$D$2:$D$200=DAY($A641),MeterData!$S$2:$S$200,0))</f>
        <v>484704</v>
      </c>
      <c r="D641">
        <f t="shared" si="29"/>
        <v>484.70400000000001</v>
      </c>
      <c r="E641">
        <f>IF(D641&gt;Inputs!$B$16,D641-Inputs!$B$16,0)</f>
        <v>0</v>
      </c>
    </row>
    <row r="642" spans="1:5" x14ac:dyDescent="0.25">
      <c r="A642" s="19">
        <f t="shared" si="30"/>
        <v>41635</v>
      </c>
      <c r="B642">
        <f t="shared" si="31"/>
        <v>15</v>
      </c>
      <c r="C642" s="20">
        <f t="array" ref="C642">SUM(IF(MeterData!$D$2:$D$200=DAY($A642),MeterData!$T$2:$T$200,0))</f>
        <v>485337.59999999998</v>
      </c>
      <c r="D642">
        <f t="shared" si="29"/>
        <v>485.33759999999995</v>
      </c>
      <c r="E642">
        <f>IF(D642&gt;Inputs!$B$16,D642-Inputs!$B$16,0)</f>
        <v>0</v>
      </c>
    </row>
    <row r="643" spans="1:5" x14ac:dyDescent="0.25">
      <c r="A643" s="19">
        <f t="shared" si="30"/>
        <v>41635</v>
      </c>
      <c r="B643">
        <f t="shared" si="31"/>
        <v>16</v>
      </c>
      <c r="C643" s="20">
        <f t="array" ref="C643">SUM(IF(MeterData!$D$2:$D$200=DAY($A643),MeterData!$U$2:$U$200,0))</f>
        <v>483436.79999999999</v>
      </c>
      <c r="D643">
        <f t="shared" si="29"/>
        <v>483.43680000000001</v>
      </c>
      <c r="E643">
        <f>IF(D643&gt;Inputs!$B$16,D643-Inputs!$B$16,0)</f>
        <v>0</v>
      </c>
    </row>
    <row r="644" spans="1:5" x14ac:dyDescent="0.25">
      <c r="A644" s="19">
        <f t="shared" si="30"/>
        <v>41635</v>
      </c>
      <c r="B644">
        <f t="shared" si="31"/>
        <v>17</v>
      </c>
      <c r="C644" s="20">
        <f t="array" ref="C644">SUM(IF(MeterData!$D$2:$D$200=DAY($A644),MeterData!$V$2:$V$200,0))</f>
        <v>485625.59999999998</v>
      </c>
      <c r="D644">
        <f t="shared" si="29"/>
        <v>485.62559999999996</v>
      </c>
      <c r="E644">
        <f>IF(D644&gt;Inputs!$B$16,D644-Inputs!$B$16,0)</f>
        <v>0</v>
      </c>
    </row>
    <row r="645" spans="1:5" x14ac:dyDescent="0.25">
      <c r="A645" s="19">
        <f t="shared" si="30"/>
        <v>41635</v>
      </c>
      <c r="B645">
        <f t="shared" si="31"/>
        <v>18</v>
      </c>
      <c r="C645" s="20">
        <f t="array" ref="C645">SUM(IF(MeterData!$D$2:$D$200=DAY($A645),MeterData!$W$2:$W$200,0))</f>
        <v>488735.99999999994</v>
      </c>
      <c r="D645">
        <f t="shared" ref="D645:D708" si="32">C645/1000</f>
        <v>488.73599999999993</v>
      </c>
      <c r="E645">
        <f>IF(D645&gt;Inputs!$B$16,D645-Inputs!$B$16,0)</f>
        <v>0</v>
      </c>
    </row>
    <row r="646" spans="1:5" x14ac:dyDescent="0.25">
      <c r="A646" s="19">
        <f t="shared" si="30"/>
        <v>41635</v>
      </c>
      <c r="B646">
        <f t="shared" si="31"/>
        <v>19</v>
      </c>
      <c r="C646" s="20">
        <f t="array" ref="C646">SUM(IF(MeterData!$D$2:$D$200=DAY($A646),MeterData!$X$2:$X$200,0))</f>
        <v>486604.80000000005</v>
      </c>
      <c r="D646">
        <f t="shared" si="32"/>
        <v>486.60480000000007</v>
      </c>
      <c r="E646">
        <f>IF(D646&gt;Inputs!$B$16,D646-Inputs!$B$16,0)</f>
        <v>0</v>
      </c>
    </row>
    <row r="647" spans="1:5" x14ac:dyDescent="0.25">
      <c r="A647" s="19">
        <f t="shared" si="30"/>
        <v>41635</v>
      </c>
      <c r="B647">
        <f t="shared" si="31"/>
        <v>20</v>
      </c>
      <c r="C647" s="20">
        <f t="array" ref="C647">SUM(IF(MeterData!$D$2:$D$200=DAY($A647),MeterData!$Y$2:$Y$200,0))</f>
        <v>483206.40000000002</v>
      </c>
      <c r="D647">
        <f t="shared" si="32"/>
        <v>483.20640000000003</v>
      </c>
      <c r="E647">
        <f>IF(D647&gt;Inputs!$B$16,D647-Inputs!$B$16,0)</f>
        <v>0</v>
      </c>
    </row>
    <row r="648" spans="1:5" x14ac:dyDescent="0.25">
      <c r="A648" s="19">
        <f t="shared" si="30"/>
        <v>41635</v>
      </c>
      <c r="B648">
        <f t="shared" si="31"/>
        <v>21</v>
      </c>
      <c r="C648" s="20">
        <f t="array" ref="C648">SUM(IF(MeterData!$D$2:$D$200=DAY($A648),MeterData!$Z$2:$Z$200,0))</f>
        <v>486144</v>
      </c>
      <c r="D648">
        <f t="shared" si="32"/>
        <v>486.14400000000001</v>
      </c>
      <c r="E648">
        <f>IF(D648&gt;Inputs!$B$16,D648-Inputs!$B$16,0)</f>
        <v>0</v>
      </c>
    </row>
    <row r="649" spans="1:5" x14ac:dyDescent="0.25">
      <c r="A649" s="19">
        <f t="shared" si="30"/>
        <v>41635</v>
      </c>
      <c r="B649">
        <f t="shared" si="31"/>
        <v>22</v>
      </c>
      <c r="C649" s="20">
        <f t="array" ref="C649">SUM(IF(MeterData!$D$2:$D$200=DAY($A649),MeterData!$AA$2:$AA$200,0))</f>
        <v>484012.80000000005</v>
      </c>
      <c r="D649">
        <f t="shared" si="32"/>
        <v>484.01280000000003</v>
      </c>
      <c r="E649">
        <f>IF(D649&gt;Inputs!$B$16,D649-Inputs!$B$16,0)</f>
        <v>0</v>
      </c>
    </row>
    <row r="650" spans="1:5" x14ac:dyDescent="0.25">
      <c r="A650" s="19">
        <f t="shared" si="30"/>
        <v>41635</v>
      </c>
      <c r="B650">
        <f t="shared" si="31"/>
        <v>23</v>
      </c>
      <c r="C650" s="20">
        <f t="array" ref="C650">SUM(IF(MeterData!$D$2:$D$200=DAY($A650),MeterData!$AB$2:$AB$200,0))</f>
        <v>483206.40000000002</v>
      </c>
      <c r="D650">
        <f t="shared" si="32"/>
        <v>483.20640000000003</v>
      </c>
      <c r="E650">
        <f>IF(D650&gt;Inputs!$B$16,D650-Inputs!$B$16,0)</f>
        <v>0</v>
      </c>
    </row>
    <row r="651" spans="1:5" x14ac:dyDescent="0.25">
      <c r="A651" s="19">
        <f t="shared" si="30"/>
        <v>41635</v>
      </c>
      <c r="B651">
        <f t="shared" si="31"/>
        <v>24</v>
      </c>
      <c r="C651" s="20">
        <f t="array" ref="C651">SUM(IF(MeterData!$D$2:$D$200=DAY($A651),MeterData!$AC$2:$AC$200,0))</f>
        <v>483782.40000000002</v>
      </c>
      <c r="D651">
        <f t="shared" si="32"/>
        <v>483.7824</v>
      </c>
      <c r="E651">
        <f>IF(D651&gt;Inputs!$B$16,D651-Inputs!$B$16,0)</f>
        <v>0</v>
      </c>
    </row>
    <row r="652" spans="1:5" x14ac:dyDescent="0.25">
      <c r="A652" s="19">
        <f t="shared" si="30"/>
        <v>41636</v>
      </c>
      <c r="B652">
        <f t="shared" si="31"/>
        <v>1</v>
      </c>
      <c r="C652" s="20">
        <f t="array" ref="C652">SUM(IF(MeterData!$D$2:$D$200=DAY($A652),MeterData!$F$2:$F$200,0))</f>
        <v>483955.20000000007</v>
      </c>
      <c r="D652">
        <f t="shared" si="32"/>
        <v>483.95520000000005</v>
      </c>
      <c r="E652">
        <f>IF(D652&gt;Inputs!$B$16,D652-Inputs!$B$16,0)</f>
        <v>0</v>
      </c>
    </row>
    <row r="653" spans="1:5" x14ac:dyDescent="0.25">
      <c r="A653" s="19">
        <f t="shared" si="30"/>
        <v>41636</v>
      </c>
      <c r="B653">
        <f t="shared" si="31"/>
        <v>2</v>
      </c>
      <c r="C653" s="20">
        <f t="array" ref="C653">SUM(IF(MeterData!$D$2:$D$200=DAY($A653),MeterData!$G$2:$G$200,0))</f>
        <v>485625.59999999998</v>
      </c>
      <c r="D653">
        <f t="shared" si="32"/>
        <v>485.62559999999996</v>
      </c>
      <c r="E653">
        <f>IF(D653&gt;Inputs!$B$16,D653-Inputs!$B$16,0)</f>
        <v>0</v>
      </c>
    </row>
    <row r="654" spans="1:5" x14ac:dyDescent="0.25">
      <c r="A654" s="19">
        <f t="shared" si="30"/>
        <v>41636</v>
      </c>
      <c r="B654">
        <f t="shared" si="31"/>
        <v>3</v>
      </c>
      <c r="C654" s="20">
        <f t="array" ref="C654">SUM(IF(MeterData!$D$2:$D$200=DAY($A654),MeterData!$H$2:$H$200,0))</f>
        <v>484588.80000000005</v>
      </c>
      <c r="D654">
        <f t="shared" si="32"/>
        <v>484.58880000000005</v>
      </c>
      <c r="E654">
        <f>IF(D654&gt;Inputs!$B$16,D654-Inputs!$B$16,0)</f>
        <v>0</v>
      </c>
    </row>
    <row r="655" spans="1:5" x14ac:dyDescent="0.25">
      <c r="A655" s="19">
        <f t="shared" si="30"/>
        <v>41636</v>
      </c>
      <c r="B655">
        <f t="shared" si="31"/>
        <v>4</v>
      </c>
      <c r="C655" s="20">
        <f t="array" ref="C655">SUM(IF(MeterData!$D$2:$D$200=DAY($A655),MeterData!$I$2:$I$200,0))</f>
        <v>479635.19999999995</v>
      </c>
      <c r="D655">
        <f t="shared" si="32"/>
        <v>479.63519999999994</v>
      </c>
      <c r="E655">
        <f>IF(D655&gt;Inputs!$B$16,D655-Inputs!$B$16,0)</f>
        <v>0</v>
      </c>
    </row>
    <row r="656" spans="1:5" x14ac:dyDescent="0.25">
      <c r="A656" s="19">
        <f t="shared" si="30"/>
        <v>41636</v>
      </c>
      <c r="B656">
        <f t="shared" si="31"/>
        <v>5</v>
      </c>
      <c r="C656" s="20">
        <f t="array" ref="C656">SUM(IF(MeterData!$D$2:$D$200=DAY($A656),MeterData!$J$2:$J$200,0))</f>
        <v>476064</v>
      </c>
      <c r="D656">
        <f t="shared" si="32"/>
        <v>476.06400000000002</v>
      </c>
      <c r="E656">
        <f>IF(D656&gt;Inputs!$B$16,D656-Inputs!$B$16,0)</f>
        <v>0</v>
      </c>
    </row>
    <row r="657" spans="1:5" x14ac:dyDescent="0.25">
      <c r="A657" s="19">
        <f t="shared" si="30"/>
        <v>41636</v>
      </c>
      <c r="B657">
        <f t="shared" si="31"/>
        <v>6</v>
      </c>
      <c r="C657" s="20">
        <f t="array" ref="C657">SUM(IF(MeterData!$D$2:$D$200=DAY($A657),MeterData!$K$2:$K$200,0))</f>
        <v>486835.19999999995</v>
      </c>
      <c r="D657">
        <f t="shared" si="32"/>
        <v>486.83519999999993</v>
      </c>
      <c r="E657">
        <f>IF(D657&gt;Inputs!$B$16,D657-Inputs!$B$16,0)</f>
        <v>0</v>
      </c>
    </row>
    <row r="658" spans="1:5" x14ac:dyDescent="0.25">
      <c r="A658" s="19">
        <f t="shared" si="30"/>
        <v>41636</v>
      </c>
      <c r="B658">
        <f t="shared" si="31"/>
        <v>7</v>
      </c>
      <c r="C658" s="20">
        <f t="array" ref="C658">SUM(IF(MeterData!$D$2:$D$200=DAY($A658),MeterData!$L$2:$L$200,0))</f>
        <v>482400</v>
      </c>
      <c r="D658">
        <f t="shared" si="32"/>
        <v>482.4</v>
      </c>
      <c r="E658">
        <f>IF(D658&gt;Inputs!$B$16,D658-Inputs!$B$16,0)</f>
        <v>0</v>
      </c>
    </row>
    <row r="659" spans="1:5" x14ac:dyDescent="0.25">
      <c r="A659" s="19">
        <f t="shared" si="30"/>
        <v>41636</v>
      </c>
      <c r="B659">
        <f t="shared" si="31"/>
        <v>8</v>
      </c>
      <c r="C659" s="20">
        <f t="array" ref="C659">SUM(IF(MeterData!$D$2:$D$200=DAY($A659),MeterData!$M$2:$M$200,0))</f>
        <v>482400.00000000006</v>
      </c>
      <c r="D659">
        <f t="shared" si="32"/>
        <v>482.40000000000003</v>
      </c>
      <c r="E659">
        <f>IF(D659&gt;Inputs!$B$16,D659-Inputs!$B$16,0)</f>
        <v>0</v>
      </c>
    </row>
    <row r="660" spans="1:5" x14ac:dyDescent="0.25">
      <c r="A660" s="19">
        <f t="shared" si="30"/>
        <v>41636</v>
      </c>
      <c r="B660">
        <f t="shared" si="31"/>
        <v>9</v>
      </c>
      <c r="C660" s="20">
        <f t="array" ref="C660">SUM(IF(MeterData!$D$2:$D$200=DAY($A660),MeterData!$N$2:$N$200,0))</f>
        <v>484588.79999999999</v>
      </c>
      <c r="D660">
        <f t="shared" si="32"/>
        <v>484.58879999999999</v>
      </c>
      <c r="E660">
        <f>IF(D660&gt;Inputs!$B$16,D660-Inputs!$B$16,0)</f>
        <v>0</v>
      </c>
    </row>
    <row r="661" spans="1:5" x14ac:dyDescent="0.25">
      <c r="A661" s="19">
        <f t="shared" si="30"/>
        <v>41636</v>
      </c>
      <c r="B661">
        <f t="shared" si="31"/>
        <v>10</v>
      </c>
      <c r="C661" s="20">
        <f t="array" ref="C661">SUM(IF(MeterData!$D$2:$D$200=DAY($A661),MeterData!$O$2:$O$200,0))</f>
        <v>487353.60000000003</v>
      </c>
      <c r="D661">
        <f t="shared" si="32"/>
        <v>487.35360000000003</v>
      </c>
      <c r="E661">
        <f>IF(D661&gt;Inputs!$B$16,D661-Inputs!$B$16,0)</f>
        <v>0</v>
      </c>
    </row>
    <row r="662" spans="1:5" x14ac:dyDescent="0.25">
      <c r="A662" s="19">
        <f t="shared" si="30"/>
        <v>41636</v>
      </c>
      <c r="B662">
        <f t="shared" si="31"/>
        <v>11</v>
      </c>
      <c r="C662" s="20">
        <f t="array" ref="C662">SUM(IF(MeterData!$D$2:$D$200=DAY($A662),MeterData!$P$2:$P$200,0))</f>
        <v>484416</v>
      </c>
      <c r="D662">
        <f t="shared" si="32"/>
        <v>484.416</v>
      </c>
      <c r="E662">
        <f>IF(D662&gt;Inputs!$B$16,D662-Inputs!$B$16,0)</f>
        <v>0</v>
      </c>
    </row>
    <row r="663" spans="1:5" x14ac:dyDescent="0.25">
      <c r="A663" s="19">
        <f t="shared" si="30"/>
        <v>41636</v>
      </c>
      <c r="B663">
        <f t="shared" si="31"/>
        <v>12</v>
      </c>
      <c r="C663" s="20">
        <f t="array" ref="C663">SUM(IF(MeterData!$D$2:$D$200=DAY($A663),MeterData!$Q$2:$Q$200,0))</f>
        <v>483724.80000000005</v>
      </c>
      <c r="D663">
        <f t="shared" si="32"/>
        <v>483.72480000000007</v>
      </c>
      <c r="E663">
        <f>IF(D663&gt;Inputs!$B$16,D663-Inputs!$B$16,0)</f>
        <v>0</v>
      </c>
    </row>
    <row r="664" spans="1:5" x14ac:dyDescent="0.25">
      <c r="A664" s="19">
        <f t="shared" si="30"/>
        <v>41636</v>
      </c>
      <c r="B664">
        <f t="shared" si="31"/>
        <v>13</v>
      </c>
      <c r="C664" s="20">
        <f t="array" ref="C664">SUM(IF(MeterData!$D$2:$D$200=DAY($A664),MeterData!$R$2:$R$200,0))</f>
        <v>485740.80000000005</v>
      </c>
      <c r="D664">
        <f t="shared" si="32"/>
        <v>485.74080000000004</v>
      </c>
      <c r="E664">
        <f>IF(D664&gt;Inputs!$B$16,D664-Inputs!$B$16,0)</f>
        <v>0</v>
      </c>
    </row>
    <row r="665" spans="1:5" x14ac:dyDescent="0.25">
      <c r="A665" s="19">
        <f t="shared" si="30"/>
        <v>41636</v>
      </c>
      <c r="B665">
        <f t="shared" si="31"/>
        <v>14</v>
      </c>
      <c r="C665" s="20">
        <f t="array" ref="C665">SUM(IF(MeterData!$D$2:$D$200=DAY($A665),MeterData!$S$2:$S$200,0))</f>
        <v>482745.59999999998</v>
      </c>
      <c r="D665">
        <f t="shared" si="32"/>
        <v>482.74559999999997</v>
      </c>
      <c r="E665">
        <f>IF(D665&gt;Inputs!$B$16,D665-Inputs!$B$16,0)</f>
        <v>0</v>
      </c>
    </row>
    <row r="666" spans="1:5" x14ac:dyDescent="0.25">
      <c r="A666" s="19">
        <f t="shared" si="30"/>
        <v>41636</v>
      </c>
      <c r="B666">
        <f t="shared" si="31"/>
        <v>15</v>
      </c>
      <c r="C666" s="20">
        <f t="array" ref="C666">SUM(IF(MeterData!$D$2:$D$200=DAY($A666),MeterData!$T$2:$T$200,0))</f>
        <v>471801.60000000003</v>
      </c>
      <c r="D666">
        <f t="shared" si="32"/>
        <v>471.80160000000001</v>
      </c>
      <c r="E666">
        <f>IF(D666&gt;Inputs!$B$16,D666-Inputs!$B$16,0)</f>
        <v>0</v>
      </c>
    </row>
    <row r="667" spans="1:5" x14ac:dyDescent="0.25">
      <c r="A667" s="19">
        <f t="shared" si="30"/>
        <v>41636</v>
      </c>
      <c r="B667">
        <f t="shared" si="31"/>
        <v>16</v>
      </c>
      <c r="C667" s="20">
        <f t="array" ref="C667">SUM(IF(MeterData!$D$2:$D$200=DAY($A667),MeterData!$U$2:$U$200,0))</f>
        <v>482918.40000000002</v>
      </c>
      <c r="D667">
        <f t="shared" si="32"/>
        <v>482.91840000000002</v>
      </c>
      <c r="E667">
        <f>IF(D667&gt;Inputs!$B$16,D667-Inputs!$B$16,0)</f>
        <v>0</v>
      </c>
    </row>
    <row r="668" spans="1:5" x14ac:dyDescent="0.25">
      <c r="A668" s="19">
        <f t="shared" si="30"/>
        <v>41636</v>
      </c>
      <c r="B668">
        <f t="shared" si="31"/>
        <v>17</v>
      </c>
      <c r="C668" s="20">
        <f t="array" ref="C668">SUM(IF(MeterData!$D$2:$D$200=DAY($A668),MeterData!$V$2:$V$200,0))</f>
        <v>484934.40000000002</v>
      </c>
      <c r="D668">
        <f t="shared" si="32"/>
        <v>484.93440000000004</v>
      </c>
      <c r="E668">
        <f>IF(D668&gt;Inputs!$B$16,D668-Inputs!$B$16,0)</f>
        <v>0</v>
      </c>
    </row>
    <row r="669" spans="1:5" x14ac:dyDescent="0.25">
      <c r="A669" s="19">
        <f t="shared" ref="A669:A732" si="33">A645+1</f>
        <v>41636</v>
      </c>
      <c r="B669">
        <f t="shared" ref="B669:B723" si="34">B645</f>
        <v>18</v>
      </c>
      <c r="C669" s="20">
        <f t="array" ref="C669">SUM(IF(MeterData!$D$2:$D$200=DAY($A669),MeterData!$W$2:$W$200,0))</f>
        <v>484358.39999999997</v>
      </c>
      <c r="D669">
        <f t="shared" si="32"/>
        <v>484.35839999999996</v>
      </c>
      <c r="E669">
        <f>IF(D669&gt;Inputs!$B$16,D669-Inputs!$B$16,0)</f>
        <v>0</v>
      </c>
    </row>
    <row r="670" spans="1:5" x14ac:dyDescent="0.25">
      <c r="A670" s="19">
        <f t="shared" si="33"/>
        <v>41636</v>
      </c>
      <c r="B670">
        <f t="shared" si="34"/>
        <v>19</v>
      </c>
      <c r="C670" s="20">
        <f t="array" ref="C670">SUM(IF(MeterData!$D$2:$D$200=DAY($A670),MeterData!$X$2:$X$200,0))</f>
        <v>481190.40000000002</v>
      </c>
      <c r="D670">
        <f t="shared" si="32"/>
        <v>481.19040000000001</v>
      </c>
      <c r="E670">
        <f>IF(D670&gt;Inputs!$B$16,D670-Inputs!$B$16,0)</f>
        <v>0</v>
      </c>
    </row>
    <row r="671" spans="1:5" x14ac:dyDescent="0.25">
      <c r="A671" s="19">
        <f t="shared" si="33"/>
        <v>41636</v>
      </c>
      <c r="B671">
        <f t="shared" si="34"/>
        <v>20</v>
      </c>
      <c r="C671" s="20">
        <f t="array" ref="C671">SUM(IF(MeterData!$D$2:$D$200=DAY($A671),MeterData!$Y$2:$Y$200,0))</f>
        <v>479923.20000000001</v>
      </c>
      <c r="D671">
        <f t="shared" si="32"/>
        <v>479.92320000000001</v>
      </c>
      <c r="E671">
        <f>IF(D671&gt;Inputs!$B$16,D671-Inputs!$B$16,0)</f>
        <v>0</v>
      </c>
    </row>
    <row r="672" spans="1:5" x14ac:dyDescent="0.25">
      <c r="A672" s="19">
        <f t="shared" si="33"/>
        <v>41636</v>
      </c>
      <c r="B672">
        <f t="shared" si="34"/>
        <v>21</v>
      </c>
      <c r="C672" s="20">
        <f t="array" ref="C672">SUM(IF(MeterData!$D$2:$D$200=DAY($A672),MeterData!$Z$2:$Z$200,0))</f>
        <v>480268.80000000005</v>
      </c>
      <c r="D672">
        <f t="shared" si="32"/>
        <v>480.26880000000006</v>
      </c>
      <c r="E672">
        <f>IF(D672&gt;Inputs!$B$16,D672-Inputs!$B$16,0)</f>
        <v>0</v>
      </c>
    </row>
    <row r="673" spans="1:5" x14ac:dyDescent="0.25">
      <c r="A673" s="19">
        <f t="shared" si="33"/>
        <v>41636</v>
      </c>
      <c r="B673">
        <f t="shared" si="34"/>
        <v>22</v>
      </c>
      <c r="C673" s="20">
        <f t="array" ref="C673">SUM(IF(MeterData!$D$2:$D$200=DAY($A673),MeterData!$AA$2:$AA$200,0))</f>
        <v>480614.40000000002</v>
      </c>
      <c r="D673">
        <f t="shared" si="32"/>
        <v>480.61440000000005</v>
      </c>
      <c r="E673">
        <f>IF(D673&gt;Inputs!$B$16,D673-Inputs!$B$16,0)</f>
        <v>0</v>
      </c>
    </row>
    <row r="674" spans="1:5" x14ac:dyDescent="0.25">
      <c r="A674" s="19">
        <f t="shared" si="33"/>
        <v>41636</v>
      </c>
      <c r="B674">
        <f t="shared" si="34"/>
        <v>23</v>
      </c>
      <c r="C674" s="20">
        <f t="array" ref="C674">SUM(IF(MeterData!$D$2:$D$200=DAY($A674),MeterData!$AB$2:$AB$200,0))</f>
        <v>461376</v>
      </c>
      <c r="D674">
        <f t="shared" si="32"/>
        <v>461.37599999999998</v>
      </c>
      <c r="E674">
        <f>IF(D674&gt;Inputs!$B$16,D674-Inputs!$B$16,0)</f>
        <v>0</v>
      </c>
    </row>
    <row r="675" spans="1:5" x14ac:dyDescent="0.25">
      <c r="A675" s="19">
        <f t="shared" si="33"/>
        <v>41636</v>
      </c>
      <c r="B675">
        <f t="shared" si="34"/>
        <v>24</v>
      </c>
      <c r="C675" s="20">
        <f t="array" ref="C675">SUM(IF(MeterData!$D$2:$D$200=DAY($A675),MeterData!$AC$2:$AC$200,0))</f>
        <v>479750.39999999997</v>
      </c>
      <c r="D675">
        <f t="shared" si="32"/>
        <v>479.75039999999996</v>
      </c>
      <c r="E675">
        <f>IF(D675&gt;Inputs!$B$16,D675-Inputs!$B$16,0)</f>
        <v>0</v>
      </c>
    </row>
    <row r="676" spans="1:5" x14ac:dyDescent="0.25">
      <c r="A676" s="19">
        <f t="shared" si="33"/>
        <v>41637</v>
      </c>
      <c r="B676">
        <f t="shared" si="34"/>
        <v>1</v>
      </c>
      <c r="C676" s="20">
        <f t="array" ref="C676">SUM(IF(MeterData!$D$2:$D$200=DAY($A676),MeterData!$F$2:$F$200,0))</f>
        <v>480902.39999999997</v>
      </c>
      <c r="D676">
        <f t="shared" si="32"/>
        <v>480.90239999999994</v>
      </c>
      <c r="E676">
        <f>IF(D676&gt;Inputs!$B$16,D676-Inputs!$B$16,0)</f>
        <v>0</v>
      </c>
    </row>
    <row r="677" spans="1:5" x14ac:dyDescent="0.25">
      <c r="A677" s="19">
        <f t="shared" si="33"/>
        <v>41637</v>
      </c>
      <c r="B677">
        <f t="shared" si="34"/>
        <v>2</v>
      </c>
      <c r="C677" s="20">
        <f t="array" ref="C677">SUM(IF(MeterData!$D$2:$D$200=DAY($A677),MeterData!$G$2:$G$200,0))</f>
        <v>471052.80000000005</v>
      </c>
      <c r="D677">
        <f t="shared" si="32"/>
        <v>471.05280000000005</v>
      </c>
      <c r="E677">
        <f>IF(D677&gt;Inputs!$B$16,D677-Inputs!$B$16,0)</f>
        <v>0</v>
      </c>
    </row>
    <row r="678" spans="1:5" x14ac:dyDescent="0.25">
      <c r="A678" s="19">
        <f t="shared" si="33"/>
        <v>41637</v>
      </c>
      <c r="B678">
        <f t="shared" si="34"/>
        <v>3</v>
      </c>
      <c r="C678" s="20">
        <f t="array" ref="C678">SUM(IF(MeterData!$D$2:$D$200=DAY($A678),MeterData!$H$2:$H$200,0))</f>
        <v>480672</v>
      </c>
      <c r="D678">
        <f t="shared" si="32"/>
        <v>480.67200000000003</v>
      </c>
      <c r="E678">
        <f>IF(D678&gt;Inputs!$B$16,D678-Inputs!$B$16,0)</f>
        <v>0</v>
      </c>
    </row>
    <row r="679" spans="1:5" x14ac:dyDescent="0.25">
      <c r="A679" s="19">
        <f t="shared" si="33"/>
        <v>41637</v>
      </c>
      <c r="B679">
        <f t="shared" si="34"/>
        <v>4</v>
      </c>
      <c r="C679" s="20">
        <f t="array" ref="C679">SUM(IF(MeterData!$D$2:$D$200=DAY($A679),MeterData!$I$2:$I$200,0))</f>
        <v>481248.00000000006</v>
      </c>
      <c r="D679">
        <f t="shared" si="32"/>
        <v>481.24800000000005</v>
      </c>
      <c r="E679">
        <f>IF(D679&gt;Inputs!$B$16,D679-Inputs!$B$16,0)</f>
        <v>0</v>
      </c>
    </row>
    <row r="680" spans="1:5" x14ac:dyDescent="0.25">
      <c r="A680" s="19">
        <f t="shared" si="33"/>
        <v>41637</v>
      </c>
      <c r="B680">
        <f t="shared" si="34"/>
        <v>5</v>
      </c>
      <c r="C680" s="20">
        <f t="array" ref="C680">SUM(IF(MeterData!$D$2:$D$200=DAY($A680),MeterData!$J$2:$J$200,0))</f>
        <v>480902.40000000002</v>
      </c>
      <c r="D680">
        <f t="shared" si="32"/>
        <v>480.9024</v>
      </c>
      <c r="E680">
        <f>IF(D680&gt;Inputs!$B$16,D680-Inputs!$B$16,0)</f>
        <v>0</v>
      </c>
    </row>
    <row r="681" spans="1:5" x14ac:dyDescent="0.25">
      <c r="A681" s="19">
        <f t="shared" si="33"/>
        <v>41637</v>
      </c>
      <c r="B681">
        <f t="shared" si="34"/>
        <v>6</v>
      </c>
      <c r="C681" s="20">
        <f t="array" ref="C681">SUM(IF(MeterData!$D$2:$D$200=DAY($A681),MeterData!$K$2:$K$200,0))</f>
        <v>480326.39999999997</v>
      </c>
      <c r="D681">
        <f t="shared" si="32"/>
        <v>480.32639999999998</v>
      </c>
      <c r="E681">
        <f>IF(D681&gt;Inputs!$B$16,D681-Inputs!$B$16,0)</f>
        <v>0</v>
      </c>
    </row>
    <row r="682" spans="1:5" x14ac:dyDescent="0.25">
      <c r="A682" s="19">
        <f t="shared" si="33"/>
        <v>41637</v>
      </c>
      <c r="B682">
        <f t="shared" si="34"/>
        <v>7</v>
      </c>
      <c r="C682" s="20">
        <f t="array" ref="C682">SUM(IF(MeterData!$D$2:$D$200=DAY($A682),MeterData!$L$2:$L$200,0))</f>
        <v>481075.20000000007</v>
      </c>
      <c r="D682">
        <f t="shared" si="32"/>
        <v>481.07520000000005</v>
      </c>
      <c r="E682">
        <f>IF(D682&gt;Inputs!$B$16,D682-Inputs!$B$16,0)</f>
        <v>0</v>
      </c>
    </row>
    <row r="683" spans="1:5" x14ac:dyDescent="0.25">
      <c r="A683" s="19">
        <f t="shared" si="33"/>
        <v>41637</v>
      </c>
      <c r="B683">
        <f t="shared" si="34"/>
        <v>8</v>
      </c>
      <c r="C683" s="20">
        <f t="array" ref="C683">SUM(IF(MeterData!$D$2:$D$200=DAY($A683),MeterData!$M$2:$M$200,0))</f>
        <v>481996.79999999993</v>
      </c>
      <c r="D683">
        <f t="shared" si="32"/>
        <v>481.99679999999995</v>
      </c>
      <c r="E683">
        <f>IF(D683&gt;Inputs!$B$16,D683-Inputs!$B$16,0)</f>
        <v>0</v>
      </c>
    </row>
    <row r="684" spans="1:5" x14ac:dyDescent="0.25">
      <c r="A684" s="19">
        <f t="shared" si="33"/>
        <v>41637</v>
      </c>
      <c r="B684">
        <f t="shared" si="34"/>
        <v>9</v>
      </c>
      <c r="C684" s="20">
        <f t="array" ref="C684">SUM(IF(MeterData!$D$2:$D$200=DAY($A684),MeterData!$N$2:$N$200,0))</f>
        <v>484243.19999999995</v>
      </c>
      <c r="D684">
        <f t="shared" si="32"/>
        <v>484.24319999999994</v>
      </c>
      <c r="E684">
        <f>IF(D684&gt;Inputs!$B$16,D684-Inputs!$B$16,0)</f>
        <v>0</v>
      </c>
    </row>
    <row r="685" spans="1:5" x14ac:dyDescent="0.25">
      <c r="A685" s="19">
        <f t="shared" si="33"/>
        <v>41637</v>
      </c>
      <c r="B685">
        <f t="shared" si="34"/>
        <v>10</v>
      </c>
      <c r="C685" s="20">
        <f t="array" ref="C685">SUM(IF(MeterData!$D$2:$D$200=DAY($A685),MeterData!$O$2:$O$200,0))</f>
        <v>483494.40000000002</v>
      </c>
      <c r="D685">
        <f t="shared" si="32"/>
        <v>483.49440000000004</v>
      </c>
      <c r="E685">
        <f>IF(D685&gt;Inputs!$B$16,D685-Inputs!$B$16,0)</f>
        <v>0</v>
      </c>
    </row>
    <row r="686" spans="1:5" x14ac:dyDescent="0.25">
      <c r="A686" s="19">
        <f t="shared" si="33"/>
        <v>41637</v>
      </c>
      <c r="B686">
        <f t="shared" si="34"/>
        <v>11</v>
      </c>
      <c r="C686" s="20">
        <f t="array" ref="C686">SUM(IF(MeterData!$D$2:$D$200=DAY($A686),MeterData!$P$2:$P$200,0))</f>
        <v>484819.20000000001</v>
      </c>
      <c r="D686">
        <f t="shared" si="32"/>
        <v>484.81920000000002</v>
      </c>
      <c r="E686">
        <f>IF(D686&gt;Inputs!$B$16,D686-Inputs!$B$16,0)</f>
        <v>0</v>
      </c>
    </row>
    <row r="687" spans="1:5" x14ac:dyDescent="0.25">
      <c r="A687" s="19">
        <f t="shared" si="33"/>
        <v>41637</v>
      </c>
      <c r="B687">
        <f t="shared" si="34"/>
        <v>12</v>
      </c>
      <c r="C687" s="20">
        <f t="array" ref="C687">SUM(IF(MeterData!$D$2:$D$200=DAY($A687),MeterData!$Q$2:$Q$200,0))</f>
        <v>487411.20000000001</v>
      </c>
      <c r="D687">
        <f t="shared" si="32"/>
        <v>487.41120000000001</v>
      </c>
      <c r="E687">
        <f>IF(D687&gt;Inputs!$B$16,D687-Inputs!$B$16,0)</f>
        <v>0</v>
      </c>
    </row>
    <row r="688" spans="1:5" x14ac:dyDescent="0.25">
      <c r="A688" s="19">
        <f t="shared" si="33"/>
        <v>41637</v>
      </c>
      <c r="B688">
        <f t="shared" si="34"/>
        <v>13</v>
      </c>
      <c r="C688" s="20">
        <f t="array" ref="C688">SUM(IF(MeterData!$D$2:$D$200=DAY($A688),MeterData!$R$2:$R$200,0))</f>
        <v>484300.80000000005</v>
      </c>
      <c r="D688">
        <f t="shared" si="32"/>
        <v>484.30080000000004</v>
      </c>
      <c r="E688">
        <f>IF(D688&gt;Inputs!$B$16,D688-Inputs!$B$16,0)</f>
        <v>0</v>
      </c>
    </row>
    <row r="689" spans="1:5" x14ac:dyDescent="0.25">
      <c r="A689" s="19">
        <f t="shared" si="33"/>
        <v>41637</v>
      </c>
      <c r="B689">
        <f t="shared" si="34"/>
        <v>14</v>
      </c>
      <c r="C689" s="20">
        <f t="array" ref="C689">SUM(IF(MeterData!$D$2:$D$200=DAY($A689),MeterData!$S$2:$S$200,0))</f>
        <v>483033.59999999998</v>
      </c>
      <c r="D689">
        <f t="shared" si="32"/>
        <v>483.03359999999998</v>
      </c>
      <c r="E689">
        <f>IF(D689&gt;Inputs!$B$16,D689-Inputs!$B$16,0)</f>
        <v>0</v>
      </c>
    </row>
    <row r="690" spans="1:5" x14ac:dyDescent="0.25">
      <c r="A690" s="19">
        <f t="shared" si="33"/>
        <v>41637</v>
      </c>
      <c r="B690">
        <f t="shared" si="34"/>
        <v>15</v>
      </c>
      <c r="C690" s="20">
        <f t="array" ref="C690">SUM(IF(MeterData!$D$2:$D$200=DAY($A690),MeterData!$T$2:$T$200,0))</f>
        <v>483436.79999999999</v>
      </c>
      <c r="D690">
        <f t="shared" si="32"/>
        <v>483.43680000000001</v>
      </c>
      <c r="E690">
        <f>IF(D690&gt;Inputs!$B$16,D690-Inputs!$B$16,0)</f>
        <v>0</v>
      </c>
    </row>
    <row r="691" spans="1:5" x14ac:dyDescent="0.25">
      <c r="A691" s="19">
        <f t="shared" si="33"/>
        <v>41637</v>
      </c>
      <c r="B691">
        <f t="shared" si="34"/>
        <v>16</v>
      </c>
      <c r="C691" s="20">
        <f t="array" ref="C691">SUM(IF(MeterData!$D$2:$D$200=DAY($A691),MeterData!$U$2:$U$200,0))</f>
        <v>483033.59999999998</v>
      </c>
      <c r="D691">
        <f t="shared" si="32"/>
        <v>483.03359999999998</v>
      </c>
      <c r="E691">
        <f>IF(D691&gt;Inputs!$B$16,D691-Inputs!$B$16,0)</f>
        <v>0</v>
      </c>
    </row>
    <row r="692" spans="1:5" x14ac:dyDescent="0.25">
      <c r="A692" s="19">
        <f t="shared" si="33"/>
        <v>41637</v>
      </c>
      <c r="B692">
        <f t="shared" si="34"/>
        <v>17</v>
      </c>
      <c r="C692" s="20">
        <f t="array" ref="C692">SUM(IF(MeterData!$D$2:$D$200=DAY($A692),MeterData!$V$2:$V$200,0))</f>
        <v>482457.59999999998</v>
      </c>
      <c r="D692">
        <f t="shared" si="32"/>
        <v>482.45759999999996</v>
      </c>
      <c r="E692">
        <f>IF(D692&gt;Inputs!$B$16,D692-Inputs!$B$16,0)</f>
        <v>0</v>
      </c>
    </row>
    <row r="693" spans="1:5" x14ac:dyDescent="0.25">
      <c r="A693" s="19">
        <f t="shared" si="33"/>
        <v>41637</v>
      </c>
      <c r="B693">
        <f t="shared" si="34"/>
        <v>18</v>
      </c>
      <c r="C693" s="20">
        <f t="array" ref="C693">SUM(IF(MeterData!$D$2:$D$200=DAY($A693),MeterData!$W$2:$W$200,0))</f>
        <v>482342.40000000002</v>
      </c>
      <c r="D693">
        <f t="shared" si="32"/>
        <v>482.3424</v>
      </c>
      <c r="E693">
        <f>IF(D693&gt;Inputs!$B$16,D693-Inputs!$B$16,0)</f>
        <v>0</v>
      </c>
    </row>
    <row r="694" spans="1:5" x14ac:dyDescent="0.25">
      <c r="A694" s="19">
        <f t="shared" si="33"/>
        <v>41637</v>
      </c>
      <c r="B694">
        <f t="shared" si="34"/>
        <v>19</v>
      </c>
      <c r="C694" s="20">
        <f t="array" ref="C694">SUM(IF(MeterData!$D$2:$D$200=DAY($A694),MeterData!$X$2:$X$200,0))</f>
        <v>481593.59999999998</v>
      </c>
      <c r="D694">
        <f t="shared" si="32"/>
        <v>481.59359999999998</v>
      </c>
      <c r="E694">
        <f>IF(D694&gt;Inputs!$B$16,D694-Inputs!$B$16,0)</f>
        <v>0</v>
      </c>
    </row>
    <row r="695" spans="1:5" x14ac:dyDescent="0.25">
      <c r="A695" s="19">
        <f t="shared" si="33"/>
        <v>41637</v>
      </c>
      <c r="B695">
        <f t="shared" si="34"/>
        <v>20</v>
      </c>
      <c r="C695" s="20">
        <f t="array" ref="C695">SUM(IF(MeterData!$D$2:$D$200=DAY($A695),MeterData!$Y$2:$Y$200,0))</f>
        <v>482457.60000000003</v>
      </c>
      <c r="D695">
        <f t="shared" si="32"/>
        <v>482.45760000000001</v>
      </c>
      <c r="E695">
        <f>IF(D695&gt;Inputs!$B$16,D695-Inputs!$B$16,0)</f>
        <v>0</v>
      </c>
    </row>
    <row r="696" spans="1:5" x14ac:dyDescent="0.25">
      <c r="A696" s="19">
        <f t="shared" si="33"/>
        <v>41637</v>
      </c>
      <c r="B696">
        <f t="shared" si="34"/>
        <v>21</v>
      </c>
      <c r="C696" s="20">
        <f t="array" ref="C696">SUM(IF(MeterData!$D$2:$D$200=DAY($A696),MeterData!$Z$2:$Z$200,0))</f>
        <v>480729.60000000003</v>
      </c>
      <c r="D696">
        <f t="shared" si="32"/>
        <v>480.72960000000006</v>
      </c>
      <c r="E696">
        <f>IF(D696&gt;Inputs!$B$16,D696-Inputs!$B$16,0)</f>
        <v>0</v>
      </c>
    </row>
    <row r="697" spans="1:5" x14ac:dyDescent="0.25">
      <c r="A697" s="19">
        <f t="shared" si="33"/>
        <v>41637</v>
      </c>
      <c r="B697">
        <f t="shared" si="34"/>
        <v>22</v>
      </c>
      <c r="C697" s="20">
        <f t="array" ref="C697">SUM(IF(MeterData!$D$2:$D$200=DAY($A697),MeterData!$AA$2:$AA$200,0))</f>
        <v>480211.19999999995</v>
      </c>
      <c r="D697">
        <f t="shared" si="32"/>
        <v>480.21119999999996</v>
      </c>
      <c r="E697">
        <f>IF(D697&gt;Inputs!$B$16,D697-Inputs!$B$16,0)</f>
        <v>0</v>
      </c>
    </row>
    <row r="698" spans="1:5" x14ac:dyDescent="0.25">
      <c r="A698" s="19">
        <f t="shared" si="33"/>
        <v>41637</v>
      </c>
      <c r="B698">
        <f t="shared" si="34"/>
        <v>23</v>
      </c>
      <c r="C698" s="20">
        <f t="array" ref="C698">SUM(IF(MeterData!$D$2:$D$200=DAY($A698),MeterData!$AB$2:$AB$200,0))</f>
        <v>483840</v>
      </c>
      <c r="D698">
        <f t="shared" si="32"/>
        <v>483.84</v>
      </c>
      <c r="E698">
        <f>IF(D698&gt;Inputs!$B$16,D698-Inputs!$B$16,0)</f>
        <v>0</v>
      </c>
    </row>
    <row r="699" spans="1:5" x14ac:dyDescent="0.25">
      <c r="A699" s="19">
        <f t="shared" si="33"/>
        <v>41637</v>
      </c>
      <c r="B699">
        <f t="shared" si="34"/>
        <v>24</v>
      </c>
      <c r="C699" s="20">
        <f t="array" ref="C699">SUM(IF(MeterData!$D$2:$D$200=DAY($A699),MeterData!$AC$2:$AC$200,0))</f>
        <v>483264.00000000006</v>
      </c>
      <c r="D699">
        <f t="shared" si="32"/>
        <v>483.26400000000007</v>
      </c>
      <c r="E699">
        <f>IF(D699&gt;Inputs!$B$16,D699-Inputs!$B$16,0)</f>
        <v>0</v>
      </c>
    </row>
    <row r="700" spans="1:5" x14ac:dyDescent="0.25">
      <c r="A700" s="19">
        <f t="shared" si="33"/>
        <v>41638</v>
      </c>
      <c r="B700">
        <f t="shared" si="34"/>
        <v>1</v>
      </c>
      <c r="C700" s="20">
        <f t="array" ref="C700">SUM(IF(MeterData!$D$2:$D$200=DAY($A700),MeterData!$F$2:$F$200,0))</f>
        <v>483667.19999999995</v>
      </c>
      <c r="D700">
        <f t="shared" si="32"/>
        <v>483.66719999999998</v>
      </c>
      <c r="E700">
        <f>IF(D700&gt;Inputs!$B$16,D700-Inputs!$B$16,0)</f>
        <v>0</v>
      </c>
    </row>
    <row r="701" spans="1:5" x14ac:dyDescent="0.25">
      <c r="A701" s="19">
        <f t="shared" si="33"/>
        <v>41638</v>
      </c>
      <c r="B701">
        <f t="shared" si="34"/>
        <v>2</v>
      </c>
      <c r="C701" s="20">
        <f t="array" ref="C701">SUM(IF(MeterData!$D$2:$D$200=DAY($A701),MeterData!$G$2:$G$200,0))</f>
        <v>480844.80000000005</v>
      </c>
      <c r="D701">
        <f t="shared" si="32"/>
        <v>480.84480000000002</v>
      </c>
      <c r="E701">
        <f>IF(D701&gt;Inputs!$B$16,D701-Inputs!$B$16,0)</f>
        <v>0</v>
      </c>
    </row>
    <row r="702" spans="1:5" x14ac:dyDescent="0.25">
      <c r="A702" s="19">
        <f t="shared" si="33"/>
        <v>41638</v>
      </c>
      <c r="B702">
        <f t="shared" si="34"/>
        <v>3</v>
      </c>
      <c r="C702" s="20">
        <f t="array" ref="C702">SUM(IF(MeterData!$D$2:$D$200=DAY($A702),MeterData!$H$2:$H$200,0))</f>
        <v>480153.59999999998</v>
      </c>
      <c r="D702">
        <f t="shared" si="32"/>
        <v>480.15359999999998</v>
      </c>
      <c r="E702">
        <f>IF(D702&gt;Inputs!$B$16,D702-Inputs!$B$16,0)</f>
        <v>0</v>
      </c>
    </row>
    <row r="703" spans="1:5" x14ac:dyDescent="0.25">
      <c r="A703" s="19">
        <f t="shared" si="33"/>
        <v>41638</v>
      </c>
      <c r="B703">
        <f t="shared" si="34"/>
        <v>4</v>
      </c>
      <c r="C703" s="20">
        <f t="array" ref="C703">SUM(IF(MeterData!$D$2:$D$200=DAY($A703),MeterData!$I$2:$I$200,0))</f>
        <v>483321.59999999998</v>
      </c>
      <c r="D703">
        <f t="shared" si="32"/>
        <v>483.32159999999999</v>
      </c>
      <c r="E703">
        <f>IF(D703&gt;Inputs!$B$16,D703-Inputs!$B$16,0)</f>
        <v>0</v>
      </c>
    </row>
    <row r="704" spans="1:5" x14ac:dyDescent="0.25">
      <c r="A704" s="19">
        <f t="shared" si="33"/>
        <v>41638</v>
      </c>
      <c r="B704">
        <f t="shared" si="34"/>
        <v>5</v>
      </c>
      <c r="C704" s="20">
        <f t="array" ref="C704">SUM(IF(MeterData!$D$2:$D$200=DAY($A704),MeterData!$J$2:$J$200,0))</f>
        <v>483321.59999999998</v>
      </c>
      <c r="D704">
        <f t="shared" si="32"/>
        <v>483.32159999999999</v>
      </c>
      <c r="E704">
        <f>IF(D704&gt;Inputs!$B$16,D704-Inputs!$B$16,0)</f>
        <v>0</v>
      </c>
    </row>
    <row r="705" spans="1:5" x14ac:dyDescent="0.25">
      <c r="A705" s="19">
        <f t="shared" si="33"/>
        <v>41638</v>
      </c>
      <c r="B705">
        <f t="shared" si="34"/>
        <v>6</v>
      </c>
      <c r="C705" s="20">
        <f t="array" ref="C705">SUM(IF(MeterData!$D$2:$D$200=DAY($A705),MeterData!$K$2:$K$200,0))</f>
        <v>483782.40000000002</v>
      </c>
      <c r="D705">
        <f t="shared" si="32"/>
        <v>483.7824</v>
      </c>
      <c r="E705">
        <f>IF(D705&gt;Inputs!$B$16,D705-Inputs!$B$16,0)</f>
        <v>0</v>
      </c>
    </row>
    <row r="706" spans="1:5" x14ac:dyDescent="0.25">
      <c r="A706" s="19">
        <f t="shared" si="33"/>
        <v>41638</v>
      </c>
      <c r="B706">
        <f t="shared" si="34"/>
        <v>7</v>
      </c>
      <c r="C706" s="20">
        <f t="array" ref="C706">SUM(IF(MeterData!$D$2:$D$200=DAY($A706),MeterData!$L$2:$L$200,0))</f>
        <v>485913.59999999998</v>
      </c>
      <c r="D706">
        <f t="shared" si="32"/>
        <v>485.91359999999997</v>
      </c>
      <c r="E706">
        <f>IF(D706&gt;Inputs!$B$16,D706-Inputs!$B$16,0)</f>
        <v>0</v>
      </c>
    </row>
    <row r="707" spans="1:5" x14ac:dyDescent="0.25">
      <c r="A707" s="19">
        <f t="shared" si="33"/>
        <v>41638</v>
      </c>
      <c r="B707">
        <f t="shared" si="34"/>
        <v>8</v>
      </c>
      <c r="C707" s="20">
        <f t="array" ref="C707">SUM(IF(MeterData!$D$2:$D$200=DAY($A707),MeterData!$M$2:$M$200,0))</f>
        <v>485568</v>
      </c>
      <c r="D707">
        <f t="shared" si="32"/>
        <v>485.56799999999998</v>
      </c>
      <c r="E707">
        <f>IF(D707&gt;Inputs!$B$16,D707-Inputs!$B$16,0)</f>
        <v>0</v>
      </c>
    </row>
    <row r="708" spans="1:5" x14ac:dyDescent="0.25">
      <c r="A708" s="19">
        <f t="shared" si="33"/>
        <v>41638</v>
      </c>
      <c r="B708">
        <f t="shared" si="34"/>
        <v>9</v>
      </c>
      <c r="C708" s="20">
        <f t="array" ref="C708">SUM(IF(MeterData!$D$2:$D$200=DAY($A708),MeterData!$N$2:$N$200,0))</f>
        <v>485740.80000000005</v>
      </c>
      <c r="D708">
        <f t="shared" si="32"/>
        <v>485.74080000000004</v>
      </c>
      <c r="E708">
        <f>IF(D708&gt;Inputs!$B$16,D708-Inputs!$B$16,0)</f>
        <v>0</v>
      </c>
    </row>
    <row r="709" spans="1:5" x14ac:dyDescent="0.25">
      <c r="A709" s="19">
        <f t="shared" si="33"/>
        <v>41638</v>
      </c>
      <c r="B709">
        <f t="shared" si="34"/>
        <v>10</v>
      </c>
      <c r="C709" s="20">
        <f t="array" ref="C709">SUM(IF(MeterData!$D$2:$D$200=DAY($A709),MeterData!$O$2:$O$200,0))</f>
        <v>485164.79999999999</v>
      </c>
      <c r="D709">
        <f t="shared" ref="D709:D747" si="35">C709/1000</f>
        <v>485.16480000000001</v>
      </c>
      <c r="E709">
        <f>IF(D709&gt;Inputs!$B$16,D709-Inputs!$B$16,0)</f>
        <v>0</v>
      </c>
    </row>
    <row r="710" spans="1:5" x14ac:dyDescent="0.25">
      <c r="A710" s="19">
        <f t="shared" si="33"/>
        <v>41638</v>
      </c>
      <c r="B710">
        <f t="shared" si="34"/>
        <v>11</v>
      </c>
      <c r="C710" s="20">
        <f t="array" ref="C710">SUM(IF(MeterData!$D$2:$D$200=DAY($A710),MeterData!$P$2:$P$200,0))</f>
        <v>483840</v>
      </c>
      <c r="D710">
        <f t="shared" si="35"/>
        <v>483.84</v>
      </c>
      <c r="E710">
        <f>IF(D710&gt;Inputs!$B$16,D710-Inputs!$B$16,0)</f>
        <v>0</v>
      </c>
    </row>
    <row r="711" spans="1:5" x14ac:dyDescent="0.25">
      <c r="A711" s="19">
        <f t="shared" si="33"/>
        <v>41638</v>
      </c>
      <c r="B711">
        <f t="shared" si="34"/>
        <v>12</v>
      </c>
      <c r="C711" s="20">
        <f t="array" ref="C711">SUM(IF(MeterData!$D$2:$D$200=DAY($A711),MeterData!$Q$2:$Q$200,0))</f>
        <v>485913.59999999998</v>
      </c>
      <c r="D711">
        <f t="shared" si="35"/>
        <v>485.91359999999997</v>
      </c>
      <c r="E711">
        <f>IF(D711&gt;Inputs!$B$16,D711-Inputs!$B$16,0)</f>
        <v>0</v>
      </c>
    </row>
    <row r="712" spans="1:5" x14ac:dyDescent="0.25">
      <c r="A712" s="19">
        <f t="shared" si="33"/>
        <v>41638</v>
      </c>
      <c r="B712">
        <f t="shared" si="34"/>
        <v>13</v>
      </c>
      <c r="C712" s="20">
        <f t="array" ref="C712">SUM(IF(MeterData!$D$2:$D$200=DAY($A712),MeterData!$R$2:$R$200,0))</f>
        <v>486374.40000000002</v>
      </c>
      <c r="D712">
        <f t="shared" si="35"/>
        <v>486.37440000000004</v>
      </c>
      <c r="E712">
        <f>IF(D712&gt;Inputs!$B$16,D712-Inputs!$B$16,0)</f>
        <v>0</v>
      </c>
    </row>
    <row r="713" spans="1:5" x14ac:dyDescent="0.25">
      <c r="A713" s="19">
        <f t="shared" si="33"/>
        <v>41638</v>
      </c>
      <c r="B713">
        <f t="shared" si="34"/>
        <v>14</v>
      </c>
      <c r="C713" s="20">
        <f t="array" ref="C713">SUM(IF(MeterData!$D$2:$D$200=DAY($A713),MeterData!$S$2:$S$200,0))</f>
        <v>483321.59999999998</v>
      </c>
      <c r="D713">
        <f t="shared" si="35"/>
        <v>483.32159999999999</v>
      </c>
      <c r="E713">
        <f>IF(D713&gt;Inputs!$B$16,D713-Inputs!$B$16,0)</f>
        <v>0</v>
      </c>
    </row>
    <row r="714" spans="1:5" x14ac:dyDescent="0.25">
      <c r="A714" s="19">
        <f t="shared" si="33"/>
        <v>41638</v>
      </c>
      <c r="B714">
        <f t="shared" si="34"/>
        <v>15</v>
      </c>
      <c r="C714" s="20">
        <f t="array" ref="C714">SUM(IF(MeterData!$D$2:$D$200=DAY($A714),MeterData!$T$2:$T$200,0))</f>
        <v>482112</v>
      </c>
      <c r="D714">
        <f t="shared" si="35"/>
        <v>482.11200000000002</v>
      </c>
      <c r="E714">
        <f>IF(D714&gt;Inputs!$B$16,D714-Inputs!$B$16,0)</f>
        <v>0</v>
      </c>
    </row>
    <row r="715" spans="1:5" x14ac:dyDescent="0.25">
      <c r="A715" s="19">
        <f t="shared" si="33"/>
        <v>41638</v>
      </c>
      <c r="B715">
        <f t="shared" si="34"/>
        <v>16</v>
      </c>
      <c r="C715" s="20">
        <f t="array" ref="C715">SUM(IF(MeterData!$D$2:$D$200=DAY($A715),MeterData!$U$2:$U$200,0))</f>
        <v>485222.40000000002</v>
      </c>
      <c r="D715">
        <f t="shared" si="35"/>
        <v>485.22240000000005</v>
      </c>
      <c r="E715">
        <f>IF(D715&gt;Inputs!$B$16,D715-Inputs!$B$16,0)</f>
        <v>0</v>
      </c>
    </row>
    <row r="716" spans="1:5" x14ac:dyDescent="0.25">
      <c r="A716" s="19">
        <f t="shared" si="33"/>
        <v>41638</v>
      </c>
      <c r="B716">
        <f t="shared" si="34"/>
        <v>17</v>
      </c>
      <c r="C716" s="20">
        <f t="array" ref="C716">SUM(IF(MeterData!$D$2:$D$200=DAY($A716),MeterData!$V$2:$V$200,0))</f>
        <v>486201.59999999998</v>
      </c>
      <c r="D716">
        <f t="shared" si="35"/>
        <v>486.20159999999998</v>
      </c>
      <c r="E716">
        <f>IF(D716&gt;Inputs!$B$16,D716-Inputs!$B$16,0)</f>
        <v>0</v>
      </c>
    </row>
    <row r="717" spans="1:5" x14ac:dyDescent="0.25">
      <c r="A717" s="19">
        <f t="shared" si="33"/>
        <v>41638</v>
      </c>
      <c r="B717">
        <f t="shared" si="34"/>
        <v>18</v>
      </c>
      <c r="C717" s="20">
        <f t="array" ref="C717">SUM(IF(MeterData!$D$2:$D$200=DAY($A717),MeterData!$W$2:$W$200,0))</f>
        <v>483148.79999999999</v>
      </c>
      <c r="D717">
        <f t="shared" si="35"/>
        <v>483.14879999999999</v>
      </c>
      <c r="E717">
        <f>IF(D717&gt;Inputs!$B$16,D717-Inputs!$B$16,0)</f>
        <v>0</v>
      </c>
    </row>
    <row r="718" spans="1:5" x14ac:dyDescent="0.25">
      <c r="A718" s="19">
        <f t="shared" si="33"/>
        <v>41638</v>
      </c>
      <c r="B718">
        <f t="shared" si="34"/>
        <v>19</v>
      </c>
      <c r="C718" s="20">
        <f t="array" ref="C718">SUM(IF(MeterData!$D$2:$D$200=DAY($A718),MeterData!$X$2:$X$200,0))</f>
        <v>477504.00000000006</v>
      </c>
      <c r="D718">
        <f t="shared" si="35"/>
        <v>477.50400000000008</v>
      </c>
      <c r="E718">
        <f>IF(D718&gt;Inputs!$B$16,D718-Inputs!$B$16,0)</f>
        <v>0</v>
      </c>
    </row>
    <row r="719" spans="1:5" x14ac:dyDescent="0.25">
      <c r="A719" s="19">
        <f t="shared" si="33"/>
        <v>41638</v>
      </c>
      <c r="B719">
        <f t="shared" si="34"/>
        <v>20</v>
      </c>
      <c r="C719" s="20">
        <f t="array" ref="C719">SUM(IF(MeterData!$D$2:$D$200=DAY($A719),MeterData!$Y$2:$Y$200,0))</f>
        <v>482572.79999999999</v>
      </c>
      <c r="D719">
        <f t="shared" si="35"/>
        <v>482.57279999999997</v>
      </c>
      <c r="E719">
        <f>IF(D719&gt;Inputs!$B$16,D719-Inputs!$B$16,0)</f>
        <v>0</v>
      </c>
    </row>
    <row r="720" spans="1:5" x14ac:dyDescent="0.25">
      <c r="A720" s="19">
        <f t="shared" si="33"/>
        <v>41638</v>
      </c>
      <c r="B720">
        <f t="shared" si="34"/>
        <v>21</v>
      </c>
      <c r="C720" s="20">
        <f t="array" ref="C720">SUM(IF(MeterData!$D$2:$D$200=DAY($A720),MeterData!$Z$2:$Z$200,0))</f>
        <v>480038.40000000002</v>
      </c>
      <c r="D720">
        <f t="shared" si="35"/>
        <v>480.03840000000002</v>
      </c>
      <c r="E720">
        <f>IF(D720&gt;Inputs!$B$16,D720-Inputs!$B$16,0)</f>
        <v>0</v>
      </c>
    </row>
    <row r="721" spans="1:5" x14ac:dyDescent="0.25">
      <c r="A721" s="19">
        <f t="shared" si="33"/>
        <v>41638</v>
      </c>
      <c r="B721">
        <f t="shared" si="34"/>
        <v>22</v>
      </c>
      <c r="C721" s="20">
        <f t="array" ref="C721">SUM(IF(MeterData!$D$2:$D$200=DAY($A721),MeterData!$AA$2:$AA$200,0))</f>
        <v>480268.79999999993</v>
      </c>
      <c r="D721">
        <f t="shared" si="35"/>
        <v>480.26879999999994</v>
      </c>
      <c r="E721">
        <f>IF(D721&gt;Inputs!$B$16,D721-Inputs!$B$16,0)</f>
        <v>0</v>
      </c>
    </row>
    <row r="722" spans="1:5" x14ac:dyDescent="0.25">
      <c r="A722" s="19">
        <f t="shared" si="33"/>
        <v>41638</v>
      </c>
      <c r="B722">
        <f t="shared" si="34"/>
        <v>23</v>
      </c>
      <c r="C722" s="20">
        <f t="array" ref="C722">SUM(IF(MeterData!$D$2:$D$200=DAY($A722),MeterData!$AB$2:$AB$200,0))</f>
        <v>484243.19999999995</v>
      </c>
      <c r="D722">
        <f t="shared" si="35"/>
        <v>484.24319999999994</v>
      </c>
      <c r="E722">
        <f>IF(D722&gt;Inputs!$B$16,D722-Inputs!$B$16,0)</f>
        <v>0</v>
      </c>
    </row>
    <row r="723" spans="1:5" x14ac:dyDescent="0.25">
      <c r="A723" s="19">
        <f t="shared" si="33"/>
        <v>41638</v>
      </c>
      <c r="B723">
        <f t="shared" si="34"/>
        <v>24</v>
      </c>
      <c r="C723" s="20">
        <f t="array" ref="C723">SUM(IF(MeterData!$D$2:$D$200=DAY($A723),MeterData!$AC$2:$AC$200,0))</f>
        <v>484531.20000000001</v>
      </c>
      <c r="D723">
        <f t="shared" si="35"/>
        <v>484.53120000000001</v>
      </c>
      <c r="E723">
        <f>IF(D723&gt;Inputs!$B$16,D723-Inputs!$B$16,0)</f>
        <v>0</v>
      </c>
    </row>
    <row r="724" spans="1:5" x14ac:dyDescent="0.25">
      <c r="A724" s="19">
        <f t="shared" si="33"/>
        <v>41639</v>
      </c>
      <c r="B724">
        <v>1</v>
      </c>
      <c r="C724" s="20">
        <f t="array" ref="C724">SUM(IF(MeterData!$D$2:$D$200=DAY($A724),MeterData!$F$2:$F$200,0))</f>
        <v>483436.79999999999</v>
      </c>
      <c r="D724">
        <f t="shared" si="35"/>
        <v>483.43680000000001</v>
      </c>
      <c r="E724">
        <f>IF(D724&gt;Inputs!$B$16,D724-Inputs!$B$16,0)</f>
        <v>0</v>
      </c>
    </row>
    <row r="725" spans="1:5" x14ac:dyDescent="0.25">
      <c r="A725" s="19">
        <f t="shared" si="33"/>
        <v>41639</v>
      </c>
      <c r="B725">
        <v>2</v>
      </c>
      <c r="C725" s="20">
        <f t="array" ref="C725">SUM(IF(MeterData!$D$2:$D$200=DAY($A725),MeterData!$G$2:$G$200,0))</f>
        <v>484012.80000000005</v>
      </c>
      <c r="D725">
        <f t="shared" si="35"/>
        <v>484.01280000000003</v>
      </c>
      <c r="E725">
        <f>IF(D725&gt;Inputs!$B$16,D725-Inputs!$B$16,0)</f>
        <v>0</v>
      </c>
    </row>
    <row r="726" spans="1:5" x14ac:dyDescent="0.25">
      <c r="A726" s="19">
        <f t="shared" si="33"/>
        <v>41639</v>
      </c>
      <c r="B726">
        <v>3</v>
      </c>
      <c r="C726" s="20">
        <f t="array" ref="C726">SUM(IF(MeterData!$D$2:$D$200=DAY($A726),MeterData!$H$2:$H$200,0))</f>
        <v>482745.59999999998</v>
      </c>
      <c r="D726">
        <f t="shared" si="35"/>
        <v>482.74559999999997</v>
      </c>
      <c r="E726">
        <f>IF(D726&gt;Inputs!$B$16,D726-Inputs!$B$16,0)</f>
        <v>0</v>
      </c>
    </row>
    <row r="727" spans="1:5" x14ac:dyDescent="0.25">
      <c r="A727" s="19">
        <f t="shared" si="33"/>
        <v>41639</v>
      </c>
      <c r="B727">
        <v>4</v>
      </c>
      <c r="C727" s="20">
        <f t="array" ref="C727">SUM(IF(MeterData!$D$2:$D$200=DAY($A727),MeterData!$I$2:$I$200,0))</f>
        <v>480326.40000000002</v>
      </c>
      <c r="D727">
        <f t="shared" si="35"/>
        <v>480.32640000000004</v>
      </c>
      <c r="E727">
        <f>IF(D727&gt;Inputs!$B$16,D727-Inputs!$B$16,0)</f>
        <v>0</v>
      </c>
    </row>
    <row r="728" spans="1:5" x14ac:dyDescent="0.25">
      <c r="A728" s="19">
        <f t="shared" si="33"/>
        <v>41639</v>
      </c>
      <c r="B728">
        <v>5</v>
      </c>
      <c r="C728" s="20">
        <f t="array" ref="C728">SUM(IF(MeterData!$D$2:$D$200=DAY($A728),MeterData!$J$2:$J$200,0))</f>
        <v>483494.39999999997</v>
      </c>
      <c r="D728">
        <f t="shared" si="35"/>
        <v>483.49439999999998</v>
      </c>
      <c r="E728">
        <f>IF(D728&gt;Inputs!$B$16,D728-Inputs!$B$16,0)</f>
        <v>0</v>
      </c>
    </row>
    <row r="729" spans="1:5" x14ac:dyDescent="0.25">
      <c r="A729" s="19">
        <f t="shared" si="33"/>
        <v>41639</v>
      </c>
      <c r="B729">
        <v>6</v>
      </c>
      <c r="C729" s="20">
        <f t="array" ref="C729">SUM(IF(MeterData!$D$2:$D$200=DAY($A729),MeterData!$K$2:$K$200,0))</f>
        <v>484416</v>
      </c>
      <c r="D729">
        <f t="shared" si="35"/>
        <v>484.416</v>
      </c>
      <c r="E729">
        <f>IF(D729&gt;Inputs!$B$16,D729-Inputs!$B$16,0)</f>
        <v>0</v>
      </c>
    </row>
    <row r="730" spans="1:5" x14ac:dyDescent="0.25">
      <c r="A730" s="19">
        <f t="shared" si="33"/>
        <v>41639</v>
      </c>
      <c r="B730">
        <v>7</v>
      </c>
      <c r="C730" s="20">
        <f t="array" ref="C730">SUM(IF(MeterData!$D$2:$D$200=DAY($A730),MeterData!$L$2:$L$200,0))</f>
        <v>484704.00000000006</v>
      </c>
      <c r="D730">
        <f t="shared" si="35"/>
        <v>484.70400000000006</v>
      </c>
      <c r="E730">
        <f>IF(D730&gt;Inputs!$B$16,D730-Inputs!$B$16,0)</f>
        <v>0</v>
      </c>
    </row>
    <row r="731" spans="1:5" x14ac:dyDescent="0.25">
      <c r="A731" s="19">
        <f t="shared" si="33"/>
        <v>41639</v>
      </c>
      <c r="B731">
        <v>8</v>
      </c>
      <c r="C731" s="20">
        <f t="array" ref="C731">SUM(IF(MeterData!$D$2:$D$200=DAY($A731),MeterData!$M$2:$M$200,0))</f>
        <v>483609.59999999998</v>
      </c>
      <c r="D731">
        <f t="shared" si="35"/>
        <v>483.6096</v>
      </c>
      <c r="E731">
        <f>IF(D731&gt;Inputs!$B$16,D731-Inputs!$B$16,0)</f>
        <v>0</v>
      </c>
    </row>
    <row r="732" spans="1:5" x14ac:dyDescent="0.25">
      <c r="A732" s="19">
        <f t="shared" si="33"/>
        <v>41639</v>
      </c>
      <c r="B732">
        <v>9</v>
      </c>
      <c r="C732" s="20">
        <f t="array" ref="C732">SUM(IF(MeterData!$D$2:$D$200=DAY($A732),MeterData!$N$2:$N$200,0))</f>
        <v>482227.20000000001</v>
      </c>
      <c r="D732">
        <f t="shared" si="35"/>
        <v>482.22720000000004</v>
      </c>
      <c r="E732">
        <f>IF(D732&gt;Inputs!$B$16,D732-Inputs!$B$16,0)</f>
        <v>0</v>
      </c>
    </row>
    <row r="733" spans="1:5" x14ac:dyDescent="0.25">
      <c r="A733" s="19">
        <f t="shared" ref="A733:A747" si="36">A709+1</f>
        <v>41639</v>
      </c>
      <c r="B733">
        <v>10</v>
      </c>
      <c r="C733" s="20">
        <f t="array" ref="C733">SUM(IF(MeterData!$D$2:$D$200=DAY($A733),MeterData!$O$2:$O$200,0))</f>
        <v>485452.79999999999</v>
      </c>
      <c r="D733">
        <f t="shared" si="35"/>
        <v>485.45279999999997</v>
      </c>
      <c r="E733">
        <f>IF(D733&gt;Inputs!$B$16,D733-Inputs!$B$16,0)</f>
        <v>0</v>
      </c>
    </row>
    <row r="734" spans="1:5" x14ac:dyDescent="0.25">
      <c r="A734" s="19">
        <f t="shared" si="36"/>
        <v>41639</v>
      </c>
      <c r="B734">
        <v>11</v>
      </c>
      <c r="C734" s="20">
        <f t="array" ref="C734">SUM(IF(MeterData!$D$2:$D$200=DAY($A734),MeterData!$P$2:$P$200,0))</f>
        <v>486720</v>
      </c>
      <c r="D734">
        <f t="shared" si="35"/>
        <v>486.72</v>
      </c>
      <c r="E734">
        <f>IF(D734&gt;Inputs!$B$16,D734-Inputs!$B$16,0)</f>
        <v>0</v>
      </c>
    </row>
    <row r="735" spans="1:5" x14ac:dyDescent="0.25">
      <c r="A735" s="19">
        <f t="shared" si="36"/>
        <v>41639</v>
      </c>
      <c r="B735">
        <v>12</v>
      </c>
      <c r="C735" s="20">
        <f t="array" ref="C735">SUM(IF(MeterData!$D$2:$D$200=DAY($A735),MeterData!$Q$2:$Q$200,0))</f>
        <v>484934.40000000002</v>
      </c>
      <c r="D735">
        <f t="shared" si="35"/>
        <v>484.93440000000004</v>
      </c>
      <c r="E735">
        <f>IF(D735&gt;Inputs!$B$16,D735-Inputs!$B$16,0)</f>
        <v>0</v>
      </c>
    </row>
    <row r="736" spans="1:5" x14ac:dyDescent="0.25">
      <c r="A736" s="19">
        <f t="shared" si="36"/>
        <v>41639</v>
      </c>
      <c r="B736">
        <v>13</v>
      </c>
      <c r="C736" s="20">
        <f t="array" ref="C736">SUM(IF(MeterData!$D$2:$D$200=DAY($A736),MeterData!$R$2:$R$200,0))</f>
        <v>486950.40000000002</v>
      </c>
      <c r="D736">
        <f t="shared" si="35"/>
        <v>486.9504</v>
      </c>
      <c r="E736">
        <f>IF(D736&gt;Inputs!$B$16,D736-Inputs!$B$16,0)</f>
        <v>0</v>
      </c>
    </row>
    <row r="737" spans="1:5" x14ac:dyDescent="0.25">
      <c r="A737" s="19">
        <f t="shared" si="36"/>
        <v>41639</v>
      </c>
      <c r="B737">
        <v>14</v>
      </c>
      <c r="C737" s="20">
        <f t="array" ref="C737">SUM(IF(MeterData!$D$2:$D$200=DAY($A737),MeterData!$S$2:$S$200,0))</f>
        <v>486028.80000000005</v>
      </c>
      <c r="D737">
        <f t="shared" si="35"/>
        <v>486.02880000000005</v>
      </c>
      <c r="E737">
        <f>IF(D737&gt;Inputs!$B$16,D737-Inputs!$B$16,0)</f>
        <v>0</v>
      </c>
    </row>
    <row r="738" spans="1:5" x14ac:dyDescent="0.25">
      <c r="A738" s="19">
        <f t="shared" si="36"/>
        <v>41639</v>
      </c>
      <c r="B738">
        <v>15</v>
      </c>
      <c r="C738" s="20">
        <f t="array" ref="C738">SUM(IF(MeterData!$D$2:$D$200=DAY($A738),MeterData!$T$2:$T$200,0))</f>
        <v>486316.79999999999</v>
      </c>
      <c r="D738">
        <f t="shared" si="35"/>
        <v>486.3168</v>
      </c>
      <c r="E738">
        <f>IF(D738&gt;Inputs!$B$16,D738-Inputs!$B$16,0)</f>
        <v>0</v>
      </c>
    </row>
    <row r="739" spans="1:5" x14ac:dyDescent="0.25">
      <c r="A739" s="19">
        <f t="shared" si="36"/>
        <v>41639</v>
      </c>
      <c r="B739">
        <v>16</v>
      </c>
      <c r="C739" s="20">
        <f t="array" ref="C739">SUM(IF(MeterData!$D$2:$D$200=DAY($A739),MeterData!$U$2:$U$200,0))</f>
        <v>486662.40000000002</v>
      </c>
      <c r="D739">
        <f t="shared" si="35"/>
        <v>486.66240000000005</v>
      </c>
      <c r="E739">
        <f>IF(D739&gt;Inputs!$B$16,D739-Inputs!$B$16,0)</f>
        <v>0</v>
      </c>
    </row>
    <row r="740" spans="1:5" x14ac:dyDescent="0.25">
      <c r="A740" s="19">
        <f t="shared" si="36"/>
        <v>41639</v>
      </c>
      <c r="B740">
        <v>17</v>
      </c>
      <c r="C740" s="20">
        <f t="array" ref="C740">SUM(IF(MeterData!$D$2:$D$200=DAY($A740),MeterData!$V$2:$V$200,0))</f>
        <v>483955.20000000001</v>
      </c>
      <c r="D740">
        <f t="shared" si="35"/>
        <v>483.95519999999999</v>
      </c>
      <c r="E740">
        <f>IF(D740&gt;Inputs!$B$16,D740-Inputs!$B$16,0)</f>
        <v>0</v>
      </c>
    </row>
    <row r="741" spans="1:5" x14ac:dyDescent="0.25">
      <c r="A741" s="19">
        <f t="shared" si="36"/>
        <v>41639</v>
      </c>
      <c r="B741">
        <v>18</v>
      </c>
      <c r="C741" s="20">
        <f t="array" ref="C741">SUM(IF(MeterData!$D$2:$D$200=DAY($A741),MeterData!$W$2:$W$200,0))</f>
        <v>487526.40000000002</v>
      </c>
      <c r="D741">
        <f t="shared" si="35"/>
        <v>487.52640000000002</v>
      </c>
      <c r="E741">
        <f>IF(D741&gt;Inputs!$B$16,D741-Inputs!$B$16,0)</f>
        <v>0</v>
      </c>
    </row>
    <row r="742" spans="1:5" x14ac:dyDescent="0.25">
      <c r="A742" s="19">
        <f t="shared" si="36"/>
        <v>41639</v>
      </c>
      <c r="B742">
        <v>19</v>
      </c>
      <c r="C742" s="20">
        <f t="array" ref="C742">SUM(IF(MeterData!$D$2:$D$200=DAY($A742),MeterData!$X$2:$X$200,0))</f>
        <v>489024.00000000006</v>
      </c>
      <c r="D742">
        <f t="shared" si="35"/>
        <v>489.02400000000006</v>
      </c>
      <c r="E742">
        <f>IF(D742&gt;Inputs!$B$16,D742-Inputs!$B$16,0)</f>
        <v>0</v>
      </c>
    </row>
    <row r="743" spans="1:5" x14ac:dyDescent="0.25">
      <c r="A743" s="19">
        <f t="shared" si="36"/>
        <v>41639</v>
      </c>
      <c r="B743">
        <v>20</v>
      </c>
      <c r="C743" s="20">
        <f t="array" ref="C743">SUM(IF(MeterData!$D$2:$D$200=DAY($A743),MeterData!$Y$2:$Y$200,0))</f>
        <v>486835.20000000001</v>
      </c>
      <c r="D743">
        <f t="shared" si="35"/>
        <v>486.83519999999999</v>
      </c>
      <c r="E743">
        <f>IF(D743&gt;Inputs!$B$16,D743-Inputs!$B$16,0)</f>
        <v>0</v>
      </c>
    </row>
    <row r="744" spans="1:5" x14ac:dyDescent="0.25">
      <c r="A744" s="19">
        <f t="shared" si="36"/>
        <v>41639</v>
      </c>
      <c r="B744">
        <v>21</v>
      </c>
      <c r="C744" s="20">
        <f t="array" ref="C744">SUM(IF(MeterData!$D$2:$D$200=DAY($A744),MeterData!$Z$2:$Z$200,0))</f>
        <v>485510.39999999997</v>
      </c>
      <c r="D744">
        <f t="shared" si="35"/>
        <v>485.51039999999995</v>
      </c>
      <c r="E744">
        <f>IF(D744&gt;Inputs!$B$16,D744-Inputs!$B$16,0)</f>
        <v>0</v>
      </c>
    </row>
    <row r="745" spans="1:5" x14ac:dyDescent="0.25">
      <c r="A745" s="19">
        <f t="shared" si="36"/>
        <v>41639</v>
      </c>
      <c r="B745">
        <v>22</v>
      </c>
      <c r="C745" s="20">
        <f t="array" ref="C745">SUM(IF(MeterData!$D$2:$D$200=DAY($A745),MeterData!$AA$2:$AA$200,0))</f>
        <v>484876.79999999999</v>
      </c>
      <c r="D745">
        <f t="shared" si="35"/>
        <v>484.8768</v>
      </c>
      <c r="E745">
        <f>IF(D745&gt;Inputs!$B$16,D745-Inputs!$B$16,0)</f>
        <v>0</v>
      </c>
    </row>
    <row r="746" spans="1:5" x14ac:dyDescent="0.25">
      <c r="A746" s="19">
        <f t="shared" si="36"/>
        <v>41639</v>
      </c>
      <c r="B746">
        <v>23</v>
      </c>
      <c r="C746" s="20">
        <f t="array" ref="C746">SUM(IF(MeterData!$D$2:$D$200=DAY($A746),MeterData!$AB$2:$AB$200,0))</f>
        <v>484531.20000000007</v>
      </c>
      <c r="D746">
        <f t="shared" si="35"/>
        <v>484.53120000000007</v>
      </c>
      <c r="E746">
        <f>IF(D746&gt;Inputs!$B$16,D746-Inputs!$B$16,0)</f>
        <v>0</v>
      </c>
    </row>
    <row r="747" spans="1:5" x14ac:dyDescent="0.25">
      <c r="A747" s="19">
        <f t="shared" si="36"/>
        <v>41639</v>
      </c>
      <c r="B747">
        <v>24</v>
      </c>
      <c r="C747" s="20">
        <f t="array" ref="C747">SUM(IF(MeterData!$D$2:$D$200=DAY($A747),MeterData!$AC$2:$AC$200,0))</f>
        <v>486201.59999999998</v>
      </c>
      <c r="D747">
        <f t="shared" si="35"/>
        <v>486.20159999999998</v>
      </c>
      <c r="E747">
        <f>IF(D747&gt;Inputs!$B$16,D747-Inputs!$B$16,0)</f>
        <v>0</v>
      </c>
    </row>
    <row r="748" spans="1:5" x14ac:dyDescent="0.25">
      <c r="A748" s="19"/>
      <c r="C748" s="96">
        <f t="shared" ref="C748:E748" si="37">SUM(C4:C747)</f>
        <v>360551937.60000014</v>
      </c>
      <c r="D748" s="185">
        <f t="shared" si="37"/>
        <v>360551.93760000193</v>
      </c>
      <c r="E748" s="185">
        <f t="shared" si="37"/>
        <v>2.3807999999999083</v>
      </c>
    </row>
  </sheetData>
  <pageMargins left="0.7" right="0.7" top="0.75" bottom="0.75" header="0.3" footer="0.3"/>
  <pageSetup orientation="portrait" horizontalDpi="4294967294" r:id="rId1"/>
  <headerFooter>
    <oddHeader>&amp;RInvoice No. 317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9"/>
  <sheetViews>
    <sheetView topLeftCell="B720" workbookViewId="0">
      <selection activeCell="M748" sqref="M748"/>
    </sheetView>
  </sheetViews>
  <sheetFormatPr defaultRowHeight="15" x14ac:dyDescent="0.25"/>
  <cols>
    <col min="1" max="1" width="11.5703125" bestFit="1" customWidth="1"/>
    <col min="2" max="2" width="5.42578125" customWidth="1"/>
    <col min="3" max="3" width="14.28515625" bestFit="1" customWidth="1"/>
    <col min="4" max="4" width="14.28515625" customWidth="1"/>
    <col min="5" max="12" width="13" customWidth="1"/>
    <col min="13" max="13" width="16.7109375" customWidth="1"/>
    <col min="14" max="14" width="39.5703125" bestFit="1" customWidth="1"/>
  </cols>
  <sheetData>
    <row r="1" spans="1:14" ht="18" x14ac:dyDescent="0.25">
      <c r="A1" s="232"/>
      <c r="C1" s="233" t="str">
        <f>IF([3]Inputs!$C$1=0,"ERROR",[3]Inputs!$C$1)</f>
        <v>CST</v>
      </c>
      <c r="D1" s="233"/>
      <c r="E1" s="240"/>
      <c r="F1" s="240"/>
      <c r="G1" s="240"/>
      <c r="H1" s="240"/>
      <c r="I1" s="240"/>
      <c r="J1" s="240"/>
      <c r="K1" s="240"/>
      <c r="L1" s="240"/>
      <c r="M1" s="244"/>
      <c r="N1" s="261" t="s">
        <v>315</v>
      </c>
    </row>
    <row r="2" spans="1:14" ht="26.25" x14ac:dyDescent="0.25">
      <c r="A2" s="234" t="s">
        <v>251</v>
      </c>
      <c r="B2" s="235" t="s">
        <v>298</v>
      </c>
      <c r="C2" s="223" t="s">
        <v>243</v>
      </c>
      <c r="D2" s="223"/>
      <c r="E2" s="241" t="s">
        <v>303</v>
      </c>
      <c r="F2" s="241" t="s">
        <v>296</v>
      </c>
      <c r="G2" s="241" t="s">
        <v>296</v>
      </c>
      <c r="H2" s="241" t="s">
        <v>296</v>
      </c>
      <c r="I2" s="241" t="s">
        <v>296</v>
      </c>
      <c r="J2" s="241" t="s">
        <v>296</v>
      </c>
      <c r="K2" s="241" t="s">
        <v>296</v>
      </c>
      <c r="L2" s="241" t="s">
        <v>296</v>
      </c>
      <c r="M2" s="244" t="s">
        <v>296</v>
      </c>
      <c r="N2" s="262"/>
    </row>
    <row r="3" spans="1:14" ht="29.25" customHeight="1" thickBot="1" x14ac:dyDescent="0.3">
      <c r="A3" s="131"/>
      <c r="B3" s="218"/>
      <c r="C3" s="236" t="s">
        <v>51</v>
      </c>
      <c r="D3" s="236" t="s">
        <v>305</v>
      </c>
      <c r="E3" s="242" t="s">
        <v>304</v>
      </c>
      <c r="F3" s="242" t="s">
        <v>306</v>
      </c>
      <c r="G3" s="242" t="s">
        <v>307</v>
      </c>
      <c r="H3" s="242" t="s">
        <v>308</v>
      </c>
      <c r="I3" s="242" t="s">
        <v>309</v>
      </c>
      <c r="J3" s="242" t="s">
        <v>310</v>
      </c>
      <c r="K3" s="242" t="s">
        <v>311</v>
      </c>
      <c r="L3" s="242" t="s">
        <v>312</v>
      </c>
      <c r="M3" s="245" t="s">
        <v>313</v>
      </c>
      <c r="N3" s="247" t="s">
        <v>314</v>
      </c>
    </row>
    <row r="4" spans="1:14" x14ac:dyDescent="0.25">
      <c r="A4" s="19">
        <f>Inputs!A3</f>
        <v>41609</v>
      </c>
      <c r="B4" s="7">
        <v>1</v>
      </c>
      <c r="C4" s="237">
        <f>'Energy Summary'!E4</f>
        <v>0</v>
      </c>
      <c r="D4" s="10">
        <f>250</f>
        <v>250</v>
      </c>
      <c r="E4" s="243">
        <f>MISORates!N4</f>
        <v>27.783647692307696</v>
      </c>
      <c r="F4" s="243">
        <f t="array" ref="F4">IF(OR(A4=NERC,WEEKDAY(A4,2)&gt;5),Inputs!$G$21,IF(AND(B4&gt;6,B4&lt;23),Inputs!$E$21,Inputs!$G$21))</f>
        <v>0.24318270547945203</v>
      </c>
      <c r="G4" s="243">
        <f t="array" ref="G4">IF(OR($A4=NERC,WEEKDAY($A4,2)&gt;5),Inputs!$G$23,IF(AND($B4&gt;6,$B4&lt;23),Inputs!$E$23,Inputs!$G$23))</f>
        <v>0.15975630136986302</v>
      </c>
      <c r="H4" s="243">
        <f t="array" ref="H4">IF(OR($A4=NERC,WEEKDAY($A4,2)&gt;5),Inputs!$G$25,IF(AND($B4&gt;6,$B4&lt;23),Inputs!$E$25,Inputs!$G$25))</f>
        <v>1.7793149429223745</v>
      </c>
      <c r="I4" s="243">
        <f>Inputs!$B$27</f>
        <v>5.3100000000000001E-2</v>
      </c>
      <c r="J4" s="243">
        <f>Inputs!$B$29</f>
        <v>6.6799999999999998E-2</v>
      </c>
      <c r="K4" s="243">
        <f>Inputs!$B$31</f>
        <v>4.5600000000000002E-2</v>
      </c>
      <c r="L4" s="243">
        <f t="array" ref="L4">IF(OR($A4=NERC,WEEKDAY($A4,2)&gt;5),Inputs!$G$33,IF(AND($B4&gt;6,$B4&lt;23),Inputs!$E$33,Inputs!$G$33))</f>
        <v>1.2294977168949772E-3</v>
      </c>
      <c r="M4" s="246">
        <f>(MAX(D4,E4)+(SUM(F4:L5)))</f>
        <v>254.69796689497716</v>
      </c>
      <c r="N4" s="248">
        <f>C4*M4</f>
        <v>0</v>
      </c>
    </row>
    <row r="5" spans="1:14" x14ac:dyDescent="0.25">
      <c r="A5" s="19">
        <f>A4</f>
        <v>41609</v>
      </c>
      <c r="B5" s="7">
        <v>2</v>
      </c>
      <c r="C5" s="237">
        <f>'Energy Summary'!E5</f>
        <v>0</v>
      </c>
      <c r="D5" s="10">
        <f>250</f>
        <v>250</v>
      </c>
      <c r="E5" s="243">
        <f>MISORates!N5</f>
        <v>26.693053729756713</v>
      </c>
      <c r="F5" s="243">
        <f t="array" ref="F5">IF(OR(A5=NERC,WEEKDAY(A5,2)&gt;5),Inputs!$G$21,IF(AND(B5&gt;6,B5&lt;23),Inputs!$E$21,Inputs!$G$21))</f>
        <v>0.24318270547945203</v>
      </c>
      <c r="G5" s="243">
        <f t="array" ref="G5">IF(OR($A5=NERC,WEEKDAY($A5,2)&gt;5),Inputs!$G$23,IF(AND($B5&gt;6,$B5&lt;23),Inputs!$E$23,Inputs!$G$23))</f>
        <v>0.15975630136986302</v>
      </c>
      <c r="H5" s="243">
        <f t="array" ref="H5">IF(OR($A5=NERC,WEEKDAY($A5,2)&gt;5),Inputs!$G$25,IF(AND($B5&gt;6,$B5&lt;23),Inputs!$E$25,Inputs!$G$25))</f>
        <v>1.7793149429223745</v>
      </c>
      <c r="I5" s="243">
        <f>Inputs!$B$27</f>
        <v>5.3100000000000001E-2</v>
      </c>
      <c r="J5" s="243">
        <f>Inputs!$B$29</f>
        <v>6.6799999999999998E-2</v>
      </c>
      <c r="K5" s="243">
        <f>Inputs!$B$31</f>
        <v>4.5600000000000002E-2</v>
      </c>
      <c r="L5" s="243">
        <f t="array" ref="L5">IF(OR($A5=NERC,WEEKDAY($A5,2)&gt;5),Inputs!$G$33,IF(AND($B5&gt;6,$B5&lt;23),Inputs!$E$33,Inputs!$G$33))</f>
        <v>1.2294977168949772E-3</v>
      </c>
      <c r="M5" s="246">
        <f t="shared" ref="M5:M68" si="0">(MAX(D5,E5)+(SUM(F5:L6)))</f>
        <v>254.69796689497716</v>
      </c>
      <c r="N5" s="249">
        <f t="shared" ref="N5:N68" si="1">C5*M5</f>
        <v>0</v>
      </c>
    </row>
    <row r="6" spans="1:14" x14ac:dyDescent="0.25">
      <c r="A6" s="19">
        <f t="shared" ref="A6:A27" si="2">A5</f>
        <v>41609</v>
      </c>
      <c r="B6" s="7">
        <v>3</v>
      </c>
      <c r="C6" s="237">
        <f>'Energy Summary'!E6</f>
        <v>0</v>
      </c>
      <c r="D6" s="10">
        <f>250</f>
        <v>250</v>
      </c>
      <c r="E6" s="243">
        <f>MISORates!N6</f>
        <v>27.409363670954395</v>
      </c>
      <c r="F6" s="243">
        <f t="array" ref="F6">IF(OR(A6=NERC,WEEKDAY(A6,2)&gt;5),Inputs!$G$21,IF(AND(B6&gt;6,B6&lt;23),Inputs!$E$21,Inputs!$G$21))</f>
        <v>0.24318270547945203</v>
      </c>
      <c r="G6" s="243">
        <f t="array" ref="G6">IF(OR($A6=NERC,WEEKDAY($A6,2)&gt;5),Inputs!$G$23,IF(AND($B6&gt;6,$B6&lt;23),Inputs!$E$23,Inputs!$G$23))</f>
        <v>0.15975630136986302</v>
      </c>
      <c r="H6" s="243">
        <f t="array" ref="H6">IF(OR($A6=NERC,WEEKDAY($A6,2)&gt;5),Inputs!$G$25,IF(AND($B6&gt;6,$B6&lt;23),Inputs!$E$25,Inputs!$G$25))</f>
        <v>1.7793149429223745</v>
      </c>
      <c r="I6" s="243">
        <f>Inputs!$B$27</f>
        <v>5.3100000000000001E-2</v>
      </c>
      <c r="J6" s="243">
        <f>Inputs!$B$29</f>
        <v>6.6799999999999998E-2</v>
      </c>
      <c r="K6" s="243">
        <f>Inputs!$B$31</f>
        <v>4.5600000000000002E-2</v>
      </c>
      <c r="L6" s="243">
        <f t="array" ref="L6">IF(OR($A6=NERC,WEEKDAY($A6,2)&gt;5),Inputs!$G$33,IF(AND($B6&gt;6,$B6&lt;23),Inputs!$E$33,Inputs!$G$33))</f>
        <v>1.2294977168949772E-3</v>
      </c>
      <c r="M6" s="246">
        <f t="shared" si="0"/>
        <v>254.69796689497716</v>
      </c>
      <c r="N6" s="249">
        <f t="shared" si="1"/>
        <v>0</v>
      </c>
    </row>
    <row r="7" spans="1:14" x14ac:dyDescent="0.25">
      <c r="A7" s="19">
        <f t="shared" si="2"/>
        <v>41609</v>
      </c>
      <c r="B7" s="7">
        <v>4</v>
      </c>
      <c r="C7" s="237">
        <f>'Energy Summary'!E7</f>
        <v>0</v>
      </c>
      <c r="D7" s="10">
        <f>250</f>
        <v>250</v>
      </c>
      <c r="E7" s="243">
        <f>MISORates!N7</f>
        <v>27.419641324427552</v>
      </c>
      <c r="F7" s="243">
        <f t="array" ref="F7">IF(OR(A7=NERC,WEEKDAY(A7,2)&gt;5),Inputs!$G$21,IF(AND(B7&gt;6,B7&lt;23),Inputs!$E$21,Inputs!$G$21))</f>
        <v>0.24318270547945203</v>
      </c>
      <c r="G7" s="243">
        <f t="array" ref="G7">IF(OR($A7=NERC,WEEKDAY($A7,2)&gt;5),Inputs!$G$23,IF(AND($B7&gt;6,$B7&lt;23),Inputs!$E$23,Inputs!$G$23))</f>
        <v>0.15975630136986302</v>
      </c>
      <c r="H7" s="243">
        <f t="array" ref="H7">IF(OR($A7=NERC,WEEKDAY($A7,2)&gt;5),Inputs!$G$25,IF(AND($B7&gt;6,$B7&lt;23),Inputs!$E$25,Inputs!$G$25))</f>
        <v>1.7793149429223745</v>
      </c>
      <c r="I7" s="243">
        <f>Inputs!$B$27</f>
        <v>5.3100000000000001E-2</v>
      </c>
      <c r="J7" s="243">
        <f>Inputs!$B$29</f>
        <v>6.6799999999999998E-2</v>
      </c>
      <c r="K7" s="243">
        <f>Inputs!$B$31</f>
        <v>4.5600000000000002E-2</v>
      </c>
      <c r="L7" s="243">
        <f t="array" ref="L7">IF(OR($A7=NERC,WEEKDAY($A7,2)&gt;5),Inputs!$G$33,IF(AND($B7&gt;6,$B7&lt;23),Inputs!$E$33,Inputs!$G$33))</f>
        <v>1.2294977168949772E-3</v>
      </c>
      <c r="M7" s="246">
        <f t="shared" si="0"/>
        <v>254.69796689497716</v>
      </c>
      <c r="N7" s="249">
        <f t="shared" si="1"/>
        <v>0</v>
      </c>
    </row>
    <row r="8" spans="1:14" x14ac:dyDescent="0.25">
      <c r="A8" s="19">
        <f t="shared" si="2"/>
        <v>41609</v>
      </c>
      <c r="B8" s="7">
        <v>5</v>
      </c>
      <c r="C8" s="237">
        <f>'Energy Summary'!E8</f>
        <v>0</v>
      </c>
      <c r="D8" s="10">
        <f>250</f>
        <v>250</v>
      </c>
      <c r="E8" s="243">
        <f>MISORates!N8</f>
        <v>28.214423072981905</v>
      </c>
      <c r="F8" s="243">
        <f t="array" ref="F8">IF(OR(A8=NERC,WEEKDAY(A8,2)&gt;5),Inputs!$G$21,IF(AND(B8&gt;6,B8&lt;23),Inputs!$E$21,Inputs!$G$21))</f>
        <v>0.24318270547945203</v>
      </c>
      <c r="G8" s="243">
        <f t="array" ref="G8">IF(OR($A8=NERC,WEEKDAY($A8,2)&gt;5),Inputs!$G$23,IF(AND($B8&gt;6,$B8&lt;23),Inputs!$E$23,Inputs!$G$23))</f>
        <v>0.15975630136986302</v>
      </c>
      <c r="H8" s="243">
        <f t="array" ref="H8">IF(OR($A8=NERC,WEEKDAY($A8,2)&gt;5),Inputs!$G$25,IF(AND($B8&gt;6,$B8&lt;23),Inputs!$E$25,Inputs!$G$25))</f>
        <v>1.7793149429223745</v>
      </c>
      <c r="I8" s="243">
        <f>Inputs!$B$27</f>
        <v>5.3100000000000001E-2</v>
      </c>
      <c r="J8" s="243">
        <f>Inputs!$B$29</f>
        <v>6.6799999999999998E-2</v>
      </c>
      <c r="K8" s="243">
        <f>Inputs!$B$31</f>
        <v>4.5600000000000002E-2</v>
      </c>
      <c r="L8" s="243">
        <f t="array" ref="L8">IF(OR($A8=NERC,WEEKDAY($A8,2)&gt;5),Inputs!$G$33,IF(AND($B8&gt;6,$B8&lt;23),Inputs!$E$33,Inputs!$G$33))</f>
        <v>1.2294977168949772E-3</v>
      </c>
      <c r="M8" s="246">
        <f t="shared" si="0"/>
        <v>254.69796689497716</v>
      </c>
      <c r="N8" s="249">
        <f t="shared" si="1"/>
        <v>0</v>
      </c>
    </row>
    <row r="9" spans="1:14" x14ac:dyDescent="0.25">
      <c r="A9" s="19">
        <f t="shared" si="2"/>
        <v>41609</v>
      </c>
      <c r="B9" s="7">
        <v>6</v>
      </c>
      <c r="C9" s="237">
        <f>'Energy Summary'!E9</f>
        <v>0</v>
      </c>
      <c r="D9" s="10">
        <f>250</f>
        <v>250</v>
      </c>
      <c r="E9" s="243">
        <f>MISORates!N9</f>
        <v>26.705261586816313</v>
      </c>
      <c r="F9" s="243">
        <f t="array" ref="F9">IF(OR(A9=NERC,WEEKDAY(A9,2)&gt;5),Inputs!$G$21,IF(AND(B9&gt;6,B9&lt;23),Inputs!$E$21,Inputs!$G$21))</f>
        <v>0.24318270547945203</v>
      </c>
      <c r="G9" s="243">
        <f t="array" ref="G9">IF(OR($A9=NERC,WEEKDAY($A9,2)&gt;5),Inputs!$G$23,IF(AND($B9&gt;6,$B9&lt;23),Inputs!$E$23,Inputs!$G$23))</f>
        <v>0.15975630136986302</v>
      </c>
      <c r="H9" s="243">
        <f t="array" ref="H9">IF(OR($A9=NERC,WEEKDAY($A9,2)&gt;5),Inputs!$G$25,IF(AND($B9&gt;6,$B9&lt;23),Inputs!$E$25,Inputs!$G$25))</f>
        <v>1.7793149429223745</v>
      </c>
      <c r="I9" s="243">
        <f>Inputs!$B$27</f>
        <v>5.3100000000000001E-2</v>
      </c>
      <c r="J9" s="243">
        <f>Inputs!$B$29</f>
        <v>6.6799999999999998E-2</v>
      </c>
      <c r="K9" s="243">
        <f>Inputs!$B$31</f>
        <v>4.5600000000000002E-2</v>
      </c>
      <c r="L9" s="243">
        <f t="array" ref="L9">IF(OR($A9=NERC,WEEKDAY($A9,2)&gt;5),Inputs!$G$33,IF(AND($B9&gt;6,$B9&lt;23),Inputs!$E$33,Inputs!$G$33))</f>
        <v>1.2294977168949772E-3</v>
      </c>
      <c r="M9" s="246">
        <f t="shared" si="0"/>
        <v>254.69796689497716</v>
      </c>
      <c r="N9" s="249">
        <f t="shared" si="1"/>
        <v>0</v>
      </c>
    </row>
    <row r="10" spans="1:14" x14ac:dyDescent="0.25">
      <c r="A10" s="19">
        <f t="shared" si="2"/>
        <v>41609</v>
      </c>
      <c r="B10" s="7">
        <v>7</v>
      </c>
      <c r="C10" s="237">
        <f>'Energy Summary'!E10</f>
        <v>0</v>
      </c>
      <c r="D10" s="10">
        <f>250</f>
        <v>250</v>
      </c>
      <c r="E10" s="243">
        <f>MISORates!N10</f>
        <v>27.256941309561295</v>
      </c>
      <c r="F10" s="243">
        <f t="array" ref="F10">IF(OR(A10=NERC,WEEKDAY(A10,2)&gt;5),Inputs!$G$21,IF(AND(B10&gt;6,B10&lt;23),Inputs!$E$21,Inputs!$G$21))</f>
        <v>0.24318270547945203</v>
      </c>
      <c r="G10" s="243">
        <f t="array" ref="G10">IF(OR($A10=NERC,WEEKDAY($A10,2)&gt;5),Inputs!$G$23,IF(AND($B10&gt;6,$B10&lt;23),Inputs!$E$23,Inputs!$G$23))</f>
        <v>0.15975630136986302</v>
      </c>
      <c r="H10" s="243">
        <f t="array" ref="H10">IF(OR($A10=NERC,WEEKDAY($A10,2)&gt;5),Inputs!$G$25,IF(AND($B10&gt;6,$B10&lt;23),Inputs!$E$25,Inputs!$G$25))</f>
        <v>1.7793149429223745</v>
      </c>
      <c r="I10" s="243">
        <f>Inputs!$B$27</f>
        <v>5.3100000000000001E-2</v>
      </c>
      <c r="J10" s="243">
        <f>Inputs!$B$29</f>
        <v>6.6799999999999998E-2</v>
      </c>
      <c r="K10" s="243">
        <f>Inputs!$B$31</f>
        <v>4.5600000000000002E-2</v>
      </c>
      <c r="L10" s="243">
        <f t="array" ref="L10">IF(OR($A10=NERC,WEEKDAY($A10,2)&gt;5),Inputs!$G$33,IF(AND($B10&gt;6,$B10&lt;23),Inputs!$E$33,Inputs!$G$33))</f>
        <v>1.2294977168949772E-3</v>
      </c>
      <c r="M10" s="246">
        <f t="shared" si="0"/>
        <v>254.69796689497716</v>
      </c>
      <c r="N10" s="249">
        <f t="shared" si="1"/>
        <v>0</v>
      </c>
    </row>
    <row r="11" spans="1:14" x14ac:dyDescent="0.25">
      <c r="A11" s="19">
        <f t="shared" si="2"/>
        <v>41609</v>
      </c>
      <c r="B11" s="7">
        <v>8</v>
      </c>
      <c r="C11" s="237">
        <f>'Energy Summary'!E11</f>
        <v>0</v>
      </c>
      <c r="D11" s="10">
        <f>250</f>
        <v>250</v>
      </c>
      <c r="E11" s="243">
        <f>MISORates!N11</f>
        <v>29.010445341231922</v>
      </c>
      <c r="F11" s="243">
        <f t="array" ref="F11">IF(OR(A11=NERC,WEEKDAY(A11,2)&gt;5),Inputs!$G$21,IF(AND(B11&gt;6,B11&lt;23),Inputs!$E$21,Inputs!$G$21))</f>
        <v>0.24318270547945203</v>
      </c>
      <c r="G11" s="243">
        <f t="array" ref="G11">IF(OR($A11=NERC,WEEKDAY($A11,2)&gt;5),Inputs!$G$23,IF(AND($B11&gt;6,$B11&lt;23),Inputs!$E$23,Inputs!$G$23))</f>
        <v>0.15975630136986302</v>
      </c>
      <c r="H11" s="243">
        <f t="array" ref="H11">IF(OR($A11=NERC,WEEKDAY($A11,2)&gt;5),Inputs!$G$25,IF(AND($B11&gt;6,$B11&lt;23),Inputs!$E$25,Inputs!$G$25))</f>
        <v>1.7793149429223745</v>
      </c>
      <c r="I11" s="243">
        <f>Inputs!$B$27</f>
        <v>5.3100000000000001E-2</v>
      </c>
      <c r="J11" s="243">
        <f>Inputs!$B$29</f>
        <v>6.6799999999999998E-2</v>
      </c>
      <c r="K11" s="243">
        <f>Inputs!$B$31</f>
        <v>4.5600000000000002E-2</v>
      </c>
      <c r="L11" s="243">
        <f t="array" ref="L11">IF(OR($A11=NERC,WEEKDAY($A11,2)&gt;5),Inputs!$G$33,IF(AND($B11&gt;6,$B11&lt;23),Inputs!$E$33,Inputs!$G$33))</f>
        <v>1.2294977168949772E-3</v>
      </c>
      <c r="M11" s="246">
        <f t="shared" si="0"/>
        <v>254.69796689497716</v>
      </c>
      <c r="N11" s="249">
        <f t="shared" si="1"/>
        <v>0</v>
      </c>
    </row>
    <row r="12" spans="1:14" x14ac:dyDescent="0.25">
      <c r="A12" s="19">
        <f t="shared" si="2"/>
        <v>41609</v>
      </c>
      <c r="B12" s="7">
        <v>9</v>
      </c>
      <c r="C12" s="237">
        <f>'Energy Summary'!E12</f>
        <v>0</v>
      </c>
      <c r="D12" s="10">
        <f>250</f>
        <v>250</v>
      </c>
      <c r="E12" s="243">
        <f>MISORates!N12</f>
        <v>27.46226728613544</v>
      </c>
      <c r="F12" s="243">
        <f t="array" ref="F12">IF(OR(A12=NERC,WEEKDAY(A12,2)&gt;5),Inputs!$G$21,IF(AND(B12&gt;6,B12&lt;23),Inputs!$E$21,Inputs!$G$21))</f>
        <v>0.24318270547945203</v>
      </c>
      <c r="G12" s="243">
        <f t="array" ref="G12">IF(OR($A12=NERC,WEEKDAY($A12,2)&gt;5),Inputs!$G$23,IF(AND($B12&gt;6,$B12&lt;23),Inputs!$E$23,Inputs!$G$23))</f>
        <v>0.15975630136986302</v>
      </c>
      <c r="H12" s="243">
        <f t="array" ref="H12">IF(OR($A12=NERC,WEEKDAY($A12,2)&gt;5),Inputs!$G$25,IF(AND($B12&gt;6,$B12&lt;23),Inputs!$E$25,Inputs!$G$25))</f>
        <v>1.7793149429223745</v>
      </c>
      <c r="I12" s="243">
        <f>Inputs!$B$27</f>
        <v>5.3100000000000001E-2</v>
      </c>
      <c r="J12" s="243">
        <f>Inputs!$B$29</f>
        <v>6.6799999999999998E-2</v>
      </c>
      <c r="K12" s="243">
        <f>Inputs!$B$31</f>
        <v>4.5600000000000002E-2</v>
      </c>
      <c r="L12" s="243">
        <f t="array" ref="L12">IF(OR($A12=NERC,WEEKDAY($A12,2)&gt;5),Inputs!$G$33,IF(AND($B12&gt;6,$B12&lt;23),Inputs!$E$33,Inputs!$G$33))</f>
        <v>1.2294977168949772E-3</v>
      </c>
      <c r="M12" s="246">
        <f t="shared" si="0"/>
        <v>254.69796689497716</v>
      </c>
      <c r="N12" s="249">
        <f t="shared" si="1"/>
        <v>0</v>
      </c>
    </row>
    <row r="13" spans="1:14" x14ac:dyDescent="0.25">
      <c r="A13" s="19">
        <f t="shared" si="2"/>
        <v>41609</v>
      </c>
      <c r="B13" s="7">
        <v>10</v>
      </c>
      <c r="C13" s="237">
        <f>'Energy Summary'!E13</f>
        <v>0</v>
      </c>
      <c r="D13" s="10">
        <f>250</f>
        <v>250</v>
      </c>
      <c r="E13" s="243">
        <f>MISORates!N13</f>
        <v>29.218306733343734</v>
      </c>
      <c r="F13" s="243">
        <f t="array" ref="F13">IF(OR(A13=NERC,WEEKDAY(A13,2)&gt;5),Inputs!$G$21,IF(AND(B13&gt;6,B13&lt;23),Inputs!$E$21,Inputs!$G$21))</f>
        <v>0.24318270547945203</v>
      </c>
      <c r="G13" s="243">
        <f t="array" ref="G13">IF(OR($A13=NERC,WEEKDAY($A13,2)&gt;5),Inputs!$G$23,IF(AND($B13&gt;6,$B13&lt;23),Inputs!$E$23,Inputs!$G$23))</f>
        <v>0.15975630136986302</v>
      </c>
      <c r="H13" s="243">
        <f t="array" ref="H13">IF(OR($A13=NERC,WEEKDAY($A13,2)&gt;5),Inputs!$G$25,IF(AND($B13&gt;6,$B13&lt;23),Inputs!$E$25,Inputs!$G$25))</f>
        <v>1.7793149429223745</v>
      </c>
      <c r="I13" s="243">
        <f>Inputs!$B$27</f>
        <v>5.3100000000000001E-2</v>
      </c>
      <c r="J13" s="243">
        <f>Inputs!$B$29</f>
        <v>6.6799999999999998E-2</v>
      </c>
      <c r="K13" s="243">
        <f>Inputs!$B$31</f>
        <v>4.5600000000000002E-2</v>
      </c>
      <c r="L13" s="243">
        <f t="array" ref="L13">IF(OR($A13=NERC,WEEKDAY($A13,2)&gt;5),Inputs!$G$33,IF(AND($B13&gt;6,$B13&lt;23),Inputs!$E$33,Inputs!$G$33))</f>
        <v>1.2294977168949772E-3</v>
      </c>
      <c r="M13" s="246">
        <f t="shared" si="0"/>
        <v>254.69796689497716</v>
      </c>
      <c r="N13" s="249">
        <f t="shared" si="1"/>
        <v>0</v>
      </c>
    </row>
    <row r="14" spans="1:14" x14ac:dyDescent="0.25">
      <c r="A14" s="19">
        <f t="shared" si="2"/>
        <v>41609</v>
      </c>
      <c r="B14" s="7">
        <v>11</v>
      </c>
      <c r="C14" s="237">
        <f>'Energy Summary'!E14</f>
        <v>0</v>
      </c>
      <c r="D14" s="10">
        <f>250</f>
        <v>250</v>
      </c>
      <c r="E14" s="243">
        <f>MISORates!N14</f>
        <v>28.784458031426457</v>
      </c>
      <c r="F14" s="243">
        <f t="array" ref="F14">IF(OR(A14=NERC,WEEKDAY(A14,2)&gt;5),Inputs!$G$21,IF(AND(B14&gt;6,B14&lt;23),Inputs!$E$21,Inputs!$G$21))</f>
        <v>0.24318270547945203</v>
      </c>
      <c r="G14" s="243">
        <f t="array" ref="G14">IF(OR($A14=NERC,WEEKDAY($A14,2)&gt;5),Inputs!$G$23,IF(AND($B14&gt;6,$B14&lt;23),Inputs!$E$23,Inputs!$G$23))</f>
        <v>0.15975630136986302</v>
      </c>
      <c r="H14" s="243">
        <f t="array" ref="H14">IF(OR($A14=NERC,WEEKDAY($A14,2)&gt;5),Inputs!$G$25,IF(AND($B14&gt;6,$B14&lt;23),Inputs!$E$25,Inputs!$G$25))</f>
        <v>1.7793149429223745</v>
      </c>
      <c r="I14" s="243">
        <f>Inputs!$B$27</f>
        <v>5.3100000000000001E-2</v>
      </c>
      <c r="J14" s="243">
        <f>Inputs!$B$29</f>
        <v>6.6799999999999998E-2</v>
      </c>
      <c r="K14" s="243">
        <f>Inputs!$B$31</f>
        <v>4.5600000000000002E-2</v>
      </c>
      <c r="L14" s="243">
        <f t="array" ref="L14">IF(OR($A14=NERC,WEEKDAY($A14,2)&gt;5),Inputs!$G$33,IF(AND($B14&gt;6,$B14&lt;23),Inputs!$E$33,Inputs!$G$33))</f>
        <v>1.2294977168949772E-3</v>
      </c>
      <c r="M14" s="246">
        <f t="shared" si="0"/>
        <v>254.69796689497716</v>
      </c>
      <c r="N14" s="249">
        <f t="shared" si="1"/>
        <v>0</v>
      </c>
    </row>
    <row r="15" spans="1:14" x14ac:dyDescent="0.25">
      <c r="A15" s="19">
        <f t="shared" si="2"/>
        <v>41609</v>
      </c>
      <c r="B15" s="7">
        <v>12</v>
      </c>
      <c r="C15" s="237">
        <f>'Energy Summary'!E15</f>
        <v>0</v>
      </c>
      <c r="D15" s="10">
        <f>250</f>
        <v>250</v>
      </c>
      <c r="E15" s="243">
        <f>MISORates!N15</f>
        <v>26.464090978975605</v>
      </c>
      <c r="F15" s="243">
        <f t="array" ref="F15">IF(OR(A15=NERC,WEEKDAY(A15,2)&gt;5),Inputs!$G$21,IF(AND(B15&gt;6,B15&lt;23),Inputs!$E$21,Inputs!$G$21))</f>
        <v>0.24318270547945203</v>
      </c>
      <c r="G15" s="243">
        <f t="array" ref="G15">IF(OR($A15=NERC,WEEKDAY($A15,2)&gt;5),Inputs!$G$23,IF(AND($B15&gt;6,$B15&lt;23),Inputs!$E$23,Inputs!$G$23))</f>
        <v>0.15975630136986302</v>
      </c>
      <c r="H15" s="243">
        <f t="array" ref="H15">IF(OR($A15=NERC,WEEKDAY($A15,2)&gt;5),Inputs!$G$25,IF(AND($B15&gt;6,$B15&lt;23),Inputs!$E$25,Inputs!$G$25))</f>
        <v>1.7793149429223745</v>
      </c>
      <c r="I15" s="243">
        <f>Inputs!$B$27</f>
        <v>5.3100000000000001E-2</v>
      </c>
      <c r="J15" s="243">
        <f>Inputs!$B$29</f>
        <v>6.6799999999999998E-2</v>
      </c>
      <c r="K15" s="243">
        <f>Inputs!$B$31</f>
        <v>4.5600000000000002E-2</v>
      </c>
      <c r="L15" s="243">
        <f t="array" ref="L15">IF(OR($A15=NERC,WEEKDAY($A15,2)&gt;5),Inputs!$G$33,IF(AND($B15&gt;6,$B15&lt;23),Inputs!$E$33,Inputs!$G$33))</f>
        <v>1.2294977168949772E-3</v>
      </c>
      <c r="M15" s="246">
        <f t="shared" si="0"/>
        <v>254.69796689497716</v>
      </c>
      <c r="N15" s="249">
        <f t="shared" si="1"/>
        <v>0</v>
      </c>
    </row>
    <row r="16" spans="1:14" x14ac:dyDescent="0.25">
      <c r="A16" s="19">
        <f t="shared" si="2"/>
        <v>41609</v>
      </c>
      <c r="B16" s="7">
        <v>13</v>
      </c>
      <c r="C16" s="237">
        <f>'Energy Summary'!E16</f>
        <v>0</v>
      </c>
      <c r="D16" s="10">
        <f>250</f>
        <v>250</v>
      </c>
      <c r="E16" s="243">
        <f>MISORates!N16</f>
        <v>45.185081705861826</v>
      </c>
      <c r="F16" s="243">
        <f t="array" ref="F16">IF(OR(A16=NERC,WEEKDAY(A16,2)&gt;5),Inputs!$G$21,IF(AND(B16&gt;6,B16&lt;23),Inputs!$E$21,Inputs!$G$21))</f>
        <v>0.24318270547945203</v>
      </c>
      <c r="G16" s="243">
        <f t="array" ref="G16">IF(OR($A16=NERC,WEEKDAY($A16,2)&gt;5),Inputs!$G$23,IF(AND($B16&gt;6,$B16&lt;23),Inputs!$E$23,Inputs!$G$23))</f>
        <v>0.15975630136986302</v>
      </c>
      <c r="H16" s="243">
        <f t="array" ref="H16">IF(OR($A16=NERC,WEEKDAY($A16,2)&gt;5),Inputs!$G$25,IF(AND($B16&gt;6,$B16&lt;23),Inputs!$E$25,Inputs!$G$25))</f>
        <v>1.7793149429223745</v>
      </c>
      <c r="I16" s="243">
        <f>Inputs!$B$27</f>
        <v>5.3100000000000001E-2</v>
      </c>
      <c r="J16" s="243">
        <f>Inputs!$B$29</f>
        <v>6.6799999999999998E-2</v>
      </c>
      <c r="K16" s="243">
        <f>Inputs!$B$31</f>
        <v>4.5600000000000002E-2</v>
      </c>
      <c r="L16" s="243">
        <f t="array" ref="L16">IF(OR($A16=NERC,WEEKDAY($A16,2)&gt;5),Inputs!$G$33,IF(AND($B16&gt;6,$B16&lt;23),Inputs!$E$33,Inputs!$G$33))</f>
        <v>1.2294977168949772E-3</v>
      </c>
      <c r="M16" s="246">
        <f t="shared" si="0"/>
        <v>254.69796689497716</v>
      </c>
      <c r="N16" s="249">
        <f t="shared" si="1"/>
        <v>0</v>
      </c>
    </row>
    <row r="17" spans="1:14" x14ac:dyDescent="0.25">
      <c r="A17" s="19">
        <f t="shared" si="2"/>
        <v>41609</v>
      </c>
      <c r="B17" s="7">
        <v>14</v>
      </c>
      <c r="C17" s="237">
        <f>'Energy Summary'!E17</f>
        <v>0</v>
      </c>
      <c r="D17" s="10">
        <f>250</f>
        <v>250</v>
      </c>
      <c r="E17" s="243">
        <f>MISORates!N17</f>
        <v>31.183899336628734</v>
      </c>
      <c r="F17" s="243">
        <f t="array" ref="F17">IF(OR(A17=NERC,WEEKDAY(A17,2)&gt;5),Inputs!$G$21,IF(AND(B17&gt;6,B17&lt;23),Inputs!$E$21,Inputs!$G$21))</f>
        <v>0.24318270547945203</v>
      </c>
      <c r="G17" s="243">
        <f t="array" ref="G17">IF(OR($A17=NERC,WEEKDAY($A17,2)&gt;5),Inputs!$G$23,IF(AND($B17&gt;6,$B17&lt;23),Inputs!$E$23,Inputs!$G$23))</f>
        <v>0.15975630136986302</v>
      </c>
      <c r="H17" s="243">
        <f t="array" ref="H17">IF(OR($A17=NERC,WEEKDAY($A17,2)&gt;5),Inputs!$G$25,IF(AND($B17&gt;6,$B17&lt;23),Inputs!$E$25,Inputs!$G$25))</f>
        <v>1.7793149429223745</v>
      </c>
      <c r="I17" s="243">
        <f>Inputs!$B$27</f>
        <v>5.3100000000000001E-2</v>
      </c>
      <c r="J17" s="243">
        <f>Inputs!$B$29</f>
        <v>6.6799999999999998E-2</v>
      </c>
      <c r="K17" s="243">
        <f>Inputs!$B$31</f>
        <v>4.5600000000000002E-2</v>
      </c>
      <c r="L17" s="243">
        <f t="array" ref="L17">IF(OR($A17=NERC,WEEKDAY($A17,2)&gt;5),Inputs!$G$33,IF(AND($B17&gt;6,$B17&lt;23),Inputs!$E$33,Inputs!$G$33))</f>
        <v>1.2294977168949772E-3</v>
      </c>
      <c r="M17" s="246">
        <f t="shared" si="0"/>
        <v>254.69796689497716</v>
      </c>
      <c r="N17" s="249">
        <f t="shared" si="1"/>
        <v>0</v>
      </c>
    </row>
    <row r="18" spans="1:14" x14ac:dyDescent="0.25">
      <c r="A18" s="19">
        <f t="shared" si="2"/>
        <v>41609</v>
      </c>
      <c r="B18" s="7">
        <v>15</v>
      </c>
      <c r="C18" s="237">
        <f>'Energy Summary'!E18</f>
        <v>0</v>
      </c>
      <c r="D18" s="10">
        <f>250</f>
        <v>250</v>
      </c>
      <c r="E18" s="243">
        <f>MISORates!N18</f>
        <v>27.080520692830227</v>
      </c>
      <c r="F18" s="243">
        <f t="array" ref="F18">IF(OR(A18=NERC,WEEKDAY(A18,2)&gt;5),Inputs!$G$21,IF(AND(B18&gt;6,B18&lt;23),Inputs!$E$21,Inputs!$G$21))</f>
        <v>0.24318270547945203</v>
      </c>
      <c r="G18" s="243">
        <f t="array" ref="G18">IF(OR($A18=NERC,WEEKDAY($A18,2)&gt;5),Inputs!$G$23,IF(AND($B18&gt;6,$B18&lt;23),Inputs!$E$23,Inputs!$G$23))</f>
        <v>0.15975630136986302</v>
      </c>
      <c r="H18" s="243">
        <f t="array" ref="H18">IF(OR($A18=NERC,WEEKDAY($A18,2)&gt;5),Inputs!$G$25,IF(AND($B18&gt;6,$B18&lt;23),Inputs!$E$25,Inputs!$G$25))</f>
        <v>1.7793149429223745</v>
      </c>
      <c r="I18" s="243">
        <f>Inputs!$B$27</f>
        <v>5.3100000000000001E-2</v>
      </c>
      <c r="J18" s="243">
        <f>Inputs!$B$29</f>
        <v>6.6799999999999998E-2</v>
      </c>
      <c r="K18" s="243">
        <f>Inputs!$B$31</f>
        <v>4.5600000000000002E-2</v>
      </c>
      <c r="L18" s="243">
        <f t="array" ref="L18">IF(OR($A18=NERC,WEEKDAY($A18,2)&gt;5),Inputs!$G$33,IF(AND($B18&gt;6,$B18&lt;23),Inputs!$E$33,Inputs!$G$33))</f>
        <v>1.2294977168949772E-3</v>
      </c>
      <c r="M18" s="246">
        <f t="shared" si="0"/>
        <v>254.69796689497716</v>
      </c>
      <c r="N18" s="249">
        <f t="shared" si="1"/>
        <v>0</v>
      </c>
    </row>
    <row r="19" spans="1:14" x14ac:dyDescent="0.25">
      <c r="A19" s="19">
        <f t="shared" si="2"/>
        <v>41609</v>
      </c>
      <c r="B19" s="7">
        <v>16</v>
      </c>
      <c r="C19" s="237">
        <f>'Energy Summary'!E19</f>
        <v>0</v>
      </c>
      <c r="D19" s="10">
        <f>250</f>
        <v>250</v>
      </c>
      <c r="E19" s="243">
        <f>MISORates!N19</f>
        <v>25.829035325942293</v>
      </c>
      <c r="F19" s="243">
        <f t="array" ref="F19">IF(OR(A19=NERC,WEEKDAY(A19,2)&gt;5),Inputs!$G$21,IF(AND(B19&gt;6,B19&lt;23),Inputs!$E$21,Inputs!$G$21))</f>
        <v>0.24318270547945203</v>
      </c>
      <c r="G19" s="243">
        <f t="array" ref="G19">IF(OR($A19=NERC,WEEKDAY($A19,2)&gt;5),Inputs!$G$23,IF(AND($B19&gt;6,$B19&lt;23),Inputs!$E$23,Inputs!$G$23))</f>
        <v>0.15975630136986302</v>
      </c>
      <c r="H19" s="243">
        <f t="array" ref="H19">IF(OR($A19=NERC,WEEKDAY($A19,2)&gt;5),Inputs!$G$25,IF(AND($B19&gt;6,$B19&lt;23),Inputs!$E$25,Inputs!$G$25))</f>
        <v>1.7793149429223745</v>
      </c>
      <c r="I19" s="243">
        <f>Inputs!$B$27</f>
        <v>5.3100000000000001E-2</v>
      </c>
      <c r="J19" s="243">
        <f>Inputs!$B$29</f>
        <v>6.6799999999999998E-2</v>
      </c>
      <c r="K19" s="243">
        <f>Inputs!$B$31</f>
        <v>4.5600000000000002E-2</v>
      </c>
      <c r="L19" s="243">
        <f t="array" ref="L19">IF(OR($A19=NERC,WEEKDAY($A19,2)&gt;5),Inputs!$G$33,IF(AND($B19&gt;6,$B19&lt;23),Inputs!$E$33,Inputs!$G$33))</f>
        <v>1.2294977168949772E-3</v>
      </c>
      <c r="M19" s="246">
        <f t="shared" si="0"/>
        <v>254.69796689497716</v>
      </c>
      <c r="N19" s="249">
        <f t="shared" si="1"/>
        <v>0</v>
      </c>
    </row>
    <row r="20" spans="1:14" x14ac:dyDescent="0.25">
      <c r="A20" s="19">
        <f t="shared" si="2"/>
        <v>41609</v>
      </c>
      <c r="B20" s="7">
        <v>17</v>
      </c>
      <c r="C20" s="237">
        <f>'Energy Summary'!E20</f>
        <v>0</v>
      </c>
      <c r="D20" s="10">
        <f>250</f>
        <v>250</v>
      </c>
      <c r="E20" s="243">
        <f>MISORates!N20</f>
        <v>28.555450560224159</v>
      </c>
      <c r="F20" s="243">
        <f t="array" ref="F20">IF(OR(A20=NERC,WEEKDAY(A20,2)&gt;5),Inputs!$G$21,IF(AND(B20&gt;6,B20&lt;23),Inputs!$E$21,Inputs!$G$21))</f>
        <v>0.24318270547945203</v>
      </c>
      <c r="G20" s="243">
        <f t="array" ref="G20">IF(OR($A20=NERC,WEEKDAY($A20,2)&gt;5),Inputs!$G$23,IF(AND($B20&gt;6,$B20&lt;23),Inputs!$E$23,Inputs!$G$23))</f>
        <v>0.15975630136986302</v>
      </c>
      <c r="H20" s="243">
        <f t="array" ref="H20">IF(OR($A20=NERC,WEEKDAY($A20,2)&gt;5),Inputs!$G$25,IF(AND($B20&gt;6,$B20&lt;23),Inputs!$E$25,Inputs!$G$25))</f>
        <v>1.7793149429223745</v>
      </c>
      <c r="I20" s="243">
        <f>Inputs!$B$27</f>
        <v>5.3100000000000001E-2</v>
      </c>
      <c r="J20" s="243">
        <f>Inputs!$B$29</f>
        <v>6.6799999999999998E-2</v>
      </c>
      <c r="K20" s="243">
        <f>Inputs!$B$31</f>
        <v>4.5600000000000002E-2</v>
      </c>
      <c r="L20" s="243">
        <f t="array" ref="L20">IF(OR($A20=NERC,WEEKDAY($A20,2)&gt;5),Inputs!$G$33,IF(AND($B20&gt;6,$B20&lt;23),Inputs!$E$33,Inputs!$G$33))</f>
        <v>1.2294977168949772E-3</v>
      </c>
      <c r="M20" s="246">
        <f t="shared" si="0"/>
        <v>254.69796689497716</v>
      </c>
      <c r="N20" s="249">
        <f t="shared" si="1"/>
        <v>0</v>
      </c>
    </row>
    <row r="21" spans="1:14" x14ac:dyDescent="0.25">
      <c r="A21" s="19">
        <f t="shared" si="2"/>
        <v>41609</v>
      </c>
      <c r="B21" s="7">
        <v>18</v>
      </c>
      <c r="C21" s="237">
        <f>'Energy Summary'!E21</f>
        <v>0</v>
      </c>
      <c r="D21" s="10">
        <f>250</f>
        <v>250</v>
      </c>
      <c r="E21" s="243">
        <f>MISORates!N21</f>
        <v>35.345279773795745</v>
      </c>
      <c r="F21" s="243">
        <f t="array" ref="F21">IF(OR(A21=NERC,WEEKDAY(A21,2)&gt;5),Inputs!$G$21,IF(AND(B21&gt;6,B21&lt;23),Inputs!$E$21,Inputs!$G$21))</f>
        <v>0.24318270547945203</v>
      </c>
      <c r="G21" s="243">
        <f t="array" ref="G21">IF(OR($A21=NERC,WEEKDAY($A21,2)&gt;5),Inputs!$G$23,IF(AND($B21&gt;6,$B21&lt;23),Inputs!$E$23,Inputs!$G$23))</f>
        <v>0.15975630136986302</v>
      </c>
      <c r="H21" s="243">
        <f t="array" ref="H21">IF(OR($A21=NERC,WEEKDAY($A21,2)&gt;5),Inputs!$G$25,IF(AND($B21&gt;6,$B21&lt;23),Inputs!$E$25,Inputs!$G$25))</f>
        <v>1.7793149429223745</v>
      </c>
      <c r="I21" s="243">
        <f>Inputs!$B$27</f>
        <v>5.3100000000000001E-2</v>
      </c>
      <c r="J21" s="243">
        <f>Inputs!$B$29</f>
        <v>6.6799999999999998E-2</v>
      </c>
      <c r="K21" s="243">
        <f>Inputs!$B$31</f>
        <v>4.5600000000000002E-2</v>
      </c>
      <c r="L21" s="243">
        <f t="array" ref="L21">IF(OR($A21=NERC,WEEKDAY($A21,2)&gt;5),Inputs!$G$33,IF(AND($B21&gt;6,$B21&lt;23),Inputs!$E$33,Inputs!$G$33))</f>
        <v>1.2294977168949772E-3</v>
      </c>
      <c r="M21" s="246">
        <f t="shared" si="0"/>
        <v>254.69796689497716</v>
      </c>
      <c r="N21" s="249">
        <f t="shared" si="1"/>
        <v>0</v>
      </c>
    </row>
    <row r="22" spans="1:14" x14ac:dyDescent="0.25">
      <c r="A22" s="19">
        <f t="shared" si="2"/>
        <v>41609</v>
      </c>
      <c r="B22" s="7">
        <v>19</v>
      </c>
      <c r="C22" s="237">
        <f>'Energy Summary'!E22</f>
        <v>0</v>
      </c>
      <c r="D22" s="10">
        <f>250</f>
        <v>250</v>
      </c>
      <c r="E22" s="243">
        <f>MISORates!N22</f>
        <v>37.361471022848086</v>
      </c>
      <c r="F22" s="243">
        <f t="array" ref="F22">IF(OR(A22=NERC,WEEKDAY(A22,2)&gt;5),Inputs!$G$21,IF(AND(B22&gt;6,B22&lt;23),Inputs!$E$21,Inputs!$G$21))</f>
        <v>0.24318270547945203</v>
      </c>
      <c r="G22" s="243">
        <f t="array" ref="G22">IF(OR($A22=NERC,WEEKDAY($A22,2)&gt;5),Inputs!$G$23,IF(AND($B22&gt;6,$B22&lt;23),Inputs!$E$23,Inputs!$G$23))</f>
        <v>0.15975630136986302</v>
      </c>
      <c r="H22" s="243">
        <f t="array" ref="H22">IF(OR($A22=NERC,WEEKDAY($A22,2)&gt;5),Inputs!$G$25,IF(AND($B22&gt;6,$B22&lt;23),Inputs!$E$25,Inputs!$G$25))</f>
        <v>1.7793149429223745</v>
      </c>
      <c r="I22" s="243">
        <f>Inputs!$B$27</f>
        <v>5.3100000000000001E-2</v>
      </c>
      <c r="J22" s="243">
        <f>Inputs!$B$29</f>
        <v>6.6799999999999998E-2</v>
      </c>
      <c r="K22" s="243">
        <f>Inputs!$B$31</f>
        <v>4.5600000000000002E-2</v>
      </c>
      <c r="L22" s="243">
        <f t="array" ref="L22">IF(OR($A22=NERC,WEEKDAY($A22,2)&gt;5),Inputs!$G$33,IF(AND($B22&gt;6,$B22&lt;23),Inputs!$E$33,Inputs!$G$33))</f>
        <v>1.2294977168949772E-3</v>
      </c>
      <c r="M22" s="246">
        <f t="shared" si="0"/>
        <v>254.69796689497716</v>
      </c>
      <c r="N22" s="249">
        <f t="shared" si="1"/>
        <v>0</v>
      </c>
    </row>
    <row r="23" spans="1:14" x14ac:dyDescent="0.25">
      <c r="A23" s="19">
        <f t="shared" si="2"/>
        <v>41609</v>
      </c>
      <c r="B23" s="7">
        <v>20</v>
      </c>
      <c r="C23" s="237">
        <f>'Energy Summary'!E23</f>
        <v>0</v>
      </c>
      <c r="D23" s="10">
        <f>250</f>
        <v>250</v>
      </c>
      <c r="E23" s="243">
        <f>MISORates!N23</f>
        <v>33.095489442303837</v>
      </c>
      <c r="F23" s="243">
        <f t="array" ref="F23">IF(OR(A23=NERC,WEEKDAY(A23,2)&gt;5),Inputs!$G$21,IF(AND(B23&gt;6,B23&lt;23),Inputs!$E$21,Inputs!$G$21))</f>
        <v>0.24318270547945203</v>
      </c>
      <c r="G23" s="243">
        <f t="array" ref="G23">IF(OR($A23=NERC,WEEKDAY($A23,2)&gt;5),Inputs!$G$23,IF(AND($B23&gt;6,$B23&lt;23),Inputs!$E$23,Inputs!$G$23))</f>
        <v>0.15975630136986302</v>
      </c>
      <c r="H23" s="243">
        <f t="array" ref="H23">IF(OR($A23=NERC,WEEKDAY($A23,2)&gt;5),Inputs!$G$25,IF(AND($B23&gt;6,$B23&lt;23),Inputs!$E$25,Inputs!$G$25))</f>
        <v>1.7793149429223745</v>
      </c>
      <c r="I23" s="243">
        <f>Inputs!$B$27</f>
        <v>5.3100000000000001E-2</v>
      </c>
      <c r="J23" s="243">
        <f>Inputs!$B$29</f>
        <v>6.6799999999999998E-2</v>
      </c>
      <c r="K23" s="243">
        <f>Inputs!$B$31</f>
        <v>4.5600000000000002E-2</v>
      </c>
      <c r="L23" s="243">
        <f t="array" ref="L23">IF(OR($A23=NERC,WEEKDAY($A23,2)&gt;5),Inputs!$G$33,IF(AND($B23&gt;6,$B23&lt;23),Inputs!$E$33,Inputs!$G$33))</f>
        <v>1.2294977168949772E-3</v>
      </c>
      <c r="M23" s="246">
        <f t="shared" si="0"/>
        <v>254.69796689497716</v>
      </c>
      <c r="N23" s="249">
        <f t="shared" si="1"/>
        <v>0</v>
      </c>
    </row>
    <row r="24" spans="1:14" x14ac:dyDescent="0.25">
      <c r="A24" s="19">
        <f t="shared" si="2"/>
        <v>41609</v>
      </c>
      <c r="B24" s="7">
        <v>21</v>
      </c>
      <c r="C24" s="237">
        <f>'Energy Summary'!E24</f>
        <v>0</v>
      </c>
      <c r="D24" s="10">
        <f>250</f>
        <v>250</v>
      </c>
      <c r="E24" s="243">
        <f>MISORates!N24</f>
        <v>32.337833246791213</v>
      </c>
      <c r="F24" s="243">
        <f t="array" ref="F24">IF(OR(A24=NERC,WEEKDAY(A24,2)&gt;5),Inputs!$G$21,IF(AND(B24&gt;6,B24&lt;23),Inputs!$E$21,Inputs!$G$21))</f>
        <v>0.24318270547945203</v>
      </c>
      <c r="G24" s="243">
        <f t="array" ref="G24">IF(OR($A24=NERC,WEEKDAY($A24,2)&gt;5),Inputs!$G$23,IF(AND($B24&gt;6,$B24&lt;23),Inputs!$E$23,Inputs!$G$23))</f>
        <v>0.15975630136986302</v>
      </c>
      <c r="H24" s="243">
        <f t="array" ref="H24">IF(OR($A24=NERC,WEEKDAY($A24,2)&gt;5),Inputs!$G$25,IF(AND($B24&gt;6,$B24&lt;23),Inputs!$E$25,Inputs!$G$25))</f>
        <v>1.7793149429223745</v>
      </c>
      <c r="I24" s="243">
        <f>Inputs!$B$27</f>
        <v>5.3100000000000001E-2</v>
      </c>
      <c r="J24" s="243">
        <f>Inputs!$B$29</f>
        <v>6.6799999999999998E-2</v>
      </c>
      <c r="K24" s="243">
        <f>Inputs!$B$31</f>
        <v>4.5600000000000002E-2</v>
      </c>
      <c r="L24" s="243">
        <f t="array" ref="L24">IF(OR($A24=NERC,WEEKDAY($A24,2)&gt;5),Inputs!$G$33,IF(AND($B24&gt;6,$B24&lt;23),Inputs!$E$33,Inputs!$G$33))</f>
        <v>1.2294977168949772E-3</v>
      </c>
      <c r="M24" s="246">
        <f t="shared" si="0"/>
        <v>254.69796689497716</v>
      </c>
      <c r="N24" s="249">
        <f t="shared" si="1"/>
        <v>0</v>
      </c>
    </row>
    <row r="25" spans="1:14" x14ac:dyDescent="0.25">
      <c r="A25" s="19">
        <f t="shared" si="2"/>
        <v>41609</v>
      </c>
      <c r="B25" s="7">
        <v>22</v>
      </c>
      <c r="C25" s="237">
        <f>'Energy Summary'!E25</f>
        <v>0</v>
      </c>
      <c r="D25" s="10">
        <f>250</f>
        <v>250</v>
      </c>
      <c r="E25" s="243">
        <f>MISORates!N25</f>
        <v>30.295223516313488</v>
      </c>
      <c r="F25" s="243">
        <f t="array" ref="F25">IF(OR(A25=NERC,WEEKDAY(A25,2)&gt;5),Inputs!$G$21,IF(AND(B25&gt;6,B25&lt;23),Inputs!$E$21,Inputs!$G$21))</f>
        <v>0.24318270547945203</v>
      </c>
      <c r="G25" s="243">
        <f t="array" ref="G25">IF(OR($A25=NERC,WEEKDAY($A25,2)&gt;5),Inputs!$G$23,IF(AND($B25&gt;6,$B25&lt;23),Inputs!$E$23,Inputs!$G$23))</f>
        <v>0.15975630136986302</v>
      </c>
      <c r="H25" s="243">
        <f t="array" ref="H25">IF(OR($A25=NERC,WEEKDAY($A25,2)&gt;5),Inputs!$G$25,IF(AND($B25&gt;6,$B25&lt;23),Inputs!$E$25,Inputs!$G$25))</f>
        <v>1.7793149429223745</v>
      </c>
      <c r="I25" s="243">
        <f>Inputs!$B$27</f>
        <v>5.3100000000000001E-2</v>
      </c>
      <c r="J25" s="243">
        <f>Inputs!$B$29</f>
        <v>6.6799999999999998E-2</v>
      </c>
      <c r="K25" s="243">
        <f>Inputs!$B$31</f>
        <v>4.5600000000000002E-2</v>
      </c>
      <c r="L25" s="243">
        <f t="array" ref="L25">IF(OR($A25=NERC,WEEKDAY($A25,2)&gt;5),Inputs!$G$33,IF(AND($B25&gt;6,$B25&lt;23),Inputs!$E$33,Inputs!$G$33))</f>
        <v>1.2294977168949772E-3</v>
      </c>
      <c r="M25" s="246">
        <f t="shared" si="0"/>
        <v>254.69796689497716</v>
      </c>
      <c r="N25" s="249">
        <f t="shared" si="1"/>
        <v>0</v>
      </c>
    </row>
    <row r="26" spans="1:14" x14ac:dyDescent="0.25">
      <c r="A26" s="19">
        <f t="shared" si="2"/>
        <v>41609</v>
      </c>
      <c r="B26" s="7">
        <v>23</v>
      </c>
      <c r="C26" s="237">
        <f>'Energy Summary'!E26</f>
        <v>0</v>
      </c>
      <c r="D26" s="10">
        <f>250</f>
        <v>250</v>
      </c>
      <c r="E26" s="243">
        <f>MISORates!N26</f>
        <v>26.826362572649121</v>
      </c>
      <c r="F26" s="243">
        <f t="array" ref="F26">IF(OR(A26=NERC,WEEKDAY(A26,2)&gt;5),Inputs!$G$21,IF(AND(B26&gt;6,B26&lt;23),Inputs!$E$21,Inputs!$G$21))</f>
        <v>0.24318270547945203</v>
      </c>
      <c r="G26" s="243">
        <f t="array" ref="G26">IF(OR($A26=NERC,WEEKDAY($A26,2)&gt;5),Inputs!$G$23,IF(AND($B26&gt;6,$B26&lt;23),Inputs!$E$23,Inputs!$G$23))</f>
        <v>0.15975630136986302</v>
      </c>
      <c r="H26" s="243">
        <f t="array" ref="H26">IF(OR($A26=NERC,WEEKDAY($A26,2)&gt;5),Inputs!$G$25,IF(AND($B26&gt;6,$B26&lt;23),Inputs!$E$25,Inputs!$G$25))</f>
        <v>1.7793149429223745</v>
      </c>
      <c r="I26" s="243">
        <f>Inputs!$B$27</f>
        <v>5.3100000000000001E-2</v>
      </c>
      <c r="J26" s="243">
        <f>Inputs!$B$29</f>
        <v>6.6799999999999998E-2</v>
      </c>
      <c r="K26" s="243">
        <f>Inputs!$B$31</f>
        <v>4.5600000000000002E-2</v>
      </c>
      <c r="L26" s="243">
        <f t="array" ref="L26">IF(OR($A26=NERC,WEEKDAY($A26,2)&gt;5),Inputs!$G$33,IF(AND($B26&gt;6,$B26&lt;23),Inputs!$E$33,Inputs!$G$33))</f>
        <v>1.2294977168949772E-3</v>
      </c>
      <c r="M26" s="246">
        <f t="shared" si="0"/>
        <v>254.69796689497716</v>
      </c>
      <c r="N26" s="249">
        <f t="shared" si="1"/>
        <v>0</v>
      </c>
    </row>
    <row r="27" spans="1:14" x14ac:dyDescent="0.25">
      <c r="A27" s="238">
        <f t="shared" si="2"/>
        <v>41609</v>
      </c>
      <c r="B27" s="239">
        <v>24</v>
      </c>
      <c r="C27" s="237">
        <f>'Energy Summary'!E27</f>
        <v>0</v>
      </c>
      <c r="D27" s="10">
        <f>250</f>
        <v>250</v>
      </c>
      <c r="E27" s="243">
        <f>MISORates!N27</f>
        <v>25.898645267509483</v>
      </c>
      <c r="F27" s="243">
        <f t="array" ref="F27">IF(OR(A27=NERC,WEEKDAY(A27,2)&gt;5),Inputs!$G$21,IF(AND(B27&gt;6,B27&lt;23),Inputs!$E$21,Inputs!$G$21))</f>
        <v>0.24318270547945203</v>
      </c>
      <c r="G27" s="243">
        <f t="array" ref="G27">IF(OR($A27=NERC,WEEKDAY($A27,2)&gt;5),Inputs!$G$23,IF(AND($B27&gt;6,$B27&lt;23),Inputs!$E$23,Inputs!$G$23))</f>
        <v>0.15975630136986302</v>
      </c>
      <c r="H27" s="243">
        <f t="array" ref="H27">IF(OR($A27=NERC,WEEKDAY($A27,2)&gt;5),Inputs!$G$25,IF(AND($B27&gt;6,$B27&lt;23),Inputs!$E$25,Inputs!$G$25))</f>
        <v>1.7793149429223745</v>
      </c>
      <c r="I27" s="243">
        <f>Inputs!$B$27</f>
        <v>5.3100000000000001E-2</v>
      </c>
      <c r="J27" s="243">
        <f>Inputs!$B$29</f>
        <v>6.6799999999999998E-2</v>
      </c>
      <c r="K27" s="243">
        <f>Inputs!$B$31</f>
        <v>4.5600000000000002E-2</v>
      </c>
      <c r="L27" s="243">
        <f t="array" ref="L27">IF(OR($A27=NERC,WEEKDAY($A27,2)&gt;5),Inputs!$G$33,IF(AND($B27&gt;6,$B27&lt;23),Inputs!$E$33,Inputs!$G$33))</f>
        <v>1.2294977168949772E-3</v>
      </c>
      <c r="M27" s="246">
        <f t="shared" si="0"/>
        <v>254.69796689497716</v>
      </c>
      <c r="N27" s="250">
        <f t="shared" si="1"/>
        <v>0</v>
      </c>
    </row>
    <row r="28" spans="1:14" x14ac:dyDescent="0.25">
      <c r="A28" s="19">
        <f>A4+1</f>
        <v>41610</v>
      </c>
      <c r="B28" s="7">
        <f>B4</f>
        <v>1</v>
      </c>
      <c r="C28" s="237">
        <f>'Energy Summary'!E28</f>
        <v>0</v>
      </c>
      <c r="D28" s="10">
        <f>250</f>
        <v>250</v>
      </c>
      <c r="E28" s="243">
        <f>MISORates!N28</f>
        <v>25.428775183129517</v>
      </c>
      <c r="F28" s="243">
        <f t="array" ref="F28">IF(OR(A28=NERC,WEEKDAY(A28,2)&gt;5),Inputs!$G$21,IF(AND(B28&gt;6,B28&lt;23),Inputs!$E$21,Inputs!$G$21))</f>
        <v>0.24318270547945203</v>
      </c>
      <c r="G28" s="243">
        <f t="array" ref="G28">IF(OR($A28=NERC,WEEKDAY($A28,2)&gt;5),Inputs!$G$23,IF(AND($B28&gt;6,$B28&lt;23),Inputs!$E$23,Inputs!$G$23))</f>
        <v>0.15975630136986302</v>
      </c>
      <c r="H28" s="243">
        <f t="array" ref="H28">IF(OR($A28=NERC,WEEKDAY($A28,2)&gt;5),Inputs!$G$25,IF(AND($B28&gt;6,$B28&lt;23),Inputs!$E$25,Inputs!$G$25))</f>
        <v>1.7793149429223745</v>
      </c>
      <c r="I28" s="243">
        <f>Inputs!$B$27</f>
        <v>5.3100000000000001E-2</v>
      </c>
      <c r="J28" s="243">
        <f>Inputs!$B$29</f>
        <v>6.6799999999999998E-2</v>
      </c>
      <c r="K28" s="243">
        <f>Inputs!$B$31</f>
        <v>4.5600000000000002E-2</v>
      </c>
      <c r="L28" s="243">
        <f t="array" ref="L28">IF(OR($A28=NERC,WEEKDAY($A28,2)&gt;5),Inputs!$G$33,IF(AND($B28&gt;6,$B28&lt;23),Inputs!$E$33,Inputs!$G$33))</f>
        <v>1.2294977168949772E-3</v>
      </c>
      <c r="M28" s="246">
        <f t="shared" si="0"/>
        <v>254.69796689497716</v>
      </c>
      <c r="N28" s="249">
        <f t="shared" si="1"/>
        <v>0</v>
      </c>
    </row>
    <row r="29" spans="1:14" x14ac:dyDescent="0.25">
      <c r="A29" s="19">
        <f t="shared" ref="A29:A92" si="3">A5+1</f>
        <v>41610</v>
      </c>
      <c r="B29" s="7">
        <f t="shared" ref="B29:B44" si="4">B5</f>
        <v>2</v>
      </c>
      <c r="C29" s="237">
        <f>'Energy Summary'!E29</f>
        <v>0</v>
      </c>
      <c r="D29" s="10">
        <f>250</f>
        <v>250</v>
      </c>
      <c r="E29" s="243">
        <f>MISORates!N29</f>
        <v>27.042344600342268</v>
      </c>
      <c r="F29" s="243">
        <f t="array" ref="F29">IF(OR(A29=NERC,WEEKDAY(A29,2)&gt;5),Inputs!$G$21,IF(AND(B29&gt;6,B29&lt;23),Inputs!$E$21,Inputs!$G$21))</f>
        <v>0.24318270547945203</v>
      </c>
      <c r="G29" s="243">
        <f t="array" ref="G29">IF(OR($A29=NERC,WEEKDAY($A29,2)&gt;5),Inputs!$G$23,IF(AND($B29&gt;6,$B29&lt;23),Inputs!$E$23,Inputs!$G$23))</f>
        <v>0.15975630136986302</v>
      </c>
      <c r="H29" s="243">
        <f t="array" ref="H29">IF(OR($A29=NERC,WEEKDAY($A29,2)&gt;5),Inputs!$G$25,IF(AND($B29&gt;6,$B29&lt;23),Inputs!$E$25,Inputs!$G$25))</f>
        <v>1.7793149429223745</v>
      </c>
      <c r="I29" s="243">
        <f>Inputs!$B$27</f>
        <v>5.3100000000000001E-2</v>
      </c>
      <c r="J29" s="243">
        <f>Inputs!$B$29</f>
        <v>6.6799999999999998E-2</v>
      </c>
      <c r="K29" s="243">
        <f>Inputs!$B$31</f>
        <v>4.5600000000000002E-2</v>
      </c>
      <c r="L29" s="243">
        <f t="array" ref="L29">IF(OR($A29=NERC,WEEKDAY($A29,2)&gt;5),Inputs!$G$33,IF(AND($B29&gt;6,$B29&lt;23),Inputs!$E$33,Inputs!$G$33))</f>
        <v>1.2294977168949772E-3</v>
      </c>
      <c r="M29" s="246">
        <f t="shared" si="0"/>
        <v>254.69796689497716</v>
      </c>
      <c r="N29" s="249">
        <f t="shared" si="1"/>
        <v>0</v>
      </c>
    </row>
    <row r="30" spans="1:14" x14ac:dyDescent="0.25">
      <c r="A30" s="19">
        <f t="shared" si="3"/>
        <v>41610</v>
      </c>
      <c r="B30" s="7">
        <f t="shared" si="4"/>
        <v>3</v>
      </c>
      <c r="C30" s="237">
        <f>'Energy Summary'!E30</f>
        <v>0</v>
      </c>
      <c r="D30" s="10">
        <f>250</f>
        <v>250</v>
      </c>
      <c r="E30" s="243">
        <f>MISORates!N30</f>
        <v>24.369132808013784</v>
      </c>
      <c r="F30" s="243">
        <f t="array" ref="F30">IF(OR(A30=NERC,WEEKDAY(A30,2)&gt;5),Inputs!$G$21,IF(AND(B30&gt;6,B30&lt;23),Inputs!$E$21,Inputs!$G$21))</f>
        <v>0.24318270547945203</v>
      </c>
      <c r="G30" s="243">
        <f t="array" ref="G30">IF(OR($A30=NERC,WEEKDAY($A30,2)&gt;5),Inputs!$G$23,IF(AND($B30&gt;6,$B30&lt;23),Inputs!$E$23,Inputs!$G$23))</f>
        <v>0.15975630136986302</v>
      </c>
      <c r="H30" s="243">
        <f t="array" ref="H30">IF(OR($A30=NERC,WEEKDAY($A30,2)&gt;5),Inputs!$G$25,IF(AND($B30&gt;6,$B30&lt;23),Inputs!$E$25,Inputs!$G$25))</f>
        <v>1.7793149429223745</v>
      </c>
      <c r="I30" s="243">
        <f>Inputs!$B$27</f>
        <v>5.3100000000000001E-2</v>
      </c>
      <c r="J30" s="243">
        <f>Inputs!$B$29</f>
        <v>6.6799999999999998E-2</v>
      </c>
      <c r="K30" s="243">
        <f>Inputs!$B$31</f>
        <v>4.5600000000000002E-2</v>
      </c>
      <c r="L30" s="243">
        <f t="array" ref="L30">IF(OR($A30=NERC,WEEKDAY($A30,2)&gt;5),Inputs!$G$33,IF(AND($B30&gt;6,$B30&lt;23),Inputs!$E$33,Inputs!$G$33))</f>
        <v>1.2294977168949772E-3</v>
      </c>
      <c r="M30" s="246">
        <f t="shared" si="0"/>
        <v>254.69796689497716</v>
      </c>
      <c r="N30" s="249">
        <f t="shared" si="1"/>
        <v>0</v>
      </c>
    </row>
    <row r="31" spans="1:14" x14ac:dyDescent="0.25">
      <c r="A31" s="19">
        <f t="shared" si="3"/>
        <v>41610</v>
      </c>
      <c r="B31" s="7">
        <f t="shared" si="4"/>
        <v>4</v>
      </c>
      <c r="C31" s="237">
        <f>'Energy Summary'!E31</f>
        <v>0</v>
      </c>
      <c r="D31" s="10">
        <f>250</f>
        <v>250</v>
      </c>
      <c r="E31" s="243">
        <f>MISORates!N31</f>
        <v>39.32187691644463</v>
      </c>
      <c r="F31" s="243">
        <f t="array" ref="F31">IF(OR(A31=NERC,WEEKDAY(A31,2)&gt;5),Inputs!$G$21,IF(AND(B31&gt;6,B31&lt;23),Inputs!$E$21,Inputs!$G$21))</f>
        <v>0.24318270547945203</v>
      </c>
      <c r="G31" s="243">
        <f t="array" ref="G31">IF(OR($A31=NERC,WEEKDAY($A31,2)&gt;5),Inputs!$G$23,IF(AND($B31&gt;6,$B31&lt;23),Inputs!$E$23,Inputs!$G$23))</f>
        <v>0.15975630136986302</v>
      </c>
      <c r="H31" s="243">
        <f t="array" ref="H31">IF(OR($A31=NERC,WEEKDAY($A31,2)&gt;5),Inputs!$G$25,IF(AND($B31&gt;6,$B31&lt;23),Inputs!$E$25,Inputs!$G$25))</f>
        <v>1.7793149429223745</v>
      </c>
      <c r="I31" s="243">
        <f>Inputs!$B$27</f>
        <v>5.3100000000000001E-2</v>
      </c>
      <c r="J31" s="243">
        <f>Inputs!$B$29</f>
        <v>6.6799999999999998E-2</v>
      </c>
      <c r="K31" s="243">
        <f>Inputs!$B$31</f>
        <v>4.5600000000000002E-2</v>
      </c>
      <c r="L31" s="243">
        <f t="array" ref="L31">IF(OR($A31=NERC,WEEKDAY($A31,2)&gt;5),Inputs!$G$33,IF(AND($B31&gt;6,$B31&lt;23),Inputs!$E$33,Inputs!$G$33))</f>
        <v>1.2294977168949772E-3</v>
      </c>
      <c r="M31" s="246">
        <f t="shared" si="0"/>
        <v>254.69796689497716</v>
      </c>
      <c r="N31" s="249">
        <f t="shared" si="1"/>
        <v>0</v>
      </c>
    </row>
    <row r="32" spans="1:14" x14ac:dyDescent="0.25">
      <c r="A32" s="19">
        <f t="shared" si="3"/>
        <v>41610</v>
      </c>
      <c r="B32" s="7">
        <f t="shared" si="4"/>
        <v>5</v>
      </c>
      <c r="C32" s="237">
        <f>'Energy Summary'!E32</f>
        <v>0</v>
      </c>
      <c r="D32" s="10">
        <f>250</f>
        <v>250</v>
      </c>
      <c r="E32" s="243">
        <f>MISORates!N32</f>
        <v>40.041128316019666</v>
      </c>
      <c r="F32" s="243">
        <f t="array" ref="F32">IF(OR(A32=NERC,WEEKDAY(A32,2)&gt;5),Inputs!$G$21,IF(AND(B32&gt;6,B32&lt;23),Inputs!$E$21,Inputs!$G$21))</f>
        <v>0.24318270547945203</v>
      </c>
      <c r="G32" s="243">
        <f t="array" ref="G32">IF(OR($A32=NERC,WEEKDAY($A32,2)&gt;5),Inputs!$G$23,IF(AND($B32&gt;6,$B32&lt;23),Inputs!$E$23,Inputs!$G$23))</f>
        <v>0.15975630136986302</v>
      </c>
      <c r="H32" s="243">
        <f t="array" ref="H32">IF(OR($A32=NERC,WEEKDAY($A32,2)&gt;5),Inputs!$G$25,IF(AND($B32&gt;6,$B32&lt;23),Inputs!$E$25,Inputs!$G$25))</f>
        <v>1.7793149429223745</v>
      </c>
      <c r="I32" s="243">
        <f>Inputs!$B$27</f>
        <v>5.3100000000000001E-2</v>
      </c>
      <c r="J32" s="243">
        <f>Inputs!$B$29</f>
        <v>6.6799999999999998E-2</v>
      </c>
      <c r="K32" s="243">
        <f>Inputs!$B$31</f>
        <v>4.5600000000000002E-2</v>
      </c>
      <c r="L32" s="243">
        <f t="array" ref="L32">IF(OR($A32=NERC,WEEKDAY($A32,2)&gt;5),Inputs!$G$33,IF(AND($B32&gt;6,$B32&lt;23),Inputs!$E$33,Inputs!$G$33))</f>
        <v>1.2294977168949772E-3</v>
      </c>
      <c r="M32" s="246">
        <f t="shared" si="0"/>
        <v>254.69796689497716</v>
      </c>
      <c r="N32" s="249">
        <f t="shared" si="1"/>
        <v>0</v>
      </c>
    </row>
    <row r="33" spans="1:14" x14ac:dyDescent="0.25">
      <c r="A33" s="19">
        <f t="shared" si="3"/>
        <v>41610</v>
      </c>
      <c r="B33" s="7">
        <f t="shared" si="4"/>
        <v>6</v>
      </c>
      <c r="C33" s="237">
        <f>'Energy Summary'!E33</f>
        <v>0</v>
      </c>
      <c r="D33" s="10">
        <f>250</f>
        <v>250</v>
      </c>
      <c r="E33" s="243">
        <f>MISORates!N33</f>
        <v>33.07271262300781</v>
      </c>
      <c r="F33" s="243">
        <f t="array" ref="F33">IF(OR(A33=NERC,WEEKDAY(A33,2)&gt;5),Inputs!$G$21,IF(AND(B33&gt;6,B33&lt;23),Inputs!$E$21,Inputs!$G$21))</f>
        <v>0.24318270547945203</v>
      </c>
      <c r="G33" s="243">
        <f t="array" ref="G33">IF(OR($A33=NERC,WEEKDAY($A33,2)&gt;5),Inputs!$G$23,IF(AND($B33&gt;6,$B33&lt;23),Inputs!$E$23,Inputs!$G$23))</f>
        <v>0.15975630136986302</v>
      </c>
      <c r="H33" s="243">
        <f t="array" ref="H33">IF(OR($A33=NERC,WEEKDAY($A33,2)&gt;5),Inputs!$G$25,IF(AND($B33&gt;6,$B33&lt;23),Inputs!$E$25,Inputs!$G$25))</f>
        <v>1.7793149429223745</v>
      </c>
      <c r="I33" s="243">
        <f>Inputs!$B$27</f>
        <v>5.3100000000000001E-2</v>
      </c>
      <c r="J33" s="243">
        <f>Inputs!$B$29</f>
        <v>6.6799999999999998E-2</v>
      </c>
      <c r="K33" s="243">
        <f>Inputs!$B$31</f>
        <v>4.5600000000000002E-2</v>
      </c>
      <c r="L33" s="243">
        <f t="array" ref="L33">IF(OR($A33=NERC,WEEKDAY($A33,2)&gt;5),Inputs!$G$33,IF(AND($B33&gt;6,$B33&lt;23),Inputs!$E$33,Inputs!$G$33))</f>
        <v>1.2294977168949772E-3</v>
      </c>
      <c r="M33" s="246">
        <f t="shared" si="0"/>
        <v>257.11239570710399</v>
      </c>
      <c r="N33" s="249">
        <f t="shared" si="1"/>
        <v>0</v>
      </c>
    </row>
    <row r="34" spans="1:14" x14ac:dyDescent="0.25">
      <c r="A34" s="19">
        <f t="shared" si="3"/>
        <v>41610</v>
      </c>
      <c r="B34" s="7">
        <f t="shared" si="4"/>
        <v>7</v>
      </c>
      <c r="C34" s="237">
        <f>'Energy Summary'!E34</f>
        <v>0</v>
      </c>
      <c r="D34" s="10">
        <f>250</f>
        <v>250</v>
      </c>
      <c r="E34" s="243">
        <f>MISORates!N34</f>
        <v>104.63243720492591</v>
      </c>
      <c r="F34" s="243">
        <f t="array" ref="F34">IF(OR(A34=NERC,WEEKDAY(A34,2)&gt;5),Inputs!$G$21,IF(AND(B34&gt;6,B34&lt;23),Inputs!$E$21,Inputs!$G$21))</f>
        <v>0.51208665865384617</v>
      </c>
      <c r="G34" s="243">
        <f t="array" ref="G34">IF(OR($A34=NERC,WEEKDAY($A34,2)&gt;5),Inputs!$G$23,IF(AND($B34&gt;6,$B34&lt;23),Inputs!$E$23,Inputs!$G$23))</f>
        <v>0.33640990384615388</v>
      </c>
      <c r="H34" s="243">
        <f t="array" ref="H34">IF(OR($A34=NERC,WEEKDAY($A34,2)&gt;5),Inputs!$G$25,IF(AND($B34&gt;6,$B34&lt;23),Inputs!$E$25,Inputs!$G$25))</f>
        <v>3.7468266586538461</v>
      </c>
      <c r="I34" s="243">
        <f>Inputs!$B$27</f>
        <v>5.3100000000000001E-2</v>
      </c>
      <c r="J34" s="243">
        <f>Inputs!$B$29</f>
        <v>6.6799999999999998E-2</v>
      </c>
      <c r="K34" s="243">
        <f>Inputs!$B$31</f>
        <v>4.5600000000000002E-2</v>
      </c>
      <c r="L34" s="243">
        <f t="array" ref="L34">IF(OR($A34=NERC,WEEKDAY($A34,2)&gt;5),Inputs!$G$33,IF(AND($B34&gt;6,$B34&lt;23),Inputs!$E$33,Inputs!$G$33))</f>
        <v>2.5890384615384616E-3</v>
      </c>
      <c r="M34" s="246">
        <f t="shared" si="0"/>
        <v>259.52682451923079</v>
      </c>
      <c r="N34" s="249">
        <f t="shared" si="1"/>
        <v>0</v>
      </c>
    </row>
    <row r="35" spans="1:14" x14ac:dyDescent="0.25">
      <c r="A35" s="19">
        <f t="shared" si="3"/>
        <v>41610</v>
      </c>
      <c r="B35" s="7">
        <f t="shared" si="4"/>
        <v>8</v>
      </c>
      <c r="C35" s="237">
        <f>'Energy Summary'!E35</f>
        <v>0</v>
      </c>
      <c r="D35" s="10">
        <f>250</f>
        <v>250</v>
      </c>
      <c r="E35" s="243">
        <f>MISORates!N35</f>
        <v>30.635502879396633</v>
      </c>
      <c r="F35" s="243">
        <f t="array" ref="F35">IF(OR(A35=NERC,WEEKDAY(A35,2)&gt;5),Inputs!$G$21,IF(AND(B35&gt;6,B35&lt;23),Inputs!$E$21,Inputs!$G$21))</f>
        <v>0.51208665865384617</v>
      </c>
      <c r="G35" s="243">
        <f t="array" ref="G35">IF(OR($A35=NERC,WEEKDAY($A35,2)&gt;5),Inputs!$G$23,IF(AND($B35&gt;6,$B35&lt;23),Inputs!$E$23,Inputs!$G$23))</f>
        <v>0.33640990384615388</v>
      </c>
      <c r="H35" s="243">
        <f t="array" ref="H35">IF(OR($A35=NERC,WEEKDAY($A35,2)&gt;5),Inputs!$G$25,IF(AND($B35&gt;6,$B35&lt;23),Inputs!$E$25,Inputs!$G$25))</f>
        <v>3.7468266586538461</v>
      </c>
      <c r="I35" s="243">
        <f>Inputs!$B$27</f>
        <v>5.3100000000000001E-2</v>
      </c>
      <c r="J35" s="243">
        <f>Inputs!$B$29</f>
        <v>6.6799999999999998E-2</v>
      </c>
      <c r="K35" s="243">
        <f>Inputs!$B$31</f>
        <v>4.5600000000000002E-2</v>
      </c>
      <c r="L35" s="243">
        <f t="array" ref="L35">IF(OR($A35=NERC,WEEKDAY($A35,2)&gt;5),Inputs!$G$33,IF(AND($B35&gt;6,$B35&lt;23),Inputs!$E$33,Inputs!$G$33))</f>
        <v>2.5890384615384616E-3</v>
      </c>
      <c r="M35" s="246">
        <f t="shared" si="0"/>
        <v>259.52682451923079</v>
      </c>
      <c r="N35" s="249">
        <f t="shared" si="1"/>
        <v>0</v>
      </c>
    </row>
    <row r="36" spans="1:14" x14ac:dyDescent="0.25">
      <c r="A36" s="19">
        <f t="shared" si="3"/>
        <v>41610</v>
      </c>
      <c r="B36" s="7">
        <f t="shared" si="4"/>
        <v>9</v>
      </c>
      <c r="C36" s="237">
        <f>'Energy Summary'!E36</f>
        <v>0</v>
      </c>
      <c r="D36" s="10">
        <f>250</f>
        <v>250</v>
      </c>
      <c r="E36" s="243">
        <f>MISORates!N36</f>
        <v>34.036946637688743</v>
      </c>
      <c r="F36" s="243">
        <f t="array" ref="F36">IF(OR(A36=NERC,WEEKDAY(A36,2)&gt;5),Inputs!$G$21,IF(AND(B36&gt;6,B36&lt;23),Inputs!$E$21,Inputs!$G$21))</f>
        <v>0.51208665865384617</v>
      </c>
      <c r="G36" s="243">
        <f t="array" ref="G36">IF(OR($A36=NERC,WEEKDAY($A36,2)&gt;5),Inputs!$G$23,IF(AND($B36&gt;6,$B36&lt;23),Inputs!$E$23,Inputs!$G$23))</f>
        <v>0.33640990384615388</v>
      </c>
      <c r="H36" s="243">
        <f t="array" ref="H36">IF(OR($A36=NERC,WEEKDAY($A36,2)&gt;5),Inputs!$G$25,IF(AND($B36&gt;6,$B36&lt;23),Inputs!$E$25,Inputs!$G$25))</f>
        <v>3.7468266586538461</v>
      </c>
      <c r="I36" s="243">
        <f>Inputs!$B$27</f>
        <v>5.3100000000000001E-2</v>
      </c>
      <c r="J36" s="243">
        <f>Inputs!$B$29</f>
        <v>6.6799999999999998E-2</v>
      </c>
      <c r="K36" s="243">
        <f>Inputs!$B$31</f>
        <v>4.5600000000000002E-2</v>
      </c>
      <c r="L36" s="243">
        <f t="array" ref="L36">IF(OR($A36=NERC,WEEKDAY($A36,2)&gt;5),Inputs!$G$33,IF(AND($B36&gt;6,$B36&lt;23),Inputs!$E$33,Inputs!$G$33))</f>
        <v>2.5890384615384616E-3</v>
      </c>
      <c r="M36" s="246">
        <f t="shared" si="0"/>
        <v>259.52682451923079</v>
      </c>
      <c r="N36" s="249">
        <f t="shared" si="1"/>
        <v>0</v>
      </c>
    </row>
    <row r="37" spans="1:14" x14ac:dyDescent="0.25">
      <c r="A37" s="19">
        <f t="shared" si="3"/>
        <v>41610</v>
      </c>
      <c r="B37" s="7">
        <f t="shared" si="4"/>
        <v>10</v>
      </c>
      <c r="C37" s="237">
        <f>'Energy Summary'!E37</f>
        <v>0</v>
      </c>
      <c r="D37" s="10">
        <f>250</f>
        <v>250</v>
      </c>
      <c r="E37" s="243">
        <f>MISORates!N37</f>
        <v>102.81918697390046</v>
      </c>
      <c r="F37" s="243">
        <f t="array" ref="F37">IF(OR(A37=NERC,WEEKDAY(A37,2)&gt;5),Inputs!$G$21,IF(AND(B37&gt;6,B37&lt;23),Inputs!$E$21,Inputs!$G$21))</f>
        <v>0.51208665865384617</v>
      </c>
      <c r="G37" s="243">
        <f t="array" ref="G37">IF(OR($A37=NERC,WEEKDAY($A37,2)&gt;5),Inputs!$G$23,IF(AND($B37&gt;6,$B37&lt;23),Inputs!$E$23,Inputs!$G$23))</f>
        <v>0.33640990384615388</v>
      </c>
      <c r="H37" s="243">
        <f t="array" ref="H37">IF(OR($A37=NERC,WEEKDAY($A37,2)&gt;5),Inputs!$G$25,IF(AND($B37&gt;6,$B37&lt;23),Inputs!$E$25,Inputs!$G$25))</f>
        <v>3.7468266586538461</v>
      </c>
      <c r="I37" s="243">
        <f>Inputs!$B$27</f>
        <v>5.3100000000000001E-2</v>
      </c>
      <c r="J37" s="243">
        <f>Inputs!$B$29</f>
        <v>6.6799999999999998E-2</v>
      </c>
      <c r="K37" s="243">
        <f>Inputs!$B$31</f>
        <v>4.5600000000000002E-2</v>
      </c>
      <c r="L37" s="243">
        <f t="array" ref="L37">IF(OR($A37=NERC,WEEKDAY($A37,2)&gt;5),Inputs!$G$33,IF(AND($B37&gt;6,$B37&lt;23),Inputs!$E$33,Inputs!$G$33))</f>
        <v>2.5890384615384616E-3</v>
      </c>
      <c r="M37" s="246">
        <f t="shared" si="0"/>
        <v>259.52682451923079</v>
      </c>
      <c r="N37" s="249">
        <f t="shared" si="1"/>
        <v>0</v>
      </c>
    </row>
    <row r="38" spans="1:14" x14ac:dyDescent="0.25">
      <c r="A38" s="19">
        <f t="shared" si="3"/>
        <v>41610</v>
      </c>
      <c r="B38" s="7">
        <f t="shared" si="4"/>
        <v>11</v>
      </c>
      <c r="C38" s="237">
        <f>'Energy Summary'!E38</f>
        <v>0</v>
      </c>
      <c r="D38" s="10">
        <f>250</f>
        <v>250</v>
      </c>
      <c r="E38" s="243">
        <f>MISORates!N38</f>
        <v>40.702756177214859</v>
      </c>
      <c r="F38" s="243">
        <f t="array" ref="F38">IF(OR(A38=NERC,WEEKDAY(A38,2)&gt;5),Inputs!$G$21,IF(AND(B38&gt;6,B38&lt;23),Inputs!$E$21,Inputs!$G$21))</f>
        <v>0.51208665865384617</v>
      </c>
      <c r="G38" s="243">
        <f t="array" ref="G38">IF(OR($A38=NERC,WEEKDAY($A38,2)&gt;5),Inputs!$G$23,IF(AND($B38&gt;6,$B38&lt;23),Inputs!$E$23,Inputs!$G$23))</f>
        <v>0.33640990384615388</v>
      </c>
      <c r="H38" s="243">
        <f t="array" ref="H38">IF(OR($A38=NERC,WEEKDAY($A38,2)&gt;5),Inputs!$G$25,IF(AND($B38&gt;6,$B38&lt;23),Inputs!$E$25,Inputs!$G$25))</f>
        <v>3.7468266586538461</v>
      </c>
      <c r="I38" s="243">
        <f>Inputs!$B$27</f>
        <v>5.3100000000000001E-2</v>
      </c>
      <c r="J38" s="243">
        <f>Inputs!$B$29</f>
        <v>6.6799999999999998E-2</v>
      </c>
      <c r="K38" s="243">
        <f>Inputs!$B$31</f>
        <v>4.5600000000000002E-2</v>
      </c>
      <c r="L38" s="243">
        <f t="array" ref="L38">IF(OR($A38=NERC,WEEKDAY($A38,2)&gt;5),Inputs!$G$33,IF(AND($B38&gt;6,$B38&lt;23),Inputs!$E$33,Inputs!$G$33))</f>
        <v>2.5890384615384616E-3</v>
      </c>
      <c r="M38" s="246">
        <f t="shared" si="0"/>
        <v>259.52682451923079</v>
      </c>
      <c r="N38" s="249">
        <f t="shared" si="1"/>
        <v>0</v>
      </c>
    </row>
    <row r="39" spans="1:14" x14ac:dyDescent="0.25">
      <c r="A39" s="19">
        <f t="shared" si="3"/>
        <v>41610</v>
      </c>
      <c r="B39" s="7">
        <f t="shared" si="4"/>
        <v>12</v>
      </c>
      <c r="C39" s="237">
        <f>'Energy Summary'!E39</f>
        <v>0</v>
      </c>
      <c r="D39" s="10">
        <f>250</f>
        <v>250</v>
      </c>
      <c r="E39" s="243">
        <f>MISORates!N39</f>
        <v>77.419407056520726</v>
      </c>
      <c r="F39" s="243">
        <f t="array" ref="F39">IF(OR(A39=NERC,WEEKDAY(A39,2)&gt;5),Inputs!$G$21,IF(AND(B39&gt;6,B39&lt;23),Inputs!$E$21,Inputs!$G$21))</f>
        <v>0.51208665865384617</v>
      </c>
      <c r="G39" s="243">
        <f t="array" ref="G39">IF(OR($A39=NERC,WEEKDAY($A39,2)&gt;5),Inputs!$G$23,IF(AND($B39&gt;6,$B39&lt;23),Inputs!$E$23,Inputs!$G$23))</f>
        <v>0.33640990384615388</v>
      </c>
      <c r="H39" s="243">
        <f t="array" ref="H39">IF(OR($A39=NERC,WEEKDAY($A39,2)&gt;5),Inputs!$G$25,IF(AND($B39&gt;6,$B39&lt;23),Inputs!$E$25,Inputs!$G$25))</f>
        <v>3.7468266586538461</v>
      </c>
      <c r="I39" s="243">
        <f>Inputs!$B$27</f>
        <v>5.3100000000000001E-2</v>
      </c>
      <c r="J39" s="243">
        <f>Inputs!$B$29</f>
        <v>6.6799999999999998E-2</v>
      </c>
      <c r="K39" s="243">
        <f>Inputs!$B$31</f>
        <v>4.5600000000000002E-2</v>
      </c>
      <c r="L39" s="243">
        <f t="array" ref="L39">IF(OR($A39=NERC,WEEKDAY($A39,2)&gt;5),Inputs!$G$33,IF(AND($B39&gt;6,$B39&lt;23),Inputs!$E$33,Inputs!$G$33))</f>
        <v>2.5890384615384616E-3</v>
      </c>
      <c r="M39" s="246">
        <f t="shared" si="0"/>
        <v>259.52682451923079</v>
      </c>
      <c r="N39" s="249">
        <f t="shared" si="1"/>
        <v>0</v>
      </c>
    </row>
    <row r="40" spans="1:14" x14ac:dyDescent="0.25">
      <c r="A40" s="19">
        <f t="shared" si="3"/>
        <v>41610</v>
      </c>
      <c r="B40" s="7">
        <f t="shared" si="4"/>
        <v>13</v>
      </c>
      <c r="C40" s="237">
        <f>'Energy Summary'!E40</f>
        <v>0</v>
      </c>
      <c r="D40" s="10">
        <f>250</f>
        <v>250</v>
      </c>
      <c r="E40" s="243">
        <f>MISORates!N40</f>
        <v>31.084276056004086</v>
      </c>
      <c r="F40" s="243">
        <f t="array" ref="F40">IF(OR(A40=NERC,WEEKDAY(A40,2)&gt;5),Inputs!$G$21,IF(AND(B40&gt;6,B40&lt;23),Inputs!$E$21,Inputs!$G$21))</f>
        <v>0.51208665865384617</v>
      </c>
      <c r="G40" s="243">
        <f t="array" ref="G40">IF(OR($A40=NERC,WEEKDAY($A40,2)&gt;5),Inputs!$G$23,IF(AND($B40&gt;6,$B40&lt;23),Inputs!$E$23,Inputs!$G$23))</f>
        <v>0.33640990384615388</v>
      </c>
      <c r="H40" s="243">
        <f t="array" ref="H40">IF(OR($A40=NERC,WEEKDAY($A40,2)&gt;5),Inputs!$G$25,IF(AND($B40&gt;6,$B40&lt;23),Inputs!$E$25,Inputs!$G$25))</f>
        <v>3.7468266586538461</v>
      </c>
      <c r="I40" s="243">
        <f>Inputs!$B$27</f>
        <v>5.3100000000000001E-2</v>
      </c>
      <c r="J40" s="243">
        <f>Inputs!$B$29</f>
        <v>6.6799999999999998E-2</v>
      </c>
      <c r="K40" s="243">
        <f>Inputs!$B$31</f>
        <v>4.5600000000000002E-2</v>
      </c>
      <c r="L40" s="243">
        <f t="array" ref="L40">IF(OR($A40=NERC,WEEKDAY($A40,2)&gt;5),Inputs!$G$33,IF(AND($B40&gt;6,$B40&lt;23),Inputs!$E$33,Inputs!$G$33))</f>
        <v>2.5890384615384616E-3</v>
      </c>
      <c r="M40" s="246">
        <f t="shared" si="0"/>
        <v>259.52682451923079</v>
      </c>
      <c r="N40" s="249">
        <f t="shared" si="1"/>
        <v>0</v>
      </c>
    </row>
    <row r="41" spans="1:14" x14ac:dyDescent="0.25">
      <c r="A41" s="19">
        <f t="shared" si="3"/>
        <v>41610</v>
      </c>
      <c r="B41" s="7">
        <f t="shared" si="4"/>
        <v>14</v>
      </c>
      <c r="C41" s="237">
        <f>'Energy Summary'!E41</f>
        <v>0</v>
      </c>
      <c r="D41" s="10">
        <f>250</f>
        <v>250</v>
      </c>
      <c r="E41" s="243">
        <f>MISORates!N41</f>
        <v>29.940632532307564</v>
      </c>
      <c r="F41" s="243">
        <f t="array" ref="F41">IF(OR(A41=NERC,WEEKDAY(A41,2)&gt;5),Inputs!$G$21,IF(AND(B41&gt;6,B41&lt;23),Inputs!$E$21,Inputs!$G$21))</f>
        <v>0.51208665865384617</v>
      </c>
      <c r="G41" s="243">
        <f t="array" ref="G41">IF(OR($A41=NERC,WEEKDAY($A41,2)&gt;5),Inputs!$G$23,IF(AND($B41&gt;6,$B41&lt;23),Inputs!$E$23,Inputs!$G$23))</f>
        <v>0.33640990384615388</v>
      </c>
      <c r="H41" s="243">
        <f t="array" ref="H41">IF(OR($A41=NERC,WEEKDAY($A41,2)&gt;5),Inputs!$G$25,IF(AND($B41&gt;6,$B41&lt;23),Inputs!$E$25,Inputs!$G$25))</f>
        <v>3.7468266586538461</v>
      </c>
      <c r="I41" s="243">
        <f>Inputs!$B$27</f>
        <v>5.3100000000000001E-2</v>
      </c>
      <c r="J41" s="243">
        <f>Inputs!$B$29</f>
        <v>6.6799999999999998E-2</v>
      </c>
      <c r="K41" s="243">
        <f>Inputs!$B$31</f>
        <v>4.5600000000000002E-2</v>
      </c>
      <c r="L41" s="243">
        <f t="array" ref="L41">IF(OR($A41=NERC,WEEKDAY($A41,2)&gt;5),Inputs!$G$33,IF(AND($B41&gt;6,$B41&lt;23),Inputs!$E$33,Inputs!$G$33))</f>
        <v>2.5890384615384616E-3</v>
      </c>
      <c r="M41" s="246">
        <f t="shared" si="0"/>
        <v>259.52682451923079</v>
      </c>
      <c r="N41" s="249">
        <f t="shared" si="1"/>
        <v>0</v>
      </c>
    </row>
    <row r="42" spans="1:14" x14ac:dyDescent="0.25">
      <c r="A42" s="19">
        <f t="shared" si="3"/>
        <v>41610</v>
      </c>
      <c r="B42" s="7">
        <f t="shared" si="4"/>
        <v>15</v>
      </c>
      <c r="C42" s="237">
        <f>'Energy Summary'!E42</f>
        <v>0</v>
      </c>
      <c r="D42" s="10">
        <f>250</f>
        <v>250</v>
      </c>
      <c r="E42" s="243">
        <f>MISORates!N42</f>
        <v>28.824588353116653</v>
      </c>
      <c r="F42" s="243">
        <f t="array" ref="F42">IF(OR(A42=NERC,WEEKDAY(A42,2)&gt;5),Inputs!$G$21,IF(AND(B42&gt;6,B42&lt;23),Inputs!$E$21,Inputs!$G$21))</f>
        <v>0.51208665865384617</v>
      </c>
      <c r="G42" s="243">
        <f t="array" ref="G42">IF(OR($A42=NERC,WEEKDAY($A42,2)&gt;5),Inputs!$G$23,IF(AND($B42&gt;6,$B42&lt;23),Inputs!$E$23,Inputs!$G$23))</f>
        <v>0.33640990384615388</v>
      </c>
      <c r="H42" s="243">
        <f t="array" ref="H42">IF(OR($A42=NERC,WEEKDAY($A42,2)&gt;5),Inputs!$G$25,IF(AND($B42&gt;6,$B42&lt;23),Inputs!$E$25,Inputs!$G$25))</f>
        <v>3.7468266586538461</v>
      </c>
      <c r="I42" s="243">
        <f>Inputs!$B$27</f>
        <v>5.3100000000000001E-2</v>
      </c>
      <c r="J42" s="243">
        <f>Inputs!$B$29</f>
        <v>6.6799999999999998E-2</v>
      </c>
      <c r="K42" s="243">
        <f>Inputs!$B$31</f>
        <v>4.5600000000000002E-2</v>
      </c>
      <c r="L42" s="243">
        <f t="array" ref="L42">IF(OR($A42=NERC,WEEKDAY($A42,2)&gt;5),Inputs!$G$33,IF(AND($B42&gt;6,$B42&lt;23),Inputs!$E$33,Inputs!$G$33))</f>
        <v>2.5890384615384616E-3</v>
      </c>
      <c r="M42" s="246">
        <f t="shared" si="0"/>
        <v>259.52682451923079</v>
      </c>
      <c r="N42" s="249">
        <f t="shared" si="1"/>
        <v>0</v>
      </c>
    </row>
    <row r="43" spans="1:14" x14ac:dyDescent="0.25">
      <c r="A43" s="19">
        <f t="shared" si="3"/>
        <v>41610</v>
      </c>
      <c r="B43" s="7">
        <f t="shared" si="4"/>
        <v>16</v>
      </c>
      <c r="C43" s="237">
        <f>'Energy Summary'!E43</f>
        <v>0</v>
      </c>
      <c r="D43" s="10">
        <f>250</f>
        <v>250</v>
      </c>
      <c r="E43" s="243">
        <f>MISORates!N43</f>
        <v>26.733664061817812</v>
      </c>
      <c r="F43" s="243">
        <f t="array" ref="F43">IF(OR(A43=NERC,WEEKDAY(A43,2)&gt;5),Inputs!$G$21,IF(AND(B43&gt;6,B43&lt;23),Inputs!$E$21,Inputs!$G$21))</f>
        <v>0.51208665865384617</v>
      </c>
      <c r="G43" s="243">
        <f t="array" ref="G43">IF(OR($A43=NERC,WEEKDAY($A43,2)&gt;5),Inputs!$G$23,IF(AND($B43&gt;6,$B43&lt;23),Inputs!$E$23,Inputs!$G$23))</f>
        <v>0.33640990384615388</v>
      </c>
      <c r="H43" s="243">
        <f t="array" ref="H43">IF(OR($A43=NERC,WEEKDAY($A43,2)&gt;5),Inputs!$G$25,IF(AND($B43&gt;6,$B43&lt;23),Inputs!$E$25,Inputs!$G$25))</f>
        <v>3.7468266586538461</v>
      </c>
      <c r="I43" s="243">
        <f>Inputs!$B$27</f>
        <v>5.3100000000000001E-2</v>
      </c>
      <c r="J43" s="243">
        <f>Inputs!$B$29</f>
        <v>6.6799999999999998E-2</v>
      </c>
      <c r="K43" s="243">
        <f>Inputs!$B$31</f>
        <v>4.5600000000000002E-2</v>
      </c>
      <c r="L43" s="243">
        <f t="array" ref="L43">IF(OR($A43=NERC,WEEKDAY($A43,2)&gt;5),Inputs!$G$33,IF(AND($B43&gt;6,$B43&lt;23),Inputs!$E$33,Inputs!$G$33))</f>
        <v>2.5890384615384616E-3</v>
      </c>
      <c r="M43" s="246">
        <f t="shared" si="0"/>
        <v>259.52682451923079</v>
      </c>
      <c r="N43" s="249">
        <f t="shared" si="1"/>
        <v>0</v>
      </c>
    </row>
    <row r="44" spans="1:14" x14ac:dyDescent="0.25">
      <c r="A44" s="19">
        <f t="shared" si="3"/>
        <v>41610</v>
      </c>
      <c r="B44" s="7">
        <f t="shared" si="4"/>
        <v>17</v>
      </c>
      <c r="C44" s="237">
        <f>'Energy Summary'!E44</f>
        <v>0</v>
      </c>
      <c r="D44" s="10">
        <f>250</f>
        <v>250</v>
      </c>
      <c r="E44" s="243">
        <f>MISORates!N44</f>
        <v>28.190363057983852</v>
      </c>
      <c r="F44" s="243">
        <f t="array" ref="F44">IF(OR(A44=NERC,WEEKDAY(A44,2)&gt;5),Inputs!$G$21,IF(AND(B44&gt;6,B44&lt;23),Inputs!$E$21,Inputs!$G$21))</f>
        <v>0.51208665865384617</v>
      </c>
      <c r="G44" s="243">
        <f t="array" ref="G44">IF(OR($A44=NERC,WEEKDAY($A44,2)&gt;5),Inputs!$G$23,IF(AND($B44&gt;6,$B44&lt;23),Inputs!$E$23,Inputs!$G$23))</f>
        <v>0.33640990384615388</v>
      </c>
      <c r="H44" s="243">
        <f t="array" ref="H44">IF(OR($A44=NERC,WEEKDAY($A44,2)&gt;5),Inputs!$G$25,IF(AND($B44&gt;6,$B44&lt;23),Inputs!$E$25,Inputs!$G$25))</f>
        <v>3.7468266586538461</v>
      </c>
      <c r="I44" s="243">
        <f>Inputs!$B$27</f>
        <v>5.3100000000000001E-2</v>
      </c>
      <c r="J44" s="243">
        <f>Inputs!$B$29</f>
        <v>6.6799999999999998E-2</v>
      </c>
      <c r="K44" s="243">
        <f>Inputs!$B$31</f>
        <v>4.5600000000000002E-2</v>
      </c>
      <c r="L44" s="243">
        <f t="array" ref="L44">IF(OR($A44=NERC,WEEKDAY($A44,2)&gt;5),Inputs!$G$33,IF(AND($B44&gt;6,$B44&lt;23),Inputs!$E$33,Inputs!$G$33))</f>
        <v>2.5890384615384616E-3</v>
      </c>
      <c r="M44" s="246">
        <f t="shared" si="0"/>
        <v>259.52682451923079</v>
      </c>
      <c r="N44" s="249">
        <f t="shared" si="1"/>
        <v>0</v>
      </c>
    </row>
    <row r="45" spans="1:14" x14ac:dyDescent="0.25">
      <c r="A45" s="19">
        <f t="shared" si="3"/>
        <v>41610</v>
      </c>
      <c r="B45" s="7">
        <f t="shared" ref="B45:B60" si="5">B21</f>
        <v>18</v>
      </c>
      <c r="C45" s="237">
        <f>'Energy Summary'!E45</f>
        <v>0</v>
      </c>
      <c r="D45" s="10">
        <f>250</f>
        <v>250</v>
      </c>
      <c r="E45" s="243">
        <f>MISORates!N45</f>
        <v>35.865404602872225</v>
      </c>
      <c r="F45" s="243">
        <f t="array" ref="F45">IF(OR(A45=NERC,WEEKDAY(A45,2)&gt;5),Inputs!$G$21,IF(AND(B45&gt;6,B45&lt;23),Inputs!$E$21,Inputs!$G$21))</f>
        <v>0.51208665865384617</v>
      </c>
      <c r="G45" s="243">
        <f t="array" ref="G45">IF(OR($A45=NERC,WEEKDAY($A45,2)&gt;5),Inputs!$G$23,IF(AND($B45&gt;6,$B45&lt;23),Inputs!$E$23,Inputs!$G$23))</f>
        <v>0.33640990384615388</v>
      </c>
      <c r="H45" s="243">
        <f t="array" ref="H45">IF(OR($A45=NERC,WEEKDAY($A45,2)&gt;5),Inputs!$G$25,IF(AND($B45&gt;6,$B45&lt;23),Inputs!$E$25,Inputs!$G$25))</f>
        <v>3.7468266586538461</v>
      </c>
      <c r="I45" s="243">
        <f>Inputs!$B$27</f>
        <v>5.3100000000000001E-2</v>
      </c>
      <c r="J45" s="243">
        <f>Inputs!$B$29</f>
        <v>6.6799999999999998E-2</v>
      </c>
      <c r="K45" s="243">
        <f>Inputs!$B$31</f>
        <v>4.5600000000000002E-2</v>
      </c>
      <c r="L45" s="243">
        <f t="array" ref="L45">IF(OR($A45=NERC,WEEKDAY($A45,2)&gt;5),Inputs!$G$33,IF(AND($B45&gt;6,$B45&lt;23),Inputs!$E$33,Inputs!$G$33))</f>
        <v>2.5890384615384616E-3</v>
      </c>
      <c r="M45" s="246">
        <f t="shared" si="0"/>
        <v>259.52682451923079</v>
      </c>
      <c r="N45" s="249">
        <f t="shared" si="1"/>
        <v>0</v>
      </c>
    </row>
    <row r="46" spans="1:14" x14ac:dyDescent="0.25">
      <c r="A46" s="19">
        <f t="shared" si="3"/>
        <v>41610</v>
      </c>
      <c r="B46" s="7">
        <f t="shared" si="5"/>
        <v>19</v>
      </c>
      <c r="C46" s="237">
        <f>'Energy Summary'!E46</f>
        <v>0</v>
      </c>
      <c r="D46" s="10">
        <f>250</f>
        <v>250</v>
      </c>
      <c r="E46" s="243">
        <f>MISORates!N46</f>
        <v>33.064216693440613</v>
      </c>
      <c r="F46" s="243">
        <f t="array" ref="F46">IF(OR(A46=NERC,WEEKDAY(A46,2)&gt;5),Inputs!$G$21,IF(AND(B46&gt;6,B46&lt;23),Inputs!$E$21,Inputs!$G$21))</f>
        <v>0.51208665865384617</v>
      </c>
      <c r="G46" s="243">
        <f t="array" ref="G46">IF(OR($A46=NERC,WEEKDAY($A46,2)&gt;5),Inputs!$G$23,IF(AND($B46&gt;6,$B46&lt;23),Inputs!$E$23,Inputs!$G$23))</f>
        <v>0.33640990384615388</v>
      </c>
      <c r="H46" s="243">
        <f t="array" ref="H46">IF(OR($A46=NERC,WEEKDAY($A46,2)&gt;5),Inputs!$G$25,IF(AND($B46&gt;6,$B46&lt;23),Inputs!$E$25,Inputs!$G$25))</f>
        <v>3.7468266586538461</v>
      </c>
      <c r="I46" s="243">
        <f>Inputs!$B$27</f>
        <v>5.3100000000000001E-2</v>
      </c>
      <c r="J46" s="243">
        <f>Inputs!$B$29</f>
        <v>6.6799999999999998E-2</v>
      </c>
      <c r="K46" s="243">
        <f>Inputs!$B$31</f>
        <v>4.5600000000000002E-2</v>
      </c>
      <c r="L46" s="243">
        <f t="array" ref="L46">IF(OR($A46=NERC,WEEKDAY($A46,2)&gt;5),Inputs!$G$33,IF(AND($B46&gt;6,$B46&lt;23),Inputs!$E$33,Inputs!$G$33))</f>
        <v>2.5890384615384616E-3</v>
      </c>
      <c r="M46" s="246">
        <f t="shared" si="0"/>
        <v>259.52682451923079</v>
      </c>
      <c r="N46" s="249">
        <f t="shared" si="1"/>
        <v>0</v>
      </c>
    </row>
    <row r="47" spans="1:14" x14ac:dyDescent="0.25">
      <c r="A47" s="19">
        <f t="shared" si="3"/>
        <v>41610</v>
      </c>
      <c r="B47" s="7">
        <f t="shared" si="5"/>
        <v>20</v>
      </c>
      <c r="C47" s="237">
        <f>'Energy Summary'!E47</f>
        <v>0</v>
      </c>
      <c r="D47" s="10">
        <f>250</f>
        <v>250</v>
      </c>
      <c r="E47" s="243">
        <f>MISORates!N47</f>
        <v>44.427282267498292</v>
      </c>
      <c r="F47" s="243">
        <f t="array" ref="F47">IF(OR(A47=NERC,WEEKDAY(A47,2)&gt;5),Inputs!$G$21,IF(AND(B47&gt;6,B47&lt;23),Inputs!$E$21,Inputs!$G$21))</f>
        <v>0.51208665865384617</v>
      </c>
      <c r="G47" s="243">
        <f t="array" ref="G47">IF(OR($A47=NERC,WEEKDAY($A47,2)&gt;5),Inputs!$G$23,IF(AND($B47&gt;6,$B47&lt;23),Inputs!$E$23,Inputs!$G$23))</f>
        <v>0.33640990384615388</v>
      </c>
      <c r="H47" s="243">
        <f t="array" ref="H47">IF(OR($A47=NERC,WEEKDAY($A47,2)&gt;5),Inputs!$G$25,IF(AND($B47&gt;6,$B47&lt;23),Inputs!$E$25,Inputs!$G$25))</f>
        <v>3.7468266586538461</v>
      </c>
      <c r="I47" s="243">
        <f>Inputs!$B$27</f>
        <v>5.3100000000000001E-2</v>
      </c>
      <c r="J47" s="243">
        <f>Inputs!$B$29</f>
        <v>6.6799999999999998E-2</v>
      </c>
      <c r="K47" s="243">
        <f>Inputs!$B$31</f>
        <v>4.5600000000000002E-2</v>
      </c>
      <c r="L47" s="243">
        <f t="array" ref="L47">IF(OR($A47=NERC,WEEKDAY($A47,2)&gt;5),Inputs!$G$33,IF(AND($B47&gt;6,$B47&lt;23),Inputs!$E$33,Inputs!$G$33))</f>
        <v>2.5890384615384616E-3</v>
      </c>
      <c r="M47" s="246">
        <f t="shared" si="0"/>
        <v>259.52682451923079</v>
      </c>
      <c r="N47" s="249">
        <f t="shared" si="1"/>
        <v>0</v>
      </c>
    </row>
    <row r="48" spans="1:14" x14ac:dyDescent="0.25">
      <c r="A48" s="19">
        <f t="shared" si="3"/>
        <v>41610</v>
      </c>
      <c r="B48" s="7">
        <f t="shared" si="5"/>
        <v>21</v>
      </c>
      <c r="C48" s="237">
        <f>'Energy Summary'!E48</f>
        <v>0</v>
      </c>
      <c r="D48" s="10">
        <f>250</f>
        <v>250</v>
      </c>
      <c r="E48" s="243">
        <f>MISORates!N48</f>
        <v>65.24891183989071</v>
      </c>
      <c r="F48" s="243">
        <f t="array" ref="F48">IF(OR(A48=NERC,WEEKDAY(A48,2)&gt;5),Inputs!$G$21,IF(AND(B48&gt;6,B48&lt;23),Inputs!$E$21,Inputs!$G$21))</f>
        <v>0.51208665865384617</v>
      </c>
      <c r="G48" s="243">
        <f t="array" ref="G48">IF(OR($A48=NERC,WEEKDAY($A48,2)&gt;5),Inputs!$G$23,IF(AND($B48&gt;6,$B48&lt;23),Inputs!$E$23,Inputs!$G$23))</f>
        <v>0.33640990384615388</v>
      </c>
      <c r="H48" s="243">
        <f t="array" ref="H48">IF(OR($A48=NERC,WEEKDAY($A48,2)&gt;5),Inputs!$G$25,IF(AND($B48&gt;6,$B48&lt;23),Inputs!$E$25,Inputs!$G$25))</f>
        <v>3.7468266586538461</v>
      </c>
      <c r="I48" s="243">
        <f>Inputs!$B$27</f>
        <v>5.3100000000000001E-2</v>
      </c>
      <c r="J48" s="243">
        <f>Inputs!$B$29</f>
        <v>6.6799999999999998E-2</v>
      </c>
      <c r="K48" s="243">
        <f>Inputs!$B$31</f>
        <v>4.5600000000000002E-2</v>
      </c>
      <c r="L48" s="243">
        <f t="array" ref="L48">IF(OR($A48=NERC,WEEKDAY($A48,2)&gt;5),Inputs!$G$33,IF(AND($B48&gt;6,$B48&lt;23),Inputs!$E$33,Inputs!$G$33))</f>
        <v>2.5890384615384616E-3</v>
      </c>
      <c r="M48" s="246">
        <f t="shared" si="0"/>
        <v>259.52682451923079</v>
      </c>
      <c r="N48" s="249">
        <f t="shared" si="1"/>
        <v>0</v>
      </c>
    </row>
    <row r="49" spans="1:14" x14ac:dyDescent="0.25">
      <c r="A49" s="19">
        <f t="shared" si="3"/>
        <v>41610</v>
      </c>
      <c r="B49" s="7">
        <f t="shared" si="5"/>
        <v>22</v>
      </c>
      <c r="C49" s="237">
        <f>'Energy Summary'!E49</f>
        <v>0</v>
      </c>
      <c r="D49" s="10">
        <f>250</f>
        <v>250</v>
      </c>
      <c r="E49" s="243">
        <f>MISORates!N49</f>
        <v>38.147112644835261</v>
      </c>
      <c r="F49" s="243">
        <f t="array" ref="F49">IF(OR(A49=NERC,WEEKDAY(A49,2)&gt;5),Inputs!$G$21,IF(AND(B49&gt;6,B49&lt;23),Inputs!$E$21,Inputs!$G$21))</f>
        <v>0.51208665865384617</v>
      </c>
      <c r="G49" s="243">
        <f t="array" ref="G49">IF(OR($A49=NERC,WEEKDAY($A49,2)&gt;5),Inputs!$G$23,IF(AND($B49&gt;6,$B49&lt;23),Inputs!$E$23,Inputs!$G$23))</f>
        <v>0.33640990384615388</v>
      </c>
      <c r="H49" s="243">
        <f t="array" ref="H49">IF(OR($A49=NERC,WEEKDAY($A49,2)&gt;5),Inputs!$G$25,IF(AND($B49&gt;6,$B49&lt;23),Inputs!$E$25,Inputs!$G$25))</f>
        <v>3.7468266586538461</v>
      </c>
      <c r="I49" s="243">
        <f>Inputs!$B$27</f>
        <v>5.3100000000000001E-2</v>
      </c>
      <c r="J49" s="243">
        <f>Inputs!$B$29</f>
        <v>6.6799999999999998E-2</v>
      </c>
      <c r="K49" s="243">
        <f>Inputs!$B$31</f>
        <v>4.5600000000000002E-2</v>
      </c>
      <c r="L49" s="243">
        <f t="array" ref="L49">IF(OR($A49=NERC,WEEKDAY($A49,2)&gt;5),Inputs!$G$33,IF(AND($B49&gt;6,$B49&lt;23),Inputs!$E$33,Inputs!$G$33))</f>
        <v>2.5890384615384616E-3</v>
      </c>
      <c r="M49" s="246">
        <f t="shared" si="0"/>
        <v>257.11239570710399</v>
      </c>
      <c r="N49" s="249">
        <f t="shared" si="1"/>
        <v>0</v>
      </c>
    </row>
    <row r="50" spans="1:14" x14ac:dyDescent="0.25">
      <c r="A50" s="19">
        <f t="shared" si="3"/>
        <v>41610</v>
      </c>
      <c r="B50" s="7">
        <f t="shared" si="5"/>
        <v>23</v>
      </c>
      <c r="C50" s="237">
        <f>'Energy Summary'!E50</f>
        <v>0</v>
      </c>
      <c r="D50" s="10">
        <f>250</f>
        <v>250</v>
      </c>
      <c r="E50" s="243">
        <f>MISORates!N50</f>
        <v>31.328110868912383</v>
      </c>
      <c r="F50" s="243">
        <f t="array" ref="F50">IF(OR(A50=NERC,WEEKDAY(A50,2)&gt;5),Inputs!$G$21,IF(AND(B50&gt;6,B50&lt;23),Inputs!$E$21,Inputs!$G$21))</f>
        <v>0.24318270547945203</v>
      </c>
      <c r="G50" s="243">
        <f t="array" ref="G50">IF(OR($A50=NERC,WEEKDAY($A50,2)&gt;5),Inputs!$G$23,IF(AND($B50&gt;6,$B50&lt;23),Inputs!$E$23,Inputs!$G$23))</f>
        <v>0.15975630136986302</v>
      </c>
      <c r="H50" s="243">
        <f t="array" ref="H50">IF(OR($A50=NERC,WEEKDAY($A50,2)&gt;5),Inputs!$G$25,IF(AND($B50&gt;6,$B50&lt;23),Inputs!$E$25,Inputs!$G$25))</f>
        <v>1.7793149429223745</v>
      </c>
      <c r="I50" s="243">
        <f>Inputs!$B$27</f>
        <v>5.3100000000000001E-2</v>
      </c>
      <c r="J50" s="243">
        <f>Inputs!$B$29</f>
        <v>6.6799999999999998E-2</v>
      </c>
      <c r="K50" s="243">
        <f>Inputs!$B$31</f>
        <v>4.5600000000000002E-2</v>
      </c>
      <c r="L50" s="243">
        <f t="array" ref="L50">IF(OR($A50=NERC,WEEKDAY($A50,2)&gt;5),Inputs!$G$33,IF(AND($B50&gt;6,$B50&lt;23),Inputs!$E$33,Inputs!$G$33))</f>
        <v>1.2294977168949772E-3</v>
      </c>
      <c r="M50" s="246">
        <f t="shared" si="0"/>
        <v>254.69796689497716</v>
      </c>
      <c r="N50" s="249">
        <f t="shared" si="1"/>
        <v>0</v>
      </c>
    </row>
    <row r="51" spans="1:14" x14ac:dyDescent="0.25">
      <c r="A51" s="238">
        <f t="shared" si="3"/>
        <v>41610</v>
      </c>
      <c r="B51" s="239">
        <f t="shared" si="5"/>
        <v>24</v>
      </c>
      <c r="C51" s="237">
        <f>'Energy Summary'!E51</f>
        <v>0</v>
      </c>
      <c r="D51" s="10">
        <f>250</f>
        <v>250</v>
      </c>
      <c r="E51" s="243">
        <f>MISORates!N51</f>
        <v>34.976187881715795</v>
      </c>
      <c r="F51" s="243">
        <f t="array" ref="F51">IF(OR(A51=NERC,WEEKDAY(A51,2)&gt;5),Inputs!$G$21,IF(AND(B51&gt;6,B51&lt;23),Inputs!$E$21,Inputs!$G$21))</f>
        <v>0.24318270547945203</v>
      </c>
      <c r="G51" s="243">
        <f t="array" ref="G51">IF(OR($A51=NERC,WEEKDAY($A51,2)&gt;5),Inputs!$G$23,IF(AND($B51&gt;6,$B51&lt;23),Inputs!$E$23,Inputs!$G$23))</f>
        <v>0.15975630136986302</v>
      </c>
      <c r="H51" s="243">
        <f t="array" ref="H51">IF(OR($A51=NERC,WEEKDAY($A51,2)&gt;5),Inputs!$G$25,IF(AND($B51&gt;6,$B51&lt;23),Inputs!$E$25,Inputs!$G$25))</f>
        <v>1.7793149429223745</v>
      </c>
      <c r="I51" s="243">
        <f>Inputs!$B$27</f>
        <v>5.3100000000000001E-2</v>
      </c>
      <c r="J51" s="243">
        <f>Inputs!$B$29</f>
        <v>6.6799999999999998E-2</v>
      </c>
      <c r="K51" s="243">
        <f>Inputs!$B$31</f>
        <v>4.5600000000000002E-2</v>
      </c>
      <c r="L51" s="243">
        <f t="array" ref="L51">IF(OR($A51=NERC,WEEKDAY($A51,2)&gt;5),Inputs!$G$33,IF(AND($B51&gt;6,$B51&lt;23),Inputs!$E$33,Inputs!$G$33))</f>
        <v>1.2294977168949772E-3</v>
      </c>
      <c r="M51" s="246">
        <f t="shared" si="0"/>
        <v>254.69796689497716</v>
      </c>
      <c r="N51" s="250">
        <f t="shared" si="1"/>
        <v>0</v>
      </c>
    </row>
    <row r="52" spans="1:14" x14ac:dyDescent="0.25">
      <c r="A52" s="19">
        <f t="shared" si="3"/>
        <v>41611</v>
      </c>
      <c r="B52" s="7">
        <f t="shared" si="5"/>
        <v>1</v>
      </c>
      <c r="C52" s="237">
        <f>'Energy Summary'!E52</f>
        <v>0</v>
      </c>
      <c r="D52" s="10">
        <f>250</f>
        <v>250</v>
      </c>
      <c r="E52" s="243">
        <f>MISORates!N52</f>
        <v>42.926118298359846</v>
      </c>
      <c r="F52" s="243">
        <f t="array" ref="F52">IF(OR(A52=NERC,WEEKDAY(A52,2)&gt;5),Inputs!$G$21,IF(AND(B52&gt;6,B52&lt;23),Inputs!$E$21,Inputs!$G$21))</f>
        <v>0.24318270547945203</v>
      </c>
      <c r="G52" s="243">
        <f t="array" ref="G52">IF(OR($A52=NERC,WEEKDAY($A52,2)&gt;5),Inputs!$G$23,IF(AND($B52&gt;6,$B52&lt;23),Inputs!$E$23,Inputs!$G$23))</f>
        <v>0.15975630136986302</v>
      </c>
      <c r="H52" s="243">
        <f t="array" ref="H52">IF(OR($A52=NERC,WEEKDAY($A52,2)&gt;5),Inputs!$G$25,IF(AND($B52&gt;6,$B52&lt;23),Inputs!$E$25,Inputs!$G$25))</f>
        <v>1.7793149429223745</v>
      </c>
      <c r="I52" s="243">
        <f>Inputs!$B$27</f>
        <v>5.3100000000000001E-2</v>
      </c>
      <c r="J52" s="243">
        <f>Inputs!$B$29</f>
        <v>6.6799999999999998E-2</v>
      </c>
      <c r="K52" s="243">
        <f>Inputs!$B$31</f>
        <v>4.5600000000000002E-2</v>
      </c>
      <c r="L52" s="243">
        <f t="array" ref="L52">IF(OR($A52=NERC,WEEKDAY($A52,2)&gt;5),Inputs!$G$33,IF(AND($B52&gt;6,$B52&lt;23),Inputs!$E$33,Inputs!$G$33))</f>
        <v>1.2294977168949772E-3</v>
      </c>
      <c r="M52" s="246">
        <f t="shared" si="0"/>
        <v>254.69796689497716</v>
      </c>
      <c r="N52" s="249">
        <f t="shared" si="1"/>
        <v>0</v>
      </c>
    </row>
    <row r="53" spans="1:14" x14ac:dyDescent="0.25">
      <c r="A53" s="19">
        <f t="shared" si="3"/>
        <v>41611</v>
      </c>
      <c r="B53" s="7">
        <f t="shared" si="5"/>
        <v>2</v>
      </c>
      <c r="C53" s="237">
        <f>'Energy Summary'!E53</f>
        <v>0</v>
      </c>
      <c r="D53" s="10">
        <f>250</f>
        <v>250</v>
      </c>
      <c r="E53" s="243">
        <f>MISORates!N53</f>
        <v>26.915477125715867</v>
      </c>
      <c r="F53" s="243">
        <f t="array" ref="F53">IF(OR(A53=NERC,WEEKDAY(A53,2)&gt;5),Inputs!$G$21,IF(AND(B53&gt;6,B53&lt;23),Inputs!$E$21,Inputs!$G$21))</f>
        <v>0.24318270547945203</v>
      </c>
      <c r="G53" s="243">
        <f t="array" ref="G53">IF(OR($A53=NERC,WEEKDAY($A53,2)&gt;5),Inputs!$G$23,IF(AND($B53&gt;6,$B53&lt;23),Inputs!$E$23,Inputs!$G$23))</f>
        <v>0.15975630136986302</v>
      </c>
      <c r="H53" s="243">
        <f t="array" ref="H53">IF(OR($A53=NERC,WEEKDAY($A53,2)&gt;5),Inputs!$G$25,IF(AND($B53&gt;6,$B53&lt;23),Inputs!$E$25,Inputs!$G$25))</f>
        <v>1.7793149429223745</v>
      </c>
      <c r="I53" s="243">
        <f>Inputs!$B$27</f>
        <v>5.3100000000000001E-2</v>
      </c>
      <c r="J53" s="243">
        <f>Inputs!$B$29</f>
        <v>6.6799999999999998E-2</v>
      </c>
      <c r="K53" s="243">
        <f>Inputs!$B$31</f>
        <v>4.5600000000000002E-2</v>
      </c>
      <c r="L53" s="243">
        <f t="array" ref="L53">IF(OR($A53=NERC,WEEKDAY($A53,2)&gt;5),Inputs!$G$33,IF(AND($B53&gt;6,$B53&lt;23),Inputs!$E$33,Inputs!$G$33))</f>
        <v>1.2294977168949772E-3</v>
      </c>
      <c r="M53" s="246">
        <f t="shared" si="0"/>
        <v>254.69796689497716</v>
      </c>
      <c r="N53" s="249">
        <f t="shared" si="1"/>
        <v>0</v>
      </c>
    </row>
    <row r="54" spans="1:14" x14ac:dyDescent="0.25">
      <c r="A54" s="19">
        <f t="shared" si="3"/>
        <v>41611</v>
      </c>
      <c r="B54" s="7">
        <f t="shared" si="5"/>
        <v>3</v>
      </c>
      <c r="C54" s="237">
        <f>'Energy Summary'!E54</f>
        <v>0</v>
      </c>
      <c r="D54" s="10">
        <f>250</f>
        <v>250</v>
      </c>
      <c r="E54" s="243">
        <f>MISORates!N54</f>
        <v>26.069473538524285</v>
      </c>
      <c r="F54" s="243">
        <f t="array" ref="F54">IF(OR(A54=NERC,WEEKDAY(A54,2)&gt;5),Inputs!$G$21,IF(AND(B54&gt;6,B54&lt;23),Inputs!$E$21,Inputs!$G$21))</f>
        <v>0.24318270547945203</v>
      </c>
      <c r="G54" s="243">
        <f t="array" ref="G54">IF(OR($A54=NERC,WEEKDAY($A54,2)&gt;5),Inputs!$G$23,IF(AND($B54&gt;6,$B54&lt;23),Inputs!$E$23,Inputs!$G$23))</f>
        <v>0.15975630136986302</v>
      </c>
      <c r="H54" s="243">
        <f t="array" ref="H54">IF(OR($A54=NERC,WEEKDAY($A54,2)&gt;5),Inputs!$G$25,IF(AND($B54&gt;6,$B54&lt;23),Inputs!$E$25,Inputs!$G$25))</f>
        <v>1.7793149429223745</v>
      </c>
      <c r="I54" s="243">
        <f>Inputs!$B$27</f>
        <v>5.3100000000000001E-2</v>
      </c>
      <c r="J54" s="243">
        <f>Inputs!$B$29</f>
        <v>6.6799999999999998E-2</v>
      </c>
      <c r="K54" s="243">
        <f>Inputs!$B$31</f>
        <v>4.5600000000000002E-2</v>
      </c>
      <c r="L54" s="243">
        <f t="array" ref="L54">IF(OR($A54=NERC,WEEKDAY($A54,2)&gt;5),Inputs!$G$33,IF(AND($B54&gt;6,$B54&lt;23),Inputs!$E$33,Inputs!$G$33))</f>
        <v>1.2294977168949772E-3</v>
      </c>
      <c r="M54" s="246">
        <f t="shared" si="0"/>
        <v>254.69796689497716</v>
      </c>
      <c r="N54" s="249">
        <f t="shared" si="1"/>
        <v>0</v>
      </c>
    </row>
    <row r="55" spans="1:14" x14ac:dyDescent="0.25">
      <c r="A55" s="19">
        <f t="shared" si="3"/>
        <v>41611</v>
      </c>
      <c r="B55" s="7">
        <f t="shared" si="5"/>
        <v>4</v>
      </c>
      <c r="C55" s="237">
        <f>'Energy Summary'!E55</f>
        <v>0</v>
      </c>
      <c r="D55" s="10">
        <f>250</f>
        <v>250</v>
      </c>
      <c r="E55" s="243">
        <f>MISORates!N55</f>
        <v>26.659778283479064</v>
      </c>
      <c r="F55" s="243">
        <f t="array" ref="F55">IF(OR(A55=NERC,WEEKDAY(A55,2)&gt;5),Inputs!$G$21,IF(AND(B55&gt;6,B55&lt;23),Inputs!$E$21,Inputs!$G$21))</f>
        <v>0.24318270547945203</v>
      </c>
      <c r="G55" s="243">
        <f t="array" ref="G55">IF(OR($A55=NERC,WEEKDAY($A55,2)&gt;5),Inputs!$G$23,IF(AND($B55&gt;6,$B55&lt;23),Inputs!$E$23,Inputs!$G$23))</f>
        <v>0.15975630136986302</v>
      </c>
      <c r="H55" s="243">
        <f t="array" ref="H55">IF(OR($A55=NERC,WEEKDAY($A55,2)&gt;5),Inputs!$G$25,IF(AND($B55&gt;6,$B55&lt;23),Inputs!$E$25,Inputs!$G$25))</f>
        <v>1.7793149429223745</v>
      </c>
      <c r="I55" s="243">
        <f>Inputs!$B$27</f>
        <v>5.3100000000000001E-2</v>
      </c>
      <c r="J55" s="243">
        <f>Inputs!$B$29</f>
        <v>6.6799999999999998E-2</v>
      </c>
      <c r="K55" s="243">
        <f>Inputs!$B$31</f>
        <v>4.5600000000000002E-2</v>
      </c>
      <c r="L55" s="243">
        <f t="array" ref="L55">IF(OR($A55=NERC,WEEKDAY($A55,2)&gt;5),Inputs!$G$33,IF(AND($B55&gt;6,$B55&lt;23),Inputs!$E$33,Inputs!$G$33))</f>
        <v>1.2294977168949772E-3</v>
      </c>
      <c r="M55" s="246">
        <f t="shared" si="0"/>
        <v>254.69796689497716</v>
      </c>
      <c r="N55" s="249">
        <f t="shared" si="1"/>
        <v>0</v>
      </c>
    </row>
    <row r="56" spans="1:14" x14ac:dyDescent="0.25">
      <c r="A56" s="19">
        <f t="shared" si="3"/>
        <v>41611</v>
      </c>
      <c r="B56" s="7">
        <f t="shared" si="5"/>
        <v>5</v>
      </c>
      <c r="C56" s="237">
        <f>'Energy Summary'!E56</f>
        <v>0</v>
      </c>
      <c r="D56" s="10">
        <f>250</f>
        <v>250</v>
      </c>
      <c r="E56" s="243">
        <f>MISORates!N56</f>
        <v>26.826969776005601</v>
      </c>
      <c r="F56" s="243">
        <f t="array" ref="F56">IF(OR(A56=NERC,WEEKDAY(A56,2)&gt;5),Inputs!$G$21,IF(AND(B56&gt;6,B56&lt;23),Inputs!$E$21,Inputs!$G$21))</f>
        <v>0.24318270547945203</v>
      </c>
      <c r="G56" s="243">
        <f t="array" ref="G56">IF(OR($A56=NERC,WEEKDAY($A56,2)&gt;5),Inputs!$G$23,IF(AND($B56&gt;6,$B56&lt;23),Inputs!$E$23,Inputs!$G$23))</f>
        <v>0.15975630136986302</v>
      </c>
      <c r="H56" s="243">
        <f t="array" ref="H56">IF(OR($A56=NERC,WEEKDAY($A56,2)&gt;5),Inputs!$G$25,IF(AND($B56&gt;6,$B56&lt;23),Inputs!$E$25,Inputs!$G$25))</f>
        <v>1.7793149429223745</v>
      </c>
      <c r="I56" s="243">
        <f>Inputs!$B$27</f>
        <v>5.3100000000000001E-2</v>
      </c>
      <c r="J56" s="243">
        <f>Inputs!$B$29</f>
        <v>6.6799999999999998E-2</v>
      </c>
      <c r="K56" s="243">
        <f>Inputs!$B$31</f>
        <v>4.5600000000000002E-2</v>
      </c>
      <c r="L56" s="243">
        <f t="array" ref="L56">IF(OR($A56=NERC,WEEKDAY($A56,2)&gt;5),Inputs!$G$33,IF(AND($B56&gt;6,$B56&lt;23),Inputs!$E$33,Inputs!$G$33))</f>
        <v>1.2294977168949772E-3</v>
      </c>
      <c r="M56" s="246">
        <f t="shared" si="0"/>
        <v>254.69796689497716</v>
      </c>
      <c r="N56" s="249">
        <f t="shared" si="1"/>
        <v>0</v>
      </c>
    </row>
    <row r="57" spans="1:14" x14ac:dyDescent="0.25">
      <c r="A57" s="19">
        <f t="shared" si="3"/>
        <v>41611</v>
      </c>
      <c r="B57" s="7">
        <f t="shared" si="5"/>
        <v>6</v>
      </c>
      <c r="C57" s="237">
        <f>'Energy Summary'!E57</f>
        <v>0</v>
      </c>
      <c r="D57" s="10">
        <f>250</f>
        <v>250</v>
      </c>
      <c r="E57" s="243">
        <f>MISORates!N57</f>
        <v>27.437744839892087</v>
      </c>
      <c r="F57" s="243">
        <f t="array" ref="F57">IF(OR(A57=NERC,WEEKDAY(A57,2)&gt;5),Inputs!$G$21,IF(AND(B57&gt;6,B57&lt;23),Inputs!$E$21,Inputs!$G$21))</f>
        <v>0.24318270547945203</v>
      </c>
      <c r="G57" s="243">
        <f t="array" ref="G57">IF(OR($A57=NERC,WEEKDAY($A57,2)&gt;5),Inputs!$G$23,IF(AND($B57&gt;6,$B57&lt;23),Inputs!$E$23,Inputs!$G$23))</f>
        <v>0.15975630136986302</v>
      </c>
      <c r="H57" s="243">
        <f t="array" ref="H57">IF(OR($A57=NERC,WEEKDAY($A57,2)&gt;5),Inputs!$G$25,IF(AND($B57&gt;6,$B57&lt;23),Inputs!$E$25,Inputs!$G$25))</f>
        <v>1.7793149429223745</v>
      </c>
      <c r="I57" s="243">
        <f>Inputs!$B$27</f>
        <v>5.3100000000000001E-2</v>
      </c>
      <c r="J57" s="243">
        <f>Inputs!$B$29</f>
        <v>6.6799999999999998E-2</v>
      </c>
      <c r="K57" s="243">
        <f>Inputs!$B$31</f>
        <v>4.5600000000000002E-2</v>
      </c>
      <c r="L57" s="243">
        <f t="array" ref="L57">IF(OR($A57=NERC,WEEKDAY($A57,2)&gt;5),Inputs!$G$33,IF(AND($B57&gt;6,$B57&lt;23),Inputs!$E$33,Inputs!$G$33))</f>
        <v>1.2294977168949772E-3</v>
      </c>
      <c r="M57" s="246">
        <f t="shared" si="0"/>
        <v>257.11239570710399</v>
      </c>
      <c r="N57" s="249">
        <f t="shared" si="1"/>
        <v>0</v>
      </c>
    </row>
    <row r="58" spans="1:14" x14ac:dyDescent="0.25">
      <c r="A58" s="19">
        <f t="shared" si="3"/>
        <v>41611</v>
      </c>
      <c r="B58" s="7">
        <f t="shared" si="5"/>
        <v>7</v>
      </c>
      <c r="C58" s="237">
        <f>'Energy Summary'!E58</f>
        <v>0</v>
      </c>
      <c r="D58" s="10">
        <f>250</f>
        <v>250</v>
      </c>
      <c r="E58" s="243">
        <f>MISORates!N58</f>
        <v>32.096064971793659</v>
      </c>
      <c r="F58" s="243">
        <f t="array" ref="F58">IF(OR(A58=NERC,WEEKDAY(A58,2)&gt;5),Inputs!$G$21,IF(AND(B58&gt;6,B58&lt;23),Inputs!$E$21,Inputs!$G$21))</f>
        <v>0.51208665865384617</v>
      </c>
      <c r="G58" s="243">
        <f t="array" ref="G58">IF(OR($A58=NERC,WEEKDAY($A58,2)&gt;5),Inputs!$G$23,IF(AND($B58&gt;6,$B58&lt;23),Inputs!$E$23,Inputs!$G$23))</f>
        <v>0.33640990384615388</v>
      </c>
      <c r="H58" s="243">
        <f t="array" ref="H58">IF(OR($A58=NERC,WEEKDAY($A58,2)&gt;5),Inputs!$G$25,IF(AND($B58&gt;6,$B58&lt;23),Inputs!$E$25,Inputs!$G$25))</f>
        <v>3.7468266586538461</v>
      </c>
      <c r="I58" s="243">
        <f>Inputs!$B$27</f>
        <v>5.3100000000000001E-2</v>
      </c>
      <c r="J58" s="243">
        <f>Inputs!$B$29</f>
        <v>6.6799999999999998E-2</v>
      </c>
      <c r="K58" s="243">
        <f>Inputs!$B$31</f>
        <v>4.5600000000000002E-2</v>
      </c>
      <c r="L58" s="243">
        <f t="array" ref="L58">IF(OR($A58=NERC,WEEKDAY($A58,2)&gt;5),Inputs!$G$33,IF(AND($B58&gt;6,$B58&lt;23),Inputs!$E$33,Inputs!$G$33))</f>
        <v>2.5890384615384616E-3</v>
      </c>
      <c r="M58" s="246">
        <f t="shared" si="0"/>
        <v>259.52682451923079</v>
      </c>
      <c r="N58" s="249">
        <f t="shared" si="1"/>
        <v>0</v>
      </c>
    </row>
    <row r="59" spans="1:14" x14ac:dyDescent="0.25">
      <c r="A59" s="19">
        <f t="shared" si="3"/>
        <v>41611</v>
      </c>
      <c r="B59" s="7">
        <f t="shared" si="5"/>
        <v>8</v>
      </c>
      <c r="C59" s="237">
        <f>'Energy Summary'!E59</f>
        <v>0</v>
      </c>
      <c r="D59" s="10">
        <f>250</f>
        <v>250</v>
      </c>
      <c r="E59" s="243">
        <f>MISORates!N59</f>
        <v>70.987928856397403</v>
      </c>
      <c r="F59" s="243">
        <f t="array" ref="F59">IF(OR(A59=NERC,WEEKDAY(A59,2)&gt;5),Inputs!$G$21,IF(AND(B59&gt;6,B59&lt;23),Inputs!$E$21,Inputs!$G$21))</f>
        <v>0.51208665865384617</v>
      </c>
      <c r="G59" s="243">
        <f t="array" ref="G59">IF(OR($A59=NERC,WEEKDAY($A59,2)&gt;5),Inputs!$G$23,IF(AND($B59&gt;6,$B59&lt;23),Inputs!$E$23,Inputs!$G$23))</f>
        <v>0.33640990384615388</v>
      </c>
      <c r="H59" s="243">
        <f t="array" ref="H59">IF(OR($A59=NERC,WEEKDAY($A59,2)&gt;5),Inputs!$G$25,IF(AND($B59&gt;6,$B59&lt;23),Inputs!$E$25,Inputs!$G$25))</f>
        <v>3.7468266586538461</v>
      </c>
      <c r="I59" s="243">
        <f>Inputs!$B$27</f>
        <v>5.3100000000000001E-2</v>
      </c>
      <c r="J59" s="243">
        <f>Inputs!$B$29</f>
        <v>6.6799999999999998E-2</v>
      </c>
      <c r="K59" s="243">
        <f>Inputs!$B$31</f>
        <v>4.5600000000000002E-2</v>
      </c>
      <c r="L59" s="243">
        <f t="array" ref="L59">IF(OR($A59=NERC,WEEKDAY($A59,2)&gt;5),Inputs!$G$33,IF(AND($B59&gt;6,$B59&lt;23),Inputs!$E$33,Inputs!$G$33))</f>
        <v>2.5890384615384616E-3</v>
      </c>
      <c r="M59" s="246">
        <f t="shared" si="0"/>
        <v>259.52682451923079</v>
      </c>
      <c r="N59" s="249">
        <f t="shared" si="1"/>
        <v>0</v>
      </c>
    </row>
    <row r="60" spans="1:14" x14ac:dyDescent="0.25">
      <c r="A60" s="19">
        <f t="shared" si="3"/>
        <v>41611</v>
      </c>
      <c r="B60" s="7">
        <f t="shared" si="5"/>
        <v>9</v>
      </c>
      <c r="C60" s="237">
        <f>'Energy Summary'!E60</f>
        <v>0</v>
      </c>
      <c r="D60" s="10">
        <f>250</f>
        <v>250</v>
      </c>
      <c r="E60" s="243">
        <f>MISORates!N60</f>
        <v>28.471730429623339</v>
      </c>
      <c r="F60" s="243">
        <f t="array" ref="F60">IF(OR(A60=NERC,WEEKDAY(A60,2)&gt;5),Inputs!$G$21,IF(AND(B60&gt;6,B60&lt;23),Inputs!$E$21,Inputs!$G$21))</f>
        <v>0.51208665865384617</v>
      </c>
      <c r="G60" s="243">
        <f t="array" ref="G60">IF(OR($A60=NERC,WEEKDAY($A60,2)&gt;5),Inputs!$G$23,IF(AND($B60&gt;6,$B60&lt;23),Inputs!$E$23,Inputs!$G$23))</f>
        <v>0.33640990384615388</v>
      </c>
      <c r="H60" s="243">
        <f t="array" ref="H60">IF(OR($A60=NERC,WEEKDAY($A60,2)&gt;5),Inputs!$G$25,IF(AND($B60&gt;6,$B60&lt;23),Inputs!$E$25,Inputs!$G$25))</f>
        <v>3.7468266586538461</v>
      </c>
      <c r="I60" s="243">
        <f>Inputs!$B$27</f>
        <v>5.3100000000000001E-2</v>
      </c>
      <c r="J60" s="243">
        <f>Inputs!$B$29</f>
        <v>6.6799999999999998E-2</v>
      </c>
      <c r="K60" s="243">
        <f>Inputs!$B$31</f>
        <v>4.5600000000000002E-2</v>
      </c>
      <c r="L60" s="243">
        <f t="array" ref="L60">IF(OR($A60=NERC,WEEKDAY($A60,2)&gt;5),Inputs!$G$33,IF(AND($B60&gt;6,$B60&lt;23),Inputs!$E$33,Inputs!$G$33))</f>
        <v>2.5890384615384616E-3</v>
      </c>
      <c r="M60" s="246">
        <f t="shared" si="0"/>
        <v>259.52682451923079</v>
      </c>
      <c r="N60" s="249">
        <f t="shared" si="1"/>
        <v>0</v>
      </c>
    </row>
    <row r="61" spans="1:14" x14ac:dyDescent="0.25">
      <c r="A61" s="19">
        <f t="shared" si="3"/>
        <v>41611</v>
      </c>
      <c r="B61" s="7">
        <f t="shared" ref="B61:B76" si="6">B37</f>
        <v>10</v>
      </c>
      <c r="C61" s="237">
        <f>'Energy Summary'!E61</f>
        <v>0</v>
      </c>
      <c r="D61" s="10">
        <f>250</f>
        <v>250</v>
      </c>
      <c r="E61" s="243">
        <f>MISORates!N61</f>
        <v>27.996905648578601</v>
      </c>
      <c r="F61" s="243">
        <f t="array" ref="F61">IF(OR(A61=NERC,WEEKDAY(A61,2)&gt;5),Inputs!$G$21,IF(AND(B61&gt;6,B61&lt;23),Inputs!$E$21,Inputs!$G$21))</f>
        <v>0.51208665865384617</v>
      </c>
      <c r="G61" s="243">
        <f t="array" ref="G61">IF(OR($A61=NERC,WEEKDAY($A61,2)&gt;5),Inputs!$G$23,IF(AND($B61&gt;6,$B61&lt;23),Inputs!$E$23,Inputs!$G$23))</f>
        <v>0.33640990384615388</v>
      </c>
      <c r="H61" s="243">
        <f t="array" ref="H61">IF(OR($A61=NERC,WEEKDAY($A61,2)&gt;5),Inputs!$G$25,IF(AND($B61&gt;6,$B61&lt;23),Inputs!$E$25,Inputs!$G$25))</f>
        <v>3.7468266586538461</v>
      </c>
      <c r="I61" s="243">
        <f>Inputs!$B$27</f>
        <v>5.3100000000000001E-2</v>
      </c>
      <c r="J61" s="243">
        <f>Inputs!$B$29</f>
        <v>6.6799999999999998E-2</v>
      </c>
      <c r="K61" s="243">
        <f>Inputs!$B$31</f>
        <v>4.5600000000000002E-2</v>
      </c>
      <c r="L61" s="243">
        <f t="array" ref="L61">IF(OR($A61=NERC,WEEKDAY($A61,2)&gt;5),Inputs!$G$33,IF(AND($B61&gt;6,$B61&lt;23),Inputs!$E$33,Inputs!$G$33))</f>
        <v>2.5890384615384616E-3</v>
      </c>
      <c r="M61" s="246">
        <f t="shared" si="0"/>
        <v>259.52682451923079</v>
      </c>
      <c r="N61" s="249">
        <f t="shared" si="1"/>
        <v>0</v>
      </c>
    </row>
    <row r="62" spans="1:14" x14ac:dyDescent="0.25">
      <c r="A62" s="19">
        <f t="shared" si="3"/>
        <v>41611</v>
      </c>
      <c r="B62" s="7">
        <f t="shared" si="6"/>
        <v>11</v>
      </c>
      <c r="C62" s="237">
        <f>'Energy Summary'!E62</f>
        <v>0</v>
      </c>
      <c r="D62" s="10">
        <f>250</f>
        <v>250</v>
      </c>
      <c r="E62" s="243">
        <f>MISORates!N62</f>
        <v>34.291801213838497</v>
      </c>
      <c r="F62" s="243">
        <f t="array" ref="F62">IF(OR(A62=NERC,WEEKDAY(A62,2)&gt;5),Inputs!$G$21,IF(AND(B62&gt;6,B62&lt;23),Inputs!$E$21,Inputs!$G$21))</f>
        <v>0.51208665865384617</v>
      </c>
      <c r="G62" s="243">
        <f t="array" ref="G62">IF(OR($A62=NERC,WEEKDAY($A62,2)&gt;5),Inputs!$G$23,IF(AND($B62&gt;6,$B62&lt;23),Inputs!$E$23,Inputs!$G$23))</f>
        <v>0.33640990384615388</v>
      </c>
      <c r="H62" s="243">
        <f t="array" ref="H62">IF(OR($A62=NERC,WEEKDAY($A62,2)&gt;5),Inputs!$G$25,IF(AND($B62&gt;6,$B62&lt;23),Inputs!$E$25,Inputs!$G$25))</f>
        <v>3.7468266586538461</v>
      </c>
      <c r="I62" s="243">
        <f>Inputs!$B$27</f>
        <v>5.3100000000000001E-2</v>
      </c>
      <c r="J62" s="243">
        <f>Inputs!$B$29</f>
        <v>6.6799999999999998E-2</v>
      </c>
      <c r="K62" s="243">
        <f>Inputs!$B$31</f>
        <v>4.5600000000000002E-2</v>
      </c>
      <c r="L62" s="243">
        <f t="array" ref="L62">IF(OR($A62=NERC,WEEKDAY($A62,2)&gt;5),Inputs!$G$33,IF(AND($B62&gt;6,$B62&lt;23),Inputs!$E$33,Inputs!$G$33))</f>
        <v>2.5890384615384616E-3</v>
      </c>
      <c r="M62" s="246">
        <f t="shared" si="0"/>
        <v>259.52682451923079</v>
      </c>
      <c r="N62" s="249">
        <f t="shared" si="1"/>
        <v>0</v>
      </c>
    </row>
    <row r="63" spans="1:14" x14ac:dyDescent="0.25">
      <c r="A63" s="19">
        <f t="shared" si="3"/>
        <v>41611</v>
      </c>
      <c r="B63" s="7">
        <f t="shared" si="6"/>
        <v>12</v>
      </c>
      <c r="C63" s="237">
        <f>'Energy Summary'!E63</f>
        <v>0</v>
      </c>
      <c r="D63" s="10">
        <f>250</f>
        <v>250</v>
      </c>
      <c r="E63" s="243">
        <f>MISORates!N63</f>
        <v>51.667335470520257</v>
      </c>
      <c r="F63" s="243">
        <f t="array" ref="F63">IF(OR(A63=NERC,WEEKDAY(A63,2)&gt;5),Inputs!$G$21,IF(AND(B63&gt;6,B63&lt;23),Inputs!$E$21,Inputs!$G$21))</f>
        <v>0.51208665865384617</v>
      </c>
      <c r="G63" s="243">
        <f t="array" ref="G63">IF(OR($A63=NERC,WEEKDAY($A63,2)&gt;5),Inputs!$G$23,IF(AND($B63&gt;6,$B63&lt;23),Inputs!$E$23,Inputs!$G$23))</f>
        <v>0.33640990384615388</v>
      </c>
      <c r="H63" s="243">
        <f t="array" ref="H63">IF(OR($A63=NERC,WEEKDAY($A63,2)&gt;5),Inputs!$G$25,IF(AND($B63&gt;6,$B63&lt;23),Inputs!$E$25,Inputs!$G$25))</f>
        <v>3.7468266586538461</v>
      </c>
      <c r="I63" s="243">
        <f>Inputs!$B$27</f>
        <v>5.3100000000000001E-2</v>
      </c>
      <c r="J63" s="243">
        <f>Inputs!$B$29</f>
        <v>6.6799999999999998E-2</v>
      </c>
      <c r="K63" s="243">
        <f>Inputs!$B$31</f>
        <v>4.5600000000000002E-2</v>
      </c>
      <c r="L63" s="243">
        <f t="array" ref="L63">IF(OR($A63=NERC,WEEKDAY($A63,2)&gt;5),Inputs!$G$33,IF(AND($B63&gt;6,$B63&lt;23),Inputs!$E$33,Inputs!$G$33))</f>
        <v>2.5890384615384616E-3</v>
      </c>
      <c r="M63" s="246">
        <f t="shared" si="0"/>
        <v>259.52682451923079</v>
      </c>
      <c r="N63" s="249">
        <f t="shared" si="1"/>
        <v>0</v>
      </c>
    </row>
    <row r="64" spans="1:14" x14ac:dyDescent="0.25">
      <c r="A64" s="19">
        <f t="shared" si="3"/>
        <v>41611</v>
      </c>
      <c r="B64" s="7">
        <f t="shared" si="6"/>
        <v>13</v>
      </c>
      <c r="C64" s="237">
        <f>'Energy Summary'!E64</f>
        <v>0</v>
      </c>
      <c r="D64" s="10">
        <f>250</f>
        <v>250</v>
      </c>
      <c r="E64" s="243">
        <f>MISORates!N64</f>
        <v>28.808052303080871</v>
      </c>
      <c r="F64" s="243">
        <f t="array" ref="F64">IF(OR(A64=NERC,WEEKDAY(A64,2)&gt;5),Inputs!$G$21,IF(AND(B64&gt;6,B64&lt;23),Inputs!$E$21,Inputs!$G$21))</f>
        <v>0.51208665865384617</v>
      </c>
      <c r="G64" s="243">
        <f t="array" ref="G64">IF(OR($A64=NERC,WEEKDAY($A64,2)&gt;5),Inputs!$G$23,IF(AND($B64&gt;6,$B64&lt;23),Inputs!$E$23,Inputs!$G$23))</f>
        <v>0.33640990384615388</v>
      </c>
      <c r="H64" s="243">
        <f t="array" ref="H64">IF(OR($A64=NERC,WEEKDAY($A64,2)&gt;5),Inputs!$G$25,IF(AND($B64&gt;6,$B64&lt;23),Inputs!$E$25,Inputs!$G$25))</f>
        <v>3.7468266586538461</v>
      </c>
      <c r="I64" s="243">
        <f>Inputs!$B$27</f>
        <v>5.3100000000000001E-2</v>
      </c>
      <c r="J64" s="243">
        <f>Inputs!$B$29</f>
        <v>6.6799999999999998E-2</v>
      </c>
      <c r="K64" s="243">
        <f>Inputs!$B$31</f>
        <v>4.5600000000000002E-2</v>
      </c>
      <c r="L64" s="243">
        <f t="array" ref="L64">IF(OR($A64=NERC,WEEKDAY($A64,2)&gt;5),Inputs!$G$33,IF(AND($B64&gt;6,$B64&lt;23),Inputs!$E$33,Inputs!$G$33))</f>
        <v>2.5890384615384616E-3</v>
      </c>
      <c r="M64" s="246">
        <f t="shared" si="0"/>
        <v>259.52682451923079</v>
      </c>
      <c r="N64" s="249">
        <f t="shared" si="1"/>
        <v>0</v>
      </c>
    </row>
    <row r="65" spans="1:14" x14ac:dyDescent="0.25">
      <c r="A65" s="19">
        <f t="shared" si="3"/>
        <v>41611</v>
      </c>
      <c r="B65" s="7">
        <f t="shared" si="6"/>
        <v>14</v>
      </c>
      <c r="C65" s="237">
        <f>'Energy Summary'!E65</f>
        <v>0</v>
      </c>
      <c r="D65" s="10">
        <f>250</f>
        <v>250</v>
      </c>
      <c r="E65" s="243">
        <f>MISORates!N65</f>
        <v>29.968772652265599</v>
      </c>
      <c r="F65" s="243">
        <f t="array" ref="F65">IF(OR(A65=NERC,WEEKDAY(A65,2)&gt;5),Inputs!$G$21,IF(AND(B65&gt;6,B65&lt;23),Inputs!$E$21,Inputs!$G$21))</f>
        <v>0.51208665865384617</v>
      </c>
      <c r="G65" s="243">
        <f t="array" ref="G65">IF(OR($A65=NERC,WEEKDAY($A65,2)&gt;5),Inputs!$G$23,IF(AND($B65&gt;6,$B65&lt;23),Inputs!$E$23,Inputs!$G$23))</f>
        <v>0.33640990384615388</v>
      </c>
      <c r="H65" s="243">
        <f t="array" ref="H65">IF(OR($A65=NERC,WEEKDAY($A65,2)&gt;5),Inputs!$G$25,IF(AND($B65&gt;6,$B65&lt;23),Inputs!$E$25,Inputs!$G$25))</f>
        <v>3.7468266586538461</v>
      </c>
      <c r="I65" s="243">
        <f>Inputs!$B$27</f>
        <v>5.3100000000000001E-2</v>
      </c>
      <c r="J65" s="243">
        <f>Inputs!$B$29</f>
        <v>6.6799999999999998E-2</v>
      </c>
      <c r="K65" s="243">
        <f>Inputs!$B$31</f>
        <v>4.5600000000000002E-2</v>
      </c>
      <c r="L65" s="243">
        <f t="array" ref="L65">IF(OR($A65=NERC,WEEKDAY($A65,2)&gt;5),Inputs!$G$33,IF(AND($B65&gt;6,$B65&lt;23),Inputs!$E$33,Inputs!$G$33))</f>
        <v>2.5890384615384616E-3</v>
      </c>
      <c r="M65" s="246">
        <f t="shared" si="0"/>
        <v>259.52682451923079</v>
      </c>
      <c r="N65" s="249">
        <f t="shared" si="1"/>
        <v>0</v>
      </c>
    </row>
    <row r="66" spans="1:14" x14ac:dyDescent="0.25">
      <c r="A66" s="19">
        <f t="shared" si="3"/>
        <v>41611</v>
      </c>
      <c r="B66" s="7">
        <f t="shared" si="6"/>
        <v>15</v>
      </c>
      <c r="C66" s="237">
        <f>'Energy Summary'!E66</f>
        <v>0</v>
      </c>
      <c r="D66" s="10">
        <f>250</f>
        <v>250</v>
      </c>
      <c r="E66" s="243">
        <f>MISORates!N66</f>
        <v>29.479831778531846</v>
      </c>
      <c r="F66" s="243">
        <f t="array" ref="F66">IF(OR(A66=NERC,WEEKDAY(A66,2)&gt;5),Inputs!$G$21,IF(AND(B66&gt;6,B66&lt;23),Inputs!$E$21,Inputs!$G$21))</f>
        <v>0.51208665865384617</v>
      </c>
      <c r="G66" s="243">
        <f t="array" ref="G66">IF(OR($A66=NERC,WEEKDAY($A66,2)&gt;5),Inputs!$G$23,IF(AND($B66&gt;6,$B66&lt;23),Inputs!$E$23,Inputs!$G$23))</f>
        <v>0.33640990384615388</v>
      </c>
      <c r="H66" s="243">
        <f t="array" ref="H66">IF(OR($A66=NERC,WEEKDAY($A66,2)&gt;5),Inputs!$G$25,IF(AND($B66&gt;6,$B66&lt;23),Inputs!$E$25,Inputs!$G$25))</f>
        <v>3.7468266586538461</v>
      </c>
      <c r="I66" s="243">
        <f>Inputs!$B$27</f>
        <v>5.3100000000000001E-2</v>
      </c>
      <c r="J66" s="243">
        <f>Inputs!$B$29</f>
        <v>6.6799999999999998E-2</v>
      </c>
      <c r="K66" s="243">
        <f>Inputs!$B$31</f>
        <v>4.5600000000000002E-2</v>
      </c>
      <c r="L66" s="243">
        <f t="array" ref="L66">IF(OR($A66=NERC,WEEKDAY($A66,2)&gt;5),Inputs!$G$33,IF(AND($B66&gt;6,$B66&lt;23),Inputs!$E$33,Inputs!$G$33))</f>
        <v>2.5890384615384616E-3</v>
      </c>
      <c r="M66" s="246">
        <f t="shared" si="0"/>
        <v>259.52682451923079</v>
      </c>
      <c r="N66" s="249">
        <f t="shared" si="1"/>
        <v>0</v>
      </c>
    </row>
    <row r="67" spans="1:14" x14ac:dyDescent="0.25">
      <c r="A67" s="19">
        <f t="shared" si="3"/>
        <v>41611</v>
      </c>
      <c r="B67" s="7">
        <f t="shared" si="6"/>
        <v>16</v>
      </c>
      <c r="C67" s="237">
        <f>'Energy Summary'!E67</f>
        <v>0</v>
      </c>
      <c r="D67" s="10">
        <f>250</f>
        <v>250</v>
      </c>
      <c r="E67" s="243">
        <f>MISORates!N67</f>
        <v>27.368190062853028</v>
      </c>
      <c r="F67" s="243">
        <f t="array" ref="F67">IF(OR(A67=NERC,WEEKDAY(A67,2)&gt;5),Inputs!$G$21,IF(AND(B67&gt;6,B67&lt;23),Inputs!$E$21,Inputs!$G$21))</f>
        <v>0.51208665865384617</v>
      </c>
      <c r="G67" s="243">
        <f t="array" ref="G67">IF(OR($A67=NERC,WEEKDAY($A67,2)&gt;5),Inputs!$G$23,IF(AND($B67&gt;6,$B67&lt;23),Inputs!$E$23,Inputs!$G$23))</f>
        <v>0.33640990384615388</v>
      </c>
      <c r="H67" s="243">
        <f t="array" ref="H67">IF(OR($A67=NERC,WEEKDAY($A67,2)&gt;5),Inputs!$G$25,IF(AND($B67&gt;6,$B67&lt;23),Inputs!$E$25,Inputs!$G$25))</f>
        <v>3.7468266586538461</v>
      </c>
      <c r="I67" s="243">
        <f>Inputs!$B$27</f>
        <v>5.3100000000000001E-2</v>
      </c>
      <c r="J67" s="243">
        <f>Inputs!$B$29</f>
        <v>6.6799999999999998E-2</v>
      </c>
      <c r="K67" s="243">
        <f>Inputs!$B$31</f>
        <v>4.5600000000000002E-2</v>
      </c>
      <c r="L67" s="243">
        <f t="array" ref="L67">IF(OR($A67=NERC,WEEKDAY($A67,2)&gt;5),Inputs!$G$33,IF(AND($B67&gt;6,$B67&lt;23),Inputs!$E$33,Inputs!$G$33))</f>
        <v>2.5890384615384616E-3</v>
      </c>
      <c r="M67" s="246">
        <f t="shared" si="0"/>
        <v>259.52682451923079</v>
      </c>
      <c r="N67" s="249">
        <f t="shared" si="1"/>
        <v>0</v>
      </c>
    </row>
    <row r="68" spans="1:14" x14ac:dyDescent="0.25">
      <c r="A68" s="19">
        <f t="shared" si="3"/>
        <v>41611</v>
      </c>
      <c r="B68" s="7">
        <f t="shared" si="6"/>
        <v>17</v>
      </c>
      <c r="C68" s="237">
        <f>'Energy Summary'!E68</f>
        <v>0</v>
      </c>
      <c r="D68" s="10">
        <f>250</f>
        <v>250</v>
      </c>
      <c r="E68" s="243">
        <f>MISORates!N68</f>
        <v>29.658250591791322</v>
      </c>
      <c r="F68" s="243">
        <f t="array" ref="F68">IF(OR(A68=NERC,WEEKDAY(A68,2)&gt;5),Inputs!$G$21,IF(AND(B68&gt;6,B68&lt;23),Inputs!$E$21,Inputs!$G$21))</f>
        <v>0.51208665865384617</v>
      </c>
      <c r="G68" s="243">
        <f t="array" ref="G68">IF(OR($A68=NERC,WEEKDAY($A68,2)&gt;5),Inputs!$G$23,IF(AND($B68&gt;6,$B68&lt;23),Inputs!$E$23,Inputs!$G$23))</f>
        <v>0.33640990384615388</v>
      </c>
      <c r="H68" s="243">
        <f t="array" ref="H68">IF(OR($A68=NERC,WEEKDAY($A68,2)&gt;5),Inputs!$G$25,IF(AND($B68&gt;6,$B68&lt;23),Inputs!$E$25,Inputs!$G$25))</f>
        <v>3.7468266586538461</v>
      </c>
      <c r="I68" s="243">
        <f>Inputs!$B$27</f>
        <v>5.3100000000000001E-2</v>
      </c>
      <c r="J68" s="243">
        <f>Inputs!$B$29</f>
        <v>6.6799999999999998E-2</v>
      </c>
      <c r="K68" s="243">
        <f>Inputs!$B$31</f>
        <v>4.5600000000000002E-2</v>
      </c>
      <c r="L68" s="243">
        <f t="array" ref="L68">IF(OR($A68=NERC,WEEKDAY($A68,2)&gt;5),Inputs!$G$33,IF(AND($B68&gt;6,$B68&lt;23),Inputs!$E$33,Inputs!$G$33))</f>
        <v>2.5890384615384616E-3</v>
      </c>
      <c r="M68" s="246">
        <f t="shared" si="0"/>
        <v>259.52682451923079</v>
      </c>
      <c r="N68" s="249">
        <f t="shared" si="1"/>
        <v>0</v>
      </c>
    </row>
    <row r="69" spans="1:14" x14ac:dyDescent="0.25">
      <c r="A69" s="19">
        <f t="shared" si="3"/>
        <v>41611</v>
      </c>
      <c r="B69" s="7">
        <f t="shared" si="6"/>
        <v>18</v>
      </c>
      <c r="C69" s="237">
        <f>'Energy Summary'!E69</f>
        <v>0</v>
      </c>
      <c r="D69" s="10">
        <f>250</f>
        <v>250</v>
      </c>
      <c r="E69" s="243">
        <f>MISORates!N69</f>
        <v>39.779226838624616</v>
      </c>
      <c r="F69" s="243">
        <f t="array" ref="F69">IF(OR(A69=NERC,WEEKDAY(A69,2)&gt;5),Inputs!$G$21,IF(AND(B69&gt;6,B69&lt;23),Inputs!$E$21,Inputs!$G$21))</f>
        <v>0.51208665865384617</v>
      </c>
      <c r="G69" s="243">
        <f t="array" ref="G69">IF(OR($A69=NERC,WEEKDAY($A69,2)&gt;5),Inputs!$G$23,IF(AND($B69&gt;6,$B69&lt;23),Inputs!$E$23,Inputs!$G$23))</f>
        <v>0.33640990384615388</v>
      </c>
      <c r="H69" s="243">
        <f t="array" ref="H69">IF(OR($A69=NERC,WEEKDAY($A69,2)&gt;5),Inputs!$G$25,IF(AND($B69&gt;6,$B69&lt;23),Inputs!$E$25,Inputs!$G$25))</f>
        <v>3.7468266586538461</v>
      </c>
      <c r="I69" s="243">
        <f>Inputs!$B$27</f>
        <v>5.3100000000000001E-2</v>
      </c>
      <c r="J69" s="243">
        <f>Inputs!$B$29</f>
        <v>6.6799999999999998E-2</v>
      </c>
      <c r="K69" s="243">
        <f>Inputs!$B$31</f>
        <v>4.5600000000000002E-2</v>
      </c>
      <c r="L69" s="243">
        <f t="array" ref="L69">IF(OR($A69=NERC,WEEKDAY($A69,2)&gt;5),Inputs!$G$33,IF(AND($B69&gt;6,$B69&lt;23),Inputs!$E$33,Inputs!$G$33))</f>
        <v>2.5890384615384616E-3</v>
      </c>
      <c r="M69" s="246">
        <f t="shared" ref="M69:M132" si="7">(MAX(D69,E69)+(SUM(F69:L70)))</f>
        <v>259.52682451923079</v>
      </c>
      <c r="N69" s="249">
        <f t="shared" ref="N69:N132" si="8">C69*M69</f>
        <v>0</v>
      </c>
    </row>
    <row r="70" spans="1:14" x14ac:dyDescent="0.25">
      <c r="A70" s="19">
        <f t="shared" si="3"/>
        <v>41611</v>
      </c>
      <c r="B70" s="7">
        <f t="shared" si="6"/>
        <v>19</v>
      </c>
      <c r="C70" s="237">
        <f>'Energy Summary'!E70</f>
        <v>0</v>
      </c>
      <c r="D70" s="10">
        <f>250</f>
        <v>250</v>
      </c>
      <c r="E70" s="243">
        <f>MISORates!N70</f>
        <v>37.668579576071892</v>
      </c>
      <c r="F70" s="243">
        <f t="array" ref="F70">IF(OR(A70=NERC,WEEKDAY(A70,2)&gt;5),Inputs!$G$21,IF(AND(B70&gt;6,B70&lt;23),Inputs!$E$21,Inputs!$G$21))</f>
        <v>0.51208665865384617</v>
      </c>
      <c r="G70" s="243">
        <f t="array" ref="G70">IF(OR($A70=NERC,WEEKDAY($A70,2)&gt;5),Inputs!$G$23,IF(AND($B70&gt;6,$B70&lt;23),Inputs!$E$23,Inputs!$G$23))</f>
        <v>0.33640990384615388</v>
      </c>
      <c r="H70" s="243">
        <f t="array" ref="H70">IF(OR($A70=NERC,WEEKDAY($A70,2)&gt;5),Inputs!$G$25,IF(AND($B70&gt;6,$B70&lt;23),Inputs!$E$25,Inputs!$G$25))</f>
        <v>3.7468266586538461</v>
      </c>
      <c r="I70" s="243">
        <f>Inputs!$B$27</f>
        <v>5.3100000000000001E-2</v>
      </c>
      <c r="J70" s="243">
        <f>Inputs!$B$29</f>
        <v>6.6799999999999998E-2</v>
      </c>
      <c r="K70" s="243">
        <f>Inputs!$B$31</f>
        <v>4.5600000000000002E-2</v>
      </c>
      <c r="L70" s="243">
        <f t="array" ref="L70">IF(OR($A70=NERC,WEEKDAY($A70,2)&gt;5),Inputs!$G$33,IF(AND($B70&gt;6,$B70&lt;23),Inputs!$E$33,Inputs!$G$33))</f>
        <v>2.5890384615384616E-3</v>
      </c>
      <c r="M70" s="246">
        <f t="shared" si="7"/>
        <v>259.52682451923079</v>
      </c>
      <c r="N70" s="249">
        <f t="shared" si="8"/>
        <v>0</v>
      </c>
    </row>
    <row r="71" spans="1:14" x14ac:dyDescent="0.25">
      <c r="A71" s="19">
        <f t="shared" si="3"/>
        <v>41611</v>
      </c>
      <c r="B71" s="7">
        <f t="shared" si="6"/>
        <v>20</v>
      </c>
      <c r="C71" s="237">
        <f>'Energy Summary'!E71</f>
        <v>0</v>
      </c>
      <c r="D71" s="10">
        <f>250</f>
        <v>250</v>
      </c>
      <c r="E71" s="243">
        <f>MISORates!N71</f>
        <v>67.763555885324607</v>
      </c>
      <c r="F71" s="243">
        <f t="array" ref="F71">IF(OR(A71=NERC,WEEKDAY(A71,2)&gt;5),Inputs!$G$21,IF(AND(B71&gt;6,B71&lt;23),Inputs!$E$21,Inputs!$G$21))</f>
        <v>0.51208665865384617</v>
      </c>
      <c r="G71" s="243">
        <f t="array" ref="G71">IF(OR($A71=NERC,WEEKDAY($A71,2)&gt;5),Inputs!$G$23,IF(AND($B71&gt;6,$B71&lt;23),Inputs!$E$23,Inputs!$G$23))</f>
        <v>0.33640990384615388</v>
      </c>
      <c r="H71" s="243">
        <f t="array" ref="H71">IF(OR($A71=NERC,WEEKDAY($A71,2)&gt;5),Inputs!$G$25,IF(AND($B71&gt;6,$B71&lt;23),Inputs!$E$25,Inputs!$G$25))</f>
        <v>3.7468266586538461</v>
      </c>
      <c r="I71" s="243">
        <f>Inputs!$B$27</f>
        <v>5.3100000000000001E-2</v>
      </c>
      <c r="J71" s="243">
        <f>Inputs!$B$29</f>
        <v>6.6799999999999998E-2</v>
      </c>
      <c r="K71" s="243">
        <f>Inputs!$B$31</f>
        <v>4.5600000000000002E-2</v>
      </c>
      <c r="L71" s="243">
        <f t="array" ref="L71">IF(OR($A71=NERC,WEEKDAY($A71,2)&gt;5),Inputs!$G$33,IF(AND($B71&gt;6,$B71&lt;23),Inputs!$E$33,Inputs!$G$33))</f>
        <v>2.5890384615384616E-3</v>
      </c>
      <c r="M71" s="246">
        <f t="shared" si="7"/>
        <v>259.52682451923079</v>
      </c>
      <c r="N71" s="249">
        <f t="shared" si="8"/>
        <v>0</v>
      </c>
    </row>
    <row r="72" spans="1:14" x14ac:dyDescent="0.25">
      <c r="A72" s="19">
        <f t="shared" si="3"/>
        <v>41611</v>
      </c>
      <c r="B72" s="7">
        <f t="shared" si="6"/>
        <v>21</v>
      </c>
      <c r="C72" s="237">
        <f>'Energy Summary'!E72</f>
        <v>0</v>
      </c>
      <c r="D72" s="10">
        <f>250</f>
        <v>250</v>
      </c>
      <c r="E72" s="243">
        <f>MISORates!N72</f>
        <v>66.936471323079175</v>
      </c>
      <c r="F72" s="243">
        <f t="array" ref="F72">IF(OR(A72=NERC,WEEKDAY(A72,2)&gt;5),Inputs!$G$21,IF(AND(B72&gt;6,B72&lt;23),Inputs!$E$21,Inputs!$G$21))</f>
        <v>0.51208665865384617</v>
      </c>
      <c r="G72" s="243">
        <f t="array" ref="G72">IF(OR($A72=NERC,WEEKDAY($A72,2)&gt;5),Inputs!$G$23,IF(AND($B72&gt;6,$B72&lt;23),Inputs!$E$23,Inputs!$G$23))</f>
        <v>0.33640990384615388</v>
      </c>
      <c r="H72" s="243">
        <f t="array" ref="H72">IF(OR($A72=NERC,WEEKDAY($A72,2)&gt;5),Inputs!$G$25,IF(AND($B72&gt;6,$B72&lt;23),Inputs!$E$25,Inputs!$G$25))</f>
        <v>3.7468266586538461</v>
      </c>
      <c r="I72" s="243">
        <f>Inputs!$B$27</f>
        <v>5.3100000000000001E-2</v>
      </c>
      <c r="J72" s="243">
        <f>Inputs!$B$29</f>
        <v>6.6799999999999998E-2</v>
      </c>
      <c r="K72" s="243">
        <f>Inputs!$B$31</f>
        <v>4.5600000000000002E-2</v>
      </c>
      <c r="L72" s="243">
        <f t="array" ref="L72">IF(OR($A72=NERC,WEEKDAY($A72,2)&gt;5),Inputs!$G$33,IF(AND($B72&gt;6,$B72&lt;23),Inputs!$E$33,Inputs!$G$33))</f>
        <v>2.5890384615384616E-3</v>
      </c>
      <c r="M72" s="246">
        <f t="shared" si="7"/>
        <v>259.52682451923079</v>
      </c>
      <c r="N72" s="249">
        <f t="shared" si="8"/>
        <v>0</v>
      </c>
    </row>
    <row r="73" spans="1:14" x14ac:dyDescent="0.25">
      <c r="A73" s="19">
        <f t="shared" si="3"/>
        <v>41611</v>
      </c>
      <c r="B73" s="7">
        <f t="shared" si="6"/>
        <v>22</v>
      </c>
      <c r="C73" s="237">
        <f>'Energy Summary'!E73</f>
        <v>0</v>
      </c>
      <c r="D73" s="10">
        <f>250</f>
        <v>250</v>
      </c>
      <c r="E73" s="243">
        <f>MISORates!N73</f>
        <v>43.210582223986435</v>
      </c>
      <c r="F73" s="243">
        <f t="array" ref="F73">IF(OR(A73=NERC,WEEKDAY(A73,2)&gt;5),Inputs!$G$21,IF(AND(B73&gt;6,B73&lt;23),Inputs!$E$21,Inputs!$G$21))</f>
        <v>0.51208665865384617</v>
      </c>
      <c r="G73" s="243">
        <f t="array" ref="G73">IF(OR($A73=NERC,WEEKDAY($A73,2)&gt;5),Inputs!$G$23,IF(AND($B73&gt;6,$B73&lt;23),Inputs!$E$23,Inputs!$G$23))</f>
        <v>0.33640990384615388</v>
      </c>
      <c r="H73" s="243">
        <f t="array" ref="H73">IF(OR($A73=NERC,WEEKDAY($A73,2)&gt;5),Inputs!$G$25,IF(AND($B73&gt;6,$B73&lt;23),Inputs!$E$25,Inputs!$G$25))</f>
        <v>3.7468266586538461</v>
      </c>
      <c r="I73" s="243">
        <f>Inputs!$B$27</f>
        <v>5.3100000000000001E-2</v>
      </c>
      <c r="J73" s="243">
        <f>Inputs!$B$29</f>
        <v>6.6799999999999998E-2</v>
      </c>
      <c r="K73" s="243">
        <f>Inputs!$B$31</f>
        <v>4.5600000000000002E-2</v>
      </c>
      <c r="L73" s="243">
        <f t="array" ref="L73">IF(OR($A73=NERC,WEEKDAY($A73,2)&gt;5),Inputs!$G$33,IF(AND($B73&gt;6,$B73&lt;23),Inputs!$E$33,Inputs!$G$33))</f>
        <v>2.5890384615384616E-3</v>
      </c>
      <c r="M73" s="246">
        <f t="shared" si="7"/>
        <v>257.11239570710399</v>
      </c>
      <c r="N73" s="249">
        <f t="shared" si="8"/>
        <v>0</v>
      </c>
    </row>
    <row r="74" spans="1:14" x14ac:dyDescent="0.25">
      <c r="A74" s="19">
        <f t="shared" si="3"/>
        <v>41611</v>
      </c>
      <c r="B74" s="7">
        <f t="shared" si="6"/>
        <v>23</v>
      </c>
      <c r="C74" s="237">
        <f>'Energy Summary'!E74</f>
        <v>0</v>
      </c>
      <c r="D74" s="10">
        <f>250</f>
        <v>250</v>
      </c>
      <c r="E74" s="243">
        <f>MISORates!N74</f>
        <v>43.756984715963824</v>
      </c>
      <c r="F74" s="243">
        <f t="array" ref="F74">IF(OR(A74=NERC,WEEKDAY(A74,2)&gt;5),Inputs!$G$21,IF(AND(B74&gt;6,B74&lt;23),Inputs!$E$21,Inputs!$G$21))</f>
        <v>0.24318270547945203</v>
      </c>
      <c r="G74" s="243">
        <f t="array" ref="G74">IF(OR($A74=NERC,WEEKDAY($A74,2)&gt;5),Inputs!$G$23,IF(AND($B74&gt;6,$B74&lt;23),Inputs!$E$23,Inputs!$G$23))</f>
        <v>0.15975630136986302</v>
      </c>
      <c r="H74" s="243">
        <f t="array" ref="H74">IF(OR($A74=NERC,WEEKDAY($A74,2)&gt;5),Inputs!$G$25,IF(AND($B74&gt;6,$B74&lt;23),Inputs!$E$25,Inputs!$G$25))</f>
        <v>1.7793149429223745</v>
      </c>
      <c r="I74" s="243">
        <f>Inputs!$B$27</f>
        <v>5.3100000000000001E-2</v>
      </c>
      <c r="J74" s="243">
        <f>Inputs!$B$29</f>
        <v>6.6799999999999998E-2</v>
      </c>
      <c r="K74" s="243">
        <f>Inputs!$B$31</f>
        <v>4.5600000000000002E-2</v>
      </c>
      <c r="L74" s="243">
        <f t="array" ref="L74">IF(OR($A74=NERC,WEEKDAY($A74,2)&gt;5),Inputs!$G$33,IF(AND($B74&gt;6,$B74&lt;23),Inputs!$E$33,Inputs!$G$33))</f>
        <v>1.2294977168949772E-3</v>
      </c>
      <c r="M74" s="246">
        <f t="shared" si="7"/>
        <v>254.69796689497716</v>
      </c>
      <c r="N74" s="249">
        <f t="shared" si="8"/>
        <v>0</v>
      </c>
    </row>
    <row r="75" spans="1:14" x14ac:dyDescent="0.25">
      <c r="A75" s="238">
        <f t="shared" si="3"/>
        <v>41611</v>
      </c>
      <c r="B75" s="239">
        <f t="shared" si="6"/>
        <v>24</v>
      </c>
      <c r="C75" s="237">
        <f>'Energy Summary'!E75</f>
        <v>0</v>
      </c>
      <c r="D75" s="10">
        <f>250</f>
        <v>250</v>
      </c>
      <c r="E75" s="243">
        <f>MISORates!N75</f>
        <v>30.107091323141859</v>
      </c>
      <c r="F75" s="243">
        <f t="array" ref="F75">IF(OR(A75=NERC,WEEKDAY(A75,2)&gt;5),Inputs!$G$21,IF(AND(B75&gt;6,B75&lt;23),Inputs!$E$21,Inputs!$G$21))</f>
        <v>0.24318270547945203</v>
      </c>
      <c r="G75" s="243">
        <f t="array" ref="G75">IF(OR($A75=NERC,WEEKDAY($A75,2)&gt;5),Inputs!$G$23,IF(AND($B75&gt;6,$B75&lt;23),Inputs!$E$23,Inputs!$G$23))</f>
        <v>0.15975630136986302</v>
      </c>
      <c r="H75" s="243">
        <f t="array" ref="H75">IF(OR($A75=NERC,WEEKDAY($A75,2)&gt;5),Inputs!$G$25,IF(AND($B75&gt;6,$B75&lt;23),Inputs!$E$25,Inputs!$G$25))</f>
        <v>1.7793149429223745</v>
      </c>
      <c r="I75" s="243">
        <f>Inputs!$B$27</f>
        <v>5.3100000000000001E-2</v>
      </c>
      <c r="J75" s="243">
        <f>Inputs!$B$29</f>
        <v>6.6799999999999998E-2</v>
      </c>
      <c r="K75" s="243">
        <f>Inputs!$B$31</f>
        <v>4.5600000000000002E-2</v>
      </c>
      <c r="L75" s="243">
        <f t="array" ref="L75">IF(OR($A75=NERC,WEEKDAY($A75,2)&gt;5),Inputs!$G$33,IF(AND($B75&gt;6,$B75&lt;23),Inputs!$E$33,Inputs!$G$33))</f>
        <v>1.2294977168949772E-3</v>
      </c>
      <c r="M75" s="246">
        <f t="shared" si="7"/>
        <v>254.69796689497716</v>
      </c>
      <c r="N75" s="250">
        <f t="shared" si="8"/>
        <v>0</v>
      </c>
    </row>
    <row r="76" spans="1:14" x14ac:dyDescent="0.25">
      <c r="A76" s="19">
        <f t="shared" si="3"/>
        <v>41612</v>
      </c>
      <c r="B76" s="7">
        <f t="shared" si="6"/>
        <v>1</v>
      </c>
      <c r="C76" s="237">
        <f>'Energy Summary'!E76</f>
        <v>0</v>
      </c>
      <c r="D76" s="10">
        <f>250</f>
        <v>250</v>
      </c>
      <c r="E76" s="243">
        <f>MISORates!N76</f>
        <v>25.391919101897415</v>
      </c>
      <c r="F76" s="243">
        <f t="array" ref="F76">IF(OR(A76=NERC,WEEKDAY(A76,2)&gt;5),Inputs!$G$21,IF(AND(B76&gt;6,B76&lt;23),Inputs!$E$21,Inputs!$G$21))</f>
        <v>0.24318270547945203</v>
      </c>
      <c r="G76" s="243">
        <f t="array" ref="G76">IF(OR($A76=NERC,WEEKDAY($A76,2)&gt;5),Inputs!$G$23,IF(AND($B76&gt;6,$B76&lt;23),Inputs!$E$23,Inputs!$G$23))</f>
        <v>0.15975630136986302</v>
      </c>
      <c r="H76" s="243">
        <f t="array" ref="H76">IF(OR($A76=NERC,WEEKDAY($A76,2)&gt;5),Inputs!$G$25,IF(AND($B76&gt;6,$B76&lt;23),Inputs!$E$25,Inputs!$G$25))</f>
        <v>1.7793149429223745</v>
      </c>
      <c r="I76" s="243">
        <f>Inputs!$B$27</f>
        <v>5.3100000000000001E-2</v>
      </c>
      <c r="J76" s="243">
        <f>Inputs!$B$29</f>
        <v>6.6799999999999998E-2</v>
      </c>
      <c r="K76" s="243">
        <f>Inputs!$B$31</f>
        <v>4.5600000000000002E-2</v>
      </c>
      <c r="L76" s="243">
        <f t="array" ref="L76">IF(OR($A76=NERC,WEEKDAY($A76,2)&gt;5),Inputs!$G$33,IF(AND($B76&gt;6,$B76&lt;23),Inputs!$E$33,Inputs!$G$33))</f>
        <v>1.2294977168949772E-3</v>
      </c>
      <c r="M76" s="246">
        <f t="shared" si="7"/>
        <v>254.69796689497716</v>
      </c>
      <c r="N76" s="249">
        <f t="shared" si="8"/>
        <v>0</v>
      </c>
    </row>
    <row r="77" spans="1:14" x14ac:dyDescent="0.25">
      <c r="A77" s="19">
        <f t="shared" si="3"/>
        <v>41612</v>
      </c>
      <c r="B77" s="7">
        <f t="shared" ref="B77:B92" si="9">B53</f>
        <v>2</v>
      </c>
      <c r="C77" s="237">
        <f>'Energy Summary'!E77</f>
        <v>0</v>
      </c>
      <c r="D77" s="10">
        <f>250</f>
        <v>250</v>
      </c>
      <c r="E77" s="243">
        <f>MISORates!N77</f>
        <v>44.115106568725245</v>
      </c>
      <c r="F77" s="243">
        <f t="array" ref="F77">IF(OR(A77=NERC,WEEKDAY(A77,2)&gt;5),Inputs!$G$21,IF(AND(B77&gt;6,B77&lt;23),Inputs!$E$21,Inputs!$G$21))</f>
        <v>0.24318270547945203</v>
      </c>
      <c r="G77" s="243">
        <f t="array" ref="G77">IF(OR($A77=NERC,WEEKDAY($A77,2)&gt;5),Inputs!$G$23,IF(AND($B77&gt;6,$B77&lt;23),Inputs!$E$23,Inputs!$G$23))</f>
        <v>0.15975630136986302</v>
      </c>
      <c r="H77" s="243">
        <f t="array" ref="H77">IF(OR($A77=NERC,WEEKDAY($A77,2)&gt;5),Inputs!$G$25,IF(AND($B77&gt;6,$B77&lt;23),Inputs!$E$25,Inputs!$G$25))</f>
        <v>1.7793149429223745</v>
      </c>
      <c r="I77" s="243">
        <f>Inputs!$B$27</f>
        <v>5.3100000000000001E-2</v>
      </c>
      <c r="J77" s="243">
        <f>Inputs!$B$29</f>
        <v>6.6799999999999998E-2</v>
      </c>
      <c r="K77" s="243">
        <f>Inputs!$B$31</f>
        <v>4.5600000000000002E-2</v>
      </c>
      <c r="L77" s="243">
        <f t="array" ref="L77">IF(OR($A77=NERC,WEEKDAY($A77,2)&gt;5),Inputs!$G$33,IF(AND($B77&gt;6,$B77&lt;23),Inputs!$E$33,Inputs!$G$33))</f>
        <v>1.2294977168949772E-3</v>
      </c>
      <c r="M77" s="246">
        <f t="shared" si="7"/>
        <v>254.69796689497716</v>
      </c>
      <c r="N77" s="249">
        <f t="shared" si="8"/>
        <v>0</v>
      </c>
    </row>
    <row r="78" spans="1:14" x14ac:dyDescent="0.25">
      <c r="A78" s="19">
        <f t="shared" si="3"/>
        <v>41612</v>
      </c>
      <c r="B78" s="7">
        <f t="shared" si="9"/>
        <v>3</v>
      </c>
      <c r="C78" s="237">
        <f>'Energy Summary'!E78</f>
        <v>0</v>
      </c>
      <c r="D78" s="10">
        <f>250</f>
        <v>250</v>
      </c>
      <c r="E78" s="243">
        <f>MISORates!N78</f>
        <v>27.830554268728577</v>
      </c>
      <c r="F78" s="243">
        <f t="array" ref="F78">IF(OR(A78=NERC,WEEKDAY(A78,2)&gt;5),Inputs!$G$21,IF(AND(B78&gt;6,B78&lt;23),Inputs!$E$21,Inputs!$G$21))</f>
        <v>0.24318270547945203</v>
      </c>
      <c r="G78" s="243">
        <f t="array" ref="G78">IF(OR($A78=NERC,WEEKDAY($A78,2)&gt;5),Inputs!$G$23,IF(AND($B78&gt;6,$B78&lt;23),Inputs!$E$23,Inputs!$G$23))</f>
        <v>0.15975630136986302</v>
      </c>
      <c r="H78" s="243">
        <f t="array" ref="H78">IF(OR($A78=NERC,WEEKDAY($A78,2)&gt;5),Inputs!$G$25,IF(AND($B78&gt;6,$B78&lt;23),Inputs!$E$25,Inputs!$G$25))</f>
        <v>1.7793149429223745</v>
      </c>
      <c r="I78" s="243">
        <f>Inputs!$B$27</f>
        <v>5.3100000000000001E-2</v>
      </c>
      <c r="J78" s="243">
        <f>Inputs!$B$29</f>
        <v>6.6799999999999998E-2</v>
      </c>
      <c r="K78" s="243">
        <f>Inputs!$B$31</f>
        <v>4.5600000000000002E-2</v>
      </c>
      <c r="L78" s="243">
        <f t="array" ref="L78">IF(OR($A78=NERC,WEEKDAY($A78,2)&gt;5),Inputs!$G$33,IF(AND($B78&gt;6,$B78&lt;23),Inputs!$E$33,Inputs!$G$33))</f>
        <v>1.2294977168949772E-3</v>
      </c>
      <c r="M78" s="246">
        <f t="shared" si="7"/>
        <v>254.69796689497716</v>
      </c>
      <c r="N78" s="249">
        <f t="shared" si="8"/>
        <v>0</v>
      </c>
    </row>
    <row r="79" spans="1:14" x14ac:dyDescent="0.25">
      <c r="A79" s="19">
        <f t="shared" si="3"/>
        <v>41612</v>
      </c>
      <c r="B79" s="7">
        <f t="shared" si="9"/>
        <v>4</v>
      </c>
      <c r="C79" s="237">
        <f>'Energy Summary'!E79</f>
        <v>0</v>
      </c>
      <c r="D79" s="10">
        <f>250</f>
        <v>250</v>
      </c>
      <c r="E79" s="243">
        <f>MISORates!N79</f>
        <v>24.280780022760091</v>
      </c>
      <c r="F79" s="243">
        <f t="array" ref="F79">IF(OR(A79=NERC,WEEKDAY(A79,2)&gt;5),Inputs!$G$21,IF(AND(B79&gt;6,B79&lt;23),Inputs!$E$21,Inputs!$G$21))</f>
        <v>0.24318270547945203</v>
      </c>
      <c r="G79" s="243">
        <f t="array" ref="G79">IF(OR($A79=NERC,WEEKDAY($A79,2)&gt;5),Inputs!$G$23,IF(AND($B79&gt;6,$B79&lt;23),Inputs!$E$23,Inputs!$G$23))</f>
        <v>0.15975630136986302</v>
      </c>
      <c r="H79" s="243">
        <f t="array" ref="H79">IF(OR($A79=NERC,WEEKDAY($A79,2)&gt;5),Inputs!$G$25,IF(AND($B79&gt;6,$B79&lt;23),Inputs!$E$25,Inputs!$G$25))</f>
        <v>1.7793149429223745</v>
      </c>
      <c r="I79" s="243">
        <f>Inputs!$B$27</f>
        <v>5.3100000000000001E-2</v>
      </c>
      <c r="J79" s="243">
        <f>Inputs!$B$29</f>
        <v>6.6799999999999998E-2</v>
      </c>
      <c r="K79" s="243">
        <f>Inputs!$B$31</f>
        <v>4.5600000000000002E-2</v>
      </c>
      <c r="L79" s="243">
        <f t="array" ref="L79">IF(OR($A79=NERC,WEEKDAY($A79,2)&gt;5),Inputs!$G$33,IF(AND($B79&gt;6,$B79&lt;23),Inputs!$E$33,Inputs!$G$33))</f>
        <v>1.2294977168949772E-3</v>
      </c>
      <c r="M79" s="246">
        <f t="shared" si="7"/>
        <v>254.69796689497716</v>
      </c>
      <c r="N79" s="249">
        <f t="shared" si="8"/>
        <v>0</v>
      </c>
    </row>
    <row r="80" spans="1:14" x14ac:dyDescent="0.25">
      <c r="A80" s="19">
        <f t="shared" si="3"/>
        <v>41612</v>
      </c>
      <c r="B80" s="7">
        <f t="shared" si="9"/>
        <v>5</v>
      </c>
      <c r="C80" s="237">
        <f>'Energy Summary'!E80</f>
        <v>0</v>
      </c>
      <c r="D80" s="10">
        <f>250</f>
        <v>250</v>
      </c>
      <c r="E80" s="243">
        <f>MISORates!N80</f>
        <v>42.22396964455902</v>
      </c>
      <c r="F80" s="243">
        <f t="array" ref="F80">IF(OR(A80=NERC,WEEKDAY(A80,2)&gt;5),Inputs!$G$21,IF(AND(B80&gt;6,B80&lt;23),Inputs!$E$21,Inputs!$G$21))</f>
        <v>0.24318270547945203</v>
      </c>
      <c r="G80" s="243">
        <f t="array" ref="G80">IF(OR($A80=NERC,WEEKDAY($A80,2)&gt;5),Inputs!$G$23,IF(AND($B80&gt;6,$B80&lt;23),Inputs!$E$23,Inputs!$G$23))</f>
        <v>0.15975630136986302</v>
      </c>
      <c r="H80" s="243">
        <f t="array" ref="H80">IF(OR($A80=NERC,WEEKDAY($A80,2)&gt;5),Inputs!$G$25,IF(AND($B80&gt;6,$B80&lt;23),Inputs!$E$25,Inputs!$G$25))</f>
        <v>1.7793149429223745</v>
      </c>
      <c r="I80" s="243">
        <f>Inputs!$B$27</f>
        <v>5.3100000000000001E-2</v>
      </c>
      <c r="J80" s="243">
        <f>Inputs!$B$29</f>
        <v>6.6799999999999998E-2</v>
      </c>
      <c r="K80" s="243">
        <f>Inputs!$B$31</f>
        <v>4.5600000000000002E-2</v>
      </c>
      <c r="L80" s="243">
        <f t="array" ref="L80">IF(OR($A80=NERC,WEEKDAY($A80,2)&gt;5),Inputs!$G$33,IF(AND($B80&gt;6,$B80&lt;23),Inputs!$E$33,Inputs!$G$33))</f>
        <v>1.2294977168949772E-3</v>
      </c>
      <c r="M80" s="246">
        <f t="shared" si="7"/>
        <v>254.69796689497716</v>
      </c>
      <c r="N80" s="249">
        <f t="shared" si="8"/>
        <v>0</v>
      </c>
    </row>
    <row r="81" spans="1:14" x14ac:dyDescent="0.25">
      <c r="A81" s="19">
        <f t="shared" si="3"/>
        <v>41612</v>
      </c>
      <c r="B81" s="7">
        <f t="shared" si="9"/>
        <v>6</v>
      </c>
      <c r="C81" s="237">
        <f>'Energy Summary'!E81</f>
        <v>0</v>
      </c>
      <c r="D81" s="10">
        <f>250</f>
        <v>250</v>
      </c>
      <c r="E81" s="243">
        <f>MISORates!N81</f>
        <v>35.940024652053374</v>
      </c>
      <c r="F81" s="243">
        <f t="array" ref="F81">IF(OR(A81=NERC,WEEKDAY(A81,2)&gt;5),Inputs!$G$21,IF(AND(B81&gt;6,B81&lt;23),Inputs!$E$21,Inputs!$G$21))</f>
        <v>0.24318270547945203</v>
      </c>
      <c r="G81" s="243">
        <f t="array" ref="G81">IF(OR($A81=NERC,WEEKDAY($A81,2)&gt;5),Inputs!$G$23,IF(AND($B81&gt;6,$B81&lt;23),Inputs!$E$23,Inputs!$G$23))</f>
        <v>0.15975630136986302</v>
      </c>
      <c r="H81" s="243">
        <f t="array" ref="H81">IF(OR($A81=NERC,WEEKDAY($A81,2)&gt;5),Inputs!$G$25,IF(AND($B81&gt;6,$B81&lt;23),Inputs!$E$25,Inputs!$G$25))</f>
        <v>1.7793149429223745</v>
      </c>
      <c r="I81" s="243">
        <f>Inputs!$B$27</f>
        <v>5.3100000000000001E-2</v>
      </c>
      <c r="J81" s="243">
        <f>Inputs!$B$29</f>
        <v>6.6799999999999998E-2</v>
      </c>
      <c r="K81" s="243">
        <f>Inputs!$B$31</f>
        <v>4.5600000000000002E-2</v>
      </c>
      <c r="L81" s="243">
        <f t="array" ref="L81">IF(OR($A81=NERC,WEEKDAY($A81,2)&gt;5),Inputs!$G$33,IF(AND($B81&gt;6,$B81&lt;23),Inputs!$E$33,Inputs!$G$33))</f>
        <v>1.2294977168949772E-3</v>
      </c>
      <c r="M81" s="246">
        <f t="shared" si="7"/>
        <v>257.11239570710399</v>
      </c>
      <c r="N81" s="249">
        <f t="shared" si="8"/>
        <v>0</v>
      </c>
    </row>
    <row r="82" spans="1:14" x14ac:dyDescent="0.25">
      <c r="A82" s="19">
        <f t="shared" si="3"/>
        <v>41612</v>
      </c>
      <c r="B82" s="7">
        <f t="shared" si="9"/>
        <v>7</v>
      </c>
      <c r="C82" s="237">
        <f>'Energy Summary'!E82</f>
        <v>0</v>
      </c>
      <c r="D82" s="10">
        <f>250</f>
        <v>250</v>
      </c>
      <c r="E82" s="243">
        <f>MISORates!N82</f>
        <v>39.468378263976582</v>
      </c>
      <c r="F82" s="243">
        <f t="array" ref="F82">IF(OR(A82=NERC,WEEKDAY(A82,2)&gt;5),Inputs!$G$21,IF(AND(B82&gt;6,B82&lt;23),Inputs!$E$21,Inputs!$G$21))</f>
        <v>0.51208665865384617</v>
      </c>
      <c r="G82" s="243">
        <f t="array" ref="G82">IF(OR($A82=NERC,WEEKDAY($A82,2)&gt;5),Inputs!$G$23,IF(AND($B82&gt;6,$B82&lt;23),Inputs!$E$23,Inputs!$G$23))</f>
        <v>0.33640990384615388</v>
      </c>
      <c r="H82" s="243">
        <f t="array" ref="H82">IF(OR($A82=NERC,WEEKDAY($A82,2)&gt;5),Inputs!$G$25,IF(AND($B82&gt;6,$B82&lt;23),Inputs!$E$25,Inputs!$G$25))</f>
        <v>3.7468266586538461</v>
      </c>
      <c r="I82" s="243">
        <f>Inputs!$B$27</f>
        <v>5.3100000000000001E-2</v>
      </c>
      <c r="J82" s="243">
        <f>Inputs!$B$29</f>
        <v>6.6799999999999998E-2</v>
      </c>
      <c r="K82" s="243">
        <f>Inputs!$B$31</f>
        <v>4.5600000000000002E-2</v>
      </c>
      <c r="L82" s="243">
        <f t="array" ref="L82">IF(OR($A82=NERC,WEEKDAY($A82,2)&gt;5),Inputs!$G$33,IF(AND($B82&gt;6,$B82&lt;23),Inputs!$E$33,Inputs!$G$33))</f>
        <v>2.5890384615384616E-3</v>
      </c>
      <c r="M82" s="246">
        <f t="shared" si="7"/>
        <v>259.52682451923079</v>
      </c>
      <c r="N82" s="249">
        <f t="shared" si="8"/>
        <v>0</v>
      </c>
    </row>
    <row r="83" spans="1:14" x14ac:dyDescent="0.25">
      <c r="A83" s="19">
        <f t="shared" si="3"/>
        <v>41612</v>
      </c>
      <c r="B83" s="7">
        <f t="shared" si="9"/>
        <v>8</v>
      </c>
      <c r="C83" s="237">
        <f>'Energy Summary'!E83</f>
        <v>0</v>
      </c>
      <c r="D83" s="10">
        <f>250</f>
        <v>250</v>
      </c>
      <c r="E83" s="243">
        <f>MISORates!N83</f>
        <v>34.412108846754769</v>
      </c>
      <c r="F83" s="243">
        <f t="array" ref="F83">IF(OR(A83=NERC,WEEKDAY(A83,2)&gt;5),Inputs!$G$21,IF(AND(B83&gt;6,B83&lt;23),Inputs!$E$21,Inputs!$G$21))</f>
        <v>0.51208665865384617</v>
      </c>
      <c r="G83" s="243">
        <f t="array" ref="G83">IF(OR($A83=NERC,WEEKDAY($A83,2)&gt;5),Inputs!$G$23,IF(AND($B83&gt;6,$B83&lt;23),Inputs!$E$23,Inputs!$G$23))</f>
        <v>0.33640990384615388</v>
      </c>
      <c r="H83" s="243">
        <f t="array" ref="H83">IF(OR($A83=NERC,WEEKDAY($A83,2)&gt;5),Inputs!$G$25,IF(AND($B83&gt;6,$B83&lt;23),Inputs!$E$25,Inputs!$G$25))</f>
        <v>3.7468266586538461</v>
      </c>
      <c r="I83" s="243">
        <f>Inputs!$B$27</f>
        <v>5.3100000000000001E-2</v>
      </c>
      <c r="J83" s="243">
        <f>Inputs!$B$29</f>
        <v>6.6799999999999998E-2</v>
      </c>
      <c r="K83" s="243">
        <f>Inputs!$B$31</f>
        <v>4.5600000000000002E-2</v>
      </c>
      <c r="L83" s="243">
        <f t="array" ref="L83">IF(OR($A83=NERC,WEEKDAY($A83,2)&gt;5),Inputs!$G$33,IF(AND($B83&gt;6,$B83&lt;23),Inputs!$E$33,Inputs!$G$33))</f>
        <v>2.5890384615384616E-3</v>
      </c>
      <c r="M83" s="246">
        <f t="shared" si="7"/>
        <v>259.52682451923079</v>
      </c>
      <c r="N83" s="249">
        <f t="shared" si="8"/>
        <v>0</v>
      </c>
    </row>
    <row r="84" spans="1:14" x14ac:dyDescent="0.25">
      <c r="A84" s="19">
        <f t="shared" si="3"/>
        <v>41612</v>
      </c>
      <c r="B84" s="7">
        <f t="shared" si="9"/>
        <v>9</v>
      </c>
      <c r="C84" s="237">
        <f>'Energy Summary'!E84</f>
        <v>0</v>
      </c>
      <c r="D84" s="10">
        <f>250</f>
        <v>250</v>
      </c>
      <c r="E84" s="243">
        <f>MISORates!N84</f>
        <v>68.171404063401098</v>
      </c>
      <c r="F84" s="243">
        <f t="array" ref="F84">IF(OR(A84=NERC,WEEKDAY(A84,2)&gt;5),Inputs!$G$21,IF(AND(B84&gt;6,B84&lt;23),Inputs!$E$21,Inputs!$G$21))</f>
        <v>0.51208665865384617</v>
      </c>
      <c r="G84" s="243">
        <f t="array" ref="G84">IF(OR($A84=NERC,WEEKDAY($A84,2)&gt;5),Inputs!$G$23,IF(AND($B84&gt;6,$B84&lt;23),Inputs!$E$23,Inputs!$G$23))</f>
        <v>0.33640990384615388</v>
      </c>
      <c r="H84" s="243">
        <f t="array" ref="H84">IF(OR($A84=NERC,WEEKDAY($A84,2)&gt;5),Inputs!$G$25,IF(AND($B84&gt;6,$B84&lt;23),Inputs!$E$25,Inputs!$G$25))</f>
        <v>3.7468266586538461</v>
      </c>
      <c r="I84" s="243">
        <f>Inputs!$B$27</f>
        <v>5.3100000000000001E-2</v>
      </c>
      <c r="J84" s="243">
        <f>Inputs!$B$29</f>
        <v>6.6799999999999998E-2</v>
      </c>
      <c r="K84" s="243">
        <f>Inputs!$B$31</f>
        <v>4.5600000000000002E-2</v>
      </c>
      <c r="L84" s="243">
        <f t="array" ref="L84">IF(OR($A84=NERC,WEEKDAY($A84,2)&gt;5),Inputs!$G$33,IF(AND($B84&gt;6,$B84&lt;23),Inputs!$E$33,Inputs!$G$33))</f>
        <v>2.5890384615384616E-3</v>
      </c>
      <c r="M84" s="246">
        <f t="shared" si="7"/>
        <v>259.52682451923079</v>
      </c>
      <c r="N84" s="249">
        <f t="shared" si="8"/>
        <v>0</v>
      </c>
    </row>
    <row r="85" spans="1:14" x14ac:dyDescent="0.25">
      <c r="A85" s="19">
        <f t="shared" si="3"/>
        <v>41612</v>
      </c>
      <c r="B85" s="7">
        <f t="shared" si="9"/>
        <v>10</v>
      </c>
      <c r="C85" s="237">
        <f>'Energy Summary'!E85</f>
        <v>0</v>
      </c>
      <c r="D85" s="10">
        <f>250</f>
        <v>250</v>
      </c>
      <c r="E85" s="243">
        <f>MISORates!N85</f>
        <v>50.300567379851039</v>
      </c>
      <c r="F85" s="243">
        <f t="array" ref="F85">IF(OR(A85=NERC,WEEKDAY(A85,2)&gt;5),Inputs!$G$21,IF(AND(B85&gt;6,B85&lt;23),Inputs!$E$21,Inputs!$G$21))</f>
        <v>0.51208665865384617</v>
      </c>
      <c r="G85" s="243">
        <f t="array" ref="G85">IF(OR($A85=NERC,WEEKDAY($A85,2)&gt;5),Inputs!$G$23,IF(AND($B85&gt;6,$B85&lt;23),Inputs!$E$23,Inputs!$G$23))</f>
        <v>0.33640990384615388</v>
      </c>
      <c r="H85" s="243">
        <f t="array" ref="H85">IF(OR($A85=NERC,WEEKDAY($A85,2)&gt;5),Inputs!$G$25,IF(AND($B85&gt;6,$B85&lt;23),Inputs!$E$25,Inputs!$G$25))</f>
        <v>3.7468266586538461</v>
      </c>
      <c r="I85" s="243">
        <f>Inputs!$B$27</f>
        <v>5.3100000000000001E-2</v>
      </c>
      <c r="J85" s="243">
        <f>Inputs!$B$29</f>
        <v>6.6799999999999998E-2</v>
      </c>
      <c r="K85" s="243">
        <f>Inputs!$B$31</f>
        <v>4.5600000000000002E-2</v>
      </c>
      <c r="L85" s="243">
        <f t="array" ref="L85">IF(OR($A85=NERC,WEEKDAY($A85,2)&gt;5),Inputs!$G$33,IF(AND($B85&gt;6,$B85&lt;23),Inputs!$E$33,Inputs!$G$33))</f>
        <v>2.5890384615384616E-3</v>
      </c>
      <c r="M85" s="246">
        <f t="shared" si="7"/>
        <v>259.52682451923079</v>
      </c>
      <c r="N85" s="249">
        <f t="shared" si="8"/>
        <v>0</v>
      </c>
    </row>
    <row r="86" spans="1:14" x14ac:dyDescent="0.25">
      <c r="A86" s="19">
        <f t="shared" si="3"/>
        <v>41612</v>
      </c>
      <c r="B86" s="7">
        <f t="shared" si="9"/>
        <v>11</v>
      </c>
      <c r="C86" s="237">
        <f>'Energy Summary'!E86</f>
        <v>0</v>
      </c>
      <c r="D86" s="10">
        <f>250</f>
        <v>250</v>
      </c>
      <c r="E86" s="243">
        <f>MISORates!N86</f>
        <v>32.332015452626216</v>
      </c>
      <c r="F86" s="243">
        <f t="array" ref="F86">IF(OR(A86=NERC,WEEKDAY(A86,2)&gt;5),Inputs!$G$21,IF(AND(B86&gt;6,B86&lt;23),Inputs!$E$21,Inputs!$G$21))</f>
        <v>0.51208665865384617</v>
      </c>
      <c r="G86" s="243">
        <f t="array" ref="G86">IF(OR($A86=NERC,WEEKDAY($A86,2)&gt;5),Inputs!$G$23,IF(AND($B86&gt;6,$B86&lt;23),Inputs!$E$23,Inputs!$G$23))</f>
        <v>0.33640990384615388</v>
      </c>
      <c r="H86" s="243">
        <f t="array" ref="H86">IF(OR($A86=NERC,WEEKDAY($A86,2)&gt;5),Inputs!$G$25,IF(AND($B86&gt;6,$B86&lt;23),Inputs!$E$25,Inputs!$G$25))</f>
        <v>3.7468266586538461</v>
      </c>
      <c r="I86" s="243">
        <f>Inputs!$B$27</f>
        <v>5.3100000000000001E-2</v>
      </c>
      <c r="J86" s="243">
        <f>Inputs!$B$29</f>
        <v>6.6799999999999998E-2</v>
      </c>
      <c r="K86" s="243">
        <f>Inputs!$B$31</f>
        <v>4.5600000000000002E-2</v>
      </c>
      <c r="L86" s="243">
        <f t="array" ref="L86">IF(OR($A86=NERC,WEEKDAY($A86,2)&gt;5),Inputs!$G$33,IF(AND($B86&gt;6,$B86&lt;23),Inputs!$E$33,Inputs!$G$33))</f>
        <v>2.5890384615384616E-3</v>
      </c>
      <c r="M86" s="246">
        <f t="shared" si="7"/>
        <v>259.52682451923079</v>
      </c>
      <c r="N86" s="249">
        <f t="shared" si="8"/>
        <v>0</v>
      </c>
    </row>
    <row r="87" spans="1:14" x14ac:dyDescent="0.25">
      <c r="A87" s="19">
        <f t="shared" si="3"/>
        <v>41612</v>
      </c>
      <c r="B87" s="7">
        <f t="shared" si="9"/>
        <v>12</v>
      </c>
      <c r="C87" s="237">
        <f>'Energy Summary'!E87</f>
        <v>0</v>
      </c>
      <c r="D87" s="10">
        <f>250</f>
        <v>250</v>
      </c>
      <c r="E87" s="243">
        <f>MISORates!N87</f>
        <v>31.470324564768827</v>
      </c>
      <c r="F87" s="243">
        <f t="array" ref="F87">IF(OR(A87=NERC,WEEKDAY(A87,2)&gt;5),Inputs!$G$21,IF(AND(B87&gt;6,B87&lt;23),Inputs!$E$21,Inputs!$G$21))</f>
        <v>0.51208665865384617</v>
      </c>
      <c r="G87" s="243">
        <f t="array" ref="G87">IF(OR($A87=NERC,WEEKDAY($A87,2)&gt;5),Inputs!$G$23,IF(AND($B87&gt;6,$B87&lt;23),Inputs!$E$23,Inputs!$G$23))</f>
        <v>0.33640990384615388</v>
      </c>
      <c r="H87" s="243">
        <f t="array" ref="H87">IF(OR($A87=NERC,WEEKDAY($A87,2)&gt;5),Inputs!$G$25,IF(AND($B87&gt;6,$B87&lt;23),Inputs!$E$25,Inputs!$G$25))</f>
        <v>3.7468266586538461</v>
      </c>
      <c r="I87" s="243">
        <f>Inputs!$B$27</f>
        <v>5.3100000000000001E-2</v>
      </c>
      <c r="J87" s="243">
        <f>Inputs!$B$29</f>
        <v>6.6799999999999998E-2</v>
      </c>
      <c r="K87" s="243">
        <f>Inputs!$B$31</f>
        <v>4.5600000000000002E-2</v>
      </c>
      <c r="L87" s="243">
        <f t="array" ref="L87">IF(OR($A87=NERC,WEEKDAY($A87,2)&gt;5),Inputs!$G$33,IF(AND($B87&gt;6,$B87&lt;23),Inputs!$E$33,Inputs!$G$33))</f>
        <v>2.5890384615384616E-3</v>
      </c>
      <c r="M87" s="246">
        <f t="shared" si="7"/>
        <v>259.52682451923079</v>
      </c>
      <c r="N87" s="249">
        <f t="shared" si="8"/>
        <v>0</v>
      </c>
    </row>
    <row r="88" spans="1:14" x14ac:dyDescent="0.25">
      <c r="A88" s="19">
        <f t="shared" si="3"/>
        <v>41612</v>
      </c>
      <c r="B88" s="7">
        <f t="shared" si="9"/>
        <v>13</v>
      </c>
      <c r="C88" s="237">
        <f>'Energy Summary'!E88</f>
        <v>0</v>
      </c>
      <c r="D88" s="10">
        <f>250</f>
        <v>250</v>
      </c>
      <c r="E88" s="243">
        <f>MISORates!N88</f>
        <v>27.695896377395769</v>
      </c>
      <c r="F88" s="243">
        <f t="array" ref="F88">IF(OR(A88=NERC,WEEKDAY(A88,2)&gt;5),Inputs!$G$21,IF(AND(B88&gt;6,B88&lt;23),Inputs!$E$21,Inputs!$G$21))</f>
        <v>0.51208665865384617</v>
      </c>
      <c r="G88" s="243">
        <f t="array" ref="G88">IF(OR($A88=NERC,WEEKDAY($A88,2)&gt;5),Inputs!$G$23,IF(AND($B88&gt;6,$B88&lt;23),Inputs!$E$23,Inputs!$G$23))</f>
        <v>0.33640990384615388</v>
      </c>
      <c r="H88" s="243">
        <f t="array" ref="H88">IF(OR($A88=NERC,WEEKDAY($A88,2)&gt;5),Inputs!$G$25,IF(AND($B88&gt;6,$B88&lt;23),Inputs!$E$25,Inputs!$G$25))</f>
        <v>3.7468266586538461</v>
      </c>
      <c r="I88" s="243">
        <f>Inputs!$B$27</f>
        <v>5.3100000000000001E-2</v>
      </c>
      <c r="J88" s="243">
        <f>Inputs!$B$29</f>
        <v>6.6799999999999998E-2</v>
      </c>
      <c r="K88" s="243">
        <f>Inputs!$B$31</f>
        <v>4.5600000000000002E-2</v>
      </c>
      <c r="L88" s="243">
        <f t="array" ref="L88">IF(OR($A88=NERC,WEEKDAY($A88,2)&gt;5),Inputs!$G$33,IF(AND($B88&gt;6,$B88&lt;23),Inputs!$E$33,Inputs!$G$33))</f>
        <v>2.5890384615384616E-3</v>
      </c>
      <c r="M88" s="246">
        <f t="shared" si="7"/>
        <v>259.52682451923079</v>
      </c>
      <c r="N88" s="249">
        <f t="shared" si="8"/>
        <v>0</v>
      </c>
    </row>
    <row r="89" spans="1:14" x14ac:dyDescent="0.25">
      <c r="A89" s="19">
        <f t="shared" si="3"/>
        <v>41612</v>
      </c>
      <c r="B89" s="7">
        <f t="shared" si="9"/>
        <v>14</v>
      </c>
      <c r="C89" s="237">
        <f>'Energy Summary'!E89</f>
        <v>0</v>
      </c>
      <c r="D89" s="10">
        <f>250</f>
        <v>250</v>
      </c>
      <c r="E89" s="243">
        <f>MISORates!N89</f>
        <v>35.061068429884649</v>
      </c>
      <c r="F89" s="243">
        <f t="array" ref="F89">IF(OR(A89=NERC,WEEKDAY(A89,2)&gt;5),Inputs!$G$21,IF(AND(B89&gt;6,B89&lt;23),Inputs!$E$21,Inputs!$G$21))</f>
        <v>0.51208665865384617</v>
      </c>
      <c r="G89" s="243">
        <f t="array" ref="G89">IF(OR($A89=NERC,WEEKDAY($A89,2)&gt;5),Inputs!$G$23,IF(AND($B89&gt;6,$B89&lt;23),Inputs!$E$23,Inputs!$G$23))</f>
        <v>0.33640990384615388</v>
      </c>
      <c r="H89" s="243">
        <f t="array" ref="H89">IF(OR($A89=NERC,WEEKDAY($A89,2)&gt;5),Inputs!$G$25,IF(AND($B89&gt;6,$B89&lt;23),Inputs!$E$25,Inputs!$G$25))</f>
        <v>3.7468266586538461</v>
      </c>
      <c r="I89" s="243">
        <f>Inputs!$B$27</f>
        <v>5.3100000000000001E-2</v>
      </c>
      <c r="J89" s="243">
        <f>Inputs!$B$29</f>
        <v>6.6799999999999998E-2</v>
      </c>
      <c r="K89" s="243">
        <f>Inputs!$B$31</f>
        <v>4.5600000000000002E-2</v>
      </c>
      <c r="L89" s="243">
        <f t="array" ref="L89">IF(OR($A89=NERC,WEEKDAY($A89,2)&gt;5),Inputs!$G$33,IF(AND($B89&gt;6,$B89&lt;23),Inputs!$E$33,Inputs!$G$33))</f>
        <v>2.5890384615384616E-3</v>
      </c>
      <c r="M89" s="246">
        <f t="shared" si="7"/>
        <v>259.52682451923079</v>
      </c>
      <c r="N89" s="249">
        <f t="shared" si="8"/>
        <v>0</v>
      </c>
    </row>
    <row r="90" spans="1:14" x14ac:dyDescent="0.25">
      <c r="A90" s="19">
        <f t="shared" si="3"/>
        <v>41612</v>
      </c>
      <c r="B90" s="7">
        <f t="shared" si="9"/>
        <v>15</v>
      </c>
      <c r="C90" s="237">
        <f>'Energy Summary'!E90</f>
        <v>0</v>
      </c>
      <c r="D90" s="10">
        <f>250</f>
        <v>250</v>
      </c>
      <c r="E90" s="243">
        <f>MISORates!N90</f>
        <v>33.498471664825658</v>
      </c>
      <c r="F90" s="243">
        <f t="array" ref="F90">IF(OR(A90=NERC,WEEKDAY(A90,2)&gt;5),Inputs!$G$21,IF(AND(B90&gt;6,B90&lt;23),Inputs!$E$21,Inputs!$G$21))</f>
        <v>0.51208665865384617</v>
      </c>
      <c r="G90" s="243">
        <f t="array" ref="G90">IF(OR($A90=NERC,WEEKDAY($A90,2)&gt;5),Inputs!$G$23,IF(AND($B90&gt;6,$B90&lt;23),Inputs!$E$23,Inputs!$G$23))</f>
        <v>0.33640990384615388</v>
      </c>
      <c r="H90" s="243">
        <f t="array" ref="H90">IF(OR($A90=NERC,WEEKDAY($A90,2)&gt;5),Inputs!$G$25,IF(AND($B90&gt;6,$B90&lt;23),Inputs!$E$25,Inputs!$G$25))</f>
        <v>3.7468266586538461</v>
      </c>
      <c r="I90" s="243">
        <f>Inputs!$B$27</f>
        <v>5.3100000000000001E-2</v>
      </c>
      <c r="J90" s="243">
        <f>Inputs!$B$29</f>
        <v>6.6799999999999998E-2</v>
      </c>
      <c r="K90" s="243">
        <f>Inputs!$B$31</f>
        <v>4.5600000000000002E-2</v>
      </c>
      <c r="L90" s="243">
        <f t="array" ref="L90">IF(OR($A90=NERC,WEEKDAY($A90,2)&gt;5),Inputs!$G$33,IF(AND($B90&gt;6,$B90&lt;23),Inputs!$E$33,Inputs!$G$33))</f>
        <v>2.5890384615384616E-3</v>
      </c>
      <c r="M90" s="246">
        <f t="shared" si="7"/>
        <v>259.52682451923079</v>
      </c>
      <c r="N90" s="249">
        <f t="shared" si="8"/>
        <v>0</v>
      </c>
    </row>
    <row r="91" spans="1:14" x14ac:dyDescent="0.25">
      <c r="A91" s="19">
        <f t="shared" si="3"/>
        <v>41612</v>
      </c>
      <c r="B91" s="7">
        <f t="shared" si="9"/>
        <v>16</v>
      </c>
      <c r="C91" s="237">
        <f>'Energy Summary'!E91</f>
        <v>0</v>
      </c>
      <c r="D91" s="10">
        <f>250</f>
        <v>250</v>
      </c>
      <c r="E91" s="243">
        <f>MISORates!N91</f>
        <v>27.167667222863482</v>
      </c>
      <c r="F91" s="243">
        <f t="array" ref="F91">IF(OR(A91=NERC,WEEKDAY(A91,2)&gt;5),Inputs!$G$21,IF(AND(B91&gt;6,B91&lt;23),Inputs!$E$21,Inputs!$G$21))</f>
        <v>0.51208665865384617</v>
      </c>
      <c r="G91" s="243">
        <f t="array" ref="G91">IF(OR($A91=NERC,WEEKDAY($A91,2)&gt;5),Inputs!$G$23,IF(AND($B91&gt;6,$B91&lt;23),Inputs!$E$23,Inputs!$G$23))</f>
        <v>0.33640990384615388</v>
      </c>
      <c r="H91" s="243">
        <f t="array" ref="H91">IF(OR($A91=NERC,WEEKDAY($A91,2)&gt;5),Inputs!$G$25,IF(AND($B91&gt;6,$B91&lt;23),Inputs!$E$25,Inputs!$G$25))</f>
        <v>3.7468266586538461</v>
      </c>
      <c r="I91" s="243">
        <f>Inputs!$B$27</f>
        <v>5.3100000000000001E-2</v>
      </c>
      <c r="J91" s="243">
        <f>Inputs!$B$29</f>
        <v>6.6799999999999998E-2</v>
      </c>
      <c r="K91" s="243">
        <f>Inputs!$B$31</f>
        <v>4.5600000000000002E-2</v>
      </c>
      <c r="L91" s="243">
        <f t="array" ref="L91">IF(OR($A91=NERC,WEEKDAY($A91,2)&gt;5),Inputs!$G$33,IF(AND($B91&gt;6,$B91&lt;23),Inputs!$E$33,Inputs!$G$33))</f>
        <v>2.5890384615384616E-3</v>
      </c>
      <c r="M91" s="246">
        <f t="shared" si="7"/>
        <v>259.52682451923079</v>
      </c>
      <c r="N91" s="249">
        <f t="shared" si="8"/>
        <v>0</v>
      </c>
    </row>
    <row r="92" spans="1:14" x14ac:dyDescent="0.25">
      <c r="A92" s="19">
        <f t="shared" si="3"/>
        <v>41612</v>
      </c>
      <c r="B92" s="7">
        <f t="shared" si="9"/>
        <v>17</v>
      </c>
      <c r="C92" s="237">
        <f>'Energy Summary'!E92</f>
        <v>0</v>
      </c>
      <c r="D92" s="10">
        <f>250</f>
        <v>250</v>
      </c>
      <c r="E92" s="243">
        <f>MISORates!N92</f>
        <v>30.981604004898099</v>
      </c>
      <c r="F92" s="243">
        <f t="array" ref="F92">IF(OR(A92=NERC,WEEKDAY(A92,2)&gt;5),Inputs!$G$21,IF(AND(B92&gt;6,B92&lt;23),Inputs!$E$21,Inputs!$G$21))</f>
        <v>0.51208665865384617</v>
      </c>
      <c r="G92" s="243">
        <f t="array" ref="G92">IF(OR($A92=NERC,WEEKDAY($A92,2)&gt;5),Inputs!$G$23,IF(AND($B92&gt;6,$B92&lt;23),Inputs!$E$23,Inputs!$G$23))</f>
        <v>0.33640990384615388</v>
      </c>
      <c r="H92" s="243">
        <f t="array" ref="H92">IF(OR($A92=NERC,WEEKDAY($A92,2)&gt;5),Inputs!$G$25,IF(AND($B92&gt;6,$B92&lt;23),Inputs!$E$25,Inputs!$G$25))</f>
        <v>3.7468266586538461</v>
      </c>
      <c r="I92" s="243">
        <f>Inputs!$B$27</f>
        <v>5.3100000000000001E-2</v>
      </c>
      <c r="J92" s="243">
        <f>Inputs!$B$29</f>
        <v>6.6799999999999998E-2</v>
      </c>
      <c r="K92" s="243">
        <f>Inputs!$B$31</f>
        <v>4.5600000000000002E-2</v>
      </c>
      <c r="L92" s="243">
        <f t="array" ref="L92">IF(OR($A92=NERC,WEEKDAY($A92,2)&gt;5),Inputs!$G$33,IF(AND($B92&gt;6,$B92&lt;23),Inputs!$E$33,Inputs!$G$33))</f>
        <v>2.5890384615384616E-3</v>
      </c>
      <c r="M92" s="246">
        <f t="shared" si="7"/>
        <v>259.52682451923079</v>
      </c>
      <c r="N92" s="249">
        <f t="shared" si="8"/>
        <v>0</v>
      </c>
    </row>
    <row r="93" spans="1:14" x14ac:dyDescent="0.25">
      <c r="A93" s="19">
        <f t="shared" ref="A93:A156" si="10">A69+1</f>
        <v>41612</v>
      </c>
      <c r="B93" s="7">
        <f t="shared" ref="B93:B108" si="11">B69</f>
        <v>18</v>
      </c>
      <c r="C93" s="237">
        <f>'Energy Summary'!E93</f>
        <v>0</v>
      </c>
      <c r="D93" s="10">
        <f>250</f>
        <v>250</v>
      </c>
      <c r="E93" s="243">
        <f>MISORates!N93</f>
        <v>32.457957936801598</v>
      </c>
      <c r="F93" s="243">
        <f t="array" ref="F93">IF(OR(A93=NERC,WEEKDAY(A93,2)&gt;5),Inputs!$G$21,IF(AND(B93&gt;6,B93&lt;23),Inputs!$E$21,Inputs!$G$21))</f>
        <v>0.51208665865384617</v>
      </c>
      <c r="G93" s="243">
        <f t="array" ref="G93">IF(OR($A93=NERC,WEEKDAY($A93,2)&gt;5),Inputs!$G$23,IF(AND($B93&gt;6,$B93&lt;23),Inputs!$E$23,Inputs!$G$23))</f>
        <v>0.33640990384615388</v>
      </c>
      <c r="H93" s="243">
        <f t="array" ref="H93">IF(OR($A93=NERC,WEEKDAY($A93,2)&gt;5),Inputs!$G$25,IF(AND($B93&gt;6,$B93&lt;23),Inputs!$E$25,Inputs!$G$25))</f>
        <v>3.7468266586538461</v>
      </c>
      <c r="I93" s="243">
        <f>Inputs!$B$27</f>
        <v>5.3100000000000001E-2</v>
      </c>
      <c r="J93" s="243">
        <f>Inputs!$B$29</f>
        <v>6.6799999999999998E-2</v>
      </c>
      <c r="K93" s="243">
        <f>Inputs!$B$31</f>
        <v>4.5600000000000002E-2</v>
      </c>
      <c r="L93" s="243">
        <f t="array" ref="L93">IF(OR($A93=NERC,WEEKDAY($A93,2)&gt;5),Inputs!$G$33,IF(AND($B93&gt;6,$B93&lt;23),Inputs!$E$33,Inputs!$G$33))</f>
        <v>2.5890384615384616E-3</v>
      </c>
      <c r="M93" s="246">
        <f t="shared" si="7"/>
        <v>259.52682451923079</v>
      </c>
      <c r="N93" s="249">
        <f t="shared" si="8"/>
        <v>0</v>
      </c>
    </row>
    <row r="94" spans="1:14" x14ac:dyDescent="0.25">
      <c r="A94" s="19">
        <f t="shared" si="10"/>
        <v>41612</v>
      </c>
      <c r="B94" s="7">
        <f t="shared" si="11"/>
        <v>19</v>
      </c>
      <c r="C94" s="237">
        <f>'Energy Summary'!E94</f>
        <v>0</v>
      </c>
      <c r="D94" s="10">
        <f>250</f>
        <v>250</v>
      </c>
      <c r="E94" s="243">
        <f>MISORates!N94</f>
        <v>32.182447566567895</v>
      </c>
      <c r="F94" s="243">
        <f t="array" ref="F94">IF(OR(A94=NERC,WEEKDAY(A94,2)&gt;5),Inputs!$G$21,IF(AND(B94&gt;6,B94&lt;23),Inputs!$E$21,Inputs!$G$21))</f>
        <v>0.51208665865384617</v>
      </c>
      <c r="G94" s="243">
        <f t="array" ref="G94">IF(OR($A94=NERC,WEEKDAY($A94,2)&gt;5),Inputs!$G$23,IF(AND($B94&gt;6,$B94&lt;23),Inputs!$E$23,Inputs!$G$23))</f>
        <v>0.33640990384615388</v>
      </c>
      <c r="H94" s="243">
        <f t="array" ref="H94">IF(OR($A94=NERC,WEEKDAY($A94,2)&gt;5),Inputs!$G$25,IF(AND($B94&gt;6,$B94&lt;23),Inputs!$E$25,Inputs!$G$25))</f>
        <v>3.7468266586538461</v>
      </c>
      <c r="I94" s="243">
        <f>Inputs!$B$27</f>
        <v>5.3100000000000001E-2</v>
      </c>
      <c r="J94" s="243">
        <f>Inputs!$B$29</f>
        <v>6.6799999999999998E-2</v>
      </c>
      <c r="K94" s="243">
        <f>Inputs!$B$31</f>
        <v>4.5600000000000002E-2</v>
      </c>
      <c r="L94" s="243">
        <f t="array" ref="L94">IF(OR($A94=NERC,WEEKDAY($A94,2)&gt;5),Inputs!$G$33,IF(AND($B94&gt;6,$B94&lt;23),Inputs!$E$33,Inputs!$G$33))</f>
        <v>2.5890384615384616E-3</v>
      </c>
      <c r="M94" s="246">
        <f t="shared" si="7"/>
        <v>259.52682451923079</v>
      </c>
      <c r="N94" s="249">
        <f t="shared" si="8"/>
        <v>0</v>
      </c>
    </row>
    <row r="95" spans="1:14" x14ac:dyDescent="0.25">
      <c r="A95" s="19">
        <f t="shared" si="10"/>
        <v>41612</v>
      </c>
      <c r="B95" s="7">
        <f t="shared" si="11"/>
        <v>20</v>
      </c>
      <c r="C95" s="237">
        <f>'Energy Summary'!E95</f>
        <v>0</v>
      </c>
      <c r="D95" s="10">
        <f>250</f>
        <v>250</v>
      </c>
      <c r="E95" s="243">
        <f>MISORates!N95</f>
        <v>33.0276524748081</v>
      </c>
      <c r="F95" s="243">
        <f t="array" ref="F95">IF(OR(A95=NERC,WEEKDAY(A95,2)&gt;5),Inputs!$G$21,IF(AND(B95&gt;6,B95&lt;23),Inputs!$E$21,Inputs!$G$21))</f>
        <v>0.51208665865384617</v>
      </c>
      <c r="G95" s="243">
        <f t="array" ref="G95">IF(OR($A95=NERC,WEEKDAY($A95,2)&gt;5),Inputs!$G$23,IF(AND($B95&gt;6,$B95&lt;23),Inputs!$E$23,Inputs!$G$23))</f>
        <v>0.33640990384615388</v>
      </c>
      <c r="H95" s="243">
        <f t="array" ref="H95">IF(OR($A95=NERC,WEEKDAY($A95,2)&gt;5),Inputs!$G$25,IF(AND($B95&gt;6,$B95&lt;23),Inputs!$E$25,Inputs!$G$25))</f>
        <v>3.7468266586538461</v>
      </c>
      <c r="I95" s="243">
        <f>Inputs!$B$27</f>
        <v>5.3100000000000001E-2</v>
      </c>
      <c r="J95" s="243">
        <f>Inputs!$B$29</f>
        <v>6.6799999999999998E-2</v>
      </c>
      <c r="K95" s="243">
        <f>Inputs!$B$31</f>
        <v>4.5600000000000002E-2</v>
      </c>
      <c r="L95" s="243">
        <f t="array" ref="L95">IF(OR($A95=NERC,WEEKDAY($A95,2)&gt;5),Inputs!$G$33,IF(AND($B95&gt;6,$B95&lt;23),Inputs!$E$33,Inputs!$G$33))</f>
        <v>2.5890384615384616E-3</v>
      </c>
      <c r="M95" s="246">
        <f t="shared" si="7"/>
        <v>259.52682451923079</v>
      </c>
      <c r="N95" s="249">
        <f t="shared" si="8"/>
        <v>0</v>
      </c>
    </row>
    <row r="96" spans="1:14" x14ac:dyDescent="0.25">
      <c r="A96" s="19">
        <f t="shared" si="10"/>
        <v>41612</v>
      </c>
      <c r="B96" s="7">
        <f t="shared" si="11"/>
        <v>21</v>
      </c>
      <c r="C96" s="237">
        <f>'Energy Summary'!E96</f>
        <v>0</v>
      </c>
      <c r="D96" s="10">
        <f>250</f>
        <v>250</v>
      </c>
      <c r="E96" s="243">
        <f>MISORates!N96</f>
        <v>26.344778723849696</v>
      </c>
      <c r="F96" s="243">
        <f t="array" ref="F96">IF(OR(A96=NERC,WEEKDAY(A96,2)&gt;5),Inputs!$G$21,IF(AND(B96&gt;6,B96&lt;23),Inputs!$E$21,Inputs!$G$21))</f>
        <v>0.51208665865384617</v>
      </c>
      <c r="G96" s="243">
        <f t="array" ref="G96">IF(OR($A96=NERC,WEEKDAY($A96,2)&gt;5),Inputs!$G$23,IF(AND($B96&gt;6,$B96&lt;23),Inputs!$E$23,Inputs!$G$23))</f>
        <v>0.33640990384615388</v>
      </c>
      <c r="H96" s="243">
        <f t="array" ref="H96">IF(OR($A96=NERC,WEEKDAY($A96,2)&gt;5),Inputs!$G$25,IF(AND($B96&gt;6,$B96&lt;23),Inputs!$E$25,Inputs!$G$25))</f>
        <v>3.7468266586538461</v>
      </c>
      <c r="I96" s="243">
        <f>Inputs!$B$27</f>
        <v>5.3100000000000001E-2</v>
      </c>
      <c r="J96" s="243">
        <f>Inputs!$B$29</f>
        <v>6.6799999999999998E-2</v>
      </c>
      <c r="K96" s="243">
        <f>Inputs!$B$31</f>
        <v>4.5600000000000002E-2</v>
      </c>
      <c r="L96" s="243">
        <f t="array" ref="L96">IF(OR($A96=NERC,WEEKDAY($A96,2)&gt;5),Inputs!$G$33,IF(AND($B96&gt;6,$B96&lt;23),Inputs!$E$33,Inputs!$G$33))</f>
        <v>2.5890384615384616E-3</v>
      </c>
      <c r="M96" s="246">
        <f t="shared" si="7"/>
        <v>259.52682451923079</v>
      </c>
      <c r="N96" s="249">
        <f t="shared" si="8"/>
        <v>0</v>
      </c>
    </row>
    <row r="97" spans="1:14" x14ac:dyDescent="0.25">
      <c r="A97" s="19">
        <f t="shared" si="10"/>
        <v>41612</v>
      </c>
      <c r="B97" s="7">
        <f t="shared" si="11"/>
        <v>22</v>
      </c>
      <c r="C97" s="237">
        <f>'Energy Summary'!E97</f>
        <v>0</v>
      </c>
      <c r="D97" s="10">
        <f>250</f>
        <v>250</v>
      </c>
      <c r="E97" s="243">
        <f>MISORates!N97</f>
        <v>25.473427910523448</v>
      </c>
      <c r="F97" s="243">
        <f t="array" ref="F97">IF(OR(A97=NERC,WEEKDAY(A97,2)&gt;5),Inputs!$G$21,IF(AND(B97&gt;6,B97&lt;23),Inputs!$E$21,Inputs!$G$21))</f>
        <v>0.51208665865384617</v>
      </c>
      <c r="G97" s="243">
        <f t="array" ref="G97">IF(OR($A97=NERC,WEEKDAY($A97,2)&gt;5),Inputs!$G$23,IF(AND($B97&gt;6,$B97&lt;23),Inputs!$E$23,Inputs!$G$23))</f>
        <v>0.33640990384615388</v>
      </c>
      <c r="H97" s="243">
        <f t="array" ref="H97">IF(OR($A97=NERC,WEEKDAY($A97,2)&gt;5),Inputs!$G$25,IF(AND($B97&gt;6,$B97&lt;23),Inputs!$E$25,Inputs!$G$25))</f>
        <v>3.7468266586538461</v>
      </c>
      <c r="I97" s="243">
        <f>Inputs!$B$27</f>
        <v>5.3100000000000001E-2</v>
      </c>
      <c r="J97" s="243">
        <f>Inputs!$B$29</f>
        <v>6.6799999999999998E-2</v>
      </c>
      <c r="K97" s="243">
        <f>Inputs!$B$31</f>
        <v>4.5600000000000002E-2</v>
      </c>
      <c r="L97" s="243">
        <f t="array" ref="L97">IF(OR($A97=NERC,WEEKDAY($A97,2)&gt;5),Inputs!$G$33,IF(AND($B97&gt;6,$B97&lt;23),Inputs!$E$33,Inputs!$G$33))</f>
        <v>2.5890384615384616E-3</v>
      </c>
      <c r="M97" s="246">
        <f t="shared" si="7"/>
        <v>257.11239570710399</v>
      </c>
      <c r="N97" s="249">
        <f t="shared" si="8"/>
        <v>0</v>
      </c>
    </row>
    <row r="98" spans="1:14" x14ac:dyDescent="0.25">
      <c r="A98" s="19">
        <f t="shared" si="10"/>
        <v>41612</v>
      </c>
      <c r="B98" s="7">
        <f t="shared" si="11"/>
        <v>23</v>
      </c>
      <c r="C98" s="237">
        <f>'Energy Summary'!E98</f>
        <v>0</v>
      </c>
      <c r="D98" s="10">
        <f>250</f>
        <v>250</v>
      </c>
      <c r="E98" s="243">
        <f>MISORates!N98</f>
        <v>24.130629151362736</v>
      </c>
      <c r="F98" s="243">
        <f t="array" ref="F98">IF(OR(A98=NERC,WEEKDAY(A98,2)&gt;5),Inputs!$G$21,IF(AND(B98&gt;6,B98&lt;23),Inputs!$E$21,Inputs!$G$21))</f>
        <v>0.24318270547945203</v>
      </c>
      <c r="G98" s="243">
        <f t="array" ref="G98">IF(OR($A98=NERC,WEEKDAY($A98,2)&gt;5),Inputs!$G$23,IF(AND($B98&gt;6,$B98&lt;23),Inputs!$E$23,Inputs!$G$23))</f>
        <v>0.15975630136986302</v>
      </c>
      <c r="H98" s="243">
        <f t="array" ref="H98">IF(OR($A98=NERC,WEEKDAY($A98,2)&gt;5),Inputs!$G$25,IF(AND($B98&gt;6,$B98&lt;23),Inputs!$E$25,Inputs!$G$25))</f>
        <v>1.7793149429223745</v>
      </c>
      <c r="I98" s="243">
        <f>Inputs!$B$27</f>
        <v>5.3100000000000001E-2</v>
      </c>
      <c r="J98" s="243">
        <f>Inputs!$B$29</f>
        <v>6.6799999999999998E-2</v>
      </c>
      <c r="K98" s="243">
        <f>Inputs!$B$31</f>
        <v>4.5600000000000002E-2</v>
      </c>
      <c r="L98" s="243">
        <f t="array" ref="L98">IF(OR($A98=NERC,WEEKDAY($A98,2)&gt;5),Inputs!$G$33,IF(AND($B98&gt;6,$B98&lt;23),Inputs!$E$33,Inputs!$G$33))</f>
        <v>1.2294977168949772E-3</v>
      </c>
      <c r="M98" s="246">
        <f t="shared" si="7"/>
        <v>254.69796689497716</v>
      </c>
      <c r="N98" s="249">
        <f t="shared" si="8"/>
        <v>0</v>
      </c>
    </row>
    <row r="99" spans="1:14" x14ac:dyDescent="0.25">
      <c r="A99" s="238">
        <f t="shared" si="10"/>
        <v>41612</v>
      </c>
      <c r="B99" s="239">
        <f t="shared" si="11"/>
        <v>24</v>
      </c>
      <c r="C99" s="237">
        <f>'Energy Summary'!E99</f>
        <v>0</v>
      </c>
      <c r="D99" s="10">
        <f>250</f>
        <v>250</v>
      </c>
      <c r="E99" s="243">
        <f>MISORates!N99</f>
        <v>25.38382635755606</v>
      </c>
      <c r="F99" s="243">
        <f t="array" ref="F99">IF(OR(A99=NERC,WEEKDAY(A99,2)&gt;5),Inputs!$G$21,IF(AND(B99&gt;6,B99&lt;23),Inputs!$E$21,Inputs!$G$21))</f>
        <v>0.24318270547945203</v>
      </c>
      <c r="G99" s="243">
        <f t="array" ref="G99">IF(OR($A99=NERC,WEEKDAY($A99,2)&gt;5),Inputs!$G$23,IF(AND($B99&gt;6,$B99&lt;23),Inputs!$E$23,Inputs!$G$23))</f>
        <v>0.15975630136986302</v>
      </c>
      <c r="H99" s="243">
        <f t="array" ref="H99">IF(OR($A99=NERC,WEEKDAY($A99,2)&gt;5),Inputs!$G$25,IF(AND($B99&gt;6,$B99&lt;23),Inputs!$E$25,Inputs!$G$25))</f>
        <v>1.7793149429223745</v>
      </c>
      <c r="I99" s="243">
        <f>Inputs!$B$27</f>
        <v>5.3100000000000001E-2</v>
      </c>
      <c r="J99" s="243">
        <f>Inputs!$B$29</f>
        <v>6.6799999999999998E-2</v>
      </c>
      <c r="K99" s="243">
        <f>Inputs!$B$31</f>
        <v>4.5600000000000002E-2</v>
      </c>
      <c r="L99" s="243">
        <f t="array" ref="L99">IF(OR($A99=NERC,WEEKDAY($A99,2)&gt;5),Inputs!$G$33,IF(AND($B99&gt;6,$B99&lt;23),Inputs!$E$33,Inputs!$G$33))</f>
        <v>1.2294977168949772E-3</v>
      </c>
      <c r="M99" s="246">
        <f t="shared" si="7"/>
        <v>254.69796689497716</v>
      </c>
      <c r="N99" s="250">
        <f t="shared" si="8"/>
        <v>0</v>
      </c>
    </row>
    <row r="100" spans="1:14" x14ac:dyDescent="0.25">
      <c r="A100" s="19">
        <f t="shared" si="10"/>
        <v>41613</v>
      </c>
      <c r="B100" s="7">
        <f t="shared" si="11"/>
        <v>1</v>
      </c>
      <c r="C100" s="237">
        <f>'Energy Summary'!E100</f>
        <v>0</v>
      </c>
      <c r="D100" s="10">
        <f>250</f>
        <v>250</v>
      </c>
      <c r="E100" s="243">
        <f>MISORates!N100</f>
        <v>23.836799972820486</v>
      </c>
      <c r="F100" s="243">
        <f t="array" ref="F100">IF(OR(A100=NERC,WEEKDAY(A100,2)&gt;5),Inputs!$G$21,IF(AND(B100&gt;6,B100&lt;23),Inputs!$E$21,Inputs!$G$21))</f>
        <v>0.24318270547945203</v>
      </c>
      <c r="G100" s="243">
        <f t="array" ref="G100">IF(OR($A100=NERC,WEEKDAY($A100,2)&gt;5),Inputs!$G$23,IF(AND($B100&gt;6,$B100&lt;23),Inputs!$E$23,Inputs!$G$23))</f>
        <v>0.15975630136986302</v>
      </c>
      <c r="H100" s="243">
        <f t="array" ref="H100">IF(OR($A100=NERC,WEEKDAY($A100,2)&gt;5),Inputs!$G$25,IF(AND($B100&gt;6,$B100&lt;23),Inputs!$E$25,Inputs!$G$25))</f>
        <v>1.7793149429223745</v>
      </c>
      <c r="I100" s="243">
        <f>Inputs!$B$27</f>
        <v>5.3100000000000001E-2</v>
      </c>
      <c r="J100" s="243">
        <f>Inputs!$B$29</f>
        <v>6.6799999999999998E-2</v>
      </c>
      <c r="K100" s="243">
        <f>Inputs!$B$31</f>
        <v>4.5600000000000002E-2</v>
      </c>
      <c r="L100" s="243">
        <f t="array" ref="L100">IF(OR($A100=NERC,WEEKDAY($A100,2)&gt;5),Inputs!$G$33,IF(AND($B100&gt;6,$B100&lt;23),Inputs!$E$33,Inputs!$G$33))</f>
        <v>1.2294977168949772E-3</v>
      </c>
      <c r="M100" s="246">
        <f t="shared" si="7"/>
        <v>254.69796689497716</v>
      </c>
      <c r="N100" s="249">
        <f t="shared" si="8"/>
        <v>0</v>
      </c>
    </row>
    <row r="101" spans="1:14" x14ac:dyDescent="0.25">
      <c r="A101" s="19">
        <f t="shared" si="10"/>
        <v>41613</v>
      </c>
      <c r="B101" s="7">
        <f t="shared" si="11"/>
        <v>2</v>
      </c>
      <c r="C101" s="237">
        <f>'Energy Summary'!E101</f>
        <v>0</v>
      </c>
      <c r="D101" s="10">
        <f>250</f>
        <v>250</v>
      </c>
      <c r="E101" s="243">
        <f>MISORates!N101</f>
        <v>15.931473080038248</v>
      </c>
      <c r="F101" s="243">
        <f t="array" ref="F101">IF(OR(A101=NERC,WEEKDAY(A101,2)&gt;5),Inputs!$G$21,IF(AND(B101&gt;6,B101&lt;23),Inputs!$E$21,Inputs!$G$21))</f>
        <v>0.24318270547945203</v>
      </c>
      <c r="G101" s="243">
        <f t="array" ref="G101">IF(OR($A101=NERC,WEEKDAY($A101,2)&gt;5),Inputs!$G$23,IF(AND($B101&gt;6,$B101&lt;23),Inputs!$E$23,Inputs!$G$23))</f>
        <v>0.15975630136986302</v>
      </c>
      <c r="H101" s="243">
        <f t="array" ref="H101">IF(OR($A101=NERC,WEEKDAY($A101,2)&gt;5),Inputs!$G$25,IF(AND($B101&gt;6,$B101&lt;23),Inputs!$E$25,Inputs!$G$25))</f>
        <v>1.7793149429223745</v>
      </c>
      <c r="I101" s="243">
        <f>Inputs!$B$27</f>
        <v>5.3100000000000001E-2</v>
      </c>
      <c r="J101" s="243">
        <f>Inputs!$B$29</f>
        <v>6.6799999999999998E-2</v>
      </c>
      <c r="K101" s="243">
        <f>Inputs!$B$31</f>
        <v>4.5600000000000002E-2</v>
      </c>
      <c r="L101" s="243">
        <f t="array" ref="L101">IF(OR($A101=NERC,WEEKDAY($A101,2)&gt;5),Inputs!$G$33,IF(AND($B101&gt;6,$B101&lt;23),Inputs!$E$33,Inputs!$G$33))</f>
        <v>1.2294977168949772E-3</v>
      </c>
      <c r="M101" s="246">
        <f t="shared" si="7"/>
        <v>254.69796689497716</v>
      </c>
      <c r="N101" s="249">
        <f t="shared" si="8"/>
        <v>0</v>
      </c>
    </row>
    <row r="102" spans="1:14" x14ac:dyDescent="0.25">
      <c r="A102" s="19">
        <f t="shared" si="10"/>
        <v>41613</v>
      </c>
      <c r="B102" s="7">
        <f t="shared" si="11"/>
        <v>3</v>
      </c>
      <c r="C102" s="237">
        <f>'Energy Summary'!E102</f>
        <v>0</v>
      </c>
      <c r="D102" s="10">
        <f>250</f>
        <v>250</v>
      </c>
      <c r="E102" s="243">
        <f>MISORates!N102</f>
        <v>16.137219838917659</v>
      </c>
      <c r="F102" s="243">
        <f t="array" ref="F102">IF(OR(A102=NERC,WEEKDAY(A102,2)&gt;5),Inputs!$G$21,IF(AND(B102&gt;6,B102&lt;23),Inputs!$E$21,Inputs!$G$21))</f>
        <v>0.24318270547945203</v>
      </c>
      <c r="G102" s="243">
        <f t="array" ref="G102">IF(OR($A102=NERC,WEEKDAY($A102,2)&gt;5),Inputs!$G$23,IF(AND($B102&gt;6,$B102&lt;23),Inputs!$E$23,Inputs!$G$23))</f>
        <v>0.15975630136986302</v>
      </c>
      <c r="H102" s="243">
        <f t="array" ref="H102">IF(OR($A102=NERC,WEEKDAY($A102,2)&gt;5),Inputs!$G$25,IF(AND($B102&gt;6,$B102&lt;23),Inputs!$E$25,Inputs!$G$25))</f>
        <v>1.7793149429223745</v>
      </c>
      <c r="I102" s="243">
        <f>Inputs!$B$27</f>
        <v>5.3100000000000001E-2</v>
      </c>
      <c r="J102" s="243">
        <f>Inputs!$B$29</f>
        <v>6.6799999999999998E-2</v>
      </c>
      <c r="K102" s="243">
        <f>Inputs!$B$31</f>
        <v>4.5600000000000002E-2</v>
      </c>
      <c r="L102" s="243">
        <f t="array" ref="L102">IF(OR($A102=NERC,WEEKDAY($A102,2)&gt;5),Inputs!$G$33,IF(AND($B102&gt;6,$B102&lt;23),Inputs!$E$33,Inputs!$G$33))</f>
        <v>1.2294977168949772E-3</v>
      </c>
      <c r="M102" s="246">
        <f t="shared" si="7"/>
        <v>254.69796689497716</v>
      </c>
      <c r="N102" s="249">
        <f t="shared" si="8"/>
        <v>0</v>
      </c>
    </row>
    <row r="103" spans="1:14" x14ac:dyDescent="0.25">
      <c r="A103" s="19">
        <f t="shared" si="10"/>
        <v>41613</v>
      </c>
      <c r="B103" s="7">
        <f t="shared" si="11"/>
        <v>4</v>
      </c>
      <c r="C103" s="237">
        <f>'Energy Summary'!E103</f>
        <v>0</v>
      </c>
      <c r="D103" s="10">
        <f>250</f>
        <v>250</v>
      </c>
      <c r="E103" s="243">
        <f>MISORates!N103</f>
        <v>18.878840211746986</v>
      </c>
      <c r="F103" s="243">
        <f t="array" ref="F103">IF(OR(A103=NERC,WEEKDAY(A103,2)&gt;5),Inputs!$G$21,IF(AND(B103&gt;6,B103&lt;23),Inputs!$E$21,Inputs!$G$21))</f>
        <v>0.24318270547945203</v>
      </c>
      <c r="G103" s="243">
        <f t="array" ref="G103">IF(OR($A103=NERC,WEEKDAY($A103,2)&gt;5),Inputs!$G$23,IF(AND($B103&gt;6,$B103&lt;23),Inputs!$E$23,Inputs!$G$23))</f>
        <v>0.15975630136986302</v>
      </c>
      <c r="H103" s="243">
        <f t="array" ref="H103">IF(OR($A103=NERC,WEEKDAY($A103,2)&gt;5),Inputs!$G$25,IF(AND($B103&gt;6,$B103&lt;23),Inputs!$E$25,Inputs!$G$25))</f>
        <v>1.7793149429223745</v>
      </c>
      <c r="I103" s="243">
        <f>Inputs!$B$27</f>
        <v>5.3100000000000001E-2</v>
      </c>
      <c r="J103" s="243">
        <f>Inputs!$B$29</f>
        <v>6.6799999999999998E-2</v>
      </c>
      <c r="K103" s="243">
        <f>Inputs!$B$31</f>
        <v>4.5600000000000002E-2</v>
      </c>
      <c r="L103" s="243">
        <f t="array" ref="L103">IF(OR($A103=NERC,WEEKDAY($A103,2)&gt;5),Inputs!$G$33,IF(AND($B103&gt;6,$B103&lt;23),Inputs!$E$33,Inputs!$G$33))</f>
        <v>1.2294977168949772E-3</v>
      </c>
      <c r="M103" s="246">
        <f t="shared" si="7"/>
        <v>254.69796689497716</v>
      </c>
      <c r="N103" s="249">
        <f t="shared" si="8"/>
        <v>0</v>
      </c>
    </row>
    <row r="104" spans="1:14" x14ac:dyDescent="0.25">
      <c r="A104" s="19">
        <f t="shared" si="10"/>
        <v>41613</v>
      </c>
      <c r="B104" s="7">
        <f t="shared" si="11"/>
        <v>5</v>
      </c>
      <c r="C104" s="237">
        <f>'Energy Summary'!E104</f>
        <v>0</v>
      </c>
      <c r="D104" s="10">
        <f>250</f>
        <v>250</v>
      </c>
      <c r="E104" s="243">
        <f>MISORates!N104</f>
        <v>22.141620055746834</v>
      </c>
      <c r="F104" s="243">
        <f t="array" ref="F104">IF(OR(A104=NERC,WEEKDAY(A104,2)&gt;5),Inputs!$G$21,IF(AND(B104&gt;6,B104&lt;23),Inputs!$E$21,Inputs!$G$21))</f>
        <v>0.24318270547945203</v>
      </c>
      <c r="G104" s="243">
        <f t="array" ref="G104">IF(OR($A104=NERC,WEEKDAY($A104,2)&gt;5),Inputs!$G$23,IF(AND($B104&gt;6,$B104&lt;23),Inputs!$E$23,Inputs!$G$23))</f>
        <v>0.15975630136986302</v>
      </c>
      <c r="H104" s="243">
        <f t="array" ref="H104">IF(OR($A104=NERC,WEEKDAY($A104,2)&gt;5),Inputs!$G$25,IF(AND($B104&gt;6,$B104&lt;23),Inputs!$E$25,Inputs!$G$25))</f>
        <v>1.7793149429223745</v>
      </c>
      <c r="I104" s="243">
        <f>Inputs!$B$27</f>
        <v>5.3100000000000001E-2</v>
      </c>
      <c r="J104" s="243">
        <f>Inputs!$B$29</f>
        <v>6.6799999999999998E-2</v>
      </c>
      <c r="K104" s="243">
        <f>Inputs!$B$31</f>
        <v>4.5600000000000002E-2</v>
      </c>
      <c r="L104" s="243">
        <f t="array" ref="L104">IF(OR($A104=NERC,WEEKDAY($A104,2)&gt;5),Inputs!$G$33,IF(AND($B104&gt;6,$B104&lt;23),Inputs!$E$33,Inputs!$G$33))</f>
        <v>1.2294977168949772E-3</v>
      </c>
      <c r="M104" s="246">
        <f t="shared" si="7"/>
        <v>254.69796689497716</v>
      </c>
      <c r="N104" s="249">
        <f t="shared" si="8"/>
        <v>0</v>
      </c>
    </row>
    <row r="105" spans="1:14" x14ac:dyDescent="0.25">
      <c r="A105" s="19">
        <f t="shared" si="10"/>
        <v>41613</v>
      </c>
      <c r="B105" s="7">
        <f t="shared" si="11"/>
        <v>6</v>
      </c>
      <c r="C105" s="237">
        <f>'Energy Summary'!E105</f>
        <v>0</v>
      </c>
      <c r="D105" s="10">
        <f>250</f>
        <v>250</v>
      </c>
      <c r="E105" s="243">
        <f>MISORates!N105</f>
        <v>25.549607099918461</v>
      </c>
      <c r="F105" s="243">
        <f t="array" ref="F105">IF(OR(A105=NERC,WEEKDAY(A105,2)&gt;5),Inputs!$G$21,IF(AND(B105&gt;6,B105&lt;23),Inputs!$E$21,Inputs!$G$21))</f>
        <v>0.24318270547945203</v>
      </c>
      <c r="G105" s="243">
        <f t="array" ref="G105">IF(OR($A105=NERC,WEEKDAY($A105,2)&gt;5),Inputs!$G$23,IF(AND($B105&gt;6,$B105&lt;23),Inputs!$E$23,Inputs!$G$23))</f>
        <v>0.15975630136986302</v>
      </c>
      <c r="H105" s="243">
        <f t="array" ref="H105">IF(OR($A105=NERC,WEEKDAY($A105,2)&gt;5),Inputs!$G$25,IF(AND($B105&gt;6,$B105&lt;23),Inputs!$E$25,Inputs!$G$25))</f>
        <v>1.7793149429223745</v>
      </c>
      <c r="I105" s="243">
        <f>Inputs!$B$27</f>
        <v>5.3100000000000001E-2</v>
      </c>
      <c r="J105" s="243">
        <f>Inputs!$B$29</f>
        <v>6.6799999999999998E-2</v>
      </c>
      <c r="K105" s="243">
        <f>Inputs!$B$31</f>
        <v>4.5600000000000002E-2</v>
      </c>
      <c r="L105" s="243">
        <f t="array" ref="L105">IF(OR($A105=NERC,WEEKDAY($A105,2)&gt;5),Inputs!$G$33,IF(AND($B105&gt;6,$B105&lt;23),Inputs!$E$33,Inputs!$G$33))</f>
        <v>1.2294977168949772E-3</v>
      </c>
      <c r="M105" s="246">
        <f t="shared" si="7"/>
        <v>257.11239570710399</v>
      </c>
      <c r="N105" s="249">
        <f t="shared" si="8"/>
        <v>0</v>
      </c>
    </row>
    <row r="106" spans="1:14" x14ac:dyDescent="0.25">
      <c r="A106" s="19">
        <f t="shared" si="10"/>
        <v>41613</v>
      </c>
      <c r="B106" s="7">
        <f t="shared" si="11"/>
        <v>7</v>
      </c>
      <c r="C106" s="237">
        <f>'Energy Summary'!E106</f>
        <v>0</v>
      </c>
      <c r="D106" s="10">
        <f>250</f>
        <v>250</v>
      </c>
      <c r="E106" s="243">
        <f>MISORates!N106</f>
        <v>72.550348853452661</v>
      </c>
      <c r="F106" s="243">
        <f t="array" ref="F106">IF(OR(A106=NERC,WEEKDAY(A106,2)&gt;5),Inputs!$G$21,IF(AND(B106&gt;6,B106&lt;23),Inputs!$E$21,Inputs!$G$21))</f>
        <v>0.51208665865384617</v>
      </c>
      <c r="G106" s="243">
        <f t="array" ref="G106">IF(OR($A106=NERC,WEEKDAY($A106,2)&gt;5),Inputs!$G$23,IF(AND($B106&gt;6,$B106&lt;23),Inputs!$E$23,Inputs!$G$23))</f>
        <v>0.33640990384615388</v>
      </c>
      <c r="H106" s="243">
        <f t="array" ref="H106">IF(OR($A106=NERC,WEEKDAY($A106,2)&gt;5),Inputs!$G$25,IF(AND($B106&gt;6,$B106&lt;23),Inputs!$E$25,Inputs!$G$25))</f>
        <v>3.7468266586538461</v>
      </c>
      <c r="I106" s="243">
        <f>Inputs!$B$27</f>
        <v>5.3100000000000001E-2</v>
      </c>
      <c r="J106" s="243">
        <f>Inputs!$B$29</f>
        <v>6.6799999999999998E-2</v>
      </c>
      <c r="K106" s="243">
        <f>Inputs!$B$31</f>
        <v>4.5600000000000002E-2</v>
      </c>
      <c r="L106" s="243">
        <f t="array" ref="L106">IF(OR($A106=NERC,WEEKDAY($A106,2)&gt;5),Inputs!$G$33,IF(AND($B106&gt;6,$B106&lt;23),Inputs!$E$33,Inputs!$G$33))</f>
        <v>2.5890384615384616E-3</v>
      </c>
      <c r="M106" s="246">
        <f t="shared" si="7"/>
        <v>259.52682451923079</v>
      </c>
      <c r="N106" s="249">
        <f t="shared" si="8"/>
        <v>0</v>
      </c>
    </row>
    <row r="107" spans="1:14" x14ac:dyDescent="0.25">
      <c r="A107" s="19">
        <f t="shared" si="10"/>
        <v>41613</v>
      </c>
      <c r="B107" s="7">
        <f t="shared" si="11"/>
        <v>8</v>
      </c>
      <c r="C107" s="237">
        <f>'Energy Summary'!E107</f>
        <v>0</v>
      </c>
      <c r="D107" s="10">
        <f>250</f>
        <v>250</v>
      </c>
      <c r="E107" s="243">
        <f>MISORates!N107</f>
        <v>43.658112137144371</v>
      </c>
      <c r="F107" s="243">
        <f t="array" ref="F107">IF(OR(A107=NERC,WEEKDAY(A107,2)&gt;5),Inputs!$G$21,IF(AND(B107&gt;6,B107&lt;23),Inputs!$E$21,Inputs!$G$21))</f>
        <v>0.51208665865384617</v>
      </c>
      <c r="G107" s="243">
        <f t="array" ref="G107">IF(OR($A107=NERC,WEEKDAY($A107,2)&gt;5),Inputs!$G$23,IF(AND($B107&gt;6,$B107&lt;23),Inputs!$E$23,Inputs!$G$23))</f>
        <v>0.33640990384615388</v>
      </c>
      <c r="H107" s="243">
        <f t="array" ref="H107">IF(OR($A107=NERC,WEEKDAY($A107,2)&gt;5),Inputs!$G$25,IF(AND($B107&gt;6,$B107&lt;23),Inputs!$E$25,Inputs!$G$25))</f>
        <v>3.7468266586538461</v>
      </c>
      <c r="I107" s="243">
        <f>Inputs!$B$27</f>
        <v>5.3100000000000001E-2</v>
      </c>
      <c r="J107" s="243">
        <f>Inputs!$B$29</f>
        <v>6.6799999999999998E-2</v>
      </c>
      <c r="K107" s="243">
        <f>Inputs!$B$31</f>
        <v>4.5600000000000002E-2</v>
      </c>
      <c r="L107" s="243">
        <f t="array" ref="L107">IF(OR($A107=NERC,WEEKDAY($A107,2)&gt;5),Inputs!$G$33,IF(AND($B107&gt;6,$B107&lt;23),Inputs!$E$33,Inputs!$G$33))</f>
        <v>2.5890384615384616E-3</v>
      </c>
      <c r="M107" s="246">
        <f t="shared" si="7"/>
        <v>259.52682451923079</v>
      </c>
      <c r="N107" s="249">
        <f t="shared" si="8"/>
        <v>0</v>
      </c>
    </row>
    <row r="108" spans="1:14" x14ac:dyDescent="0.25">
      <c r="A108" s="19">
        <f t="shared" si="10"/>
        <v>41613</v>
      </c>
      <c r="B108" s="7">
        <f t="shared" si="11"/>
        <v>9</v>
      </c>
      <c r="C108" s="237">
        <f>'Energy Summary'!E108</f>
        <v>0</v>
      </c>
      <c r="D108" s="10">
        <f>250</f>
        <v>250</v>
      </c>
      <c r="E108" s="243">
        <f>MISORates!N108</f>
        <v>27.559075561064393</v>
      </c>
      <c r="F108" s="243">
        <f t="array" ref="F108">IF(OR(A108=NERC,WEEKDAY(A108,2)&gt;5),Inputs!$G$21,IF(AND(B108&gt;6,B108&lt;23),Inputs!$E$21,Inputs!$G$21))</f>
        <v>0.51208665865384617</v>
      </c>
      <c r="G108" s="243">
        <f t="array" ref="G108">IF(OR($A108=NERC,WEEKDAY($A108,2)&gt;5),Inputs!$G$23,IF(AND($B108&gt;6,$B108&lt;23),Inputs!$E$23,Inputs!$G$23))</f>
        <v>0.33640990384615388</v>
      </c>
      <c r="H108" s="243">
        <f t="array" ref="H108">IF(OR($A108=NERC,WEEKDAY($A108,2)&gt;5),Inputs!$G$25,IF(AND($B108&gt;6,$B108&lt;23),Inputs!$E$25,Inputs!$G$25))</f>
        <v>3.7468266586538461</v>
      </c>
      <c r="I108" s="243">
        <f>Inputs!$B$27</f>
        <v>5.3100000000000001E-2</v>
      </c>
      <c r="J108" s="243">
        <f>Inputs!$B$29</f>
        <v>6.6799999999999998E-2</v>
      </c>
      <c r="K108" s="243">
        <f>Inputs!$B$31</f>
        <v>4.5600000000000002E-2</v>
      </c>
      <c r="L108" s="243">
        <f t="array" ref="L108">IF(OR($A108=NERC,WEEKDAY($A108,2)&gt;5),Inputs!$G$33,IF(AND($B108&gt;6,$B108&lt;23),Inputs!$E$33,Inputs!$G$33))</f>
        <v>2.5890384615384616E-3</v>
      </c>
      <c r="M108" s="246">
        <f t="shared" si="7"/>
        <v>259.52682451923079</v>
      </c>
      <c r="N108" s="249">
        <f t="shared" si="8"/>
        <v>0</v>
      </c>
    </row>
    <row r="109" spans="1:14" x14ac:dyDescent="0.25">
      <c r="A109" s="19">
        <f t="shared" si="10"/>
        <v>41613</v>
      </c>
      <c r="B109" s="7">
        <f t="shared" ref="B109:B124" si="12">B85</f>
        <v>10</v>
      </c>
      <c r="C109" s="237">
        <f>'Energy Summary'!E109</f>
        <v>0</v>
      </c>
      <c r="D109" s="10">
        <f>250</f>
        <v>250</v>
      </c>
      <c r="E109" s="243">
        <f>MISORates!N109</f>
        <v>32.64513886181431</v>
      </c>
      <c r="F109" s="243">
        <f t="array" ref="F109">IF(OR(A109=NERC,WEEKDAY(A109,2)&gt;5),Inputs!$G$21,IF(AND(B109&gt;6,B109&lt;23),Inputs!$E$21,Inputs!$G$21))</f>
        <v>0.51208665865384617</v>
      </c>
      <c r="G109" s="243">
        <f t="array" ref="G109">IF(OR($A109=NERC,WEEKDAY($A109,2)&gt;5),Inputs!$G$23,IF(AND($B109&gt;6,$B109&lt;23),Inputs!$E$23,Inputs!$G$23))</f>
        <v>0.33640990384615388</v>
      </c>
      <c r="H109" s="243">
        <f t="array" ref="H109">IF(OR($A109=NERC,WEEKDAY($A109,2)&gt;5),Inputs!$G$25,IF(AND($B109&gt;6,$B109&lt;23),Inputs!$E$25,Inputs!$G$25))</f>
        <v>3.7468266586538461</v>
      </c>
      <c r="I109" s="243">
        <f>Inputs!$B$27</f>
        <v>5.3100000000000001E-2</v>
      </c>
      <c r="J109" s="243">
        <f>Inputs!$B$29</f>
        <v>6.6799999999999998E-2</v>
      </c>
      <c r="K109" s="243">
        <f>Inputs!$B$31</f>
        <v>4.5600000000000002E-2</v>
      </c>
      <c r="L109" s="243">
        <f t="array" ref="L109">IF(OR($A109=NERC,WEEKDAY($A109,2)&gt;5),Inputs!$G$33,IF(AND($B109&gt;6,$B109&lt;23),Inputs!$E$33,Inputs!$G$33))</f>
        <v>2.5890384615384616E-3</v>
      </c>
      <c r="M109" s="246">
        <f t="shared" si="7"/>
        <v>259.52682451923079</v>
      </c>
      <c r="N109" s="249">
        <f t="shared" si="8"/>
        <v>0</v>
      </c>
    </row>
    <row r="110" spans="1:14" x14ac:dyDescent="0.25">
      <c r="A110" s="19">
        <f t="shared" si="10"/>
        <v>41613</v>
      </c>
      <c r="B110" s="7">
        <f t="shared" si="12"/>
        <v>11</v>
      </c>
      <c r="C110" s="237">
        <f>'Energy Summary'!E110</f>
        <v>0</v>
      </c>
      <c r="D110" s="10">
        <f>250</f>
        <v>250</v>
      </c>
      <c r="E110" s="243">
        <f>MISORates!N110</f>
        <v>32.580499531901339</v>
      </c>
      <c r="F110" s="243">
        <f t="array" ref="F110">IF(OR(A110=NERC,WEEKDAY(A110,2)&gt;5),Inputs!$G$21,IF(AND(B110&gt;6,B110&lt;23),Inputs!$E$21,Inputs!$G$21))</f>
        <v>0.51208665865384617</v>
      </c>
      <c r="G110" s="243">
        <f t="array" ref="G110">IF(OR($A110=NERC,WEEKDAY($A110,2)&gt;5),Inputs!$G$23,IF(AND($B110&gt;6,$B110&lt;23),Inputs!$E$23,Inputs!$G$23))</f>
        <v>0.33640990384615388</v>
      </c>
      <c r="H110" s="243">
        <f t="array" ref="H110">IF(OR($A110=NERC,WEEKDAY($A110,2)&gt;5),Inputs!$G$25,IF(AND($B110&gt;6,$B110&lt;23),Inputs!$E$25,Inputs!$G$25))</f>
        <v>3.7468266586538461</v>
      </c>
      <c r="I110" s="243">
        <f>Inputs!$B$27</f>
        <v>5.3100000000000001E-2</v>
      </c>
      <c r="J110" s="243">
        <f>Inputs!$B$29</f>
        <v>6.6799999999999998E-2</v>
      </c>
      <c r="K110" s="243">
        <f>Inputs!$B$31</f>
        <v>4.5600000000000002E-2</v>
      </c>
      <c r="L110" s="243">
        <f t="array" ref="L110">IF(OR($A110=NERC,WEEKDAY($A110,2)&gt;5),Inputs!$G$33,IF(AND($B110&gt;6,$B110&lt;23),Inputs!$E$33,Inputs!$G$33))</f>
        <v>2.5890384615384616E-3</v>
      </c>
      <c r="M110" s="246">
        <f t="shared" si="7"/>
        <v>259.52682451923079</v>
      </c>
      <c r="N110" s="249">
        <f t="shared" si="8"/>
        <v>0</v>
      </c>
    </row>
    <row r="111" spans="1:14" x14ac:dyDescent="0.25">
      <c r="A111" s="19">
        <f t="shared" si="10"/>
        <v>41613</v>
      </c>
      <c r="B111" s="7">
        <f t="shared" si="12"/>
        <v>12</v>
      </c>
      <c r="C111" s="237">
        <f>'Energy Summary'!E111</f>
        <v>0</v>
      </c>
      <c r="D111" s="10">
        <f>250</f>
        <v>250</v>
      </c>
      <c r="E111" s="243">
        <f>MISORates!N111</f>
        <v>39.121772454100622</v>
      </c>
      <c r="F111" s="243">
        <f t="array" ref="F111">IF(OR(A111=NERC,WEEKDAY(A111,2)&gt;5),Inputs!$G$21,IF(AND(B111&gt;6,B111&lt;23),Inputs!$E$21,Inputs!$G$21))</f>
        <v>0.51208665865384617</v>
      </c>
      <c r="G111" s="243">
        <f t="array" ref="G111">IF(OR($A111=NERC,WEEKDAY($A111,2)&gt;5),Inputs!$G$23,IF(AND($B111&gt;6,$B111&lt;23),Inputs!$E$23,Inputs!$G$23))</f>
        <v>0.33640990384615388</v>
      </c>
      <c r="H111" s="243">
        <f t="array" ref="H111">IF(OR($A111=NERC,WEEKDAY($A111,2)&gt;5),Inputs!$G$25,IF(AND($B111&gt;6,$B111&lt;23),Inputs!$E$25,Inputs!$G$25))</f>
        <v>3.7468266586538461</v>
      </c>
      <c r="I111" s="243">
        <f>Inputs!$B$27</f>
        <v>5.3100000000000001E-2</v>
      </c>
      <c r="J111" s="243">
        <f>Inputs!$B$29</f>
        <v>6.6799999999999998E-2</v>
      </c>
      <c r="K111" s="243">
        <f>Inputs!$B$31</f>
        <v>4.5600000000000002E-2</v>
      </c>
      <c r="L111" s="243">
        <f t="array" ref="L111">IF(OR($A111=NERC,WEEKDAY($A111,2)&gt;5),Inputs!$G$33,IF(AND($B111&gt;6,$B111&lt;23),Inputs!$E$33,Inputs!$G$33))</f>
        <v>2.5890384615384616E-3</v>
      </c>
      <c r="M111" s="246">
        <f t="shared" si="7"/>
        <v>259.52682451923079</v>
      </c>
      <c r="N111" s="249">
        <f t="shared" si="8"/>
        <v>0</v>
      </c>
    </row>
    <row r="112" spans="1:14" x14ac:dyDescent="0.25">
      <c r="A112" s="19">
        <f t="shared" si="10"/>
        <v>41613</v>
      </c>
      <c r="B112" s="7">
        <f t="shared" si="12"/>
        <v>13</v>
      </c>
      <c r="C112" s="237">
        <f>'Energy Summary'!E112</f>
        <v>0</v>
      </c>
      <c r="D112" s="10">
        <f>250</f>
        <v>250</v>
      </c>
      <c r="E112" s="243">
        <f>MISORates!N112</f>
        <v>29.692143110829999</v>
      </c>
      <c r="F112" s="243">
        <f t="array" ref="F112">IF(OR(A112=NERC,WEEKDAY(A112,2)&gt;5),Inputs!$G$21,IF(AND(B112&gt;6,B112&lt;23),Inputs!$E$21,Inputs!$G$21))</f>
        <v>0.51208665865384617</v>
      </c>
      <c r="G112" s="243">
        <f t="array" ref="G112">IF(OR($A112=NERC,WEEKDAY($A112,2)&gt;5),Inputs!$G$23,IF(AND($B112&gt;6,$B112&lt;23),Inputs!$E$23,Inputs!$G$23))</f>
        <v>0.33640990384615388</v>
      </c>
      <c r="H112" s="243">
        <f t="array" ref="H112">IF(OR($A112=NERC,WEEKDAY($A112,2)&gt;5),Inputs!$G$25,IF(AND($B112&gt;6,$B112&lt;23),Inputs!$E$25,Inputs!$G$25))</f>
        <v>3.7468266586538461</v>
      </c>
      <c r="I112" s="243">
        <f>Inputs!$B$27</f>
        <v>5.3100000000000001E-2</v>
      </c>
      <c r="J112" s="243">
        <f>Inputs!$B$29</f>
        <v>6.6799999999999998E-2</v>
      </c>
      <c r="K112" s="243">
        <f>Inputs!$B$31</f>
        <v>4.5600000000000002E-2</v>
      </c>
      <c r="L112" s="243">
        <f t="array" ref="L112">IF(OR($A112=NERC,WEEKDAY($A112,2)&gt;5),Inputs!$G$33,IF(AND($B112&gt;6,$B112&lt;23),Inputs!$E$33,Inputs!$G$33))</f>
        <v>2.5890384615384616E-3</v>
      </c>
      <c r="M112" s="246">
        <f t="shared" si="7"/>
        <v>259.52682451923079</v>
      </c>
      <c r="N112" s="249">
        <f t="shared" si="8"/>
        <v>0</v>
      </c>
    </row>
    <row r="113" spans="1:14" x14ac:dyDescent="0.25">
      <c r="A113" s="19">
        <f t="shared" si="10"/>
        <v>41613</v>
      </c>
      <c r="B113" s="7">
        <f t="shared" si="12"/>
        <v>14</v>
      </c>
      <c r="C113" s="237">
        <f>'Energy Summary'!E113</f>
        <v>0</v>
      </c>
      <c r="D113" s="10">
        <f>250</f>
        <v>250</v>
      </c>
      <c r="E113" s="243">
        <f>MISORates!N113</f>
        <v>28.076184611484376</v>
      </c>
      <c r="F113" s="243">
        <f t="array" ref="F113">IF(OR(A113=NERC,WEEKDAY(A113,2)&gt;5),Inputs!$G$21,IF(AND(B113&gt;6,B113&lt;23),Inputs!$E$21,Inputs!$G$21))</f>
        <v>0.51208665865384617</v>
      </c>
      <c r="G113" s="243">
        <f t="array" ref="G113">IF(OR($A113=NERC,WEEKDAY($A113,2)&gt;5),Inputs!$G$23,IF(AND($B113&gt;6,$B113&lt;23),Inputs!$E$23,Inputs!$G$23))</f>
        <v>0.33640990384615388</v>
      </c>
      <c r="H113" s="243">
        <f t="array" ref="H113">IF(OR($A113=NERC,WEEKDAY($A113,2)&gt;5),Inputs!$G$25,IF(AND($B113&gt;6,$B113&lt;23),Inputs!$E$25,Inputs!$G$25))</f>
        <v>3.7468266586538461</v>
      </c>
      <c r="I113" s="243">
        <f>Inputs!$B$27</f>
        <v>5.3100000000000001E-2</v>
      </c>
      <c r="J113" s="243">
        <f>Inputs!$B$29</f>
        <v>6.6799999999999998E-2</v>
      </c>
      <c r="K113" s="243">
        <f>Inputs!$B$31</f>
        <v>4.5600000000000002E-2</v>
      </c>
      <c r="L113" s="243">
        <f t="array" ref="L113">IF(OR($A113=NERC,WEEKDAY($A113,2)&gt;5),Inputs!$G$33,IF(AND($B113&gt;6,$B113&lt;23),Inputs!$E$33,Inputs!$G$33))</f>
        <v>2.5890384615384616E-3</v>
      </c>
      <c r="M113" s="246">
        <f t="shared" si="7"/>
        <v>259.52682451923079</v>
      </c>
      <c r="N113" s="249">
        <f t="shared" si="8"/>
        <v>0</v>
      </c>
    </row>
    <row r="114" spans="1:14" x14ac:dyDescent="0.25">
      <c r="A114" s="19">
        <f t="shared" si="10"/>
        <v>41613</v>
      </c>
      <c r="B114" s="7">
        <f t="shared" si="12"/>
        <v>15</v>
      </c>
      <c r="C114" s="237">
        <f>'Energy Summary'!E114</f>
        <v>0</v>
      </c>
      <c r="D114" s="10">
        <f>250</f>
        <v>250</v>
      </c>
      <c r="E114" s="243">
        <f>MISORates!N114</f>
        <v>28.570809575616504</v>
      </c>
      <c r="F114" s="243">
        <f t="array" ref="F114">IF(OR(A114=NERC,WEEKDAY(A114,2)&gt;5),Inputs!$G$21,IF(AND(B114&gt;6,B114&lt;23),Inputs!$E$21,Inputs!$G$21))</f>
        <v>0.51208665865384617</v>
      </c>
      <c r="G114" s="243">
        <f t="array" ref="G114">IF(OR($A114=NERC,WEEKDAY($A114,2)&gt;5),Inputs!$G$23,IF(AND($B114&gt;6,$B114&lt;23),Inputs!$E$23,Inputs!$G$23))</f>
        <v>0.33640990384615388</v>
      </c>
      <c r="H114" s="243">
        <f t="array" ref="H114">IF(OR($A114=NERC,WEEKDAY($A114,2)&gt;5),Inputs!$G$25,IF(AND($B114&gt;6,$B114&lt;23),Inputs!$E$25,Inputs!$G$25))</f>
        <v>3.7468266586538461</v>
      </c>
      <c r="I114" s="243">
        <f>Inputs!$B$27</f>
        <v>5.3100000000000001E-2</v>
      </c>
      <c r="J114" s="243">
        <f>Inputs!$B$29</f>
        <v>6.6799999999999998E-2</v>
      </c>
      <c r="K114" s="243">
        <f>Inputs!$B$31</f>
        <v>4.5600000000000002E-2</v>
      </c>
      <c r="L114" s="243">
        <f t="array" ref="L114">IF(OR($A114=NERC,WEEKDAY($A114,2)&gt;5),Inputs!$G$33,IF(AND($B114&gt;6,$B114&lt;23),Inputs!$E$33,Inputs!$G$33))</f>
        <v>2.5890384615384616E-3</v>
      </c>
      <c r="M114" s="246">
        <f t="shared" si="7"/>
        <v>259.52682451923079</v>
      </c>
      <c r="N114" s="249">
        <f t="shared" si="8"/>
        <v>0</v>
      </c>
    </row>
    <row r="115" spans="1:14" x14ac:dyDescent="0.25">
      <c r="A115" s="19">
        <f t="shared" si="10"/>
        <v>41613</v>
      </c>
      <c r="B115" s="7">
        <f t="shared" si="12"/>
        <v>16</v>
      </c>
      <c r="C115" s="237">
        <f>'Energy Summary'!E115</f>
        <v>0</v>
      </c>
      <c r="D115" s="10">
        <f>250</f>
        <v>250</v>
      </c>
      <c r="E115" s="243">
        <f>MISORates!N115</f>
        <v>28.520573925561717</v>
      </c>
      <c r="F115" s="243">
        <f t="array" ref="F115">IF(OR(A115=NERC,WEEKDAY(A115,2)&gt;5),Inputs!$G$21,IF(AND(B115&gt;6,B115&lt;23),Inputs!$E$21,Inputs!$G$21))</f>
        <v>0.51208665865384617</v>
      </c>
      <c r="G115" s="243">
        <f t="array" ref="G115">IF(OR($A115=NERC,WEEKDAY($A115,2)&gt;5),Inputs!$G$23,IF(AND($B115&gt;6,$B115&lt;23),Inputs!$E$23,Inputs!$G$23))</f>
        <v>0.33640990384615388</v>
      </c>
      <c r="H115" s="243">
        <f t="array" ref="H115">IF(OR($A115=NERC,WEEKDAY($A115,2)&gt;5),Inputs!$G$25,IF(AND($B115&gt;6,$B115&lt;23),Inputs!$E$25,Inputs!$G$25))</f>
        <v>3.7468266586538461</v>
      </c>
      <c r="I115" s="243">
        <f>Inputs!$B$27</f>
        <v>5.3100000000000001E-2</v>
      </c>
      <c r="J115" s="243">
        <f>Inputs!$B$29</f>
        <v>6.6799999999999998E-2</v>
      </c>
      <c r="K115" s="243">
        <f>Inputs!$B$31</f>
        <v>4.5600000000000002E-2</v>
      </c>
      <c r="L115" s="243">
        <f t="array" ref="L115">IF(OR($A115=NERC,WEEKDAY($A115,2)&gt;5),Inputs!$G$33,IF(AND($B115&gt;6,$B115&lt;23),Inputs!$E$33,Inputs!$G$33))</f>
        <v>2.5890384615384616E-3</v>
      </c>
      <c r="M115" s="246">
        <f t="shared" si="7"/>
        <v>259.52682451923079</v>
      </c>
      <c r="N115" s="249">
        <f t="shared" si="8"/>
        <v>0</v>
      </c>
    </row>
    <row r="116" spans="1:14" x14ac:dyDescent="0.25">
      <c r="A116" s="19">
        <f t="shared" si="10"/>
        <v>41613</v>
      </c>
      <c r="B116" s="7">
        <f t="shared" si="12"/>
        <v>17</v>
      </c>
      <c r="C116" s="237">
        <f>'Energy Summary'!E116</f>
        <v>0</v>
      </c>
      <c r="D116" s="10">
        <f>250</f>
        <v>250</v>
      </c>
      <c r="E116" s="243">
        <f>MISORates!N116</f>
        <v>30.156927830718018</v>
      </c>
      <c r="F116" s="243">
        <f t="array" ref="F116">IF(OR(A116=NERC,WEEKDAY(A116,2)&gt;5),Inputs!$G$21,IF(AND(B116&gt;6,B116&lt;23),Inputs!$E$21,Inputs!$G$21))</f>
        <v>0.51208665865384617</v>
      </c>
      <c r="G116" s="243">
        <f t="array" ref="G116">IF(OR($A116=NERC,WEEKDAY($A116,2)&gt;5),Inputs!$G$23,IF(AND($B116&gt;6,$B116&lt;23),Inputs!$E$23,Inputs!$G$23))</f>
        <v>0.33640990384615388</v>
      </c>
      <c r="H116" s="243">
        <f t="array" ref="H116">IF(OR($A116=NERC,WEEKDAY($A116,2)&gt;5),Inputs!$G$25,IF(AND($B116&gt;6,$B116&lt;23),Inputs!$E$25,Inputs!$G$25))</f>
        <v>3.7468266586538461</v>
      </c>
      <c r="I116" s="243">
        <f>Inputs!$B$27</f>
        <v>5.3100000000000001E-2</v>
      </c>
      <c r="J116" s="243">
        <f>Inputs!$B$29</f>
        <v>6.6799999999999998E-2</v>
      </c>
      <c r="K116" s="243">
        <f>Inputs!$B$31</f>
        <v>4.5600000000000002E-2</v>
      </c>
      <c r="L116" s="243">
        <f t="array" ref="L116">IF(OR($A116=NERC,WEEKDAY($A116,2)&gt;5),Inputs!$G$33,IF(AND($B116&gt;6,$B116&lt;23),Inputs!$E$33,Inputs!$G$33))</f>
        <v>2.5890384615384616E-3</v>
      </c>
      <c r="M116" s="246">
        <f t="shared" si="7"/>
        <v>259.52682451923079</v>
      </c>
      <c r="N116" s="249">
        <f t="shared" si="8"/>
        <v>0</v>
      </c>
    </row>
    <row r="117" spans="1:14" x14ac:dyDescent="0.25">
      <c r="A117" s="19">
        <f t="shared" si="10"/>
        <v>41613</v>
      </c>
      <c r="B117" s="7">
        <f t="shared" si="12"/>
        <v>18</v>
      </c>
      <c r="C117" s="237">
        <f>'Energy Summary'!E117</f>
        <v>0</v>
      </c>
      <c r="D117" s="10">
        <f>250</f>
        <v>250</v>
      </c>
      <c r="E117" s="243">
        <f>MISORates!N117</f>
        <v>35.507583265087156</v>
      </c>
      <c r="F117" s="243">
        <f t="array" ref="F117">IF(OR(A117=NERC,WEEKDAY(A117,2)&gt;5),Inputs!$G$21,IF(AND(B117&gt;6,B117&lt;23),Inputs!$E$21,Inputs!$G$21))</f>
        <v>0.51208665865384617</v>
      </c>
      <c r="G117" s="243">
        <f t="array" ref="G117">IF(OR($A117=NERC,WEEKDAY($A117,2)&gt;5),Inputs!$G$23,IF(AND($B117&gt;6,$B117&lt;23),Inputs!$E$23,Inputs!$G$23))</f>
        <v>0.33640990384615388</v>
      </c>
      <c r="H117" s="243">
        <f t="array" ref="H117">IF(OR($A117=NERC,WEEKDAY($A117,2)&gt;5),Inputs!$G$25,IF(AND($B117&gt;6,$B117&lt;23),Inputs!$E$25,Inputs!$G$25))</f>
        <v>3.7468266586538461</v>
      </c>
      <c r="I117" s="243">
        <f>Inputs!$B$27</f>
        <v>5.3100000000000001E-2</v>
      </c>
      <c r="J117" s="243">
        <f>Inputs!$B$29</f>
        <v>6.6799999999999998E-2</v>
      </c>
      <c r="K117" s="243">
        <f>Inputs!$B$31</f>
        <v>4.5600000000000002E-2</v>
      </c>
      <c r="L117" s="243">
        <f t="array" ref="L117">IF(OR($A117=NERC,WEEKDAY($A117,2)&gt;5),Inputs!$G$33,IF(AND($B117&gt;6,$B117&lt;23),Inputs!$E$33,Inputs!$G$33))</f>
        <v>2.5890384615384616E-3</v>
      </c>
      <c r="M117" s="246">
        <f t="shared" si="7"/>
        <v>259.52682451923079</v>
      </c>
      <c r="N117" s="249">
        <f t="shared" si="8"/>
        <v>0</v>
      </c>
    </row>
    <row r="118" spans="1:14" x14ac:dyDescent="0.25">
      <c r="A118" s="19">
        <f t="shared" si="10"/>
        <v>41613</v>
      </c>
      <c r="B118" s="7">
        <f t="shared" si="12"/>
        <v>19</v>
      </c>
      <c r="C118" s="237">
        <f>'Energy Summary'!E118</f>
        <v>0</v>
      </c>
      <c r="D118" s="10">
        <f>250</f>
        <v>250</v>
      </c>
      <c r="E118" s="243">
        <f>MISORates!N118</f>
        <v>44.648417640676975</v>
      </c>
      <c r="F118" s="243">
        <f t="array" ref="F118">IF(OR(A118=NERC,WEEKDAY(A118,2)&gt;5),Inputs!$G$21,IF(AND(B118&gt;6,B118&lt;23),Inputs!$E$21,Inputs!$G$21))</f>
        <v>0.51208665865384617</v>
      </c>
      <c r="G118" s="243">
        <f t="array" ref="G118">IF(OR($A118=NERC,WEEKDAY($A118,2)&gt;5),Inputs!$G$23,IF(AND($B118&gt;6,$B118&lt;23),Inputs!$E$23,Inputs!$G$23))</f>
        <v>0.33640990384615388</v>
      </c>
      <c r="H118" s="243">
        <f t="array" ref="H118">IF(OR($A118=NERC,WEEKDAY($A118,2)&gt;5),Inputs!$G$25,IF(AND($B118&gt;6,$B118&lt;23),Inputs!$E$25,Inputs!$G$25))</f>
        <v>3.7468266586538461</v>
      </c>
      <c r="I118" s="243">
        <f>Inputs!$B$27</f>
        <v>5.3100000000000001E-2</v>
      </c>
      <c r="J118" s="243">
        <f>Inputs!$B$29</f>
        <v>6.6799999999999998E-2</v>
      </c>
      <c r="K118" s="243">
        <f>Inputs!$B$31</f>
        <v>4.5600000000000002E-2</v>
      </c>
      <c r="L118" s="243">
        <f t="array" ref="L118">IF(OR($A118=NERC,WEEKDAY($A118,2)&gt;5),Inputs!$G$33,IF(AND($B118&gt;6,$B118&lt;23),Inputs!$E$33,Inputs!$G$33))</f>
        <v>2.5890384615384616E-3</v>
      </c>
      <c r="M118" s="246">
        <f t="shared" si="7"/>
        <v>259.52682451923079</v>
      </c>
      <c r="N118" s="249">
        <f t="shared" si="8"/>
        <v>0</v>
      </c>
    </row>
    <row r="119" spans="1:14" x14ac:dyDescent="0.25">
      <c r="A119" s="19">
        <f t="shared" si="10"/>
        <v>41613</v>
      </c>
      <c r="B119" s="7">
        <f t="shared" si="12"/>
        <v>20</v>
      </c>
      <c r="C119" s="237">
        <f>'Energy Summary'!E119</f>
        <v>0</v>
      </c>
      <c r="D119" s="10">
        <f>250</f>
        <v>250</v>
      </c>
      <c r="E119" s="243">
        <f>MISORates!N119</f>
        <v>36.448943958268138</v>
      </c>
      <c r="F119" s="243">
        <f t="array" ref="F119">IF(OR(A119=NERC,WEEKDAY(A119,2)&gt;5),Inputs!$G$21,IF(AND(B119&gt;6,B119&lt;23),Inputs!$E$21,Inputs!$G$21))</f>
        <v>0.51208665865384617</v>
      </c>
      <c r="G119" s="243">
        <f t="array" ref="G119">IF(OR($A119=NERC,WEEKDAY($A119,2)&gt;5),Inputs!$G$23,IF(AND($B119&gt;6,$B119&lt;23),Inputs!$E$23,Inputs!$G$23))</f>
        <v>0.33640990384615388</v>
      </c>
      <c r="H119" s="243">
        <f t="array" ref="H119">IF(OR($A119=NERC,WEEKDAY($A119,2)&gt;5),Inputs!$G$25,IF(AND($B119&gt;6,$B119&lt;23),Inputs!$E$25,Inputs!$G$25))</f>
        <v>3.7468266586538461</v>
      </c>
      <c r="I119" s="243">
        <f>Inputs!$B$27</f>
        <v>5.3100000000000001E-2</v>
      </c>
      <c r="J119" s="243">
        <f>Inputs!$B$29</f>
        <v>6.6799999999999998E-2</v>
      </c>
      <c r="K119" s="243">
        <f>Inputs!$B$31</f>
        <v>4.5600000000000002E-2</v>
      </c>
      <c r="L119" s="243">
        <f t="array" ref="L119">IF(OR($A119=NERC,WEEKDAY($A119,2)&gt;5),Inputs!$G$33,IF(AND($B119&gt;6,$B119&lt;23),Inputs!$E$33,Inputs!$G$33))</f>
        <v>2.5890384615384616E-3</v>
      </c>
      <c r="M119" s="246">
        <f t="shared" si="7"/>
        <v>259.52682451923079</v>
      </c>
      <c r="N119" s="249">
        <f t="shared" si="8"/>
        <v>0</v>
      </c>
    </row>
    <row r="120" spans="1:14" x14ac:dyDescent="0.25">
      <c r="A120" s="19">
        <f t="shared" si="10"/>
        <v>41613</v>
      </c>
      <c r="B120" s="7">
        <f t="shared" si="12"/>
        <v>21</v>
      </c>
      <c r="C120" s="237">
        <f>'Energy Summary'!E120</f>
        <v>0</v>
      </c>
      <c r="D120" s="10">
        <f>250</f>
        <v>250</v>
      </c>
      <c r="E120" s="243">
        <f>MISORates!N120</f>
        <v>34.210610738382115</v>
      </c>
      <c r="F120" s="243">
        <f t="array" ref="F120">IF(OR(A120=NERC,WEEKDAY(A120,2)&gt;5),Inputs!$G$21,IF(AND(B120&gt;6,B120&lt;23),Inputs!$E$21,Inputs!$G$21))</f>
        <v>0.51208665865384617</v>
      </c>
      <c r="G120" s="243">
        <f t="array" ref="G120">IF(OR($A120=NERC,WEEKDAY($A120,2)&gt;5),Inputs!$G$23,IF(AND($B120&gt;6,$B120&lt;23),Inputs!$E$23,Inputs!$G$23))</f>
        <v>0.33640990384615388</v>
      </c>
      <c r="H120" s="243">
        <f t="array" ref="H120">IF(OR($A120=NERC,WEEKDAY($A120,2)&gt;5),Inputs!$G$25,IF(AND($B120&gt;6,$B120&lt;23),Inputs!$E$25,Inputs!$G$25))</f>
        <v>3.7468266586538461</v>
      </c>
      <c r="I120" s="243">
        <f>Inputs!$B$27</f>
        <v>5.3100000000000001E-2</v>
      </c>
      <c r="J120" s="243">
        <f>Inputs!$B$29</f>
        <v>6.6799999999999998E-2</v>
      </c>
      <c r="K120" s="243">
        <f>Inputs!$B$31</f>
        <v>4.5600000000000002E-2</v>
      </c>
      <c r="L120" s="243">
        <f t="array" ref="L120">IF(OR($A120=NERC,WEEKDAY($A120,2)&gt;5),Inputs!$G$33,IF(AND($B120&gt;6,$B120&lt;23),Inputs!$E$33,Inputs!$G$33))</f>
        <v>2.5890384615384616E-3</v>
      </c>
      <c r="M120" s="246">
        <f t="shared" si="7"/>
        <v>259.52682451923079</v>
      </c>
      <c r="N120" s="249">
        <f t="shared" si="8"/>
        <v>0</v>
      </c>
    </row>
    <row r="121" spans="1:14" x14ac:dyDescent="0.25">
      <c r="A121" s="19">
        <f t="shared" si="10"/>
        <v>41613</v>
      </c>
      <c r="B121" s="7">
        <f t="shared" si="12"/>
        <v>22</v>
      </c>
      <c r="C121" s="237">
        <f>'Energy Summary'!E121</f>
        <v>0</v>
      </c>
      <c r="D121" s="10">
        <f>250</f>
        <v>250</v>
      </c>
      <c r="E121" s="243">
        <f>MISORates!N121</f>
        <v>35.825016980469783</v>
      </c>
      <c r="F121" s="243">
        <f t="array" ref="F121">IF(OR(A121=NERC,WEEKDAY(A121,2)&gt;5),Inputs!$G$21,IF(AND(B121&gt;6,B121&lt;23),Inputs!$E$21,Inputs!$G$21))</f>
        <v>0.51208665865384617</v>
      </c>
      <c r="G121" s="243">
        <f t="array" ref="G121">IF(OR($A121=NERC,WEEKDAY($A121,2)&gt;5),Inputs!$G$23,IF(AND($B121&gt;6,$B121&lt;23),Inputs!$E$23,Inputs!$G$23))</f>
        <v>0.33640990384615388</v>
      </c>
      <c r="H121" s="243">
        <f t="array" ref="H121">IF(OR($A121=NERC,WEEKDAY($A121,2)&gt;5),Inputs!$G$25,IF(AND($B121&gt;6,$B121&lt;23),Inputs!$E$25,Inputs!$G$25))</f>
        <v>3.7468266586538461</v>
      </c>
      <c r="I121" s="243">
        <f>Inputs!$B$27</f>
        <v>5.3100000000000001E-2</v>
      </c>
      <c r="J121" s="243">
        <f>Inputs!$B$29</f>
        <v>6.6799999999999998E-2</v>
      </c>
      <c r="K121" s="243">
        <f>Inputs!$B$31</f>
        <v>4.5600000000000002E-2</v>
      </c>
      <c r="L121" s="243">
        <f t="array" ref="L121">IF(OR($A121=NERC,WEEKDAY($A121,2)&gt;5),Inputs!$G$33,IF(AND($B121&gt;6,$B121&lt;23),Inputs!$E$33,Inputs!$G$33))</f>
        <v>2.5890384615384616E-3</v>
      </c>
      <c r="M121" s="246">
        <f t="shared" si="7"/>
        <v>257.11239570710399</v>
      </c>
      <c r="N121" s="249">
        <f t="shared" si="8"/>
        <v>0</v>
      </c>
    </row>
    <row r="122" spans="1:14" x14ac:dyDescent="0.25">
      <c r="A122" s="19">
        <f t="shared" si="10"/>
        <v>41613</v>
      </c>
      <c r="B122" s="7">
        <f t="shared" si="12"/>
        <v>23</v>
      </c>
      <c r="C122" s="237">
        <f>'Energy Summary'!E122</f>
        <v>0</v>
      </c>
      <c r="D122" s="10">
        <f>250</f>
        <v>250</v>
      </c>
      <c r="E122" s="243">
        <f>MISORates!N122</f>
        <v>34.510385223248761</v>
      </c>
      <c r="F122" s="243">
        <f t="array" ref="F122">IF(OR(A122=NERC,WEEKDAY(A122,2)&gt;5),Inputs!$G$21,IF(AND(B122&gt;6,B122&lt;23),Inputs!$E$21,Inputs!$G$21))</f>
        <v>0.24318270547945203</v>
      </c>
      <c r="G122" s="243">
        <f t="array" ref="G122">IF(OR($A122=NERC,WEEKDAY($A122,2)&gt;5),Inputs!$G$23,IF(AND($B122&gt;6,$B122&lt;23),Inputs!$E$23,Inputs!$G$23))</f>
        <v>0.15975630136986302</v>
      </c>
      <c r="H122" s="243">
        <f t="array" ref="H122">IF(OR($A122=NERC,WEEKDAY($A122,2)&gt;5),Inputs!$G$25,IF(AND($B122&gt;6,$B122&lt;23),Inputs!$E$25,Inputs!$G$25))</f>
        <v>1.7793149429223745</v>
      </c>
      <c r="I122" s="243">
        <f>Inputs!$B$27</f>
        <v>5.3100000000000001E-2</v>
      </c>
      <c r="J122" s="243">
        <f>Inputs!$B$29</f>
        <v>6.6799999999999998E-2</v>
      </c>
      <c r="K122" s="243">
        <f>Inputs!$B$31</f>
        <v>4.5600000000000002E-2</v>
      </c>
      <c r="L122" s="243">
        <f t="array" ref="L122">IF(OR($A122=NERC,WEEKDAY($A122,2)&gt;5),Inputs!$G$33,IF(AND($B122&gt;6,$B122&lt;23),Inputs!$E$33,Inputs!$G$33))</f>
        <v>1.2294977168949772E-3</v>
      </c>
      <c r="M122" s="246">
        <f t="shared" si="7"/>
        <v>254.69796689497716</v>
      </c>
      <c r="N122" s="249">
        <f t="shared" si="8"/>
        <v>0</v>
      </c>
    </row>
    <row r="123" spans="1:14" x14ac:dyDescent="0.25">
      <c r="A123" s="238">
        <f t="shared" si="10"/>
        <v>41613</v>
      </c>
      <c r="B123" s="239">
        <f t="shared" si="12"/>
        <v>24</v>
      </c>
      <c r="C123" s="237">
        <f>'Energy Summary'!E123</f>
        <v>0</v>
      </c>
      <c r="D123" s="10">
        <f>250</f>
        <v>250</v>
      </c>
      <c r="E123" s="243">
        <f>MISORates!N123</f>
        <v>29.254330039722127</v>
      </c>
      <c r="F123" s="243">
        <f t="array" ref="F123">IF(OR(A123=NERC,WEEKDAY(A123,2)&gt;5),Inputs!$G$21,IF(AND(B123&gt;6,B123&lt;23),Inputs!$E$21,Inputs!$G$21))</f>
        <v>0.24318270547945203</v>
      </c>
      <c r="G123" s="243">
        <f t="array" ref="G123">IF(OR($A123=NERC,WEEKDAY($A123,2)&gt;5),Inputs!$G$23,IF(AND($B123&gt;6,$B123&lt;23),Inputs!$E$23,Inputs!$G$23))</f>
        <v>0.15975630136986302</v>
      </c>
      <c r="H123" s="243">
        <f t="array" ref="H123">IF(OR($A123=NERC,WEEKDAY($A123,2)&gt;5),Inputs!$G$25,IF(AND($B123&gt;6,$B123&lt;23),Inputs!$E$25,Inputs!$G$25))</f>
        <v>1.7793149429223745</v>
      </c>
      <c r="I123" s="243">
        <f>Inputs!$B$27</f>
        <v>5.3100000000000001E-2</v>
      </c>
      <c r="J123" s="243">
        <f>Inputs!$B$29</f>
        <v>6.6799999999999998E-2</v>
      </c>
      <c r="K123" s="243">
        <f>Inputs!$B$31</f>
        <v>4.5600000000000002E-2</v>
      </c>
      <c r="L123" s="243">
        <f t="array" ref="L123">IF(OR($A123=NERC,WEEKDAY($A123,2)&gt;5),Inputs!$G$33,IF(AND($B123&gt;6,$B123&lt;23),Inputs!$E$33,Inputs!$G$33))</f>
        <v>1.2294977168949772E-3</v>
      </c>
      <c r="M123" s="246">
        <f t="shared" si="7"/>
        <v>254.69796689497716</v>
      </c>
      <c r="N123" s="250">
        <f t="shared" si="8"/>
        <v>0</v>
      </c>
    </row>
    <row r="124" spans="1:14" x14ac:dyDescent="0.25">
      <c r="A124" s="19">
        <f t="shared" si="10"/>
        <v>41614</v>
      </c>
      <c r="B124" s="7">
        <f t="shared" si="12"/>
        <v>1</v>
      </c>
      <c r="C124" s="237">
        <f>'Energy Summary'!E124</f>
        <v>0</v>
      </c>
      <c r="D124" s="10">
        <f>250</f>
        <v>250</v>
      </c>
      <c r="E124" s="243">
        <f>MISORates!N124</f>
        <v>27.91348086192642</v>
      </c>
      <c r="F124" s="243">
        <f t="array" ref="F124">IF(OR(A124=NERC,WEEKDAY(A124,2)&gt;5),Inputs!$G$21,IF(AND(B124&gt;6,B124&lt;23),Inputs!$E$21,Inputs!$G$21))</f>
        <v>0.24318270547945203</v>
      </c>
      <c r="G124" s="243">
        <f t="array" ref="G124">IF(OR($A124=NERC,WEEKDAY($A124,2)&gt;5),Inputs!$G$23,IF(AND($B124&gt;6,$B124&lt;23),Inputs!$E$23,Inputs!$G$23))</f>
        <v>0.15975630136986302</v>
      </c>
      <c r="H124" s="243">
        <f t="array" ref="H124">IF(OR($A124=NERC,WEEKDAY($A124,2)&gt;5),Inputs!$G$25,IF(AND($B124&gt;6,$B124&lt;23),Inputs!$E$25,Inputs!$G$25))</f>
        <v>1.7793149429223745</v>
      </c>
      <c r="I124" s="243">
        <f>Inputs!$B$27</f>
        <v>5.3100000000000001E-2</v>
      </c>
      <c r="J124" s="243">
        <f>Inputs!$B$29</f>
        <v>6.6799999999999998E-2</v>
      </c>
      <c r="K124" s="243">
        <f>Inputs!$B$31</f>
        <v>4.5600000000000002E-2</v>
      </c>
      <c r="L124" s="243">
        <f t="array" ref="L124">IF(OR($A124=NERC,WEEKDAY($A124,2)&gt;5),Inputs!$G$33,IF(AND($B124&gt;6,$B124&lt;23),Inputs!$E$33,Inputs!$G$33))</f>
        <v>1.2294977168949772E-3</v>
      </c>
      <c r="M124" s="246">
        <f t="shared" si="7"/>
        <v>254.69796689497716</v>
      </c>
      <c r="N124" s="249">
        <f t="shared" si="8"/>
        <v>0</v>
      </c>
    </row>
    <row r="125" spans="1:14" x14ac:dyDescent="0.25">
      <c r="A125" s="19">
        <f t="shared" si="10"/>
        <v>41614</v>
      </c>
      <c r="B125" s="7">
        <f t="shared" ref="B125:B140" si="13">B101</f>
        <v>2</v>
      </c>
      <c r="C125" s="237">
        <f>'Energy Summary'!E125</f>
        <v>0</v>
      </c>
      <c r="D125" s="10">
        <f>250</f>
        <v>250</v>
      </c>
      <c r="E125" s="243">
        <f>MISORates!N125</f>
        <v>27.006542560844789</v>
      </c>
      <c r="F125" s="243">
        <f t="array" ref="F125">IF(OR(A125=NERC,WEEKDAY(A125,2)&gt;5),Inputs!$G$21,IF(AND(B125&gt;6,B125&lt;23),Inputs!$E$21,Inputs!$G$21))</f>
        <v>0.24318270547945203</v>
      </c>
      <c r="G125" s="243">
        <f t="array" ref="G125">IF(OR($A125=NERC,WEEKDAY($A125,2)&gt;5),Inputs!$G$23,IF(AND($B125&gt;6,$B125&lt;23),Inputs!$E$23,Inputs!$G$23))</f>
        <v>0.15975630136986302</v>
      </c>
      <c r="H125" s="243">
        <f t="array" ref="H125">IF(OR($A125=NERC,WEEKDAY($A125,2)&gt;5),Inputs!$G$25,IF(AND($B125&gt;6,$B125&lt;23),Inputs!$E$25,Inputs!$G$25))</f>
        <v>1.7793149429223745</v>
      </c>
      <c r="I125" s="243">
        <f>Inputs!$B$27</f>
        <v>5.3100000000000001E-2</v>
      </c>
      <c r="J125" s="243">
        <f>Inputs!$B$29</f>
        <v>6.6799999999999998E-2</v>
      </c>
      <c r="K125" s="243">
        <f>Inputs!$B$31</f>
        <v>4.5600000000000002E-2</v>
      </c>
      <c r="L125" s="243">
        <f t="array" ref="L125">IF(OR($A125=NERC,WEEKDAY($A125,2)&gt;5),Inputs!$G$33,IF(AND($B125&gt;6,$B125&lt;23),Inputs!$E$33,Inputs!$G$33))</f>
        <v>1.2294977168949772E-3</v>
      </c>
      <c r="M125" s="246">
        <f t="shared" si="7"/>
        <v>254.69796689497716</v>
      </c>
      <c r="N125" s="249">
        <f t="shared" si="8"/>
        <v>0</v>
      </c>
    </row>
    <row r="126" spans="1:14" x14ac:dyDescent="0.25">
      <c r="A126" s="19">
        <f t="shared" si="10"/>
        <v>41614</v>
      </c>
      <c r="B126" s="7">
        <f t="shared" si="13"/>
        <v>3</v>
      </c>
      <c r="C126" s="237">
        <f>'Energy Summary'!E126</f>
        <v>0</v>
      </c>
      <c r="D126" s="10">
        <f>250</f>
        <v>250</v>
      </c>
      <c r="E126" s="243">
        <f>MISORates!N126</f>
        <v>27.216191419195589</v>
      </c>
      <c r="F126" s="243">
        <f t="array" ref="F126">IF(OR(A126=NERC,WEEKDAY(A126,2)&gt;5),Inputs!$G$21,IF(AND(B126&gt;6,B126&lt;23),Inputs!$E$21,Inputs!$G$21))</f>
        <v>0.24318270547945203</v>
      </c>
      <c r="G126" s="243">
        <f t="array" ref="G126">IF(OR($A126=NERC,WEEKDAY($A126,2)&gt;5),Inputs!$G$23,IF(AND($B126&gt;6,$B126&lt;23),Inputs!$E$23,Inputs!$G$23))</f>
        <v>0.15975630136986302</v>
      </c>
      <c r="H126" s="243">
        <f t="array" ref="H126">IF(OR($A126=NERC,WEEKDAY($A126,2)&gt;5),Inputs!$G$25,IF(AND($B126&gt;6,$B126&lt;23),Inputs!$E$25,Inputs!$G$25))</f>
        <v>1.7793149429223745</v>
      </c>
      <c r="I126" s="243">
        <f>Inputs!$B$27</f>
        <v>5.3100000000000001E-2</v>
      </c>
      <c r="J126" s="243">
        <f>Inputs!$B$29</f>
        <v>6.6799999999999998E-2</v>
      </c>
      <c r="K126" s="243">
        <f>Inputs!$B$31</f>
        <v>4.5600000000000002E-2</v>
      </c>
      <c r="L126" s="243">
        <f t="array" ref="L126">IF(OR($A126=NERC,WEEKDAY($A126,2)&gt;5),Inputs!$G$33,IF(AND($B126&gt;6,$B126&lt;23),Inputs!$E$33,Inputs!$G$33))</f>
        <v>1.2294977168949772E-3</v>
      </c>
      <c r="M126" s="246">
        <f t="shared" si="7"/>
        <v>254.69796689497716</v>
      </c>
      <c r="N126" s="249">
        <f t="shared" si="8"/>
        <v>0</v>
      </c>
    </row>
    <row r="127" spans="1:14" x14ac:dyDescent="0.25">
      <c r="A127" s="19">
        <f t="shared" si="10"/>
        <v>41614</v>
      </c>
      <c r="B127" s="7">
        <f t="shared" si="13"/>
        <v>4</v>
      </c>
      <c r="C127" s="237">
        <f>'Energy Summary'!E127</f>
        <v>0</v>
      </c>
      <c r="D127" s="10">
        <f>250</f>
        <v>250</v>
      </c>
      <c r="E127" s="243">
        <f>MISORates!N127</f>
        <v>26.482119991806155</v>
      </c>
      <c r="F127" s="243">
        <f t="array" ref="F127">IF(OR(A127=NERC,WEEKDAY(A127,2)&gt;5),Inputs!$G$21,IF(AND(B127&gt;6,B127&lt;23),Inputs!$E$21,Inputs!$G$21))</f>
        <v>0.24318270547945203</v>
      </c>
      <c r="G127" s="243">
        <f t="array" ref="G127">IF(OR($A127=NERC,WEEKDAY($A127,2)&gt;5),Inputs!$G$23,IF(AND($B127&gt;6,$B127&lt;23),Inputs!$E$23,Inputs!$G$23))</f>
        <v>0.15975630136986302</v>
      </c>
      <c r="H127" s="243">
        <f t="array" ref="H127">IF(OR($A127=NERC,WEEKDAY($A127,2)&gt;5),Inputs!$G$25,IF(AND($B127&gt;6,$B127&lt;23),Inputs!$E$25,Inputs!$G$25))</f>
        <v>1.7793149429223745</v>
      </c>
      <c r="I127" s="243">
        <f>Inputs!$B$27</f>
        <v>5.3100000000000001E-2</v>
      </c>
      <c r="J127" s="243">
        <f>Inputs!$B$29</f>
        <v>6.6799999999999998E-2</v>
      </c>
      <c r="K127" s="243">
        <f>Inputs!$B$31</f>
        <v>4.5600000000000002E-2</v>
      </c>
      <c r="L127" s="243">
        <f t="array" ref="L127">IF(OR($A127=NERC,WEEKDAY($A127,2)&gt;5),Inputs!$G$33,IF(AND($B127&gt;6,$B127&lt;23),Inputs!$E$33,Inputs!$G$33))</f>
        <v>1.2294977168949772E-3</v>
      </c>
      <c r="M127" s="246">
        <f t="shared" si="7"/>
        <v>254.69796689497716</v>
      </c>
      <c r="N127" s="249">
        <f t="shared" si="8"/>
        <v>0</v>
      </c>
    </row>
    <row r="128" spans="1:14" x14ac:dyDescent="0.25">
      <c r="A128" s="19">
        <f t="shared" si="10"/>
        <v>41614</v>
      </c>
      <c r="B128" s="7">
        <f t="shared" si="13"/>
        <v>5</v>
      </c>
      <c r="C128" s="237">
        <f>'Energy Summary'!E128</f>
        <v>0</v>
      </c>
      <c r="D128" s="10">
        <f>250</f>
        <v>250</v>
      </c>
      <c r="E128" s="243">
        <f>MISORates!N128</f>
        <v>27.233898955331782</v>
      </c>
      <c r="F128" s="243">
        <f t="array" ref="F128">IF(OR(A128=NERC,WEEKDAY(A128,2)&gt;5),Inputs!$G$21,IF(AND(B128&gt;6,B128&lt;23),Inputs!$E$21,Inputs!$G$21))</f>
        <v>0.24318270547945203</v>
      </c>
      <c r="G128" s="243">
        <f t="array" ref="G128">IF(OR($A128=NERC,WEEKDAY($A128,2)&gt;5),Inputs!$G$23,IF(AND($B128&gt;6,$B128&lt;23),Inputs!$E$23,Inputs!$G$23))</f>
        <v>0.15975630136986302</v>
      </c>
      <c r="H128" s="243">
        <f t="array" ref="H128">IF(OR($A128=NERC,WEEKDAY($A128,2)&gt;5),Inputs!$G$25,IF(AND($B128&gt;6,$B128&lt;23),Inputs!$E$25,Inputs!$G$25))</f>
        <v>1.7793149429223745</v>
      </c>
      <c r="I128" s="243">
        <f>Inputs!$B$27</f>
        <v>5.3100000000000001E-2</v>
      </c>
      <c r="J128" s="243">
        <f>Inputs!$B$29</f>
        <v>6.6799999999999998E-2</v>
      </c>
      <c r="K128" s="243">
        <f>Inputs!$B$31</f>
        <v>4.5600000000000002E-2</v>
      </c>
      <c r="L128" s="243">
        <f t="array" ref="L128">IF(OR($A128=NERC,WEEKDAY($A128,2)&gt;5),Inputs!$G$33,IF(AND($B128&gt;6,$B128&lt;23),Inputs!$E$33,Inputs!$G$33))</f>
        <v>1.2294977168949772E-3</v>
      </c>
      <c r="M128" s="246">
        <f t="shared" si="7"/>
        <v>254.69796689497716</v>
      </c>
      <c r="N128" s="249">
        <f t="shared" si="8"/>
        <v>0</v>
      </c>
    </row>
    <row r="129" spans="1:14" x14ac:dyDescent="0.25">
      <c r="A129" s="19">
        <f t="shared" si="10"/>
        <v>41614</v>
      </c>
      <c r="B129" s="7">
        <f t="shared" si="13"/>
        <v>6</v>
      </c>
      <c r="C129" s="237">
        <f>'Energy Summary'!E129</f>
        <v>0</v>
      </c>
      <c r="D129" s="10">
        <f>250</f>
        <v>250</v>
      </c>
      <c r="E129" s="243">
        <f>MISORates!N129</f>
        <v>27.677180459352464</v>
      </c>
      <c r="F129" s="243">
        <f t="array" ref="F129">IF(OR(A129=NERC,WEEKDAY(A129,2)&gt;5),Inputs!$G$21,IF(AND(B129&gt;6,B129&lt;23),Inputs!$E$21,Inputs!$G$21))</f>
        <v>0.24318270547945203</v>
      </c>
      <c r="G129" s="243">
        <f t="array" ref="G129">IF(OR($A129=NERC,WEEKDAY($A129,2)&gt;5),Inputs!$G$23,IF(AND($B129&gt;6,$B129&lt;23),Inputs!$E$23,Inputs!$G$23))</f>
        <v>0.15975630136986302</v>
      </c>
      <c r="H129" s="243">
        <f t="array" ref="H129">IF(OR($A129=NERC,WEEKDAY($A129,2)&gt;5),Inputs!$G$25,IF(AND($B129&gt;6,$B129&lt;23),Inputs!$E$25,Inputs!$G$25))</f>
        <v>1.7793149429223745</v>
      </c>
      <c r="I129" s="243">
        <f>Inputs!$B$27</f>
        <v>5.3100000000000001E-2</v>
      </c>
      <c r="J129" s="243">
        <f>Inputs!$B$29</f>
        <v>6.6799999999999998E-2</v>
      </c>
      <c r="K129" s="243">
        <f>Inputs!$B$31</f>
        <v>4.5600000000000002E-2</v>
      </c>
      <c r="L129" s="243">
        <f t="array" ref="L129">IF(OR($A129=NERC,WEEKDAY($A129,2)&gt;5),Inputs!$G$33,IF(AND($B129&gt;6,$B129&lt;23),Inputs!$E$33,Inputs!$G$33))</f>
        <v>1.2294977168949772E-3</v>
      </c>
      <c r="M129" s="246">
        <f t="shared" si="7"/>
        <v>257.11239570710399</v>
      </c>
      <c r="N129" s="249">
        <f t="shared" si="8"/>
        <v>0</v>
      </c>
    </row>
    <row r="130" spans="1:14" x14ac:dyDescent="0.25">
      <c r="A130" s="19">
        <f t="shared" si="10"/>
        <v>41614</v>
      </c>
      <c r="B130" s="7">
        <f t="shared" si="13"/>
        <v>7</v>
      </c>
      <c r="C130" s="237">
        <f>'Energy Summary'!E130</f>
        <v>0</v>
      </c>
      <c r="D130" s="10">
        <f>250</f>
        <v>250</v>
      </c>
      <c r="E130" s="243">
        <f>MISORates!N130</f>
        <v>59.843863779921598</v>
      </c>
      <c r="F130" s="243">
        <f t="array" ref="F130">IF(OR(A130=NERC,WEEKDAY(A130,2)&gt;5),Inputs!$G$21,IF(AND(B130&gt;6,B130&lt;23),Inputs!$E$21,Inputs!$G$21))</f>
        <v>0.51208665865384617</v>
      </c>
      <c r="G130" s="243">
        <f t="array" ref="G130">IF(OR($A130=NERC,WEEKDAY($A130,2)&gt;5),Inputs!$G$23,IF(AND($B130&gt;6,$B130&lt;23),Inputs!$E$23,Inputs!$G$23))</f>
        <v>0.33640990384615388</v>
      </c>
      <c r="H130" s="243">
        <f t="array" ref="H130">IF(OR($A130=NERC,WEEKDAY($A130,2)&gt;5),Inputs!$G$25,IF(AND($B130&gt;6,$B130&lt;23),Inputs!$E$25,Inputs!$G$25))</f>
        <v>3.7468266586538461</v>
      </c>
      <c r="I130" s="243">
        <f>Inputs!$B$27</f>
        <v>5.3100000000000001E-2</v>
      </c>
      <c r="J130" s="243">
        <f>Inputs!$B$29</f>
        <v>6.6799999999999998E-2</v>
      </c>
      <c r="K130" s="243">
        <f>Inputs!$B$31</f>
        <v>4.5600000000000002E-2</v>
      </c>
      <c r="L130" s="243">
        <f t="array" ref="L130">IF(OR($A130=NERC,WEEKDAY($A130,2)&gt;5),Inputs!$G$33,IF(AND($B130&gt;6,$B130&lt;23),Inputs!$E$33,Inputs!$G$33))</f>
        <v>2.5890384615384616E-3</v>
      </c>
      <c r="M130" s="246">
        <f t="shared" si="7"/>
        <v>259.52682451923079</v>
      </c>
      <c r="N130" s="249">
        <f t="shared" si="8"/>
        <v>0</v>
      </c>
    </row>
    <row r="131" spans="1:14" x14ac:dyDescent="0.25">
      <c r="A131" s="19">
        <f t="shared" si="10"/>
        <v>41614</v>
      </c>
      <c r="B131" s="7">
        <f t="shared" si="13"/>
        <v>8</v>
      </c>
      <c r="C131" s="237">
        <f>'Energy Summary'!E131</f>
        <v>0</v>
      </c>
      <c r="D131" s="10">
        <f>250</f>
        <v>250</v>
      </c>
      <c r="E131" s="243">
        <f>MISORates!N131</f>
        <v>43.571286726587651</v>
      </c>
      <c r="F131" s="243">
        <f t="array" ref="F131">IF(OR(A131=NERC,WEEKDAY(A131,2)&gt;5),Inputs!$G$21,IF(AND(B131&gt;6,B131&lt;23),Inputs!$E$21,Inputs!$G$21))</f>
        <v>0.51208665865384617</v>
      </c>
      <c r="G131" s="243">
        <f t="array" ref="G131">IF(OR($A131=NERC,WEEKDAY($A131,2)&gt;5),Inputs!$G$23,IF(AND($B131&gt;6,$B131&lt;23),Inputs!$E$23,Inputs!$G$23))</f>
        <v>0.33640990384615388</v>
      </c>
      <c r="H131" s="243">
        <f t="array" ref="H131">IF(OR($A131=NERC,WEEKDAY($A131,2)&gt;5),Inputs!$G$25,IF(AND($B131&gt;6,$B131&lt;23),Inputs!$E$25,Inputs!$G$25))</f>
        <v>3.7468266586538461</v>
      </c>
      <c r="I131" s="243">
        <f>Inputs!$B$27</f>
        <v>5.3100000000000001E-2</v>
      </c>
      <c r="J131" s="243">
        <f>Inputs!$B$29</f>
        <v>6.6799999999999998E-2</v>
      </c>
      <c r="K131" s="243">
        <f>Inputs!$B$31</f>
        <v>4.5600000000000002E-2</v>
      </c>
      <c r="L131" s="243">
        <f t="array" ref="L131">IF(OR($A131=NERC,WEEKDAY($A131,2)&gt;5),Inputs!$G$33,IF(AND($B131&gt;6,$B131&lt;23),Inputs!$E$33,Inputs!$G$33))</f>
        <v>2.5890384615384616E-3</v>
      </c>
      <c r="M131" s="246">
        <f t="shared" si="7"/>
        <v>259.52682451923079</v>
      </c>
      <c r="N131" s="249">
        <f t="shared" si="8"/>
        <v>0</v>
      </c>
    </row>
    <row r="132" spans="1:14" x14ac:dyDescent="0.25">
      <c r="A132" s="19">
        <f t="shared" si="10"/>
        <v>41614</v>
      </c>
      <c r="B132" s="7">
        <f t="shared" si="13"/>
        <v>9</v>
      </c>
      <c r="C132" s="237">
        <f>'Energy Summary'!E132</f>
        <v>0</v>
      </c>
      <c r="D132" s="10">
        <f>250</f>
        <v>250</v>
      </c>
      <c r="E132" s="243">
        <f>MISORates!N132</f>
        <v>71.71545282924491</v>
      </c>
      <c r="F132" s="243">
        <f t="array" ref="F132">IF(OR(A132=NERC,WEEKDAY(A132,2)&gt;5),Inputs!$G$21,IF(AND(B132&gt;6,B132&lt;23),Inputs!$E$21,Inputs!$G$21))</f>
        <v>0.51208665865384617</v>
      </c>
      <c r="G132" s="243">
        <f t="array" ref="G132">IF(OR($A132=NERC,WEEKDAY($A132,2)&gt;5),Inputs!$G$23,IF(AND($B132&gt;6,$B132&lt;23),Inputs!$E$23,Inputs!$G$23))</f>
        <v>0.33640990384615388</v>
      </c>
      <c r="H132" s="243">
        <f t="array" ref="H132">IF(OR($A132=NERC,WEEKDAY($A132,2)&gt;5),Inputs!$G$25,IF(AND($B132&gt;6,$B132&lt;23),Inputs!$E$25,Inputs!$G$25))</f>
        <v>3.7468266586538461</v>
      </c>
      <c r="I132" s="243">
        <f>Inputs!$B$27</f>
        <v>5.3100000000000001E-2</v>
      </c>
      <c r="J132" s="243">
        <f>Inputs!$B$29</f>
        <v>6.6799999999999998E-2</v>
      </c>
      <c r="K132" s="243">
        <f>Inputs!$B$31</f>
        <v>4.5600000000000002E-2</v>
      </c>
      <c r="L132" s="243">
        <f t="array" ref="L132">IF(OR($A132=NERC,WEEKDAY($A132,2)&gt;5),Inputs!$G$33,IF(AND($B132&gt;6,$B132&lt;23),Inputs!$E$33,Inputs!$G$33))</f>
        <v>2.5890384615384616E-3</v>
      </c>
      <c r="M132" s="246">
        <f t="shared" si="7"/>
        <v>259.52682451923079</v>
      </c>
      <c r="N132" s="249">
        <f t="shared" si="8"/>
        <v>0</v>
      </c>
    </row>
    <row r="133" spans="1:14" x14ac:dyDescent="0.25">
      <c r="A133" s="19">
        <f t="shared" si="10"/>
        <v>41614</v>
      </c>
      <c r="B133" s="7">
        <f t="shared" si="13"/>
        <v>10</v>
      </c>
      <c r="C133" s="237">
        <f>'Energy Summary'!E133</f>
        <v>0</v>
      </c>
      <c r="D133" s="10">
        <f>250</f>
        <v>250</v>
      </c>
      <c r="E133" s="243">
        <f>MISORates!N133</f>
        <v>41.637628125452153</v>
      </c>
      <c r="F133" s="243">
        <f t="array" ref="F133">IF(OR(A133=NERC,WEEKDAY(A133,2)&gt;5),Inputs!$G$21,IF(AND(B133&gt;6,B133&lt;23),Inputs!$E$21,Inputs!$G$21))</f>
        <v>0.51208665865384617</v>
      </c>
      <c r="G133" s="243">
        <f t="array" ref="G133">IF(OR($A133=NERC,WEEKDAY($A133,2)&gt;5),Inputs!$G$23,IF(AND($B133&gt;6,$B133&lt;23),Inputs!$E$23,Inputs!$G$23))</f>
        <v>0.33640990384615388</v>
      </c>
      <c r="H133" s="243">
        <f t="array" ref="H133">IF(OR($A133=NERC,WEEKDAY($A133,2)&gt;5),Inputs!$G$25,IF(AND($B133&gt;6,$B133&lt;23),Inputs!$E$25,Inputs!$G$25))</f>
        <v>3.7468266586538461</v>
      </c>
      <c r="I133" s="243">
        <f>Inputs!$B$27</f>
        <v>5.3100000000000001E-2</v>
      </c>
      <c r="J133" s="243">
        <f>Inputs!$B$29</f>
        <v>6.6799999999999998E-2</v>
      </c>
      <c r="K133" s="243">
        <f>Inputs!$B$31</f>
        <v>4.5600000000000002E-2</v>
      </c>
      <c r="L133" s="243">
        <f t="array" ref="L133">IF(OR($A133=NERC,WEEKDAY($A133,2)&gt;5),Inputs!$G$33,IF(AND($B133&gt;6,$B133&lt;23),Inputs!$E$33,Inputs!$G$33))</f>
        <v>2.5890384615384616E-3</v>
      </c>
      <c r="M133" s="246">
        <f t="shared" ref="M133:M196" si="14">(MAX(D133,E133)+(SUM(F133:L134)))</f>
        <v>259.52682451923079</v>
      </c>
      <c r="N133" s="249">
        <f t="shared" ref="N133:N196" si="15">C133*M133</f>
        <v>0</v>
      </c>
    </row>
    <row r="134" spans="1:14" x14ac:dyDescent="0.25">
      <c r="A134" s="19">
        <f t="shared" si="10"/>
        <v>41614</v>
      </c>
      <c r="B134" s="7">
        <f t="shared" si="13"/>
        <v>11</v>
      </c>
      <c r="C134" s="237">
        <f>'Energy Summary'!E134</f>
        <v>0</v>
      </c>
      <c r="D134" s="10">
        <f>250</f>
        <v>250</v>
      </c>
      <c r="E134" s="243">
        <f>MISORates!N134</f>
        <v>51.150334946044858</v>
      </c>
      <c r="F134" s="243">
        <f t="array" ref="F134">IF(OR(A134=NERC,WEEKDAY(A134,2)&gt;5),Inputs!$G$21,IF(AND(B134&gt;6,B134&lt;23),Inputs!$E$21,Inputs!$G$21))</f>
        <v>0.51208665865384617</v>
      </c>
      <c r="G134" s="243">
        <f t="array" ref="G134">IF(OR($A134=NERC,WEEKDAY($A134,2)&gt;5),Inputs!$G$23,IF(AND($B134&gt;6,$B134&lt;23),Inputs!$E$23,Inputs!$G$23))</f>
        <v>0.33640990384615388</v>
      </c>
      <c r="H134" s="243">
        <f t="array" ref="H134">IF(OR($A134=NERC,WEEKDAY($A134,2)&gt;5),Inputs!$G$25,IF(AND($B134&gt;6,$B134&lt;23),Inputs!$E$25,Inputs!$G$25))</f>
        <v>3.7468266586538461</v>
      </c>
      <c r="I134" s="243">
        <f>Inputs!$B$27</f>
        <v>5.3100000000000001E-2</v>
      </c>
      <c r="J134" s="243">
        <f>Inputs!$B$29</f>
        <v>6.6799999999999998E-2</v>
      </c>
      <c r="K134" s="243">
        <f>Inputs!$B$31</f>
        <v>4.5600000000000002E-2</v>
      </c>
      <c r="L134" s="243">
        <f t="array" ref="L134">IF(OR($A134=NERC,WEEKDAY($A134,2)&gt;5),Inputs!$G$33,IF(AND($B134&gt;6,$B134&lt;23),Inputs!$E$33,Inputs!$G$33))</f>
        <v>2.5890384615384616E-3</v>
      </c>
      <c r="M134" s="246">
        <f t="shared" si="14"/>
        <v>259.52682451923079</v>
      </c>
      <c r="N134" s="249">
        <f t="shared" si="15"/>
        <v>0</v>
      </c>
    </row>
    <row r="135" spans="1:14" x14ac:dyDescent="0.25">
      <c r="A135" s="19">
        <f t="shared" si="10"/>
        <v>41614</v>
      </c>
      <c r="B135" s="7">
        <f t="shared" si="13"/>
        <v>12</v>
      </c>
      <c r="C135" s="237">
        <f>'Energy Summary'!E135</f>
        <v>0</v>
      </c>
      <c r="D135" s="10">
        <f>250</f>
        <v>250</v>
      </c>
      <c r="E135" s="243">
        <f>MISORates!N135</f>
        <v>46.87863946311159</v>
      </c>
      <c r="F135" s="243">
        <f t="array" ref="F135">IF(OR(A135=NERC,WEEKDAY(A135,2)&gt;5),Inputs!$G$21,IF(AND(B135&gt;6,B135&lt;23),Inputs!$E$21,Inputs!$G$21))</f>
        <v>0.51208665865384617</v>
      </c>
      <c r="G135" s="243">
        <f t="array" ref="G135">IF(OR($A135=NERC,WEEKDAY($A135,2)&gt;5),Inputs!$G$23,IF(AND($B135&gt;6,$B135&lt;23),Inputs!$E$23,Inputs!$G$23))</f>
        <v>0.33640990384615388</v>
      </c>
      <c r="H135" s="243">
        <f t="array" ref="H135">IF(OR($A135=NERC,WEEKDAY($A135,2)&gt;5),Inputs!$G$25,IF(AND($B135&gt;6,$B135&lt;23),Inputs!$E$25,Inputs!$G$25))</f>
        <v>3.7468266586538461</v>
      </c>
      <c r="I135" s="243">
        <f>Inputs!$B$27</f>
        <v>5.3100000000000001E-2</v>
      </c>
      <c r="J135" s="243">
        <f>Inputs!$B$29</f>
        <v>6.6799999999999998E-2</v>
      </c>
      <c r="K135" s="243">
        <f>Inputs!$B$31</f>
        <v>4.5600000000000002E-2</v>
      </c>
      <c r="L135" s="243">
        <f t="array" ref="L135">IF(OR($A135=NERC,WEEKDAY($A135,2)&gt;5),Inputs!$G$33,IF(AND($B135&gt;6,$B135&lt;23),Inputs!$E$33,Inputs!$G$33))</f>
        <v>2.5890384615384616E-3</v>
      </c>
      <c r="M135" s="246">
        <f t="shared" si="14"/>
        <v>259.52682451923079</v>
      </c>
      <c r="N135" s="249">
        <f t="shared" si="15"/>
        <v>0</v>
      </c>
    </row>
    <row r="136" spans="1:14" x14ac:dyDescent="0.25">
      <c r="A136" s="19">
        <f t="shared" si="10"/>
        <v>41614</v>
      </c>
      <c r="B136" s="7">
        <f t="shared" si="13"/>
        <v>13</v>
      </c>
      <c r="C136" s="237">
        <f>'Energy Summary'!E136</f>
        <v>0</v>
      </c>
      <c r="D136" s="10">
        <f>250</f>
        <v>250</v>
      </c>
      <c r="E136" s="243">
        <f>MISORates!N136</f>
        <v>66.901942365486491</v>
      </c>
      <c r="F136" s="243">
        <f t="array" ref="F136">IF(OR(A136=NERC,WEEKDAY(A136,2)&gt;5),Inputs!$G$21,IF(AND(B136&gt;6,B136&lt;23),Inputs!$E$21,Inputs!$G$21))</f>
        <v>0.51208665865384617</v>
      </c>
      <c r="G136" s="243">
        <f t="array" ref="G136">IF(OR($A136=NERC,WEEKDAY($A136,2)&gt;5),Inputs!$G$23,IF(AND($B136&gt;6,$B136&lt;23),Inputs!$E$23,Inputs!$G$23))</f>
        <v>0.33640990384615388</v>
      </c>
      <c r="H136" s="243">
        <f t="array" ref="H136">IF(OR($A136=NERC,WEEKDAY($A136,2)&gt;5),Inputs!$G$25,IF(AND($B136&gt;6,$B136&lt;23),Inputs!$E$25,Inputs!$G$25))</f>
        <v>3.7468266586538461</v>
      </c>
      <c r="I136" s="243">
        <f>Inputs!$B$27</f>
        <v>5.3100000000000001E-2</v>
      </c>
      <c r="J136" s="243">
        <f>Inputs!$B$29</f>
        <v>6.6799999999999998E-2</v>
      </c>
      <c r="K136" s="243">
        <f>Inputs!$B$31</f>
        <v>4.5600000000000002E-2</v>
      </c>
      <c r="L136" s="243">
        <f t="array" ref="L136">IF(OR($A136=NERC,WEEKDAY($A136,2)&gt;5),Inputs!$G$33,IF(AND($B136&gt;6,$B136&lt;23),Inputs!$E$33,Inputs!$G$33))</f>
        <v>2.5890384615384616E-3</v>
      </c>
      <c r="M136" s="246">
        <f t="shared" si="14"/>
        <v>259.52682451923079</v>
      </c>
      <c r="N136" s="249">
        <f t="shared" si="15"/>
        <v>0</v>
      </c>
    </row>
    <row r="137" spans="1:14" x14ac:dyDescent="0.25">
      <c r="A137" s="19">
        <f t="shared" si="10"/>
        <v>41614</v>
      </c>
      <c r="B137" s="7">
        <f t="shared" si="13"/>
        <v>14</v>
      </c>
      <c r="C137" s="237">
        <f>'Energy Summary'!E137</f>
        <v>0</v>
      </c>
      <c r="D137" s="10">
        <f>250</f>
        <v>250</v>
      </c>
      <c r="E137" s="243">
        <f>MISORates!N137</f>
        <v>85.384986353025809</v>
      </c>
      <c r="F137" s="243">
        <f t="array" ref="F137">IF(OR(A137=NERC,WEEKDAY(A137,2)&gt;5),Inputs!$G$21,IF(AND(B137&gt;6,B137&lt;23),Inputs!$E$21,Inputs!$G$21))</f>
        <v>0.51208665865384617</v>
      </c>
      <c r="G137" s="243">
        <f t="array" ref="G137">IF(OR($A137=NERC,WEEKDAY($A137,2)&gt;5),Inputs!$G$23,IF(AND($B137&gt;6,$B137&lt;23),Inputs!$E$23,Inputs!$G$23))</f>
        <v>0.33640990384615388</v>
      </c>
      <c r="H137" s="243">
        <f t="array" ref="H137">IF(OR($A137=NERC,WEEKDAY($A137,2)&gt;5),Inputs!$G$25,IF(AND($B137&gt;6,$B137&lt;23),Inputs!$E$25,Inputs!$G$25))</f>
        <v>3.7468266586538461</v>
      </c>
      <c r="I137" s="243">
        <f>Inputs!$B$27</f>
        <v>5.3100000000000001E-2</v>
      </c>
      <c r="J137" s="243">
        <f>Inputs!$B$29</f>
        <v>6.6799999999999998E-2</v>
      </c>
      <c r="K137" s="243">
        <f>Inputs!$B$31</f>
        <v>4.5600000000000002E-2</v>
      </c>
      <c r="L137" s="243">
        <f t="array" ref="L137">IF(OR($A137=NERC,WEEKDAY($A137,2)&gt;5),Inputs!$G$33,IF(AND($B137&gt;6,$B137&lt;23),Inputs!$E$33,Inputs!$G$33))</f>
        <v>2.5890384615384616E-3</v>
      </c>
      <c r="M137" s="246">
        <f t="shared" si="14"/>
        <v>259.52682451923079</v>
      </c>
      <c r="N137" s="249">
        <f t="shared" si="15"/>
        <v>0</v>
      </c>
    </row>
    <row r="138" spans="1:14" x14ac:dyDescent="0.25">
      <c r="A138" s="19">
        <f t="shared" si="10"/>
        <v>41614</v>
      </c>
      <c r="B138" s="7">
        <f t="shared" si="13"/>
        <v>15</v>
      </c>
      <c r="C138" s="237">
        <f>'Energy Summary'!E138</f>
        <v>0</v>
      </c>
      <c r="D138" s="10">
        <f>250</f>
        <v>250</v>
      </c>
      <c r="E138" s="243">
        <f>MISORates!N138</f>
        <v>38.374594564768898</v>
      </c>
      <c r="F138" s="243">
        <f t="array" ref="F138">IF(OR(A138=NERC,WEEKDAY(A138,2)&gt;5),Inputs!$G$21,IF(AND(B138&gt;6,B138&lt;23),Inputs!$E$21,Inputs!$G$21))</f>
        <v>0.51208665865384617</v>
      </c>
      <c r="G138" s="243">
        <f t="array" ref="G138">IF(OR($A138=NERC,WEEKDAY($A138,2)&gt;5),Inputs!$G$23,IF(AND($B138&gt;6,$B138&lt;23),Inputs!$E$23,Inputs!$G$23))</f>
        <v>0.33640990384615388</v>
      </c>
      <c r="H138" s="243">
        <f t="array" ref="H138">IF(OR($A138=NERC,WEEKDAY($A138,2)&gt;5),Inputs!$G$25,IF(AND($B138&gt;6,$B138&lt;23),Inputs!$E$25,Inputs!$G$25))</f>
        <v>3.7468266586538461</v>
      </c>
      <c r="I138" s="243">
        <f>Inputs!$B$27</f>
        <v>5.3100000000000001E-2</v>
      </c>
      <c r="J138" s="243">
        <f>Inputs!$B$29</f>
        <v>6.6799999999999998E-2</v>
      </c>
      <c r="K138" s="243">
        <f>Inputs!$B$31</f>
        <v>4.5600000000000002E-2</v>
      </c>
      <c r="L138" s="243">
        <f t="array" ref="L138">IF(OR($A138=NERC,WEEKDAY($A138,2)&gt;5),Inputs!$G$33,IF(AND($B138&gt;6,$B138&lt;23),Inputs!$E$33,Inputs!$G$33))</f>
        <v>2.5890384615384616E-3</v>
      </c>
      <c r="M138" s="246">
        <f t="shared" si="14"/>
        <v>259.52682451923079</v>
      </c>
      <c r="N138" s="249">
        <f t="shared" si="15"/>
        <v>0</v>
      </c>
    </row>
    <row r="139" spans="1:14" x14ac:dyDescent="0.25">
      <c r="A139" s="19">
        <f t="shared" si="10"/>
        <v>41614</v>
      </c>
      <c r="B139" s="7">
        <f t="shared" si="13"/>
        <v>16</v>
      </c>
      <c r="C139" s="237">
        <f>'Energy Summary'!E139</f>
        <v>0</v>
      </c>
      <c r="D139" s="10">
        <f>250</f>
        <v>250</v>
      </c>
      <c r="E139" s="243">
        <f>MISORates!N139</f>
        <v>36.619464693277479</v>
      </c>
      <c r="F139" s="243">
        <f t="array" ref="F139">IF(OR(A139=NERC,WEEKDAY(A139,2)&gt;5),Inputs!$G$21,IF(AND(B139&gt;6,B139&lt;23),Inputs!$E$21,Inputs!$G$21))</f>
        <v>0.51208665865384617</v>
      </c>
      <c r="G139" s="243">
        <f t="array" ref="G139">IF(OR($A139=NERC,WEEKDAY($A139,2)&gt;5),Inputs!$G$23,IF(AND($B139&gt;6,$B139&lt;23),Inputs!$E$23,Inputs!$G$23))</f>
        <v>0.33640990384615388</v>
      </c>
      <c r="H139" s="243">
        <f t="array" ref="H139">IF(OR($A139=NERC,WEEKDAY($A139,2)&gt;5),Inputs!$G$25,IF(AND($B139&gt;6,$B139&lt;23),Inputs!$E$25,Inputs!$G$25))</f>
        <v>3.7468266586538461</v>
      </c>
      <c r="I139" s="243">
        <f>Inputs!$B$27</f>
        <v>5.3100000000000001E-2</v>
      </c>
      <c r="J139" s="243">
        <f>Inputs!$B$29</f>
        <v>6.6799999999999998E-2</v>
      </c>
      <c r="K139" s="243">
        <f>Inputs!$B$31</f>
        <v>4.5600000000000002E-2</v>
      </c>
      <c r="L139" s="243">
        <f t="array" ref="L139">IF(OR($A139=NERC,WEEKDAY($A139,2)&gt;5),Inputs!$G$33,IF(AND($B139&gt;6,$B139&lt;23),Inputs!$E$33,Inputs!$G$33))</f>
        <v>2.5890384615384616E-3</v>
      </c>
      <c r="M139" s="246">
        <f t="shared" si="14"/>
        <v>259.52682451923079</v>
      </c>
      <c r="N139" s="249">
        <f t="shared" si="15"/>
        <v>0</v>
      </c>
    </row>
    <row r="140" spans="1:14" x14ac:dyDescent="0.25">
      <c r="A140" s="19">
        <f t="shared" si="10"/>
        <v>41614</v>
      </c>
      <c r="B140" s="7">
        <f t="shared" si="13"/>
        <v>17</v>
      </c>
      <c r="C140" s="237">
        <f>'Energy Summary'!E140</f>
        <v>0</v>
      </c>
      <c r="D140" s="10">
        <f>250</f>
        <v>250</v>
      </c>
      <c r="E140" s="243">
        <f>MISORates!N140</f>
        <v>38.963521157267905</v>
      </c>
      <c r="F140" s="243">
        <f t="array" ref="F140">IF(OR(A140=NERC,WEEKDAY(A140,2)&gt;5),Inputs!$G$21,IF(AND(B140&gt;6,B140&lt;23),Inputs!$E$21,Inputs!$G$21))</f>
        <v>0.51208665865384617</v>
      </c>
      <c r="G140" s="243">
        <f t="array" ref="G140">IF(OR($A140=NERC,WEEKDAY($A140,2)&gt;5),Inputs!$G$23,IF(AND($B140&gt;6,$B140&lt;23),Inputs!$E$23,Inputs!$G$23))</f>
        <v>0.33640990384615388</v>
      </c>
      <c r="H140" s="243">
        <f t="array" ref="H140">IF(OR($A140=NERC,WEEKDAY($A140,2)&gt;5),Inputs!$G$25,IF(AND($B140&gt;6,$B140&lt;23),Inputs!$E$25,Inputs!$G$25))</f>
        <v>3.7468266586538461</v>
      </c>
      <c r="I140" s="243">
        <f>Inputs!$B$27</f>
        <v>5.3100000000000001E-2</v>
      </c>
      <c r="J140" s="243">
        <f>Inputs!$B$29</f>
        <v>6.6799999999999998E-2</v>
      </c>
      <c r="K140" s="243">
        <f>Inputs!$B$31</f>
        <v>4.5600000000000002E-2</v>
      </c>
      <c r="L140" s="243">
        <f t="array" ref="L140">IF(OR($A140=NERC,WEEKDAY($A140,2)&gt;5),Inputs!$G$33,IF(AND($B140&gt;6,$B140&lt;23),Inputs!$E$33,Inputs!$G$33))</f>
        <v>2.5890384615384616E-3</v>
      </c>
      <c r="M140" s="246">
        <f t="shared" si="14"/>
        <v>259.52682451923079</v>
      </c>
      <c r="N140" s="249">
        <f t="shared" si="15"/>
        <v>0</v>
      </c>
    </row>
    <row r="141" spans="1:14" x14ac:dyDescent="0.25">
      <c r="A141" s="19">
        <f t="shared" si="10"/>
        <v>41614</v>
      </c>
      <c r="B141" s="7">
        <f t="shared" ref="B141:B156" si="16">B117</f>
        <v>18</v>
      </c>
      <c r="C141" s="237">
        <f>'Energy Summary'!E141</f>
        <v>0</v>
      </c>
      <c r="D141" s="10">
        <f>250</f>
        <v>250</v>
      </c>
      <c r="E141" s="243">
        <f>MISORates!N141</f>
        <v>44.249510502419547</v>
      </c>
      <c r="F141" s="243">
        <f t="array" ref="F141">IF(OR(A141=NERC,WEEKDAY(A141,2)&gt;5),Inputs!$G$21,IF(AND(B141&gt;6,B141&lt;23),Inputs!$E$21,Inputs!$G$21))</f>
        <v>0.51208665865384617</v>
      </c>
      <c r="G141" s="243">
        <f t="array" ref="G141">IF(OR($A141=NERC,WEEKDAY($A141,2)&gt;5),Inputs!$G$23,IF(AND($B141&gt;6,$B141&lt;23),Inputs!$E$23,Inputs!$G$23))</f>
        <v>0.33640990384615388</v>
      </c>
      <c r="H141" s="243">
        <f t="array" ref="H141">IF(OR($A141=NERC,WEEKDAY($A141,2)&gt;5),Inputs!$G$25,IF(AND($B141&gt;6,$B141&lt;23),Inputs!$E$25,Inputs!$G$25))</f>
        <v>3.7468266586538461</v>
      </c>
      <c r="I141" s="243">
        <f>Inputs!$B$27</f>
        <v>5.3100000000000001E-2</v>
      </c>
      <c r="J141" s="243">
        <f>Inputs!$B$29</f>
        <v>6.6799999999999998E-2</v>
      </c>
      <c r="K141" s="243">
        <f>Inputs!$B$31</f>
        <v>4.5600000000000002E-2</v>
      </c>
      <c r="L141" s="243">
        <f t="array" ref="L141">IF(OR($A141=NERC,WEEKDAY($A141,2)&gt;5),Inputs!$G$33,IF(AND($B141&gt;6,$B141&lt;23),Inputs!$E$33,Inputs!$G$33))</f>
        <v>2.5890384615384616E-3</v>
      </c>
      <c r="M141" s="246">
        <f t="shared" si="14"/>
        <v>259.52682451923079</v>
      </c>
      <c r="N141" s="249">
        <f t="shared" si="15"/>
        <v>0</v>
      </c>
    </row>
    <row r="142" spans="1:14" x14ac:dyDescent="0.25">
      <c r="A142" s="19">
        <f t="shared" si="10"/>
        <v>41614</v>
      </c>
      <c r="B142" s="7">
        <f t="shared" si="16"/>
        <v>19</v>
      </c>
      <c r="C142" s="237">
        <f>'Energy Summary'!E142</f>
        <v>0</v>
      </c>
      <c r="D142" s="10">
        <f>250</f>
        <v>250</v>
      </c>
      <c r="E142" s="243">
        <f>MISORates!N142</f>
        <v>52.029977229983096</v>
      </c>
      <c r="F142" s="243">
        <f t="array" ref="F142">IF(OR(A142=NERC,WEEKDAY(A142,2)&gt;5),Inputs!$G$21,IF(AND(B142&gt;6,B142&lt;23),Inputs!$E$21,Inputs!$G$21))</f>
        <v>0.51208665865384617</v>
      </c>
      <c r="G142" s="243">
        <f t="array" ref="G142">IF(OR($A142=NERC,WEEKDAY($A142,2)&gt;5),Inputs!$G$23,IF(AND($B142&gt;6,$B142&lt;23),Inputs!$E$23,Inputs!$G$23))</f>
        <v>0.33640990384615388</v>
      </c>
      <c r="H142" s="243">
        <f t="array" ref="H142">IF(OR($A142=NERC,WEEKDAY($A142,2)&gt;5),Inputs!$G$25,IF(AND($B142&gt;6,$B142&lt;23),Inputs!$E$25,Inputs!$G$25))</f>
        <v>3.7468266586538461</v>
      </c>
      <c r="I142" s="243">
        <f>Inputs!$B$27</f>
        <v>5.3100000000000001E-2</v>
      </c>
      <c r="J142" s="243">
        <f>Inputs!$B$29</f>
        <v>6.6799999999999998E-2</v>
      </c>
      <c r="K142" s="243">
        <f>Inputs!$B$31</f>
        <v>4.5600000000000002E-2</v>
      </c>
      <c r="L142" s="243">
        <f t="array" ref="L142">IF(OR($A142=NERC,WEEKDAY($A142,2)&gt;5),Inputs!$G$33,IF(AND($B142&gt;6,$B142&lt;23),Inputs!$E$33,Inputs!$G$33))</f>
        <v>2.5890384615384616E-3</v>
      </c>
      <c r="M142" s="246">
        <f t="shared" si="14"/>
        <v>259.52682451923079</v>
      </c>
      <c r="N142" s="249">
        <f t="shared" si="15"/>
        <v>0</v>
      </c>
    </row>
    <row r="143" spans="1:14" x14ac:dyDescent="0.25">
      <c r="A143" s="19">
        <f t="shared" si="10"/>
        <v>41614</v>
      </c>
      <c r="B143" s="7">
        <f t="shared" si="16"/>
        <v>20</v>
      </c>
      <c r="C143" s="237">
        <f>'Energy Summary'!E143</f>
        <v>0</v>
      </c>
      <c r="D143" s="10">
        <f>250</f>
        <v>250</v>
      </c>
      <c r="E143" s="243">
        <f>MISORates!N143</f>
        <v>47.187898122882494</v>
      </c>
      <c r="F143" s="243">
        <f t="array" ref="F143">IF(OR(A143=NERC,WEEKDAY(A143,2)&gt;5),Inputs!$G$21,IF(AND(B143&gt;6,B143&lt;23),Inputs!$E$21,Inputs!$G$21))</f>
        <v>0.51208665865384617</v>
      </c>
      <c r="G143" s="243">
        <f t="array" ref="G143">IF(OR($A143=NERC,WEEKDAY($A143,2)&gt;5),Inputs!$G$23,IF(AND($B143&gt;6,$B143&lt;23),Inputs!$E$23,Inputs!$G$23))</f>
        <v>0.33640990384615388</v>
      </c>
      <c r="H143" s="243">
        <f t="array" ref="H143">IF(OR($A143=NERC,WEEKDAY($A143,2)&gt;5),Inputs!$G$25,IF(AND($B143&gt;6,$B143&lt;23),Inputs!$E$25,Inputs!$G$25))</f>
        <v>3.7468266586538461</v>
      </c>
      <c r="I143" s="243">
        <f>Inputs!$B$27</f>
        <v>5.3100000000000001E-2</v>
      </c>
      <c r="J143" s="243">
        <f>Inputs!$B$29</f>
        <v>6.6799999999999998E-2</v>
      </c>
      <c r="K143" s="243">
        <f>Inputs!$B$31</f>
        <v>4.5600000000000002E-2</v>
      </c>
      <c r="L143" s="243">
        <f t="array" ref="L143">IF(OR($A143=NERC,WEEKDAY($A143,2)&gt;5),Inputs!$G$33,IF(AND($B143&gt;6,$B143&lt;23),Inputs!$E$33,Inputs!$G$33))</f>
        <v>2.5890384615384616E-3</v>
      </c>
      <c r="M143" s="246">
        <f t="shared" si="14"/>
        <v>259.52682451923079</v>
      </c>
      <c r="N143" s="249">
        <f t="shared" si="15"/>
        <v>0</v>
      </c>
    </row>
    <row r="144" spans="1:14" x14ac:dyDescent="0.25">
      <c r="A144" s="19">
        <f t="shared" si="10"/>
        <v>41614</v>
      </c>
      <c r="B144" s="7">
        <f t="shared" si="16"/>
        <v>21</v>
      </c>
      <c r="C144" s="237">
        <f>'Energy Summary'!E144</f>
        <v>0</v>
      </c>
      <c r="D144" s="10">
        <f>250</f>
        <v>250</v>
      </c>
      <c r="E144" s="243">
        <f>MISORates!N144</f>
        <v>40.812556436362541</v>
      </c>
      <c r="F144" s="243">
        <f t="array" ref="F144">IF(OR(A144=NERC,WEEKDAY(A144,2)&gt;5),Inputs!$G$21,IF(AND(B144&gt;6,B144&lt;23),Inputs!$E$21,Inputs!$G$21))</f>
        <v>0.51208665865384617</v>
      </c>
      <c r="G144" s="243">
        <f t="array" ref="G144">IF(OR($A144=NERC,WEEKDAY($A144,2)&gt;5),Inputs!$G$23,IF(AND($B144&gt;6,$B144&lt;23),Inputs!$E$23,Inputs!$G$23))</f>
        <v>0.33640990384615388</v>
      </c>
      <c r="H144" s="243">
        <f t="array" ref="H144">IF(OR($A144=NERC,WEEKDAY($A144,2)&gt;5),Inputs!$G$25,IF(AND($B144&gt;6,$B144&lt;23),Inputs!$E$25,Inputs!$G$25))</f>
        <v>3.7468266586538461</v>
      </c>
      <c r="I144" s="243">
        <f>Inputs!$B$27</f>
        <v>5.3100000000000001E-2</v>
      </c>
      <c r="J144" s="243">
        <f>Inputs!$B$29</f>
        <v>6.6799999999999998E-2</v>
      </c>
      <c r="K144" s="243">
        <f>Inputs!$B$31</f>
        <v>4.5600000000000002E-2</v>
      </c>
      <c r="L144" s="243">
        <f t="array" ref="L144">IF(OR($A144=NERC,WEEKDAY($A144,2)&gt;5),Inputs!$G$33,IF(AND($B144&gt;6,$B144&lt;23),Inputs!$E$33,Inputs!$G$33))</f>
        <v>2.5890384615384616E-3</v>
      </c>
      <c r="M144" s="246">
        <f t="shared" si="14"/>
        <v>259.52682451923079</v>
      </c>
      <c r="N144" s="249">
        <f t="shared" si="15"/>
        <v>0</v>
      </c>
    </row>
    <row r="145" spans="1:14" x14ac:dyDescent="0.25">
      <c r="A145" s="19">
        <f t="shared" si="10"/>
        <v>41614</v>
      </c>
      <c r="B145" s="7">
        <f t="shared" si="16"/>
        <v>22</v>
      </c>
      <c r="C145" s="237">
        <f>'Energy Summary'!E145</f>
        <v>0</v>
      </c>
      <c r="D145" s="10">
        <f>250</f>
        <v>250</v>
      </c>
      <c r="E145" s="243">
        <f>MISORates!N145</f>
        <v>44.504175703253679</v>
      </c>
      <c r="F145" s="243">
        <f t="array" ref="F145">IF(OR(A145=NERC,WEEKDAY(A145,2)&gt;5),Inputs!$G$21,IF(AND(B145&gt;6,B145&lt;23),Inputs!$E$21,Inputs!$G$21))</f>
        <v>0.51208665865384617</v>
      </c>
      <c r="G145" s="243">
        <f t="array" ref="G145">IF(OR($A145=NERC,WEEKDAY($A145,2)&gt;5),Inputs!$G$23,IF(AND($B145&gt;6,$B145&lt;23),Inputs!$E$23,Inputs!$G$23))</f>
        <v>0.33640990384615388</v>
      </c>
      <c r="H145" s="243">
        <f t="array" ref="H145">IF(OR($A145=NERC,WEEKDAY($A145,2)&gt;5),Inputs!$G$25,IF(AND($B145&gt;6,$B145&lt;23),Inputs!$E$25,Inputs!$G$25))</f>
        <v>3.7468266586538461</v>
      </c>
      <c r="I145" s="243">
        <f>Inputs!$B$27</f>
        <v>5.3100000000000001E-2</v>
      </c>
      <c r="J145" s="243">
        <f>Inputs!$B$29</f>
        <v>6.6799999999999998E-2</v>
      </c>
      <c r="K145" s="243">
        <f>Inputs!$B$31</f>
        <v>4.5600000000000002E-2</v>
      </c>
      <c r="L145" s="243">
        <f t="array" ref="L145">IF(OR($A145=NERC,WEEKDAY($A145,2)&gt;5),Inputs!$G$33,IF(AND($B145&gt;6,$B145&lt;23),Inputs!$E$33,Inputs!$G$33))</f>
        <v>2.5890384615384616E-3</v>
      </c>
      <c r="M145" s="246">
        <f t="shared" si="14"/>
        <v>257.11239570710399</v>
      </c>
      <c r="N145" s="249">
        <f t="shared" si="15"/>
        <v>0</v>
      </c>
    </row>
    <row r="146" spans="1:14" x14ac:dyDescent="0.25">
      <c r="A146" s="19">
        <f t="shared" si="10"/>
        <v>41614</v>
      </c>
      <c r="B146" s="7">
        <f t="shared" si="16"/>
        <v>23</v>
      </c>
      <c r="C146" s="237">
        <f>'Energy Summary'!E146</f>
        <v>0</v>
      </c>
      <c r="D146" s="10">
        <f>250</f>
        <v>250</v>
      </c>
      <c r="E146" s="243">
        <f>MISORates!N146</f>
        <v>54.198687869701224</v>
      </c>
      <c r="F146" s="243">
        <f t="array" ref="F146">IF(OR(A146=NERC,WEEKDAY(A146,2)&gt;5),Inputs!$G$21,IF(AND(B146&gt;6,B146&lt;23),Inputs!$E$21,Inputs!$G$21))</f>
        <v>0.24318270547945203</v>
      </c>
      <c r="G146" s="243">
        <f t="array" ref="G146">IF(OR($A146=NERC,WEEKDAY($A146,2)&gt;5),Inputs!$G$23,IF(AND($B146&gt;6,$B146&lt;23),Inputs!$E$23,Inputs!$G$23))</f>
        <v>0.15975630136986302</v>
      </c>
      <c r="H146" s="243">
        <f t="array" ref="H146">IF(OR($A146=NERC,WEEKDAY($A146,2)&gt;5),Inputs!$G$25,IF(AND($B146&gt;6,$B146&lt;23),Inputs!$E$25,Inputs!$G$25))</f>
        <v>1.7793149429223745</v>
      </c>
      <c r="I146" s="243">
        <f>Inputs!$B$27</f>
        <v>5.3100000000000001E-2</v>
      </c>
      <c r="J146" s="243">
        <f>Inputs!$B$29</f>
        <v>6.6799999999999998E-2</v>
      </c>
      <c r="K146" s="243">
        <f>Inputs!$B$31</f>
        <v>4.5600000000000002E-2</v>
      </c>
      <c r="L146" s="243">
        <f t="array" ref="L146">IF(OR($A146=NERC,WEEKDAY($A146,2)&gt;5),Inputs!$G$33,IF(AND($B146&gt;6,$B146&lt;23),Inputs!$E$33,Inputs!$G$33))</f>
        <v>1.2294977168949772E-3</v>
      </c>
      <c r="M146" s="246">
        <f t="shared" si="14"/>
        <v>254.69796689497716</v>
      </c>
      <c r="N146" s="249">
        <f t="shared" si="15"/>
        <v>0</v>
      </c>
    </row>
    <row r="147" spans="1:14" x14ac:dyDescent="0.25">
      <c r="A147" s="238">
        <f t="shared" si="10"/>
        <v>41614</v>
      </c>
      <c r="B147" s="239">
        <f t="shared" si="16"/>
        <v>24</v>
      </c>
      <c r="C147" s="237">
        <f>'Energy Summary'!E147</f>
        <v>0</v>
      </c>
      <c r="D147" s="10">
        <f>250</f>
        <v>250</v>
      </c>
      <c r="E147" s="243">
        <f>MISORates!N147</f>
        <v>34.334968233647082</v>
      </c>
      <c r="F147" s="243">
        <f t="array" ref="F147">IF(OR(A147=NERC,WEEKDAY(A147,2)&gt;5),Inputs!$G$21,IF(AND(B147&gt;6,B147&lt;23),Inputs!$E$21,Inputs!$G$21))</f>
        <v>0.24318270547945203</v>
      </c>
      <c r="G147" s="243">
        <f t="array" ref="G147">IF(OR($A147=NERC,WEEKDAY($A147,2)&gt;5),Inputs!$G$23,IF(AND($B147&gt;6,$B147&lt;23),Inputs!$E$23,Inputs!$G$23))</f>
        <v>0.15975630136986302</v>
      </c>
      <c r="H147" s="243">
        <f t="array" ref="H147">IF(OR($A147=NERC,WEEKDAY($A147,2)&gt;5),Inputs!$G$25,IF(AND($B147&gt;6,$B147&lt;23),Inputs!$E$25,Inputs!$G$25))</f>
        <v>1.7793149429223745</v>
      </c>
      <c r="I147" s="243">
        <f>Inputs!$B$27</f>
        <v>5.3100000000000001E-2</v>
      </c>
      <c r="J147" s="243">
        <f>Inputs!$B$29</f>
        <v>6.6799999999999998E-2</v>
      </c>
      <c r="K147" s="243">
        <f>Inputs!$B$31</f>
        <v>4.5600000000000002E-2</v>
      </c>
      <c r="L147" s="243">
        <f t="array" ref="L147">IF(OR($A147=NERC,WEEKDAY($A147,2)&gt;5),Inputs!$G$33,IF(AND($B147&gt;6,$B147&lt;23),Inputs!$E$33,Inputs!$G$33))</f>
        <v>1.2294977168949772E-3</v>
      </c>
      <c r="M147" s="246">
        <f t="shared" si="14"/>
        <v>254.69796689497716</v>
      </c>
      <c r="N147" s="250">
        <f t="shared" si="15"/>
        <v>0</v>
      </c>
    </row>
    <row r="148" spans="1:14" x14ac:dyDescent="0.25">
      <c r="A148" s="19">
        <f t="shared" si="10"/>
        <v>41615</v>
      </c>
      <c r="B148" s="7">
        <f t="shared" si="16"/>
        <v>1</v>
      </c>
      <c r="C148" s="237">
        <f>'Energy Summary'!E148</f>
        <v>0</v>
      </c>
      <c r="D148" s="10">
        <f>250</f>
        <v>250</v>
      </c>
      <c r="E148" s="243">
        <f>MISORates!N148</f>
        <v>35.994853222130928</v>
      </c>
      <c r="F148" s="243">
        <f t="array" ref="F148">IF(OR(A148=NERC,WEEKDAY(A148,2)&gt;5),Inputs!$G$21,IF(AND(B148&gt;6,B148&lt;23),Inputs!$E$21,Inputs!$G$21))</f>
        <v>0.24318270547945203</v>
      </c>
      <c r="G148" s="243">
        <f t="array" ref="G148">IF(OR($A148=NERC,WEEKDAY($A148,2)&gt;5),Inputs!$G$23,IF(AND($B148&gt;6,$B148&lt;23),Inputs!$E$23,Inputs!$G$23))</f>
        <v>0.15975630136986302</v>
      </c>
      <c r="H148" s="243">
        <f t="array" ref="H148">IF(OR($A148=NERC,WEEKDAY($A148,2)&gt;5),Inputs!$G$25,IF(AND($B148&gt;6,$B148&lt;23),Inputs!$E$25,Inputs!$G$25))</f>
        <v>1.7793149429223745</v>
      </c>
      <c r="I148" s="243">
        <f>Inputs!$B$27</f>
        <v>5.3100000000000001E-2</v>
      </c>
      <c r="J148" s="243">
        <f>Inputs!$B$29</f>
        <v>6.6799999999999998E-2</v>
      </c>
      <c r="K148" s="243">
        <f>Inputs!$B$31</f>
        <v>4.5600000000000002E-2</v>
      </c>
      <c r="L148" s="243">
        <f t="array" ref="L148">IF(OR($A148=NERC,WEEKDAY($A148,2)&gt;5),Inputs!$G$33,IF(AND($B148&gt;6,$B148&lt;23),Inputs!$E$33,Inputs!$G$33))</f>
        <v>1.2294977168949772E-3</v>
      </c>
      <c r="M148" s="246">
        <f t="shared" si="14"/>
        <v>254.69796689497716</v>
      </c>
      <c r="N148" s="249">
        <f t="shared" si="15"/>
        <v>0</v>
      </c>
    </row>
    <row r="149" spans="1:14" x14ac:dyDescent="0.25">
      <c r="A149" s="19">
        <f t="shared" si="10"/>
        <v>41615</v>
      </c>
      <c r="B149" s="7">
        <f t="shared" si="16"/>
        <v>2</v>
      </c>
      <c r="C149" s="237">
        <f>'Energy Summary'!E149</f>
        <v>0</v>
      </c>
      <c r="D149" s="10">
        <f>250</f>
        <v>250</v>
      </c>
      <c r="E149" s="243">
        <f>MISORates!N149</f>
        <v>68.556682995352418</v>
      </c>
      <c r="F149" s="243">
        <f t="array" ref="F149">IF(OR(A149=NERC,WEEKDAY(A149,2)&gt;5),Inputs!$G$21,IF(AND(B149&gt;6,B149&lt;23),Inputs!$E$21,Inputs!$G$21))</f>
        <v>0.24318270547945203</v>
      </c>
      <c r="G149" s="243">
        <f t="array" ref="G149">IF(OR($A149=NERC,WEEKDAY($A149,2)&gt;5),Inputs!$G$23,IF(AND($B149&gt;6,$B149&lt;23),Inputs!$E$23,Inputs!$G$23))</f>
        <v>0.15975630136986302</v>
      </c>
      <c r="H149" s="243">
        <f t="array" ref="H149">IF(OR($A149=NERC,WEEKDAY($A149,2)&gt;5),Inputs!$G$25,IF(AND($B149&gt;6,$B149&lt;23),Inputs!$E$25,Inputs!$G$25))</f>
        <v>1.7793149429223745</v>
      </c>
      <c r="I149" s="243">
        <f>Inputs!$B$27</f>
        <v>5.3100000000000001E-2</v>
      </c>
      <c r="J149" s="243">
        <f>Inputs!$B$29</f>
        <v>6.6799999999999998E-2</v>
      </c>
      <c r="K149" s="243">
        <f>Inputs!$B$31</f>
        <v>4.5600000000000002E-2</v>
      </c>
      <c r="L149" s="243">
        <f t="array" ref="L149">IF(OR($A149=NERC,WEEKDAY($A149,2)&gt;5),Inputs!$G$33,IF(AND($B149&gt;6,$B149&lt;23),Inputs!$E$33,Inputs!$G$33))</f>
        <v>1.2294977168949772E-3</v>
      </c>
      <c r="M149" s="246">
        <f t="shared" si="14"/>
        <v>254.69796689497716</v>
      </c>
      <c r="N149" s="249">
        <f t="shared" si="15"/>
        <v>0</v>
      </c>
    </row>
    <row r="150" spans="1:14" x14ac:dyDescent="0.25">
      <c r="A150" s="19">
        <f t="shared" si="10"/>
        <v>41615</v>
      </c>
      <c r="B150" s="7">
        <f t="shared" si="16"/>
        <v>3</v>
      </c>
      <c r="C150" s="237">
        <f>'Energy Summary'!E150</f>
        <v>0</v>
      </c>
      <c r="D150" s="10">
        <f>250</f>
        <v>250</v>
      </c>
      <c r="E150" s="243">
        <f>MISORates!N150</f>
        <v>66.076685183496522</v>
      </c>
      <c r="F150" s="243">
        <f t="array" ref="F150">IF(OR(A150=NERC,WEEKDAY(A150,2)&gt;5),Inputs!$G$21,IF(AND(B150&gt;6,B150&lt;23),Inputs!$E$21,Inputs!$G$21))</f>
        <v>0.24318270547945203</v>
      </c>
      <c r="G150" s="243">
        <f t="array" ref="G150">IF(OR($A150=NERC,WEEKDAY($A150,2)&gt;5),Inputs!$G$23,IF(AND($B150&gt;6,$B150&lt;23),Inputs!$E$23,Inputs!$G$23))</f>
        <v>0.15975630136986302</v>
      </c>
      <c r="H150" s="243">
        <f t="array" ref="H150">IF(OR($A150=NERC,WEEKDAY($A150,2)&gt;5),Inputs!$G$25,IF(AND($B150&gt;6,$B150&lt;23),Inputs!$E$25,Inputs!$G$25))</f>
        <v>1.7793149429223745</v>
      </c>
      <c r="I150" s="243">
        <f>Inputs!$B$27</f>
        <v>5.3100000000000001E-2</v>
      </c>
      <c r="J150" s="243">
        <f>Inputs!$B$29</f>
        <v>6.6799999999999998E-2</v>
      </c>
      <c r="K150" s="243">
        <f>Inputs!$B$31</f>
        <v>4.5600000000000002E-2</v>
      </c>
      <c r="L150" s="243">
        <f t="array" ref="L150">IF(OR($A150=NERC,WEEKDAY($A150,2)&gt;5),Inputs!$G$33,IF(AND($B150&gt;6,$B150&lt;23),Inputs!$E$33,Inputs!$G$33))</f>
        <v>1.2294977168949772E-3</v>
      </c>
      <c r="M150" s="246">
        <f t="shared" si="14"/>
        <v>254.69796689497716</v>
      </c>
      <c r="N150" s="249">
        <f t="shared" si="15"/>
        <v>0</v>
      </c>
    </row>
    <row r="151" spans="1:14" x14ac:dyDescent="0.25">
      <c r="A151" s="19">
        <f t="shared" si="10"/>
        <v>41615</v>
      </c>
      <c r="B151" s="7">
        <f t="shared" si="16"/>
        <v>4</v>
      </c>
      <c r="C151" s="237">
        <f>'Energy Summary'!E151</f>
        <v>0</v>
      </c>
      <c r="D151" s="10">
        <f>250</f>
        <v>250</v>
      </c>
      <c r="E151" s="243">
        <f>MISORates!N151</f>
        <v>75.857195380756934</v>
      </c>
      <c r="F151" s="243">
        <f t="array" ref="F151">IF(OR(A151=NERC,WEEKDAY(A151,2)&gt;5),Inputs!$G$21,IF(AND(B151&gt;6,B151&lt;23),Inputs!$E$21,Inputs!$G$21))</f>
        <v>0.24318270547945203</v>
      </c>
      <c r="G151" s="243">
        <f t="array" ref="G151">IF(OR($A151=NERC,WEEKDAY($A151,2)&gt;5),Inputs!$G$23,IF(AND($B151&gt;6,$B151&lt;23),Inputs!$E$23,Inputs!$G$23))</f>
        <v>0.15975630136986302</v>
      </c>
      <c r="H151" s="243">
        <f t="array" ref="H151">IF(OR($A151=NERC,WEEKDAY($A151,2)&gt;5),Inputs!$G$25,IF(AND($B151&gt;6,$B151&lt;23),Inputs!$E$25,Inputs!$G$25))</f>
        <v>1.7793149429223745</v>
      </c>
      <c r="I151" s="243">
        <f>Inputs!$B$27</f>
        <v>5.3100000000000001E-2</v>
      </c>
      <c r="J151" s="243">
        <f>Inputs!$B$29</f>
        <v>6.6799999999999998E-2</v>
      </c>
      <c r="K151" s="243">
        <f>Inputs!$B$31</f>
        <v>4.5600000000000002E-2</v>
      </c>
      <c r="L151" s="243">
        <f t="array" ref="L151">IF(OR($A151=NERC,WEEKDAY($A151,2)&gt;5),Inputs!$G$33,IF(AND($B151&gt;6,$B151&lt;23),Inputs!$E$33,Inputs!$G$33))</f>
        <v>1.2294977168949772E-3</v>
      </c>
      <c r="M151" s="246">
        <f t="shared" si="14"/>
        <v>254.69796689497716</v>
      </c>
      <c r="N151" s="249">
        <f t="shared" si="15"/>
        <v>0</v>
      </c>
    </row>
    <row r="152" spans="1:14" x14ac:dyDescent="0.25">
      <c r="A152" s="19">
        <f t="shared" si="10"/>
        <v>41615</v>
      </c>
      <c r="B152" s="7">
        <f t="shared" si="16"/>
        <v>5</v>
      </c>
      <c r="C152" s="237">
        <f>'Energy Summary'!E152</f>
        <v>0</v>
      </c>
      <c r="D152" s="10">
        <f>250</f>
        <v>250</v>
      </c>
      <c r="E152" s="243">
        <f>MISORates!N152</f>
        <v>44.059376454206031</v>
      </c>
      <c r="F152" s="243">
        <f t="array" ref="F152">IF(OR(A152=NERC,WEEKDAY(A152,2)&gt;5),Inputs!$G$21,IF(AND(B152&gt;6,B152&lt;23),Inputs!$E$21,Inputs!$G$21))</f>
        <v>0.24318270547945203</v>
      </c>
      <c r="G152" s="243">
        <f t="array" ref="G152">IF(OR($A152=NERC,WEEKDAY($A152,2)&gt;5),Inputs!$G$23,IF(AND($B152&gt;6,$B152&lt;23),Inputs!$E$23,Inputs!$G$23))</f>
        <v>0.15975630136986302</v>
      </c>
      <c r="H152" s="243">
        <f t="array" ref="H152">IF(OR($A152=NERC,WEEKDAY($A152,2)&gt;5),Inputs!$G$25,IF(AND($B152&gt;6,$B152&lt;23),Inputs!$E$25,Inputs!$G$25))</f>
        <v>1.7793149429223745</v>
      </c>
      <c r="I152" s="243">
        <f>Inputs!$B$27</f>
        <v>5.3100000000000001E-2</v>
      </c>
      <c r="J152" s="243">
        <f>Inputs!$B$29</f>
        <v>6.6799999999999998E-2</v>
      </c>
      <c r="K152" s="243">
        <f>Inputs!$B$31</f>
        <v>4.5600000000000002E-2</v>
      </c>
      <c r="L152" s="243">
        <f t="array" ref="L152">IF(OR($A152=NERC,WEEKDAY($A152,2)&gt;5),Inputs!$G$33,IF(AND($B152&gt;6,$B152&lt;23),Inputs!$E$33,Inputs!$G$33))</f>
        <v>1.2294977168949772E-3</v>
      </c>
      <c r="M152" s="246">
        <f t="shared" si="14"/>
        <v>254.69796689497716</v>
      </c>
      <c r="N152" s="249">
        <f t="shared" si="15"/>
        <v>0</v>
      </c>
    </row>
    <row r="153" spans="1:14" x14ac:dyDescent="0.25">
      <c r="A153" s="19">
        <f t="shared" si="10"/>
        <v>41615</v>
      </c>
      <c r="B153" s="7">
        <f t="shared" si="16"/>
        <v>6</v>
      </c>
      <c r="C153" s="237">
        <f>'Energy Summary'!E153</f>
        <v>0</v>
      </c>
      <c r="D153" s="10">
        <f>250</f>
        <v>250</v>
      </c>
      <c r="E153" s="243">
        <f>MISORates!N153</f>
        <v>39.697611993316741</v>
      </c>
      <c r="F153" s="243">
        <f t="array" ref="F153">IF(OR(A153=NERC,WEEKDAY(A153,2)&gt;5),Inputs!$G$21,IF(AND(B153&gt;6,B153&lt;23),Inputs!$E$21,Inputs!$G$21))</f>
        <v>0.24318270547945203</v>
      </c>
      <c r="G153" s="243">
        <f t="array" ref="G153">IF(OR($A153=NERC,WEEKDAY($A153,2)&gt;5),Inputs!$G$23,IF(AND($B153&gt;6,$B153&lt;23),Inputs!$E$23,Inputs!$G$23))</f>
        <v>0.15975630136986302</v>
      </c>
      <c r="H153" s="243">
        <f t="array" ref="H153">IF(OR($A153=NERC,WEEKDAY($A153,2)&gt;5),Inputs!$G$25,IF(AND($B153&gt;6,$B153&lt;23),Inputs!$E$25,Inputs!$G$25))</f>
        <v>1.7793149429223745</v>
      </c>
      <c r="I153" s="243">
        <f>Inputs!$B$27</f>
        <v>5.3100000000000001E-2</v>
      </c>
      <c r="J153" s="243">
        <f>Inputs!$B$29</f>
        <v>6.6799999999999998E-2</v>
      </c>
      <c r="K153" s="243">
        <f>Inputs!$B$31</f>
        <v>4.5600000000000002E-2</v>
      </c>
      <c r="L153" s="243">
        <f t="array" ref="L153">IF(OR($A153=NERC,WEEKDAY($A153,2)&gt;5),Inputs!$G$33,IF(AND($B153&gt;6,$B153&lt;23),Inputs!$E$33,Inputs!$G$33))</f>
        <v>1.2294977168949772E-3</v>
      </c>
      <c r="M153" s="246">
        <f t="shared" si="14"/>
        <v>254.69796689497716</v>
      </c>
      <c r="N153" s="249">
        <f t="shared" si="15"/>
        <v>0</v>
      </c>
    </row>
    <row r="154" spans="1:14" x14ac:dyDescent="0.25">
      <c r="A154" s="19">
        <f t="shared" si="10"/>
        <v>41615</v>
      </c>
      <c r="B154" s="7">
        <f t="shared" si="16"/>
        <v>7</v>
      </c>
      <c r="C154" s="237">
        <f>'Energy Summary'!E154</f>
        <v>0</v>
      </c>
      <c r="D154" s="10">
        <f>250</f>
        <v>250</v>
      </c>
      <c r="E154" s="243">
        <f>MISORates!N154</f>
        <v>33.783405058643361</v>
      </c>
      <c r="F154" s="243">
        <f t="array" ref="F154">IF(OR(A154=NERC,WEEKDAY(A154,2)&gt;5),Inputs!$G$21,IF(AND(B154&gt;6,B154&lt;23),Inputs!$E$21,Inputs!$G$21))</f>
        <v>0.24318270547945203</v>
      </c>
      <c r="G154" s="243">
        <f t="array" ref="G154">IF(OR($A154=NERC,WEEKDAY($A154,2)&gt;5),Inputs!$G$23,IF(AND($B154&gt;6,$B154&lt;23),Inputs!$E$23,Inputs!$G$23))</f>
        <v>0.15975630136986302</v>
      </c>
      <c r="H154" s="243">
        <f t="array" ref="H154">IF(OR($A154=NERC,WEEKDAY($A154,2)&gt;5),Inputs!$G$25,IF(AND($B154&gt;6,$B154&lt;23),Inputs!$E$25,Inputs!$G$25))</f>
        <v>1.7793149429223745</v>
      </c>
      <c r="I154" s="243">
        <f>Inputs!$B$27</f>
        <v>5.3100000000000001E-2</v>
      </c>
      <c r="J154" s="243">
        <f>Inputs!$B$29</f>
        <v>6.6799999999999998E-2</v>
      </c>
      <c r="K154" s="243">
        <f>Inputs!$B$31</f>
        <v>4.5600000000000002E-2</v>
      </c>
      <c r="L154" s="243">
        <f t="array" ref="L154">IF(OR($A154=NERC,WEEKDAY($A154,2)&gt;5),Inputs!$G$33,IF(AND($B154&gt;6,$B154&lt;23),Inputs!$E$33,Inputs!$G$33))</f>
        <v>1.2294977168949772E-3</v>
      </c>
      <c r="M154" s="246">
        <f t="shared" si="14"/>
        <v>254.69796689497716</v>
      </c>
      <c r="N154" s="249">
        <f t="shared" si="15"/>
        <v>0</v>
      </c>
    </row>
    <row r="155" spans="1:14" x14ac:dyDescent="0.25">
      <c r="A155" s="19">
        <f t="shared" si="10"/>
        <v>41615</v>
      </c>
      <c r="B155" s="7">
        <f t="shared" si="16"/>
        <v>8</v>
      </c>
      <c r="C155" s="237">
        <f>'Energy Summary'!E155</f>
        <v>0</v>
      </c>
      <c r="D155" s="10">
        <f>250</f>
        <v>250</v>
      </c>
      <c r="E155" s="243">
        <f>MISORates!N155</f>
        <v>29.837735286643351</v>
      </c>
      <c r="F155" s="243">
        <f t="array" ref="F155">IF(OR(A155=NERC,WEEKDAY(A155,2)&gt;5),Inputs!$G$21,IF(AND(B155&gt;6,B155&lt;23),Inputs!$E$21,Inputs!$G$21))</f>
        <v>0.24318270547945203</v>
      </c>
      <c r="G155" s="243">
        <f t="array" ref="G155">IF(OR($A155=NERC,WEEKDAY($A155,2)&gt;5),Inputs!$G$23,IF(AND($B155&gt;6,$B155&lt;23),Inputs!$E$23,Inputs!$G$23))</f>
        <v>0.15975630136986302</v>
      </c>
      <c r="H155" s="243">
        <f t="array" ref="H155">IF(OR($A155=NERC,WEEKDAY($A155,2)&gt;5),Inputs!$G$25,IF(AND($B155&gt;6,$B155&lt;23),Inputs!$E$25,Inputs!$G$25))</f>
        <v>1.7793149429223745</v>
      </c>
      <c r="I155" s="243">
        <f>Inputs!$B$27</f>
        <v>5.3100000000000001E-2</v>
      </c>
      <c r="J155" s="243">
        <f>Inputs!$B$29</f>
        <v>6.6799999999999998E-2</v>
      </c>
      <c r="K155" s="243">
        <f>Inputs!$B$31</f>
        <v>4.5600000000000002E-2</v>
      </c>
      <c r="L155" s="243">
        <f t="array" ref="L155">IF(OR($A155=NERC,WEEKDAY($A155,2)&gt;5),Inputs!$G$33,IF(AND($B155&gt;6,$B155&lt;23),Inputs!$E$33,Inputs!$G$33))</f>
        <v>1.2294977168949772E-3</v>
      </c>
      <c r="M155" s="246">
        <f t="shared" si="14"/>
        <v>254.69796689497716</v>
      </c>
      <c r="N155" s="249">
        <f t="shared" si="15"/>
        <v>0</v>
      </c>
    </row>
    <row r="156" spans="1:14" x14ac:dyDescent="0.25">
      <c r="A156" s="19">
        <f t="shared" si="10"/>
        <v>41615</v>
      </c>
      <c r="B156" s="7">
        <f t="shared" si="16"/>
        <v>9</v>
      </c>
      <c r="C156" s="237">
        <f>'Energy Summary'!E156</f>
        <v>0</v>
      </c>
      <c r="D156" s="10">
        <f>250</f>
        <v>250</v>
      </c>
      <c r="E156" s="243">
        <f>MISORates!N156</f>
        <v>69.32855043933219</v>
      </c>
      <c r="F156" s="243">
        <f t="array" ref="F156">IF(OR(A156=NERC,WEEKDAY(A156,2)&gt;5),Inputs!$G$21,IF(AND(B156&gt;6,B156&lt;23),Inputs!$E$21,Inputs!$G$21))</f>
        <v>0.24318270547945203</v>
      </c>
      <c r="G156" s="243">
        <f t="array" ref="G156">IF(OR($A156=NERC,WEEKDAY($A156,2)&gt;5),Inputs!$G$23,IF(AND($B156&gt;6,$B156&lt;23),Inputs!$E$23,Inputs!$G$23))</f>
        <v>0.15975630136986302</v>
      </c>
      <c r="H156" s="243">
        <f t="array" ref="H156">IF(OR($A156=NERC,WEEKDAY($A156,2)&gt;5),Inputs!$G$25,IF(AND($B156&gt;6,$B156&lt;23),Inputs!$E$25,Inputs!$G$25))</f>
        <v>1.7793149429223745</v>
      </c>
      <c r="I156" s="243">
        <f>Inputs!$B$27</f>
        <v>5.3100000000000001E-2</v>
      </c>
      <c r="J156" s="243">
        <f>Inputs!$B$29</f>
        <v>6.6799999999999998E-2</v>
      </c>
      <c r="K156" s="243">
        <f>Inputs!$B$31</f>
        <v>4.5600000000000002E-2</v>
      </c>
      <c r="L156" s="243">
        <f t="array" ref="L156">IF(OR($A156=NERC,WEEKDAY($A156,2)&gt;5),Inputs!$G$33,IF(AND($B156&gt;6,$B156&lt;23),Inputs!$E$33,Inputs!$G$33))</f>
        <v>1.2294977168949772E-3</v>
      </c>
      <c r="M156" s="246">
        <f t="shared" si="14"/>
        <v>254.69796689497716</v>
      </c>
      <c r="N156" s="249">
        <f t="shared" si="15"/>
        <v>0</v>
      </c>
    </row>
    <row r="157" spans="1:14" x14ac:dyDescent="0.25">
      <c r="A157" s="19">
        <f t="shared" ref="A157:A220" si="17">A133+1</f>
        <v>41615</v>
      </c>
      <c r="B157" s="7">
        <f t="shared" ref="B157:B172" si="18">B133</f>
        <v>10</v>
      </c>
      <c r="C157" s="237">
        <f>'Energy Summary'!E157</f>
        <v>0</v>
      </c>
      <c r="D157" s="10">
        <f>250</f>
        <v>250</v>
      </c>
      <c r="E157" s="243">
        <f>MISORates!N157</f>
        <v>83.951674516415977</v>
      </c>
      <c r="F157" s="243">
        <f t="array" ref="F157">IF(OR(A157=NERC,WEEKDAY(A157,2)&gt;5),Inputs!$G$21,IF(AND(B157&gt;6,B157&lt;23),Inputs!$E$21,Inputs!$G$21))</f>
        <v>0.24318270547945203</v>
      </c>
      <c r="G157" s="243">
        <f t="array" ref="G157">IF(OR($A157=NERC,WEEKDAY($A157,2)&gt;5),Inputs!$G$23,IF(AND($B157&gt;6,$B157&lt;23),Inputs!$E$23,Inputs!$G$23))</f>
        <v>0.15975630136986302</v>
      </c>
      <c r="H157" s="243">
        <f t="array" ref="H157">IF(OR($A157=NERC,WEEKDAY($A157,2)&gt;5),Inputs!$G$25,IF(AND($B157&gt;6,$B157&lt;23),Inputs!$E$25,Inputs!$G$25))</f>
        <v>1.7793149429223745</v>
      </c>
      <c r="I157" s="243">
        <f>Inputs!$B$27</f>
        <v>5.3100000000000001E-2</v>
      </c>
      <c r="J157" s="243">
        <f>Inputs!$B$29</f>
        <v>6.6799999999999998E-2</v>
      </c>
      <c r="K157" s="243">
        <f>Inputs!$B$31</f>
        <v>4.5600000000000002E-2</v>
      </c>
      <c r="L157" s="243">
        <f t="array" ref="L157">IF(OR($A157=NERC,WEEKDAY($A157,2)&gt;5),Inputs!$G$33,IF(AND($B157&gt;6,$B157&lt;23),Inputs!$E$33,Inputs!$G$33))</f>
        <v>1.2294977168949772E-3</v>
      </c>
      <c r="M157" s="246">
        <f t="shared" si="14"/>
        <v>254.69796689497716</v>
      </c>
      <c r="N157" s="249">
        <f t="shared" si="15"/>
        <v>0</v>
      </c>
    </row>
    <row r="158" spans="1:14" x14ac:dyDescent="0.25">
      <c r="A158" s="19">
        <f t="shared" si="17"/>
        <v>41615</v>
      </c>
      <c r="B158" s="7">
        <f t="shared" si="18"/>
        <v>11</v>
      </c>
      <c r="C158" s="237">
        <f>'Energy Summary'!E158</f>
        <v>0</v>
      </c>
      <c r="D158" s="10">
        <f>250</f>
        <v>250</v>
      </c>
      <c r="E158" s="243">
        <f>MISORates!N158</f>
        <v>41.28395543036342</v>
      </c>
      <c r="F158" s="243">
        <f t="array" ref="F158">IF(OR(A158=NERC,WEEKDAY(A158,2)&gt;5),Inputs!$G$21,IF(AND(B158&gt;6,B158&lt;23),Inputs!$E$21,Inputs!$G$21))</f>
        <v>0.24318270547945203</v>
      </c>
      <c r="G158" s="243">
        <f t="array" ref="G158">IF(OR($A158=NERC,WEEKDAY($A158,2)&gt;5),Inputs!$G$23,IF(AND($B158&gt;6,$B158&lt;23),Inputs!$E$23,Inputs!$G$23))</f>
        <v>0.15975630136986302</v>
      </c>
      <c r="H158" s="243">
        <f t="array" ref="H158">IF(OR($A158=NERC,WEEKDAY($A158,2)&gt;5),Inputs!$G$25,IF(AND($B158&gt;6,$B158&lt;23),Inputs!$E$25,Inputs!$G$25))</f>
        <v>1.7793149429223745</v>
      </c>
      <c r="I158" s="243">
        <f>Inputs!$B$27</f>
        <v>5.3100000000000001E-2</v>
      </c>
      <c r="J158" s="243">
        <f>Inputs!$B$29</f>
        <v>6.6799999999999998E-2</v>
      </c>
      <c r="K158" s="243">
        <f>Inputs!$B$31</f>
        <v>4.5600000000000002E-2</v>
      </c>
      <c r="L158" s="243">
        <f t="array" ref="L158">IF(OR($A158=NERC,WEEKDAY($A158,2)&gt;5),Inputs!$G$33,IF(AND($B158&gt;6,$B158&lt;23),Inputs!$E$33,Inputs!$G$33))</f>
        <v>1.2294977168949772E-3</v>
      </c>
      <c r="M158" s="246">
        <f t="shared" si="14"/>
        <v>254.69796689497716</v>
      </c>
      <c r="N158" s="249">
        <f t="shared" si="15"/>
        <v>0</v>
      </c>
    </row>
    <row r="159" spans="1:14" x14ac:dyDescent="0.25">
      <c r="A159" s="19">
        <f t="shared" si="17"/>
        <v>41615</v>
      </c>
      <c r="B159" s="7">
        <f t="shared" si="18"/>
        <v>12</v>
      </c>
      <c r="C159" s="237">
        <f>'Energy Summary'!E159</f>
        <v>0</v>
      </c>
      <c r="D159" s="10">
        <f>250</f>
        <v>250</v>
      </c>
      <c r="E159" s="243">
        <f>MISORates!N159</f>
        <v>36.337967532602278</v>
      </c>
      <c r="F159" s="243">
        <f t="array" ref="F159">IF(OR(A159=NERC,WEEKDAY(A159,2)&gt;5),Inputs!$G$21,IF(AND(B159&gt;6,B159&lt;23),Inputs!$E$21,Inputs!$G$21))</f>
        <v>0.24318270547945203</v>
      </c>
      <c r="G159" s="243">
        <f t="array" ref="G159">IF(OR($A159=NERC,WEEKDAY($A159,2)&gt;5),Inputs!$G$23,IF(AND($B159&gt;6,$B159&lt;23),Inputs!$E$23,Inputs!$G$23))</f>
        <v>0.15975630136986302</v>
      </c>
      <c r="H159" s="243">
        <f t="array" ref="H159">IF(OR($A159=NERC,WEEKDAY($A159,2)&gt;5),Inputs!$G$25,IF(AND($B159&gt;6,$B159&lt;23),Inputs!$E$25,Inputs!$G$25))</f>
        <v>1.7793149429223745</v>
      </c>
      <c r="I159" s="243">
        <f>Inputs!$B$27</f>
        <v>5.3100000000000001E-2</v>
      </c>
      <c r="J159" s="243">
        <f>Inputs!$B$29</f>
        <v>6.6799999999999998E-2</v>
      </c>
      <c r="K159" s="243">
        <f>Inputs!$B$31</f>
        <v>4.5600000000000002E-2</v>
      </c>
      <c r="L159" s="243">
        <f t="array" ref="L159">IF(OR($A159=NERC,WEEKDAY($A159,2)&gt;5),Inputs!$G$33,IF(AND($B159&gt;6,$B159&lt;23),Inputs!$E$33,Inputs!$G$33))</f>
        <v>1.2294977168949772E-3</v>
      </c>
      <c r="M159" s="246">
        <f t="shared" si="14"/>
        <v>254.69796689497716</v>
      </c>
      <c r="N159" s="249">
        <f t="shared" si="15"/>
        <v>0</v>
      </c>
    </row>
    <row r="160" spans="1:14" x14ac:dyDescent="0.25">
      <c r="A160" s="19">
        <f t="shared" si="17"/>
        <v>41615</v>
      </c>
      <c r="B160" s="7">
        <f t="shared" si="18"/>
        <v>13</v>
      </c>
      <c r="C160" s="237">
        <f>'Energy Summary'!E160</f>
        <v>0</v>
      </c>
      <c r="D160" s="10">
        <f>250</f>
        <v>250</v>
      </c>
      <c r="E160" s="243">
        <f>MISORates!N160</f>
        <v>34.902395464914704</v>
      </c>
      <c r="F160" s="243">
        <f t="array" ref="F160">IF(OR(A160=NERC,WEEKDAY(A160,2)&gt;5),Inputs!$G$21,IF(AND(B160&gt;6,B160&lt;23),Inputs!$E$21,Inputs!$G$21))</f>
        <v>0.24318270547945203</v>
      </c>
      <c r="G160" s="243">
        <f t="array" ref="G160">IF(OR($A160=NERC,WEEKDAY($A160,2)&gt;5),Inputs!$G$23,IF(AND($B160&gt;6,$B160&lt;23),Inputs!$E$23,Inputs!$G$23))</f>
        <v>0.15975630136986302</v>
      </c>
      <c r="H160" s="243">
        <f t="array" ref="H160">IF(OR($A160=NERC,WEEKDAY($A160,2)&gt;5),Inputs!$G$25,IF(AND($B160&gt;6,$B160&lt;23),Inputs!$E$25,Inputs!$G$25))</f>
        <v>1.7793149429223745</v>
      </c>
      <c r="I160" s="243">
        <f>Inputs!$B$27</f>
        <v>5.3100000000000001E-2</v>
      </c>
      <c r="J160" s="243">
        <f>Inputs!$B$29</f>
        <v>6.6799999999999998E-2</v>
      </c>
      <c r="K160" s="243">
        <f>Inputs!$B$31</f>
        <v>4.5600000000000002E-2</v>
      </c>
      <c r="L160" s="243">
        <f t="array" ref="L160">IF(OR($A160=NERC,WEEKDAY($A160,2)&gt;5),Inputs!$G$33,IF(AND($B160&gt;6,$B160&lt;23),Inputs!$E$33,Inputs!$G$33))</f>
        <v>1.2294977168949772E-3</v>
      </c>
      <c r="M160" s="246">
        <f t="shared" si="14"/>
        <v>254.69796689497716</v>
      </c>
      <c r="N160" s="249">
        <f t="shared" si="15"/>
        <v>0</v>
      </c>
    </row>
    <row r="161" spans="1:14" x14ac:dyDescent="0.25">
      <c r="A161" s="19">
        <f t="shared" si="17"/>
        <v>41615</v>
      </c>
      <c r="B161" s="7">
        <f t="shared" si="18"/>
        <v>14</v>
      </c>
      <c r="C161" s="237">
        <f>'Energy Summary'!E161</f>
        <v>0</v>
      </c>
      <c r="D161" s="10">
        <f>250</f>
        <v>250</v>
      </c>
      <c r="E161" s="243">
        <f>MISORates!N161</f>
        <v>32.46384090832489</v>
      </c>
      <c r="F161" s="243">
        <f t="array" ref="F161">IF(OR(A161=NERC,WEEKDAY(A161,2)&gt;5),Inputs!$G$21,IF(AND(B161&gt;6,B161&lt;23),Inputs!$E$21,Inputs!$G$21))</f>
        <v>0.24318270547945203</v>
      </c>
      <c r="G161" s="243">
        <f t="array" ref="G161">IF(OR($A161=NERC,WEEKDAY($A161,2)&gt;5),Inputs!$G$23,IF(AND($B161&gt;6,$B161&lt;23),Inputs!$E$23,Inputs!$G$23))</f>
        <v>0.15975630136986302</v>
      </c>
      <c r="H161" s="243">
        <f t="array" ref="H161">IF(OR($A161=NERC,WEEKDAY($A161,2)&gt;5),Inputs!$G$25,IF(AND($B161&gt;6,$B161&lt;23),Inputs!$E$25,Inputs!$G$25))</f>
        <v>1.7793149429223745</v>
      </c>
      <c r="I161" s="243">
        <f>Inputs!$B$27</f>
        <v>5.3100000000000001E-2</v>
      </c>
      <c r="J161" s="243">
        <f>Inputs!$B$29</f>
        <v>6.6799999999999998E-2</v>
      </c>
      <c r="K161" s="243">
        <f>Inputs!$B$31</f>
        <v>4.5600000000000002E-2</v>
      </c>
      <c r="L161" s="243">
        <f t="array" ref="L161">IF(OR($A161=NERC,WEEKDAY($A161,2)&gt;5),Inputs!$G$33,IF(AND($B161&gt;6,$B161&lt;23),Inputs!$E$33,Inputs!$G$33))</f>
        <v>1.2294977168949772E-3</v>
      </c>
      <c r="M161" s="246">
        <f t="shared" si="14"/>
        <v>254.69796689497716</v>
      </c>
      <c r="N161" s="249">
        <f t="shared" si="15"/>
        <v>0</v>
      </c>
    </row>
    <row r="162" spans="1:14" x14ac:dyDescent="0.25">
      <c r="A162" s="19">
        <f t="shared" si="17"/>
        <v>41615</v>
      </c>
      <c r="B162" s="7">
        <f t="shared" si="18"/>
        <v>15</v>
      </c>
      <c r="C162" s="237">
        <f>'Energy Summary'!E162</f>
        <v>0</v>
      </c>
      <c r="D162" s="10">
        <f>250</f>
        <v>250</v>
      </c>
      <c r="E162" s="243">
        <f>MISORates!N162</f>
        <v>30.367188729402134</v>
      </c>
      <c r="F162" s="243">
        <f t="array" ref="F162">IF(OR(A162=NERC,WEEKDAY(A162,2)&gt;5),Inputs!$G$21,IF(AND(B162&gt;6,B162&lt;23),Inputs!$E$21,Inputs!$G$21))</f>
        <v>0.24318270547945203</v>
      </c>
      <c r="G162" s="243">
        <f t="array" ref="G162">IF(OR($A162=NERC,WEEKDAY($A162,2)&gt;5),Inputs!$G$23,IF(AND($B162&gt;6,$B162&lt;23),Inputs!$E$23,Inputs!$G$23))</f>
        <v>0.15975630136986302</v>
      </c>
      <c r="H162" s="243">
        <f t="array" ref="H162">IF(OR($A162=NERC,WEEKDAY($A162,2)&gt;5),Inputs!$G$25,IF(AND($B162&gt;6,$B162&lt;23),Inputs!$E$25,Inputs!$G$25))</f>
        <v>1.7793149429223745</v>
      </c>
      <c r="I162" s="243">
        <f>Inputs!$B$27</f>
        <v>5.3100000000000001E-2</v>
      </c>
      <c r="J162" s="243">
        <f>Inputs!$B$29</f>
        <v>6.6799999999999998E-2</v>
      </c>
      <c r="K162" s="243">
        <f>Inputs!$B$31</f>
        <v>4.5600000000000002E-2</v>
      </c>
      <c r="L162" s="243">
        <f t="array" ref="L162">IF(OR($A162=NERC,WEEKDAY($A162,2)&gt;5),Inputs!$G$33,IF(AND($B162&gt;6,$B162&lt;23),Inputs!$E$33,Inputs!$G$33))</f>
        <v>1.2294977168949772E-3</v>
      </c>
      <c r="M162" s="246">
        <f t="shared" si="14"/>
        <v>254.69796689497716</v>
      </c>
      <c r="N162" s="249">
        <f t="shared" si="15"/>
        <v>0</v>
      </c>
    </row>
    <row r="163" spans="1:14" x14ac:dyDescent="0.25">
      <c r="A163" s="19">
        <f t="shared" si="17"/>
        <v>41615</v>
      </c>
      <c r="B163" s="7">
        <f t="shared" si="18"/>
        <v>16</v>
      </c>
      <c r="C163" s="237">
        <f>'Energy Summary'!E163</f>
        <v>0</v>
      </c>
      <c r="D163" s="10">
        <f>250</f>
        <v>250</v>
      </c>
      <c r="E163" s="243">
        <f>MISORates!N163</f>
        <v>33.187858871995253</v>
      </c>
      <c r="F163" s="243">
        <f t="array" ref="F163">IF(OR(A163=NERC,WEEKDAY(A163,2)&gt;5),Inputs!$G$21,IF(AND(B163&gt;6,B163&lt;23),Inputs!$E$21,Inputs!$G$21))</f>
        <v>0.24318270547945203</v>
      </c>
      <c r="G163" s="243">
        <f t="array" ref="G163">IF(OR($A163=NERC,WEEKDAY($A163,2)&gt;5),Inputs!$G$23,IF(AND($B163&gt;6,$B163&lt;23),Inputs!$E$23,Inputs!$G$23))</f>
        <v>0.15975630136986302</v>
      </c>
      <c r="H163" s="243">
        <f t="array" ref="H163">IF(OR($A163=NERC,WEEKDAY($A163,2)&gt;5),Inputs!$G$25,IF(AND($B163&gt;6,$B163&lt;23),Inputs!$E$25,Inputs!$G$25))</f>
        <v>1.7793149429223745</v>
      </c>
      <c r="I163" s="243">
        <f>Inputs!$B$27</f>
        <v>5.3100000000000001E-2</v>
      </c>
      <c r="J163" s="243">
        <f>Inputs!$B$29</f>
        <v>6.6799999999999998E-2</v>
      </c>
      <c r="K163" s="243">
        <f>Inputs!$B$31</f>
        <v>4.5600000000000002E-2</v>
      </c>
      <c r="L163" s="243">
        <f t="array" ref="L163">IF(OR($A163=NERC,WEEKDAY($A163,2)&gt;5),Inputs!$G$33,IF(AND($B163&gt;6,$B163&lt;23),Inputs!$E$33,Inputs!$G$33))</f>
        <v>1.2294977168949772E-3</v>
      </c>
      <c r="M163" s="246">
        <f t="shared" si="14"/>
        <v>254.69796689497716</v>
      </c>
      <c r="N163" s="249">
        <f t="shared" si="15"/>
        <v>0</v>
      </c>
    </row>
    <row r="164" spans="1:14" x14ac:dyDescent="0.25">
      <c r="A164" s="19">
        <f t="shared" si="17"/>
        <v>41615</v>
      </c>
      <c r="B164" s="7">
        <f t="shared" si="18"/>
        <v>17</v>
      </c>
      <c r="C164" s="237">
        <f>'Energy Summary'!E164</f>
        <v>0</v>
      </c>
      <c r="D164" s="10">
        <f>250</f>
        <v>250</v>
      </c>
      <c r="E164" s="243">
        <f>MISORates!N164</f>
        <v>38.183802221224532</v>
      </c>
      <c r="F164" s="243">
        <f t="array" ref="F164">IF(OR(A164=NERC,WEEKDAY(A164,2)&gt;5),Inputs!$G$21,IF(AND(B164&gt;6,B164&lt;23),Inputs!$E$21,Inputs!$G$21))</f>
        <v>0.24318270547945203</v>
      </c>
      <c r="G164" s="243">
        <f t="array" ref="G164">IF(OR($A164=NERC,WEEKDAY($A164,2)&gt;5),Inputs!$G$23,IF(AND($B164&gt;6,$B164&lt;23),Inputs!$E$23,Inputs!$G$23))</f>
        <v>0.15975630136986302</v>
      </c>
      <c r="H164" s="243">
        <f t="array" ref="H164">IF(OR($A164=NERC,WEEKDAY($A164,2)&gt;5),Inputs!$G$25,IF(AND($B164&gt;6,$B164&lt;23),Inputs!$E$25,Inputs!$G$25))</f>
        <v>1.7793149429223745</v>
      </c>
      <c r="I164" s="243">
        <f>Inputs!$B$27</f>
        <v>5.3100000000000001E-2</v>
      </c>
      <c r="J164" s="243">
        <f>Inputs!$B$29</f>
        <v>6.6799999999999998E-2</v>
      </c>
      <c r="K164" s="243">
        <f>Inputs!$B$31</f>
        <v>4.5600000000000002E-2</v>
      </c>
      <c r="L164" s="243">
        <f t="array" ref="L164">IF(OR($A164=NERC,WEEKDAY($A164,2)&gt;5),Inputs!$G$33,IF(AND($B164&gt;6,$B164&lt;23),Inputs!$E$33,Inputs!$G$33))</f>
        <v>1.2294977168949772E-3</v>
      </c>
      <c r="M164" s="246">
        <f t="shared" si="14"/>
        <v>254.69796689497716</v>
      </c>
      <c r="N164" s="249">
        <f t="shared" si="15"/>
        <v>0</v>
      </c>
    </row>
    <row r="165" spans="1:14" x14ac:dyDescent="0.25">
      <c r="A165" s="19">
        <f t="shared" si="17"/>
        <v>41615</v>
      </c>
      <c r="B165" s="7">
        <f t="shared" si="18"/>
        <v>18</v>
      </c>
      <c r="C165" s="237">
        <f>'Energy Summary'!E165</f>
        <v>0</v>
      </c>
      <c r="D165" s="10">
        <f>250</f>
        <v>250</v>
      </c>
      <c r="E165" s="243">
        <f>MISORates!N165</f>
        <v>49.688827024812454</v>
      </c>
      <c r="F165" s="243">
        <f t="array" ref="F165">IF(OR(A165=NERC,WEEKDAY(A165,2)&gt;5),Inputs!$G$21,IF(AND(B165&gt;6,B165&lt;23),Inputs!$E$21,Inputs!$G$21))</f>
        <v>0.24318270547945203</v>
      </c>
      <c r="G165" s="243">
        <f t="array" ref="G165">IF(OR($A165=NERC,WEEKDAY($A165,2)&gt;5),Inputs!$G$23,IF(AND($B165&gt;6,$B165&lt;23),Inputs!$E$23,Inputs!$G$23))</f>
        <v>0.15975630136986302</v>
      </c>
      <c r="H165" s="243">
        <f t="array" ref="H165">IF(OR($A165=NERC,WEEKDAY($A165,2)&gt;5),Inputs!$G$25,IF(AND($B165&gt;6,$B165&lt;23),Inputs!$E$25,Inputs!$G$25))</f>
        <v>1.7793149429223745</v>
      </c>
      <c r="I165" s="243">
        <f>Inputs!$B$27</f>
        <v>5.3100000000000001E-2</v>
      </c>
      <c r="J165" s="243">
        <f>Inputs!$B$29</f>
        <v>6.6799999999999998E-2</v>
      </c>
      <c r="K165" s="243">
        <f>Inputs!$B$31</f>
        <v>4.5600000000000002E-2</v>
      </c>
      <c r="L165" s="243">
        <f t="array" ref="L165">IF(OR($A165=NERC,WEEKDAY($A165,2)&gt;5),Inputs!$G$33,IF(AND($B165&gt;6,$B165&lt;23),Inputs!$E$33,Inputs!$G$33))</f>
        <v>1.2294977168949772E-3</v>
      </c>
      <c r="M165" s="246">
        <f t="shared" si="14"/>
        <v>254.69796689497716</v>
      </c>
      <c r="N165" s="249">
        <f t="shared" si="15"/>
        <v>0</v>
      </c>
    </row>
    <row r="166" spans="1:14" x14ac:dyDescent="0.25">
      <c r="A166" s="19">
        <f t="shared" si="17"/>
        <v>41615</v>
      </c>
      <c r="B166" s="7">
        <f t="shared" si="18"/>
        <v>19</v>
      </c>
      <c r="C166" s="237">
        <f>'Energy Summary'!E166</f>
        <v>0</v>
      </c>
      <c r="D166" s="10">
        <f>250</f>
        <v>250</v>
      </c>
      <c r="E166" s="243">
        <f>MISORates!N166</f>
        <v>66.542408742530313</v>
      </c>
      <c r="F166" s="243">
        <f t="array" ref="F166">IF(OR(A166=NERC,WEEKDAY(A166,2)&gt;5),Inputs!$G$21,IF(AND(B166&gt;6,B166&lt;23),Inputs!$E$21,Inputs!$G$21))</f>
        <v>0.24318270547945203</v>
      </c>
      <c r="G166" s="243">
        <f t="array" ref="G166">IF(OR($A166=NERC,WEEKDAY($A166,2)&gt;5),Inputs!$G$23,IF(AND($B166&gt;6,$B166&lt;23),Inputs!$E$23,Inputs!$G$23))</f>
        <v>0.15975630136986302</v>
      </c>
      <c r="H166" s="243">
        <f t="array" ref="H166">IF(OR($A166=NERC,WEEKDAY($A166,2)&gt;5),Inputs!$G$25,IF(AND($B166&gt;6,$B166&lt;23),Inputs!$E$25,Inputs!$G$25))</f>
        <v>1.7793149429223745</v>
      </c>
      <c r="I166" s="243">
        <f>Inputs!$B$27</f>
        <v>5.3100000000000001E-2</v>
      </c>
      <c r="J166" s="243">
        <f>Inputs!$B$29</f>
        <v>6.6799999999999998E-2</v>
      </c>
      <c r="K166" s="243">
        <f>Inputs!$B$31</f>
        <v>4.5600000000000002E-2</v>
      </c>
      <c r="L166" s="243">
        <f t="array" ref="L166">IF(OR($A166=NERC,WEEKDAY($A166,2)&gt;5),Inputs!$G$33,IF(AND($B166&gt;6,$B166&lt;23),Inputs!$E$33,Inputs!$G$33))</f>
        <v>1.2294977168949772E-3</v>
      </c>
      <c r="M166" s="246">
        <f t="shared" si="14"/>
        <v>254.69796689497716</v>
      </c>
      <c r="N166" s="249">
        <f t="shared" si="15"/>
        <v>0</v>
      </c>
    </row>
    <row r="167" spans="1:14" x14ac:dyDescent="0.25">
      <c r="A167" s="19">
        <f t="shared" si="17"/>
        <v>41615</v>
      </c>
      <c r="B167" s="7">
        <f t="shared" si="18"/>
        <v>20</v>
      </c>
      <c r="C167" s="237">
        <f>'Energy Summary'!E167</f>
        <v>0</v>
      </c>
      <c r="D167" s="10">
        <f>250</f>
        <v>250</v>
      </c>
      <c r="E167" s="243">
        <f>MISORates!N167</f>
        <v>50.610470711343979</v>
      </c>
      <c r="F167" s="243">
        <f t="array" ref="F167">IF(OR(A167=NERC,WEEKDAY(A167,2)&gt;5),Inputs!$G$21,IF(AND(B167&gt;6,B167&lt;23),Inputs!$E$21,Inputs!$G$21))</f>
        <v>0.24318270547945203</v>
      </c>
      <c r="G167" s="243">
        <f t="array" ref="G167">IF(OR($A167=NERC,WEEKDAY($A167,2)&gt;5),Inputs!$G$23,IF(AND($B167&gt;6,$B167&lt;23),Inputs!$E$23,Inputs!$G$23))</f>
        <v>0.15975630136986302</v>
      </c>
      <c r="H167" s="243">
        <f t="array" ref="H167">IF(OR($A167=NERC,WEEKDAY($A167,2)&gt;5),Inputs!$G$25,IF(AND($B167&gt;6,$B167&lt;23),Inputs!$E$25,Inputs!$G$25))</f>
        <v>1.7793149429223745</v>
      </c>
      <c r="I167" s="243">
        <f>Inputs!$B$27</f>
        <v>5.3100000000000001E-2</v>
      </c>
      <c r="J167" s="243">
        <f>Inputs!$B$29</f>
        <v>6.6799999999999998E-2</v>
      </c>
      <c r="K167" s="243">
        <f>Inputs!$B$31</f>
        <v>4.5600000000000002E-2</v>
      </c>
      <c r="L167" s="243">
        <f t="array" ref="L167">IF(OR($A167=NERC,WEEKDAY($A167,2)&gt;5),Inputs!$G$33,IF(AND($B167&gt;6,$B167&lt;23),Inputs!$E$33,Inputs!$G$33))</f>
        <v>1.2294977168949772E-3</v>
      </c>
      <c r="M167" s="246">
        <f t="shared" si="14"/>
        <v>254.69796689497716</v>
      </c>
      <c r="N167" s="249">
        <f t="shared" si="15"/>
        <v>0</v>
      </c>
    </row>
    <row r="168" spans="1:14" x14ac:dyDescent="0.25">
      <c r="A168" s="19">
        <f t="shared" si="17"/>
        <v>41615</v>
      </c>
      <c r="B168" s="7">
        <f t="shared" si="18"/>
        <v>21</v>
      </c>
      <c r="C168" s="237">
        <f>'Energy Summary'!E168</f>
        <v>0</v>
      </c>
      <c r="D168" s="10">
        <f>250</f>
        <v>250</v>
      </c>
      <c r="E168" s="243">
        <f>MISORates!N168</f>
        <v>49.430748709841644</v>
      </c>
      <c r="F168" s="243">
        <f t="array" ref="F168">IF(OR(A168=NERC,WEEKDAY(A168,2)&gt;5),Inputs!$G$21,IF(AND(B168&gt;6,B168&lt;23),Inputs!$E$21,Inputs!$G$21))</f>
        <v>0.24318270547945203</v>
      </c>
      <c r="G168" s="243">
        <f t="array" ref="G168">IF(OR($A168=NERC,WEEKDAY($A168,2)&gt;5),Inputs!$G$23,IF(AND($B168&gt;6,$B168&lt;23),Inputs!$E$23,Inputs!$G$23))</f>
        <v>0.15975630136986302</v>
      </c>
      <c r="H168" s="243">
        <f t="array" ref="H168">IF(OR($A168=NERC,WEEKDAY($A168,2)&gt;5),Inputs!$G$25,IF(AND($B168&gt;6,$B168&lt;23),Inputs!$E$25,Inputs!$G$25))</f>
        <v>1.7793149429223745</v>
      </c>
      <c r="I168" s="243">
        <f>Inputs!$B$27</f>
        <v>5.3100000000000001E-2</v>
      </c>
      <c r="J168" s="243">
        <f>Inputs!$B$29</f>
        <v>6.6799999999999998E-2</v>
      </c>
      <c r="K168" s="243">
        <f>Inputs!$B$31</f>
        <v>4.5600000000000002E-2</v>
      </c>
      <c r="L168" s="243">
        <f t="array" ref="L168">IF(OR($A168=NERC,WEEKDAY($A168,2)&gt;5),Inputs!$G$33,IF(AND($B168&gt;6,$B168&lt;23),Inputs!$E$33,Inputs!$G$33))</f>
        <v>1.2294977168949772E-3</v>
      </c>
      <c r="M168" s="246">
        <f t="shared" si="14"/>
        <v>254.69796689497716</v>
      </c>
      <c r="N168" s="249">
        <f t="shared" si="15"/>
        <v>0</v>
      </c>
    </row>
    <row r="169" spans="1:14" x14ac:dyDescent="0.25">
      <c r="A169" s="19">
        <f t="shared" si="17"/>
        <v>41615</v>
      </c>
      <c r="B169" s="7">
        <f t="shared" si="18"/>
        <v>22</v>
      </c>
      <c r="C169" s="237">
        <f>'Energy Summary'!E169</f>
        <v>0</v>
      </c>
      <c r="D169" s="10">
        <f>250</f>
        <v>250</v>
      </c>
      <c r="E169" s="243">
        <f>MISORates!N169</f>
        <v>77.766649047948277</v>
      </c>
      <c r="F169" s="243">
        <f t="array" ref="F169">IF(OR(A169=NERC,WEEKDAY(A169,2)&gt;5),Inputs!$G$21,IF(AND(B169&gt;6,B169&lt;23),Inputs!$E$21,Inputs!$G$21))</f>
        <v>0.24318270547945203</v>
      </c>
      <c r="G169" s="243">
        <f t="array" ref="G169">IF(OR($A169=NERC,WEEKDAY($A169,2)&gt;5),Inputs!$G$23,IF(AND($B169&gt;6,$B169&lt;23),Inputs!$E$23,Inputs!$G$23))</f>
        <v>0.15975630136986302</v>
      </c>
      <c r="H169" s="243">
        <f t="array" ref="H169">IF(OR($A169=NERC,WEEKDAY($A169,2)&gt;5),Inputs!$G$25,IF(AND($B169&gt;6,$B169&lt;23),Inputs!$E$25,Inputs!$G$25))</f>
        <v>1.7793149429223745</v>
      </c>
      <c r="I169" s="243">
        <f>Inputs!$B$27</f>
        <v>5.3100000000000001E-2</v>
      </c>
      <c r="J169" s="243">
        <f>Inputs!$B$29</f>
        <v>6.6799999999999998E-2</v>
      </c>
      <c r="K169" s="243">
        <f>Inputs!$B$31</f>
        <v>4.5600000000000002E-2</v>
      </c>
      <c r="L169" s="243">
        <f t="array" ref="L169">IF(OR($A169=NERC,WEEKDAY($A169,2)&gt;5),Inputs!$G$33,IF(AND($B169&gt;6,$B169&lt;23),Inputs!$E$33,Inputs!$G$33))</f>
        <v>1.2294977168949772E-3</v>
      </c>
      <c r="M169" s="246">
        <f t="shared" si="14"/>
        <v>254.69796689497716</v>
      </c>
      <c r="N169" s="249">
        <f t="shared" si="15"/>
        <v>0</v>
      </c>
    </row>
    <row r="170" spans="1:14" x14ac:dyDescent="0.25">
      <c r="A170" s="19">
        <f t="shared" si="17"/>
        <v>41615</v>
      </c>
      <c r="B170" s="7">
        <f t="shared" si="18"/>
        <v>23</v>
      </c>
      <c r="C170" s="237">
        <f>'Energy Summary'!E170</f>
        <v>0</v>
      </c>
      <c r="D170" s="10">
        <f>250</f>
        <v>250</v>
      </c>
      <c r="E170" s="243">
        <f>MISORates!N170</f>
        <v>35.553224549485485</v>
      </c>
      <c r="F170" s="243">
        <f t="array" ref="F170">IF(OR(A170=NERC,WEEKDAY(A170,2)&gt;5),Inputs!$G$21,IF(AND(B170&gt;6,B170&lt;23),Inputs!$E$21,Inputs!$G$21))</f>
        <v>0.24318270547945203</v>
      </c>
      <c r="G170" s="243">
        <f t="array" ref="G170">IF(OR($A170=NERC,WEEKDAY($A170,2)&gt;5),Inputs!$G$23,IF(AND($B170&gt;6,$B170&lt;23),Inputs!$E$23,Inputs!$G$23))</f>
        <v>0.15975630136986302</v>
      </c>
      <c r="H170" s="243">
        <f t="array" ref="H170">IF(OR($A170=NERC,WEEKDAY($A170,2)&gt;5),Inputs!$G$25,IF(AND($B170&gt;6,$B170&lt;23),Inputs!$E$25,Inputs!$G$25))</f>
        <v>1.7793149429223745</v>
      </c>
      <c r="I170" s="243">
        <f>Inputs!$B$27</f>
        <v>5.3100000000000001E-2</v>
      </c>
      <c r="J170" s="243">
        <f>Inputs!$B$29</f>
        <v>6.6799999999999998E-2</v>
      </c>
      <c r="K170" s="243">
        <f>Inputs!$B$31</f>
        <v>4.5600000000000002E-2</v>
      </c>
      <c r="L170" s="243">
        <f t="array" ref="L170">IF(OR($A170=NERC,WEEKDAY($A170,2)&gt;5),Inputs!$G$33,IF(AND($B170&gt;6,$B170&lt;23),Inputs!$E$33,Inputs!$G$33))</f>
        <v>1.2294977168949772E-3</v>
      </c>
      <c r="M170" s="246">
        <f t="shared" si="14"/>
        <v>254.69796689497716</v>
      </c>
      <c r="N170" s="249">
        <f t="shared" si="15"/>
        <v>0</v>
      </c>
    </row>
    <row r="171" spans="1:14" x14ac:dyDescent="0.25">
      <c r="A171" s="238">
        <f t="shared" si="17"/>
        <v>41615</v>
      </c>
      <c r="B171" s="239">
        <f t="shared" si="18"/>
        <v>24</v>
      </c>
      <c r="C171" s="237">
        <f>'Energy Summary'!E171</f>
        <v>0</v>
      </c>
      <c r="D171" s="10">
        <f>250</f>
        <v>250</v>
      </c>
      <c r="E171" s="243">
        <f>MISORates!N171</f>
        <v>33.585208003761863</v>
      </c>
      <c r="F171" s="243">
        <f t="array" ref="F171">IF(OR(A171=NERC,WEEKDAY(A171,2)&gt;5),Inputs!$G$21,IF(AND(B171&gt;6,B171&lt;23),Inputs!$E$21,Inputs!$G$21))</f>
        <v>0.24318270547945203</v>
      </c>
      <c r="G171" s="243">
        <f t="array" ref="G171">IF(OR($A171=NERC,WEEKDAY($A171,2)&gt;5),Inputs!$G$23,IF(AND($B171&gt;6,$B171&lt;23),Inputs!$E$23,Inputs!$G$23))</f>
        <v>0.15975630136986302</v>
      </c>
      <c r="H171" s="243">
        <f t="array" ref="H171">IF(OR($A171=NERC,WEEKDAY($A171,2)&gt;5),Inputs!$G$25,IF(AND($B171&gt;6,$B171&lt;23),Inputs!$E$25,Inputs!$G$25))</f>
        <v>1.7793149429223745</v>
      </c>
      <c r="I171" s="243">
        <f>Inputs!$B$27</f>
        <v>5.3100000000000001E-2</v>
      </c>
      <c r="J171" s="243">
        <f>Inputs!$B$29</f>
        <v>6.6799999999999998E-2</v>
      </c>
      <c r="K171" s="243">
        <f>Inputs!$B$31</f>
        <v>4.5600000000000002E-2</v>
      </c>
      <c r="L171" s="243">
        <f t="array" ref="L171">IF(OR($A171=NERC,WEEKDAY($A171,2)&gt;5),Inputs!$G$33,IF(AND($B171&gt;6,$B171&lt;23),Inputs!$E$33,Inputs!$G$33))</f>
        <v>1.2294977168949772E-3</v>
      </c>
      <c r="M171" s="246">
        <f t="shared" si="14"/>
        <v>254.69796689497716</v>
      </c>
      <c r="N171" s="250">
        <f t="shared" si="15"/>
        <v>0</v>
      </c>
    </row>
    <row r="172" spans="1:14" x14ac:dyDescent="0.25">
      <c r="A172" s="19">
        <f t="shared" si="17"/>
        <v>41616</v>
      </c>
      <c r="B172" s="7">
        <f t="shared" si="18"/>
        <v>1</v>
      </c>
      <c r="C172" s="237">
        <f>'Energy Summary'!E172</f>
        <v>0</v>
      </c>
      <c r="D172" s="10">
        <f>250</f>
        <v>250</v>
      </c>
      <c r="E172" s="243">
        <f>MISORates!N172</f>
        <v>37.627892076550403</v>
      </c>
      <c r="F172" s="243">
        <f t="array" ref="F172">IF(OR(A172=NERC,WEEKDAY(A172,2)&gt;5),Inputs!$G$21,IF(AND(B172&gt;6,B172&lt;23),Inputs!$E$21,Inputs!$G$21))</f>
        <v>0.24318270547945203</v>
      </c>
      <c r="G172" s="243">
        <f t="array" ref="G172">IF(OR($A172=NERC,WEEKDAY($A172,2)&gt;5),Inputs!$G$23,IF(AND($B172&gt;6,$B172&lt;23),Inputs!$E$23,Inputs!$G$23))</f>
        <v>0.15975630136986302</v>
      </c>
      <c r="H172" s="243">
        <f t="array" ref="H172">IF(OR($A172=NERC,WEEKDAY($A172,2)&gt;5),Inputs!$G$25,IF(AND($B172&gt;6,$B172&lt;23),Inputs!$E$25,Inputs!$G$25))</f>
        <v>1.7793149429223745</v>
      </c>
      <c r="I172" s="243">
        <f>Inputs!$B$27</f>
        <v>5.3100000000000001E-2</v>
      </c>
      <c r="J172" s="243">
        <f>Inputs!$B$29</f>
        <v>6.6799999999999998E-2</v>
      </c>
      <c r="K172" s="243">
        <f>Inputs!$B$31</f>
        <v>4.5600000000000002E-2</v>
      </c>
      <c r="L172" s="243">
        <f t="array" ref="L172">IF(OR($A172=NERC,WEEKDAY($A172,2)&gt;5),Inputs!$G$33,IF(AND($B172&gt;6,$B172&lt;23),Inputs!$E$33,Inputs!$G$33))</f>
        <v>1.2294977168949772E-3</v>
      </c>
      <c r="M172" s="246">
        <f t="shared" si="14"/>
        <v>254.69796689497716</v>
      </c>
      <c r="N172" s="249">
        <f t="shared" si="15"/>
        <v>0</v>
      </c>
    </row>
    <row r="173" spans="1:14" x14ac:dyDescent="0.25">
      <c r="A173" s="19">
        <f t="shared" si="17"/>
        <v>41616</v>
      </c>
      <c r="B173" s="7">
        <f t="shared" ref="B173:B188" si="19">B149</f>
        <v>2</v>
      </c>
      <c r="C173" s="237">
        <f>'Energy Summary'!E173</f>
        <v>0</v>
      </c>
      <c r="D173" s="10">
        <f>250</f>
        <v>250</v>
      </c>
      <c r="E173" s="243">
        <f>MISORates!N173</f>
        <v>32.221016849915863</v>
      </c>
      <c r="F173" s="243">
        <f t="array" ref="F173">IF(OR(A173=NERC,WEEKDAY(A173,2)&gt;5),Inputs!$G$21,IF(AND(B173&gt;6,B173&lt;23),Inputs!$E$21,Inputs!$G$21))</f>
        <v>0.24318270547945203</v>
      </c>
      <c r="G173" s="243">
        <f t="array" ref="G173">IF(OR($A173=NERC,WEEKDAY($A173,2)&gt;5),Inputs!$G$23,IF(AND($B173&gt;6,$B173&lt;23),Inputs!$E$23,Inputs!$G$23))</f>
        <v>0.15975630136986302</v>
      </c>
      <c r="H173" s="243">
        <f t="array" ref="H173">IF(OR($A173=NERC,WEEKDAY($A173,2)&gt;5),Inputs!$G$25,IF(AND($B173&gt;6,$B173&lt;23),Inputs!$E$25,Inputs!$G$25))</f>
        <v>1.7793149429223745</v>
      </c>
      <c r="I173" s="243">
        <f>Inputs!$B$27</f>
        <v>5.3100000000000001E-2</v>
      </c>
      <c r="J173" s="243">
        <f>Inputs!$B$29</f>
        <v>6.6799999999999998E-2</v>
      </c>
      <c r="K173" s="243">
        <f>Inputs!$B$31</f>
        <v>4.5600000000000002E-2</v>
      </c>
      <c r="L173" s="243">
        <f t="array" ref="L173">IF(OR($A173=NERC,WEEKDAY($A173,2)&gt;5),Inputs!$G$33,IF(AND($B173&gt;6,$B173&lt;23),Inputs!$E$33,Inputs!$G$33))</f>
        <v>1.2294977168949772E-3</v>
      </c>
      <c r="M173" s="246">
        <f t="shared" si="14"/>
        <v>254.69796689497716</v>
      </c>
      <c r="N173" s="249">
        <f t="shared" si="15"/>
        <v>0</v>
      </c>
    </row>
    <row r="174" spans="1:14" x14ac:dyDescent="0.25">
      <c r="A174" s="19">
        <f t="shared" si="17"/>
        <v>41616</v>
      </c>
      <c r="B174" s="7">
        <f t="shared" si="19"/>
        <v>3</v>
      </c>
      <c r="C174" s="237">
        <f>'Energy Summary'!E174</f>
        <v>0</v>
      </c>
      <c r="D174" s="10">
        <f>250</f>
        <v>250</v>
      </c>
      <c r="E174" s="243">
        <f>MISORates!N174</f>
        <v>33.526769592034398</v>
      </c>
      <c r="F174" s="243">
        <f t="array" ref="F174">IF(OR(A174=NERC,WEEKDAY(A174,2)&gt;5),Inputs!$G$21,IF(AND(B174&gt;6,B174&lt;23),Inputs!$E$21,Inputs!$G$21))</f>
        <v>0.24318270547945203</v>
      </c>
      <c r="G174" s="243">
        <f t="array" ref="G174">IF(OR($A174=NERC,WEEKDAY($A174,2)&gt;5),Inputs!$G$23,IF(AND($B174&gt;6,$B174&lt;23),Inputs!$E$23,Inputs!$G$23))</f>
        <v>0.15975630136986302</v>
      </c>
      <c r="H174" s="243">
        <f t="array" ref="H174">IF(OR($A174=NERC,WEEKDAY($A174,2)&gt;5),Inputs!$G$25,IF(AND($B174&gt;6,$B174&lt;23),Inputs!$E$25,Inputs!$G$25))</f>
        <v>1.7793149429223745</v>
      </c>
      <c r="I174" s="243">
        <f>Inputs!$B$27</f>
        <v>5.3100000000000001E-2</v>
      </c>
      <c r="J174" s="243">
        <f>Inputs!$B$29</f>
        <v>6.6799999999999998E-2</v>
      </c>
      <c r="K174" s="243">
        <f>Inputs!$B$31</f>
        <v>4.5600000000000002E-2</v>
      </c>
      <c r="L174" s="243">
        <f t="array" ref="L174">IF(OR($A174=NERC,WEEKDAY($A174,2)&gt;5),Inputs!$G$33,IF(AND($B174&gt;6,$B174&lt;23),Inputs!$E$33,Inputs!$G$33))</f>
        <v>1.2294977168949772E-3</v>
      </c>
      <c r="M174" s="246">
        <f t="shared" si="14"/>
        <v>254.69796689497716</v>
      </c>
      <c r="N174" s="249">
        <f t="shared" si="15"/>
        <v>0</v>
      </c>
    </row>
    <row r="175" spans="1:14" x14ac:dyDescent="0.25">
      <c r="A175" s="19">
        <f t="shared" si="17"/>
        <v>41616</v>
      </c>
      <c r="B175" s="7">
        <f t="shared" si="19"/>
        <v>4</v>
      </c>
      <c r="C175" s="237">
        <f>'Energy Summary'!E175</f>
        <v>0</v>
      </c>
      <c r="D175" s="10">
        <f>250</f>
        <v>250</v>
      </c>
      <c r="E175" s="243">
        <f>MISORates!N175</f>
        <v>29.26181187965954</v>
      </c>
      <c r="F175" s="243">
        <f t="array" ref="F175">IF(OR(A175=NERC,WEEKDAY(A175,2)&gt;5),Inputs!$G$21,IF(AND(B175&gt;6,B175&lt;23),Inputs!$E$21,Inputs!$G$21))</f>
        <v>0.24318270547945203</v>
      </c>
      <c r="G175" s="243">
        <f t="array" ref="G175">IF(OR($A175=NERC,WEEKDAY($A175,2)&gt;5),Inputs!$G$23,IF(AND($B175&gt;6,$B175&lt;23),Inputs!$E$23,Inputs!$G$23))</f>
        <v>0.15975630136986302</v>
      </c>
      <c r="H175" s="243">
        <f t="array" ref="H175">IF(OR($A175=NERC,WEEKDAY($A175,2)&gt;5),Inputs!$G$25,IF(AND($B175&gt;6,$B175&lt;23),Inputs!$E$25,Inputs!$G$25))</f>
        <v>1.7793149429223745</v>
      </c>
      <c r="I175" s="243">
        <f>Inputs!$B$27</f>
        <v>5.3100000000000001E-2</v>
      </c>
      <c r="J175" s="243">
        <f>Inputs!$B$29</f>
        <v>6.6799999999999998E-2</v>
      </c>
      <c r="K175" s="243">
        <f>Inputs!$B$31</f>
        <v>4.5600000000000002E-2</v>
      </c>
      <c r="L175" s="243">
        <f t="array" ref="L175">IF(OR($A175=NERC,WEEKDAY($A175,2)&gt;5),Inputs!$G$33,IF(AND($B175&gt;6,$B175&lt;23),Inputs!$E$33,Inputs!$G$33))</f>
        <v>1.2294977168949772E-3</v>
      </c>
      <c r="M175" s="246">
        <f t="shared" si="14"/>
        <v>254.69796689497716</v>
      </c>
      <c r="N175" s="249">
        <f t="shared" si="15"/>
        <v>0</v>
      </c>
    </row>
    <row r="176" spans="1:14" x14ac:dyDescent="0.25">
      <c r="A176" s="19">
        <f t="shared" si="17"/>
        <v>41616</v>
      </c>
      <c r="B176" s="7">
        <f t="shared" si="19"/>
        <v>5</v>
      </c>
      <c r="C176" s="237">
        <f>'Energy Summary'!E176</f>
        <v>0</v>
      </c>
      <c r="D176" s="10">
        <f>250</f>
        <v>250</v>
      </c>
      <c r="E176" s="243">
        <f>MISORates!N176</f>
        <v>28.343769347523899</v>
      </c>
      <c r="F176" s="243">
        <f t="array" ref="F176">IF(OR(A176=NERC,WEEKDAY(A176,2)&gt;5),Inputs!$G$21,IF(AND(B176&gt;6,B176&lt;23),Inputs!$E$21,Inputs!$G$21))</f>
        <v>0.24318270547945203</v>
      </c>
      <c r="G176" s="243">
        <f t="array" ref="G176">IF(OR($A176=NERC,WEEKDAY($A176,2)&gt;5),Inputs!$G$23,IF(AND($B176&gt;6,$B176&lt;23),Inputs!$E$23,Inputs!$G$23))</f>
        <v>0.15975630136986302</v>
      </c>
      <c r="H176" s="243">
        <f t="array" ref="H176">IF(OR($A176=NERC,WEEKDAY($A176,2)&gt;5),Inputs!$G$25,IF(AND($B176&gt;6,$B176&lt;23),Inputs!$E$25,Inputs!$G$25))</f>
        <v>1.7793149429223745</v>
      </c>
      <c r="I176" s="243">
        <f>Inputs!$B$27</f>
        <v>5.3100000000000001E-2</v>
      </c>
      <c r="J176" s="243">
        <f>Inputs!$B$29</f>
        <v>6.6799999999999998E-2</v>
      </c>
      <c r="K176" s="243">
        <f>Inputs!$B$31</f>
        <v>4.5600000000000002E-2</v>
      </c>
      <c r="L176" s="243">
        <f t="array" ref="L176">IF(OR($A176=NERC,WEEKDAY($A176,2)&gt;5),Inputs!$G$33,IF(AND($B176&gt;6,$B176&lt;23),Inputs!$E$33,Inputs!$G$33))</f>
        <v>1.2294977168949772E-3</v>
      </c>
      <c r="M176" s="246">
        <f t="shared" si="14"/>
        <v>254.69796689497716</v>
      </c>
      <c r="N176" s="249">
        <f t="shared" si="15"/>
        <v>0</v>
      </c>
    </row>
    <row r="177" spans="1:14" x14ac:dyDescent="0.25">
      <c r="A177" s="19">
        <f t="shared" si="17"/>
        <v>41616</v>
      </c>
      <c r="B177" s="7">
        <f t="shared" si="19"/>
        <v>6</v>
      </c>
      <c r="C177" s="237">
        <f>'Energy Summary'!E177</f>
        <v>0</v>
      </c>
      <c r="D177" s="10">
        <f>250</f>
        <v>250</v>
      </c>
      <c r="E177" s="243">
        <f>MISORates!N177</f>
        <v>34.871468801096121</v>
      </c>
      <c r="F177" s="243">
        <f t="array" ref="F177">IF(OR(A177=NERC,WEEKDAY(A177,2)&gt;5),Inputs!$G$21,IF(AND(B177&gt;6,B177&lt;23),Inputs!$E$21,Inputs!$G$21))</f>
        <v>0.24318270547945203</v>
      </c>
      <c r="G177" s="243">
        <f t="array" ref="G177">IF(OR($A177=NERC,WEEKDAY($A177,2)&gt;5),Inputs!$G$23,IF(AND($B177&gt;6,$B177&lt;23),Inputs!$E$23,Inputs!$G$23))</f>
        <v>0.15975630136986302</v>
      </c>
      <c r="H177" s="243">
        <f t="array" ref="H177">IF(OR($A177=NERC,WEEKDAY($A177,2)&gt;5),Inputs!$G$25,IF(AND($B177&gt;6,$B177&lt;23),Inputs!$E$25,Inputs!$G$25))</f>
        <v>1.7793149429223745</v>
      </c>
      <c r="I177" s="243">
        <f>Inputs!$B$27</f>
        <v>5.3100000000000001E-2</v>
      </c>
      <c r="J177" s="243">
        <f>Inputs!$B$29</f>
        <v>6.6799999999999998E-2</v>
      </c>
      <c r="K177" s="243">
        <f>Inputs!$B$31</f>
        <v>4.5600000000000002E-2</v>
      </c>
      <c r="L177" s="243">
        <f t="array" ref="L177">IF(OR($A177=NERC,WEEKDAY($A177,2)&gt;5),Inputs!$G$33,IF(AND($B177&gt;6,$B177&lt;23),Inputs!$E$33,Inputs!$G$33))</f>
        <v>1.2294977168949772E-3</v>
      </c>
      <c r="M177" s="246">
        <f t="shared" si="14"/>
        <v>254.69796689497716</v>
      </c>
      <c r="N177" s="249">
        <f t="shared" si="15"/>
        <v>0</v>
      </c>
    </row>
    <row r="178" spans="1:14" x14ac:dyDescent="0.25">
      <c r="A178" s="19">
        <f t="shared" si="17"/>
        <v>41616</v>
      </c>
      <c r="B178" s="7">
        <f t="shared" si="19"/>
        <v>7</v>
      </c>
      <c r="C178" s="237">
        <f>'Energy Summary'!E178</f>
        <v>0</v>
      </c>
      <c r="D178" s="10">
        <f>250</f>
        <v>250</v>
      </c>
      <c r="E178" s="243">
        <f>MISORates!N178</f>
        <v>43.272359850806701</v>
      </c>
      <c r="F178" s="243">
        <f t="array" ref="F178">IF(OR(A178=NERC,WEEKDAY(A178,2)&gt;5),Inputs!$G$21,IF(AND(B178&gt;6,B178&lt;23),Inputs!$E$21,Inputs!$G$21))</f>
        <v>0.24318270547945203</v>
      </c>
      <c r="G178" s="243">
        <f t="array" ref="G178">IF(OR($A178=NERC,WEEKDAY($A178,2)&gt;5),Inputs!$G$23,IF(AND($B178&gt;6,$B178&lt;23),Inputs!$E$23,Inputs!$G$23))</f>
        <v>0.15975630136986302</v>
      </c>
      <c r="H178" s="243">
        <f t="array" ref="H178">IF(OR($A178=NERC,WEEKDAY($A178,2)&gt;5),Inputs!$G$25,IF(AND($B178&gt;6,$B178&lt;23),Inputs!$E$25,Inputs!$G$25))</f>
        <v>1.7793149429223745</v>
      </c>
      <c r="I178" s="243">
        <f>Inputs!$B$27</f>
        <v>5.3100000000000001E-2</v>
      </c>
      <c r="J178" s="243">
        <f>Inputs!$B$29</f>
        <v>6.6799999999999998E-2</v>
      </c>
      <c r="K178" s="243">
        <f>Inputs!$B$31</f>
        <v>4.5600000000000002E-2</v>
      </c>
      <c r="L178" s="243">
        <f t="array" ref="L178">IF(OR($A178=NERC,WEEKDAY($A178,2)&gt;5),Inputs!$G$33,IF(AND($B178&gt;6,$B178&lt;23),Inputs!$E$33,Inputs!$G$33))</f>
        <v>1.2294977168949772E-3</v>
      </c>
      <c r="M178" s="246">
        <f t="shared" si="14"/>
        <v>254.69796689497716</v>
      </c>
      <c r="N178" s="249">
        <f t="shared" si="15"/>
        <v>0</v>
      </c>
    </row>
    <row r="179" spans="1:14" x14ac:dyDescent="0.25">
      <c r="A179" s="19">
        <f t="shared" si="17"/>
        <v>41616</v>
      </c>
      <c r="B179" s="7">
        <f t="shared" si="19"/>
        <v>8</v>
      </c>
      <c r="C179" s="237">
        <f>'Energy Summary'!E179</f>
        <v>0</v>
      </c>
      <c r="D179" s="10">
        <f>250</f>
        <v>250</v>
      </c>
      <c r="E179" s="243">
        <f>MISORates!N179</f>
        <v>27.676913753087184</v>
      </c>
      <c r="F179" s="243">
        <f t="array" ref="F179">IF(OR(A179=NERC,WEEKDAY(A179,2)&gt;5),Inputs!$G$21,IF(AND(B179&gt;6,B179&lt;23),Inputs!$E$21,Inputs!$G$21))</f>
        <v>0.24318270547945203</v>
      </c>
      <c r="G179" s="243">
        <f t="array" ref="G179">IF(OR($A179=NERC,WEEKDAY($A179,2)&gt;5),Inputs!$G$23,IF(AND($B179&gt;6,$B179&lt;23),Inputs!$E$23,Inputs!$G$23))</f>
        <v>0.15975630136986302</v>
      </c>
      <c r="H179" s="243">
        <f t="array" ref="H179">IF(OR($A179=NERC,WEEKDAY($A179,2)&gt;5),Inputs!$G$25,IF(AND($B179&gt;6,$B179&lt;23),Inputs!$E$25,Inputs!$G$25))</f>
        <v>1.7793149429223745</v>
      </c>
      <c r="I179" s="243">
        <f>Inputs!$B$27</f>
        <v>5.3100000000000001E-2</v>
      </c>
      <c r="J179" s="243">
        <f>Inputs!$B$29</f>
        <v>6.6799999999999998E-2</v>
      </c>
      <c r="K179" s="243">
        <f>Inputs!$B$31</f>
        <v>4.5600000000000002E-2</v>
      </c>
      <c r="L179" s="243">
        <f t="array" ref="L179">IF(OR($A179=NERC,WEEKDAY($A179,2)&gt;5),Inputs!$G$33,IF(AND($B179&gt;6,$B179&lt;23),Inputs!$E$33,Inputs!$G$33))</f>
        <v>1.2294977168949772E-3</v>
      </c>
      <c r="M179" s="246">
        <f t="shared" si="14"/>
        <v>254.69796689497716</v>
      </c>
      <c r="N179" s="249">
        <f t="shared" si="15"/>
        <v>0</v>
      </c>
    </row>
    <row r="180" spans="1:14" x14ac:dyDescent="0.25">
      <c r="A180" s="19">
        <f t="shared" si="17"/>
        <v>41616</v>
      </c>
      <c r="B180" s="7">
        <f t="shared" si="19"/>
        <v>9</v>
      </c>
      <c r="C180" s="237">
        <f>'Energy Summary'!E180</f>
        <v>0</v>
      </c>
      <c r="D180" s="10">
        <f>250</f>
        <v>250</v>
      </c>
      <c r="E180" s="243">
        <f>MISORates!N180</f>
        <v>28.313727837730447</v>
      </c>
      <c r="F180" s="243">
        <f t="array" ref="F180">IF(OR(A180=NERC,WEEKDAY(A180,2)&gt;5),Inputs!$G$21,IF(AND(B180&gt;6,B180&lt;23),Inputs!$E$21,Inputs!$G$21))</f>
        <v>0.24318270547945203</v>
      </c>
      <c r="G180" s="243">
        <f t="array" ref="G180">IF(OR($A180=NERC,WEEKDAY($A180,2)&gt;5),Inputs!$G$23,IF(AND($B180&gt;6,$B180&lt;23),Inputs!$E$23,Inputs!$G$23))</f>
        <v>0.15975630136986302</v>
      </c>
      <c r="H180" s="243">
        <f t="array" ref="H180">IF(OR($A180=NERC,WEEKDAY($A180,2)&gt;5),Inputs!$G$25,IF(AND($B180&gt;6,$B180&lt;23),Inputs!$E$25,Inputs!$G$25))</f>
        <v>1.7793149429223745</v>
      </c>
      <c r="I180" s="243">
        <f>Inputs!$B$27</f>
        <v>5.3100000000000001E-2</v>
      </c>
      <c r="J180" s="243">
        <f>Inputs!$B$29</f>
        <v>6.6799999999999998E-2</v>
      </c>
      <c r="K180" s="243">
        <f>Inputs!$B$31</f>
        <v>4.5600000000000002E-2</v>
      </c>
      <c r="L180" s="243">
        <f t="array" ref="L180">IF(OR($A180=NERC,WEEKDAY($A180,2)&gt;5),Inputs!$G$33,IF(AND($B180&gt;6,$B180&lt;23),Inputs!$E$33,Inputs!$G$33))</f>
        <v>1.2294977168949772E-3</v>
      </c>
      <c r="M180" s="246">
        <f t="shared" si="14"/>
        <v>254.69796689497716</v>
      </c>
      <c r="N180" s="249">
        <f t="shared" si="15"/>
        <v>0</v>
      </c>
    </row>
    <row r="181" spans="1:14" x14ac:dyDescent="0.25">
      <c r="A181" s="19">
        <f t="shared" si="17"/>
        <v>41616</v>
      </c>
      <c r="B181" s="7">
        <f t="shared" si="19"/>
        <v>10</v>
      </c>
      <c r="C181" s="237">
        <f>'Energy Summary'!E181</f>
        <v>0</v>
      </c>
      <c r="D181" s="10">
        <f>250</f>
        <v>250</v>
      </c>
      <c r="E181" s="243">
        <f>MISORates!N181</f>
        <v>32.068943053829607</v>
      </c>
      <c r="F181" s="243">
        <f t="array" ref="F181">IF(OR(A181=NERC,WEEKDAY(A181,2)&gt;5),Inputs!$G$21,IF(AND(B181&gt;6,B181&lt;23),Inputs!$E$21,Inputs!$G$21))</f>
        <v>0.24318270547945203</v>
      </c>
      <c r="G181" s="243">
        <f t="array" ref="G181">IF(OR($A181=NERC,WEEKDAY($A181,2)&gt;5),Inputs!$G$23,IF(AND($B181&gt;6,$B181&lt;23),Inputs!$E$23,Inputs!$G$23))</f>
        <v>0.15975630136986302</v>
      </c>
      <c r="H181" s="243">
        <f t="array" ref="H181">IF(OR($A181=NERC,WEEKDAY($A181,2)&gt;5),Inputs!$G$25,IF(AND($B181&gt;6,$B181&lt;23),Inputs!$E$25,Inputs!$G$25))</f>
        <v>1.7793149429223745</v>
      </c>
      <c r="I181" s="243">
        <f>Inputs!$B$27</f>
        <v>5.3100000000000001E-2</v>
      </c>
      <c r="J181" s="243">
        <f>Inputs!$B$29</f>
        <v>6.6799999999999998E-2</v>
      </c>
      <c r="K181" s="243">
        <f>Inputs!$B$31</f>
        <v>4.5600000000000002E-2</v>
      </c>
      <c r="L181" s="243">
        <f t="array" ref="L181">IF(OR($A181=NERC,WEEKDAY($A181,2)&gt;5),Inputs!$G$33,IF(AND($B181&gt;6,$B181&lt;23),Inputs!$E$33,Inputs!$G$33))</f>
        <v>1.2294977168949772E-3</v>
      </c>
      <c r="M181" s="246">
        <f t="shared" si="14"/>
        <v>254.69796689497716</v>
      </c>
      <c r="N181" s="249">
        <f t="shared" si="15"/>
        <v>0</v>
      </c>
    </row>
    <row r="182" spans="1:14" x14ac:dyDescent="0.25">
      <c r="A182" s="19">
        <f t="shared" si="17"/>
        <v>41616</v>
      </c>
      <c r="B182" s="7">
        <f t="shared" si="19"/>
        <v>11</v>
      </c>
      <c r="C182" s="237">
        <f>'Energy Summary'!E182</f>
        <v>0</v>
      </c>
      <c r="D182" s="10">
        <f>250</f>
        <v>250</v>
      </c>
      <c r="E182" s="243">
        <f>MISORates!N182</f>
        <v>32.493519128669256</v>
      </c>
      <c r="F182" s="243">
        <f t="array" ref="F182">IF(OR(A182=NERC,WEEKDAY(A182,2)&gt;5),Inputs!$G$21,IF(AND(B182&gt;6,B182&lt;23),Inputs!$E$21,Inputs!$G$21))</f>
        <v>0.24318270547945203</v>
      </c>
      <c r="G182" s="243">
        <f t="array" ref="G182">IF(OR($A182=NERC,WEEKDAY($A182,2)&gt;5),Inputs!$G$23,IF(AND($B182&gt;6,$B182&lt;23),Inputs!$E$23,Inputs!$G$23))</f>
        <v>0.15975630136986302</v>
      </c>
      <c r="H182" s="243">
        <f t="array" ref="H182">IF(OR($A182=NERC,WEEKDAY($A182,2)&gt;5),Inputs!$G$25,IF(AND($B182&gt;6,$B182&lt;23),Inputs!$E$25,Inputs!$G$25))</f>
        <v>1.7793149429223745</v>
      </c>
      <c r="I182" s="243">
        <f>Inputs!$B$27</f>
        <v>5.3100000000000001E-2</v>
      </c>
      <c r="J182" s="243">
        <f>Inputs!$B$29</f>
        <v>6.6799999999999998E-2</v>
      </c>
      <c r="K182" s="243">
        <f>Inputs!$B$31</f>
        <v>4.5600000000000002E-2</v>
      </c>
      <c r="L182" s="243">
        <f t="array" ref="L182">IF(OR($A182=NERC,WEEKDAY($A182,2)&gt;5),Inputs!$G$33,IF(AND($B182&gt;6,$B182&lt;23),Inputs!$E$33,Inputs!$G$33))</f>
        <v>1.2294977168949772E-3</v>
      </c>
      <c r="M182" s="246">
        <f t="shared" si="14"/>
        <v>254.69796689497716</v>
      </c>
      <c r="N182" s="249">
        <f t="shared" si="15"/>
        <v>0</v>
      </c>
    </row>
    <row r="183" spans="1:14" x14ac:dyDescent="0.25">
      <c r="A183" s="19">
        <f t="shared" si="17"/>
        <v>41616</v>
      </c>
      <c r="B183" s="7">
        <f t="shared" si="19"/>
        <v>12</v>
      </c>
      <c r="C183" s="237">
        <f>'Energy Summary'!E183</f>
        <v>0</v>
      </c>
      <c r="D183" s="10">
        <f>250</f>
        <v>250</v>
      </c>
      <c r="E183" s="243">
        <f>MISORates!N183</f>
        <v>35.451318550930822</v>
      </c>
      <c r="F183" s="243">
        <f t="array" ref="F183">IF(OR(A183=NERC,WEEKDAY(A183,2)&gt;5),Inputs!$G$21,IF(AND(B183&gt;6,B183&lt;23),Inputs!$E$21,Inputs!$G$21))</f>
        <v>0.24318270547945203</v>
      </c>
      <c r="G183" s="243">
        <f t="array" ref="G183">IF(OR($A183=NERC,WEEKDAY($A183,2)&gt;5),Inputs!$G$23,IF(AND($B183&gt;6,$B183&lt;23),Inputs!$E$23,Inputs!$G$23))</f>
        <v>0.15975630136986302</v>
      </c>
      <c r="H183" s="243">
        <f t="array" ref="H183">IF(OR($A183=NERC,WEEKDAY($A183,2)&gt;5),Inputs!$G$25,IF(AND($B183&gt;6,$B183&lt;23),Inputs!$E$25,Inputs!$G$25))</f>
        <v>1.7793149429223745</v>
      </c>
      <c r="I183" s="243">
        <f>Inputs!$B$27</f>
        <v>5.3100000000000001E-2</v>
      </c>
      <c r="J183" s="243">
        <f>Inputs!$B$29</f>
        <v>6.6799999999999998E-2</v>
      </c>
      <c r="K183" s="243">
        <f>Inputs!$B$31</f>
        <v>4.5600000000000002E-2</v>
      </c>
      <c r="L183" s="243">
        <f t="array" ref="L183">IF(OR($A183=NERC,WEEKDAY($A183,2)&gt;5),Inputs!$G$33,IF(AND($B183&gt;6,$B183&lt;23),Inputs!$E$33,Inputs!$G$33))</f>
        <v>1.2294977168949772E-3</v>
      </c>
      <c r="M183" s="246">
        <f t="shared" si="14"/>
        <v>254.69796689497716</v>
      </c>
      <c r="N183" s="249">
        <f t="shared" si="15"/>
        <v>0</v>
      </c>
    </row>
    <row r="184" spans="1:14" x14ac:dyDescent="0.25">
      <c r="A184" s="19">
        <f t="shared" si="17"/>
        <v>41616</v>
      </c>
      <c r="B184" s="7">
        <f t="shared" si="19"/>
        <v>13</v>
      </c>
      <c r="C184" s="237">
        <f>'Energy Summary'!E184</f>
        <v>0</v>
      </c>
      <c r="D184" s="10">
        <f>250</f>
        <v>250</v>
      </c>
      <c r="E184" s="243">
        <f>MISORates!N184</f>
        <v>53.860597941874062</v>
      </c>
      <c r="F184" s="243">
        <f t="array" ref="F184">IF(OR(A184=NERC,WEEKDAY(A184,2)&gt;5),Inputs!$G$21,IF(AND(B184&gt;6,B184&lt;23),Inputs!$E$21,Inputs!$G$21))</f>
        <v>0.24318270547945203</v>
      </c>
      <c r="G184" s="243">
        <f t="array" ref="G184">IF(OR($A184=NERC,WEEKDAY($A184,2)&gt;5),Inputs!$G$23,IF(AND($B184&gt;6,$B184&lt;23),Inputs!$E$23,Inputs!$G$23))</f>
        <v>0.15975630136986302</v>
      </c>
      <c r="H184" s="243">
        <f t="array" ref="H184">IF(OR($A184=NERC,WEEKDAY($A184,2)&gt;5),Inputs!$G$25,IF(AND($B184&gt;6,$B184&lt;23),Inputs!$E$25,Inputs!$G$25))</f>
        <v>1.7793149429223745</v>
      </c>
      <c r="I184" s="243">
        <f>Inputs!$B$27</f>
        <v>5.3100000000000001E-2</v>
      </c>
      <c r="J184" s="243">
        <f>Inputs!$B$29</f>
        <v>6.6799999999999998E-2</v>
      </c>
      <c r="K184" s="243">
        <f>Inputs!$B$31</f>
        <v>4.5600000000000002E-2</v>
      </c>
      <c r="L184" s="243">
        <f t="array" ref="L184">IF(OR($A184=NERC,WEEKDAY($A184,2)&gt;5),Inputs!$G$33,IF(AND($B184&gt;6,$B184&lt;23),Inputs!$E$33,Inputs!$G$33))</f>
        <v>1.2294977168949772E-3</v>
      </c>
      <c r="M184" s="246">
        <f t="shared" si="14"/>
        <v>254.69796689497716</v>
      </c>
      <c r="N184" s="249">
        <f t="shared" si="15"/>
        <v>0</v>
      </c>
    </row>
    <row r="185" spans="1:14" x14ac:dyDescent="0.25">
      <c r="A185" s="19">
        <f t="shared" si="17"/>
        <v>41616</v>
      </c>
      <c r="B185" s="7">
        <f t="shared" si="19"/>
        <v>14</v>
      </c>
      <c r="C185" s="237">
        <f>'Energy Summary'!E185</f>
        <v>0</v>
      </c>
      <c r="D185" s="10">
        <f>250</f>
        <v>250</v>
      </c>
      <c r="E185" s="243">
        <f>MISORates!N185</f>
        <v>86.407058167509888</v>
      </c>
      <c r="F185" s="243">
        <f t="array" ref="F185">IF(OR(A185=NERC,WEEKDAY(A185,2)&gt;5),Inputs!$G$21,IF(AND(B185&gt;6,B185&lt;23),Inputs!$E$21,Inputs!$G$21))</f>
        <v>0.24318270547945203</v>
      </c>
      <c r="G185" s="243">
        <f t="array" ref="G185">IF(OR($A185=NERC,WEEKDAY($A185,2)&gt;5),Inputs!$G$23,IF(AND($B185&gt;6,$B185&lt;23),Inputs!$E$23,Inputs!$G$23))</f>
        <v>0.15975630136986302</v>
      </c>
      <c r="H185" s="243">
        <f t="array" ref="H185">IF(OR($A185=NERC,WEEKDAY($A185,2)&gt;5),Inputs!$G$25,IF(AND($B185&gt;6,$B185&lt;23),Inputs!$E$25,Inputs!$G$25))</f>
        <v>1.7793149429223745</v>
      </c>
      <c r="I185" s="243">
        <f>Inputs!$B$27</f>
        <v>5.3100000000000001E-2</v>
      </c>
      <c r="J185" s="243">
        <f>Inputs!$B$29</f>
        <v>6.6799999999999998E-2</v>
      </c>
      <c r="K185" s="243">
        <f>Inputs!$B$31</f>
        <v>4.5600000000000002E-2</v>
      </c>
      <c r="L185" s="243">
        <f t="array" ref="L185">IF(OR($A185=NERC,WEEKDAY($A185,2)&gt;5),Inputs!$G$33,IF(AND($B185&gt;6,$B185&lt;23),Inputs!$E$33,Inputs!$G$33))</f>
        <v>1.2294977168949772E-3</v>
      </c>
      <c r="M185" s="246">
        <f t="shared" si="14"/>
        <v>254.69796689497716</v>
      </c>
      <c r="N185" s="249">
        <f t="shared" si="15"/>
        <v>0</v>
      </c>
    </row>
    <row r="186" spans="1:14" x14ac:dyDescent="0.25">
      <c r="A186" s="19">
        <f t="shared" si="17"/>
        <v>41616</v>
      </c>
      <c r="B186" s="7">
        <f t="shared" si="19"/>
        <v>15</v>
      </c>
      <c r="C186" s="237">
        <f>'Energy Summary'!E186</f>
        <v>0</v>
      </c>
      <c r="D186" s="10">
        <f>250</f>
        <v>250</v>
      </c>
      <c r="E186" s="243">
        <f>MISORates!N186</f>
        <v>100.16904777781032</v>
      </c>
      <c r="F186" s="243">
        <f t="array" ref="F186">IF(OR(A186=NERC,WEEKDAY(A186,2)&gt;5),Inputs!$G$21,IF(AND(B186&gt;6,B186&lt;23),Inputs!$E$21,Inputs!$G$21))</f>
        <v>0.24318270547945203</v>
      </c>
      <c r="G186" s="243">
        <f t="array" ref="G186">IF(OR($A186=NERC,WEEKDAY($A186,2)&gt;5),Inputs!$G$23,IF(AND($B186&gt;6,$B186&lt;23),Inputs!$E$23,Inputs!$G$23))</f>
        <v>0.15975630136986302</v>
      </c>
      <c r="H186" s="243">
        <f t="array" ref="H186">IF(OR($A186=NERC,WEEKDAY($A186,2)&gt;5),Inputs!$G$25,IF(AND($B186&gt;6,$B186&lt;23),Inputs!$E$25,Inputs!$G$25))</f>
        <v>1.7793149429223745</v>
      </c>
      <c r="I186" s="243">
        <f>Inputs!$B$27</f>
        <v>5.3100000000000001E-2</v>
      </c>
      <c r="J186" s="243">
        <f>Inputs!$B$29</f>
        <v>6.6799999999999998E-2</v>
      </c>
      <c r="K186" s="243">
        <f>Inputs!$B$31</f>
        <v>4.5600000000000002E-2</v>
      </c>
      <c r="L186" s="243">
        <f t="array" ref="L186">IF(OR($A186=NERC,WEEKDAY($A186,2)&gt;5),Inputs!$G$33,IF(AND($B186&gt;6,$B186&lt;23),Inputs!$E$33,Inputs!$G$33))</f>
        <v>1.2294977168949772E-3</v>
      </c>
      <c r="M186" s="246">
        <f t="shared" si="14"/>
        <v>254.69796689497716</v>
      </c>
      <c r="N186" s="249">
        <f t="shared" si="15"/>
        <v>0</v>
      </c>
    </row>
    <row r="187" spans="1:14" x14ac:dyDescent="0.25">
      <c r="A187" s="19">
        <f t="shared" si="17"/>
        <v>41616</v>
      </c>
      <c r="B187" s="7">
        <f t="shared" si="19"/>
        <v>16</v>
      </c>
      <c r="C187" s="237">
        <f>'Energy Summary'!E187</f>
        <v>0</v>
      </c>
      <c r="D187" s="10">
        <f>250</f>
        <v>250</v>
      </c>
      <c r="E187" s="243">
        <f>MISORates!N187</f>
        <v>30.147075315041885</v>
      </c>
      <c r="F187" s="243">
        <f t="array" ref="F187">IF(OR(A187=NERC,WEEKDAY(A187,2)&gt;5),Inputs!$G$21,IF(AND(B187&gt;6,B187&lt;23),Inputs!$E$21,Inputs!$G$21))</f>
        <v>0.24318270547945203</v>
      </c>
      <c r="G187" s="243">
        <f t="array" ref="G187">IF(OR($A187=NERC,WEEKDAY($A187,2)&gt;5),Inputs!$G$23,IF(AND($B187&gt;6,$B187&lt;23),Inputs!$E$23,Inputs!$G$23))</f>
        <v>0.15975630136986302</v>
      </c>
      <c r="H187" s="243">
        <f t="array" ref="H187">IF(OR($A187=NERC,WEEKDAY($A187,2)&gt;5),Inputs!$G$25,IF(AND($B187&gt;6,$B187&lt;23),Inputs!$E$25,Inputs!$G$25))</f>
        <v>1.7793149429223745</v>
      </c>
      <c r="I187" s="243">
        <f>Inputs!$B$27</f>
        <v>5.3100000000000001E-2</v>
      </c>
      <c r="J187" s="243">
        <f>Inputs!$B$29</f>
        <v>6.6799999999999998E-2</v>
      </c>
      <c r="K187" s="243">
        <f>Inputs!$B$31</f>
        <v>4.5600000000000002E-2</v>
      </c>
      <c r="L187" s="243">
        <f t="array" ref="L187">IF(OR($A187=NERC,WEEKDAY($A187,2)&gt;5),Inputs!$G$33,IF(AND($B187&gt;6,$B187&lt;23),Inputs!$E$33,Inputs!$G$33))</f>
        <v>1.2294977168949772E-3</v>
      </c>
      <c r="M187" s="246">
        <f t="shared" si="14"/>
        <v>254.69796689497716</v>
      </c>
      <c r="N187" s="249">
        <f t="shared" si="15"/>
        <v>0</v>
      </c>
    </row>
    <row r="188" spans="1:14" x14ac:dyDescent="0.25">
      <c r="A188" s="19">
        <f t="shared" si="17"/>
        <v>41616</v>
      </c>
      <c r="B188" s="7">
        <f t="shared" si="19"/>
        <v>17</v>
      </c>
      <c r="C188" s="237">
        <f>'Energy Summary'!E188</f>
        <v>0</v>
      </c>
      <c r="D188" s="10">
        <f>250</f>
        <v>250</v>
      </c>
      <c r="E188" s="243">
        <f>MISORates!N188</f>
        <v>54.70045262500458</v>
      </c>
      <c r="F188" s="243">
        <f t="array" ref="F188">IF(OR(A188=NERC,WEEKDAY(A188,2)&gt;5),Inputs!$G$21,IF(AND(B188&gt;6,B188&lt;23),Inputs!$E$21,Inputs!$G$21))</f>
        <v>0.24318270547945203</v>
      </c>
      <c r="G188" s="243">
        <f t="array" ref="G188">IF(OR($A188=NERC,WEEKDAY($A188,2)&gt;5),Inputs!$G$23,IF(AND($B188&gt;6,$B188&lt;23),Inputs!$E$23,Inputs!$G$23))</f>
        <v>0.15975630136986302</v>
      </c>
      <c r="H188" s="243">
        <f t="array" ref="H188">IF(OR($A188=NERC,WEEKDAY($A188,2)&gt;5),Inputs!$G$25,IF(AND($B188&gt;6,$B188&lt;23),Inputs!$E$25,Inputs!$G$25))</f>
        <v>1.7793149429223745</v>
      </c>
      <c r="I188" s="243">
        <f>Inputs!$B$27</f>
        <v>5.3100000000000001E-2</v>
      </c>
      <c r="J188" s="243">
        <f>Inputs!$B$29</f>
        <v>6.6799999999999998E-2</v>
      </c>
      <c r="K188" s="243">
        <f>Inputs!$B$31</f>
        <v>4.5600000000000002E-2</v>
      </c>
      <c r="L188" s="243">
        <f t="array" ref="L188">IF(OR($A188=NERC,WEEKDAY($A188,2)&gt;5),Inputs!$G$33,IF(AND($B188&gt;6,$B188&lt;23),Inputs!$E$33,Inputs!$G$33))</f>
        <v>1.2294977168949772E-3</v>
      </c>
      <c r="M188" s="246">
        <f t="shared" si="14"/>
        <v>254.69796689497716</v>
      </c>
      <c r="N188" s="249">
        <f t="shared" si="15"/>
        <v>0</v>
      </c>
    </row>
    <row r="189" spans="1:14" x14ac:dyDescent="0.25">
      <c r="A189" s="19">
        <f t="shared" si="17"/>
        <v>41616</v>
      </c>
      <c r="B189" s="7">
        <f t="shared" ref="B189:B204" si="20">B165</f>
        <v>18</v>
      </c>
      <c r="C189" s="237">
        <f>'Energy Summary'!E189</f>
        <v>0</v>
      </c>
      <c r="D189" s="10">
        <f>250</f>
        <v>250</v>
      </c>
      <c r="E189" s="243">
        <f>MISORates!N189</f>
        <v>46.700709007286747</v>
      </c>
      <c r="F189" s="243">
        <f t="array" ref="F189">IF(OR(A189=NERC,WEEKDAY(A189,2)&gt;5),Inputs!$G$21,IF(AND(B189&gt;6,B189&lt;23),Inputs!$E$21,Inputs!$G$21))</f>
        <v>0.24318270547945203</v>
      </c>
      <c r="G189" s="243">
        <f t="array" ref="G189">IF(OR($A189=NERC,WEEKDAY($A189,2)&gt;5),Inputs!$G$23,IF(AND($B189&gt;6,$B189&lt;23),Inputs!$E$23,Inputs!$G$23))</f>
        <v>0.15975630136986302</v>
      </c>
      <c r="H189" s="243">
        <f t="array" ref="H189">IF(OR($A189=NERC,WEEKDAY($A189,2)&gt;5),Inputs!$G$25,IF(AND($B189&gt;6,$B189&lt;23),Inputs!$E$25,Inputs!$G$25))</f>
        <v>1.7793149429223745</v>
      </c>
      <c r="I189" s="243">
        <f>Inputs!$B$27</f>
        <v>5.3100000000000001E-2</v>
      </c>
      <c r="J189" s="243">
        <f>Inputs!$B$29</f>
        <v>6.6799999999999998E-2</v>
      </c>
      <c r="K189" s="243">
        <f>Inputs!$B$31</f>
        <v>4.5600000000000002E-2</v>
      </c>
      <c r="L189" s="243">
        <f t="array" ref="L189">IF(OR($A189=NERC,WEEKDAY($A189,2)&gt;5),Inputs!$G$33,IF(AND($B189&gt;6,$B189&lt;23),Inputs!$E$33,Inputs!$G$33))</f>
        <v>1.2294977168949772E-3</v>
      </c>
      <c r="M189" s="246">
        <f t="shared" si="14"/>
        <v>254.69796689497716</v>
      </c>
      <c r="N189" s="249">
        <f t="shared" si="15"/>
        <v>0</v>
      </c>
    </row>
    <row r="190" spans="1:14" x14ac:dyDescent="0.25">
      <c r="A190" s="19">
        <f t="shared" si="17"/>
        <v>41616</v>
      </c>
      <c r="B190" s="7">
        <f t="shared" si="20"/>
        <v>19</v>
      </c>
      <c r="C190" s="237">
        <f>'Energy Summary'!E190</f>
        <v>0</v>
      </c>
      <c r="D190" s="10">
        <f>250</f>
        <v>250</v>
      </c>
      <c r="E190" s="243">
        <f>MISORates!N190</f>
        <v>53.440862559230162</v>
      </c>
      <c r="F190" s="243">
        <f t="array" ref="F190">IF(OR(A190=NERC,WEEKDAY(A190,2)&gt;5),Inputs!$G$21,IF(AND(B190&gt;6,B190&lt;23),Inputs!$E$21,Inputs!$G$21))</f>
        <v>0.24318270547945203</v>
      </c>
      <c r="G190" s="243">
        <f t="array" ref="G190">IF(OR($A190=NERC,WEEKDAY($A190,2)&gt;5),Inputs!$G$23,IF(AND($B190&gt;6,$B190&lt;23),Inputs!$E$23,Inputs!$G$23))</f>
        <v>0.15975630136986302</v>
      </c>
      <c r="H190" s="243">
        <f t="array" ref="H190">IF(OR($A190=NERC,WEEKDAY($A190,2)&gt;5),Inputs!$G$25,IF(AND($B190&gt;6,$B190&lt;23),Inputs!$E$25,Inputs!$G$25))</f>
        <v>1.7793149429223745</v>
      </c>
      <c r="I190" s="243">
        <f>Inputs!$B$27</f>
        <v>5.3100000000000001E-2</v>
      </c>
      <c r="J190" s="243">
        <f>Inputs!$B$29</f>
        <v>6.6799999999999998E-2</v>
      </c>
      <c r="K190" s="243">
        <f>Inputs!$B$31</f>
        <v>4.5600000000000002E-2</v>
      </c>
      <c r="L190" s="243">
        <f t="array" ref="L190">IF(OR($A190=NERC,WEEKDAY($A190,2)&gt;5),Inputs!$G$33,IF(AND($B190&gt;6,$B190&lt;23),Inputs!$E$33,Inputs!$G$33))</f>
        <v>1.2294977168949772E-3</v>
      </c>
      <c r="M190" s="246">
        <f t="shared" si="14"/>
        <v>254.69796689497716</v>
      </c>
      <c r="N190" s="249">
        <f t="shared" si="15"/>
        <v>0</v>
      </c>
    </row>
    <row r="191" spans="1:14" x14ac:dyDescent="0.25">
      <c r="A191" s="19">
        <f t="shared" si="17"/>
        <v>41616</v>
      </c>
      <c r="B191" s="7">
        <f t="shared" si="20"/>
        <v>20</v>
      </c>
      <c r="C191" s="237">
        <f>'Energy Summary'!E191</f>
        <v>0</v>
      </c>
      <c r="D191" s="10">
        <f>250</f>
        <v>250</v>
      </c>
      <c r="E191" s="243">
        <f>MISORates!N191</f>
        <v>55.40157312760811</v>
      </c>
      <c r="F191" s="243">
        <f t="array" ref="F191">IF(OR(A191=NERC,WEEKDAY(A191,2)&gt;5),Inputs!$G$21,IF(AND(B191&gt;6,B191&lt;23),Inputs!$E$21,Inputs!$G$21))</f>
        <v>0.24318270547945203</v>
      </c>
      <c r="G191" s="243">
        <f t="array" ref="G191">IF(OR($A191=NERC,WEEKDAY($A191,2)&gt;5),Inputs!$G$23,IF(AND($B191&gt;6,$B191&lt;23),Inputs!$E$23,Inputs!$G$23))</f>
        <v>0.15975630136986302</v>
      </c>
      <c r="H191" s="243">
        <f t="array" ref="H191">IF(OR($A191=NERC,WEEKDAY($A191,2)&gt;5),Inputs!$G$25,IF(AND($B191&gt;6,$B191&lt;23),Inputs!$E$25,Inputs!$G$25))</f>
        <v>1.7793149429223745</v>
      </c>
      <c r="I191" s="243">
        <f>Inputs!$B$27</f>
        <v>5.3100000000000001E-2</v>
      </c>
      <c r="J191" s="243">
        <f>Inputs!$B$29</f>
        <v>6.6799999999999998E-2</v>
      </c>
      <c r="K191" s="243">
        <f>Inputs!$B$31</f>
        <v>4.5600000000000002E-2</v>
      </c>
      <c r="L191" s="243">
        <f t="array" ref="L191">IF(OR($A191=NERC,WEEKDAY($A191,2)&gt;5),Inputs!$G$33,IF(AND($B191&gt;6,$B191&lt;23),Inputs!$E$33,Inputs!$G$33))</f>
        <v>1.2294977168949772E-3</v>
      </c>
      <c r="M191" s="246">
        <f t="shared" si="14"/>
        <v>254.69796689497716</v>
      </c>
      <c r="N191" s="249">
        <f t="shared" si="15"/>
        <v>0</v>
      </c>
    </row>
    <row r="192" spans="1:14" x14ac:dyDescent="0.25">
      <c r="A192" s="19">
        <f t="shared" si="17"/>
        <v>41616</v>
      </c>
      <c r="B192" s="7">
        <f t="shared" si="20"/>
        <v>21</v>
      </c>
      <c r="C192" s="237">
        <f>'Energy Summary'!E192</f>
        <v>0</v>
      </c>
      <c r="D192" s="10">
        <f>250</f>
        <v>250</v>
      </c>
      <c r="E192" s="243">
        <f>MISORates!N192</f>
        <v>60.576684446106768</v>
      </c>
      <c r="F192" s="243">
        <f t="array" ref="F192">IF(OR(A192=NERC,WEEKDAY(A192,2)&gt;5),Inputs!$G$21,IF(AND(B192&gt;6,B192&lt;23),Inputs!$E$21,Inputs!$G$21))</f>
        <v>0.24318270547945203</v>
      </c>
      <c r="G192" s="243">
        <f t="array" ref="G192">IF(OR($A192=NERC,WEEKDAY($A192,2)&gt;5),Inputs!$G$23,IF(AND($B192&gt;6,$B192&lt;23),Inputs!$E$23,Inputs!$G$23))</f>
        <v>0.15975630136986302</v>
      </c>
      <c r="H192" s="243">
        <f t="array" ref="H192">IF(OR($A192=NERC,WEEKDAY($A192,2)&gt;5),Inputs!$G$25,IF(AND($B192&gt;6,$B192&lt;23),Inputs!$E$25,Inputs!$G$25))</f>
        <v>1.7793149429223745</v>
      </c>
      <c r="I192" s="243">
        <f>Inputs!$B$27</f>
        <v>5.3100000000000001E-2</v>
      </c>
      <c r="J192" s="243">
        <f>Inputs!$B$29</f>
        <v>6.6799999999999998E-2</v>
      </c>
      <c r="K192" s="243">
        <f>Inputs!$B$31</f>
        <v>4.5600000000000002E-2</v>
      </c>
      <c r="L192" s="243">
        <f t="array" ref="L192">IF(OR($A192=NERC,WEEKDAY($A192,2)&gt;5),Inputs!$G$33,IF(AND($B192&gt;6,$B192&lt;23),Inputs!$E$33,Inputs!$G$33))</f>
        <v>1.2294977168949772E-3</v>
      </c>
      <c r="M192" s="246">
        <f t="shared" si="14"/>
        <v>254.69796689497716</v>
      </c>
      <c r="N192" s="249">
        <f t="shared" si="15"/>
        <v>0</v>
      </c>
    </row>
    <row r="193" spans="1:14" x14ac:dyDescent="0.25">
      <c r="A193" s="19">
        <f t="shared" si="17"/>
        <v>41616</v>
      </c>
      <c r="B193" s="7">
        <f t="shared" si="20"/>
        <v>22</v>
      </c>
      <c r="C193" s="237">
        <f>'Energy Summary'!E193</f>
        <v>0</v>
      </c>
      <c r="D193" s="10">
        <f>250</f>
        <v>250</v>
      </c>
      <c r="E193" s="243">
        <f>MISORates!N193</f>
        <v>57.348877338682762</v>
      </c>
      <c r="F193" s="243">
        <f t="array" ref="F193">IF(OR(A193=NERC,WEEKDAY(A193,2)&gt;5),Inputs!$G$21,IF(AND(B193&gt;6,B193&lt;23),Inputs!$E$21,Inputs!$G$21))</f>
        <v>0.24318270547945203</v>
      </c>
      <c r="G193" s="243">
        <f t="array" ref="G193">IF(OR($A193=NERC,WEEKDAY($A193,2)&gt;5),Inputs!$G$23,IF(AND($B193&gt;6,$B193&lt;23),Inputs!$E$23,Inputs!$G$23))</f>
        <v>0.15975630136986302</v>
      </c>
      <c r="H193" s="243">
        <f t="array" ref="H193">IF(OR($A193=NERC,WEEKDAY($A193,2)&gt;5),Inputs!$G$25,IF(AND($B193&gt;6,$B193&lt;23),Inputs!$E$25,Inputs!$G$25))</f>
        <v>1.7793149429223745</v>
      </c>
      <c r="I193" s="243">
        <f>Inputs!$B$27</f>
        <v>5.3100000000000001E-2</v>
      </c>
      <c r="J193" s="243">
        <f>Inputs!$B$29</f>
        <v>6.6799999999999998E-2</v>
      </c>
      <c r="K193" s="243">
        <f>Inputs!$B$31</f>
        <v>4.5600000000000002E-2</v>
      </c>
      <c r="L193" s="243">
        <f t="array" ref="L193">IF(OR($A193=NERC,WEEKDAY($A193,2)&gt;5),Inputs!$G$33,IF(AND($B193&gt;6,$B193&lt;23),Inputs!$E$33,Inputs!$G$33))</f>
        <v>1.2294977168949772E-3</v>
      </c>
      <c r="M193" s="246">
        <f t="shared" si="14"/>
        <v>254.69796689497716</v>
      </c>
      <c r="N193" s="249">
        <f t="shared" si="15"/>
        <v>0</v>
      </c>
    </row>
    <row r="194" spans="1:14" x14ac:dyDescent="0.25">
      <c r="A194" s="19">
        <f t="shared" si="17"/>
        <v>41616</v>
      </c>
      <c r="B194" s="7">
        <f t="shared" si="20"/>
        <v>23</v>
      </c>
      <c r="C194" s="237">
        <f>'Energy Summary'!E194</f>
        <v>0</v>
      </c>
      <c r="D194" s="10">
        <f>250</f>
        <v>250</v>
      </c>
      <c r="E194" s="243">
        <f>MISORates!N194</f>
        <v>52.446473170441415</v>
      </c>
      <c r="F194" s="243">
        <f t="array" ref="F194">IF(OR(A194=NERC,WEEKDAY(A194,2)&gt;5),Inputs!$G$21,IF(AND(B194&gt;6,B194&lt;23),Inputs!$E$21,Inputs!$G$21))</f>
        <v>0.24318270547945203</v>
      </c>
      <c r="G194" s="243">
        <f t="array" ref="G194">IF(OR($A194=NERC,WEEKDAY($A194,2)&gt;5),Inputs!$G$23,IF(AND($B194&gt;6,$B194&lt;23),Inputs!$E$23,Inputs!$G$23))</f>
        <v>0.15975630136986302</v>
      </c>
      <c r="H194" s="243">
        <f t="array" ref="H194">IF(OR($A194=NERC,WEEKDAY($A194,2)&gt;5),Inputs!$G$25,IF(AND($B194&gt;6,$B194&lt;23),Inputs!$E$25,Inputs!$G$25))</f>
        <v>1.7793149429223745</v>
      </c>
      <c r="I194" s="243">
        <f>Inputs!$B$27</f>
        <v>5.3100000000000001E-2</v>
      </c>
      <c r="J194" s="243">
        <f>Inputs!$B$29</f>
        <v>6.6799999999999998E-2</v>
      </c>
      <c r="K194" s="243">
        <f>Inputs!$B$31</f>
        <v>4.5600000000000002E-2</v>
      </c>
      <c r="L194" s="243">
        <f t="array" ref="L194">IF(OR($A194=NERC,WEEKDAY($A194,2)&gt;5),Inputs!$G$33,IF(AND($B194&gt;6,$B194&lt;23),Inputs!$E$33,Inputs!$G$33))</f>
        <v>1.2294977168949772E-3</v>
      </c>
      <c r="M194" s="246">
        <f t="shared" si="14"/>
        <v>254.69796689497716</v>
      </c>
      <c r="N194" s="249">
        <f t="shared" si="15"/>
        <v>0</v>
      </c>
    </row>
    <row r="195" spans="1:14" x14ac:dyDescent="0.25">
      <c r="A195" s="238">
        <f t="shared" si="17"/>
        <v>41616</v>
      </c>
      <c r="B195" s="239">
        <f t="shared" si="20"/>
        <v>24</v>
      </c>
      <c r="C195" s="237">
        <f>'Energy Summary'!E195</f>
        <v>0</v>
      </c>
      <c r="D195" s="10">
        <f>250</f>
        <v>250</v>
      </c>
      <c r="E195" s="243">
        <f>MISORates!N195</f>
        <v>52.484193544123613</v>
      </c>
      <c r="F195" s="243">
        <f t="array" ref="F195">IF(OR(A195=NERC,WEEKDAY(A195,2)&gt;5),Inputs!$G$21,IF(AND(B195&gt;6,B195&lt;23),Inputs!$E$21,Inputs!$G$21))</f>
        <v>0.24318270547945203</v>
      </c>
      <c r="G195" s="243">
        <f t="array" ref="G195">IF(OR($A195=NERC,WEEKDAY($A195,2)&gt;5),Inputs!$G$23,IF(AND($B195&gt;6,$B195&lt;23),Inputs!$E$23,Inputs!$G$23))</f>
        <v>0.15975630136986302</v>
      </c>
      <c r="H195" s="243">
        <f t="array" ref="H195">IF(OR($A195=NERC,WEEKDAY($A195,2)&gt;5),Inputs!$G$25,IF(AND($B195&gt;6,$B195&lt;23),Inputs!$E$25,Inputs!$G$25))</f>
        <v>1.7793149429223745</v>
      </c>
      <c r="I195" s="243">
        <f>Inputs!$B$27</f>
        <v>5.3100000000000001E-2</v>
      </c>
      <c r="J195" s="243">
        <f>Inputs!$B$29</f>
        <v>6.6799999999999998E-2</v>
      </c>
      <c r="K195" s="243">
        <f>Inputs!$B$31</f>
        <v>4.5600000000000002E-2</v>
      </c>
      <c r="L195" s="243">
        <f t="array" ref="L195">IF(OR($A195=NERC,WEEKDAY($A195,2)&gt;5),Inputs!$G$33,IF(AND($B195&gt;6,$B195&lt;23),Inputs!$E$33,Inputs!$G$33))</f>
        <v>1.2294977168949772E-3</v>
      </c>
      <c r="M195" s="246">
        <f t="shared" si="14"/>
        <v>254.69796689497716</v>
      </c>
      <c r="N195" s="250">
        <f t="shared" si="15"/>
        <v>0</v>
      </c>
    </row>
    <row r="196" spans="1:14" x14ac:dyDescent="0.25">
      <c r="A196" s="19">
        <f t="shared" si="17"/>
        <v>41617</v>
      </c>
      <c r="B196" s="7">
        <f t="shared" si="20"/>
        <v>1</v>
      </c>
      <c r="C196" s="237">
        <f>'Energy Summary'!E196</f>
        <v>0</v>
      </c>
      <c r="D196" s="10">
        <f>250</f>
        <v>250</v>
      </c>
      <c r="E196" s="243">
        <f>MISORates!N196</f>
        <v>72.765246862354147</v>
      </c>
      <c r="F196" s="243">
        <f t="array" ref="F196">IF(OR(A196=NERC,WEEKDAY(A196,2)&gt;5),Inputs!$G$21,IF(AND(B196&gt;6,B196&lt;23),Inputs!$E$21,Inputs!$G$21))</f>
        <v>0.24318270547945203</v>
      </c>
      <c r="G196" s="243">
        <f t="array" ref="G196">IF(OR($A196=NERC,WEEKDAY($A196,2)&gt;5),Inputs!$G$23,IF(AND($B196&gt;6,$B196&lt;23),Inputs!$E$23,Inputs!$G$23))</f>
        <v>0.15975630136986302</v>
      </c>
      <c r="H196" s="243">
        <f t="array" ref="H196">IF(OR($A196=NERC,WEEKDAY($A196,2)&gt;5),Inputs!$G$25,IF(AND($B196&gt;6,$B196&lt;23),Inputs!$E$25,Inputs!$G$25))</f>
        <v>1.7793149429223745</v>
      </c>
      <c r="I196" s="243">
        <f>Inputs!$B$27</f>
        <v>5.3100000000000001E-2</v>
      </c>
      <c r="J196" s="243">
        <f>Inputs!$B$29</f>
        <v>6.6799999999999998E-2</v>
      </c>
      <c r="K196" s="243">
        <f>Inputs!$B$31</f>
        <v>4.5600000000000002E-2</v>
      </c>
      <c r="L196" s="243">
        <f t="array" ref="L196">IF(OR($A196=NERC,WEEKDAY($A196,2)&gt;5),Inputs!$G$33,IF(AND($B196&gt;6,$B196&lt;23),Inputs!$E$33,Inputs!$G$33))</f>
        <v>1.2294977168949772E-3</v>
      </c>
      <c r="M196" s="246">
        <f t="shared" si="14"/>
        <v>254.69796689497716</v>
      </c>
      <c r="N196" s="249">
        <f t="shared" si="15"/>
        <v>0</v>
      </c>
    </row>
    <row r="197" spans="1:14" x14ac:dyDescent="0.25">
      <c r="A197" s="19">
        <f t="shared" si="17"/>
        <v>41617</v>
      </c>
      <c r="B197" s="7">
        <f t="shared" si="20"/>
        <v>2</v>
      </c>
      <c r="C197" s="237">
        <f>'Energy Summary'!E197</f>
        <v>0</v>
      </c>
      <c r="D197" s="10">
        <f>250</f>
        <v>250</v>
      </c>
      <c r="E197" s="243">
        <f>MISORates!N197</f>
        <v>30.867380890502254</v>
      </c>
      <c r="F197" s="243">
        <f t="array" ref="F197">IF(OR(A197=NERC,WEEKDAY(A197,2)&gt;5),Inputs!$G$21,IF(AND(B197&gt;6,B197&lt;23),Inputs!$E$21,Inputs!$G$21))</f>
        <v>0.24318270547945203</v>
      </c>
      <c r="G197" s="243">
        <f t="array" ref="G197">IF(OR($A197=NERC,WEEKDAY($A197,2)&gt;5),Inputs!$G$23,IF(AND($B197&gt;6,$B197&lt;23),Inputs!$E$23,Inputs!$G$23))</f>
        <v>0.15975630136986302</v>
      </c>
      <c r="H197" s="243">
        <f t="array" ref="H197">IF(OR($A197=NERC,WEEKDAY($A197,2)&gt;5),Inputs!$G$25,IF(AND($B197&gt;6,$B197&lt;23),Inputs!$E$25,Inputs!$G$25))</f>
        <v>1.7793149429223745</v>
      </c>
      <c r="I197" s="243">
        <f>Inputs!$B$27</f>
        <v>5.3100000000000001E-2</v>
      </c>
      <c r="J197" s="243">
        <f>Inputs!$B$29</f>
        <v>6.6799999999999998E-2</v>
      </c>
      <c r="K197" s="243">
        <f>Inputs!$B$31</f>
        <v>4.5600000000000002E-2</v>
      </c>
      <c r="L197" s="243">
        <f t="array" ref="L197">IF(OR($A197=NERC,WEEKDAY($A197,2)&gt;5),Inputs!$G$33,IF(AND($B197&gt;6,$B197&lt;23),Inputs!$E$33,Inputs!$G$33))</f>
        <v>1.2294977168949772E-3</v>
      </c>
      <c r="M197" s="246">
        <f t="shared" ref="M197:M260" si="21">(MAX(D197,E197)+(SUM(F197:L198)))</f>
        <v>254.69796689497716</v>
      </c>
      <c r="N197" s="249">
        <f t="shared" ref="N197:N260" si="22">C197*M197</f>
        <v>0</v>
      </c>
    </row>
    <row r="198" spans="1:14" x14ac:dyDescent="0.25">
      <c r="A198" s="19">
        <f t="shared" si="17"/>
        <v>41617</v>
      </c>
      <c r="B198" s="7">
        <f t="shared" si="20"/>
        <v>3</v>
      </c>
      <c r="C198" s="237">
        <f>'Energy Summary'!E198</f>
        <v>0</v>
      </c>
      <c r="D198" s="10">
        <f>250</f>
        <v>250</v>
      </c>
      <c r="E198" s="243">
        <f>MISORates!N198</f>
        <v>36.027430547020657</v>
      </c>
      <c r="F198" s="243">
        <f t="array" ref="F198">IF(OR(A198=NERC,WEEKDAY(A198,2)&gt;5),Inputs!$G$21,IF(AND(B198&gt;6,B198&lt;23),Inputs!$E$21,Inputs!$G$21))</f>
        <v>0.24318270547945203</v>
      </c>
      <c r="G198" s="243">
        <f t="array" ref="G198">IF(OR($A198=NERC,WEEKDAY($A198,2)&gt;5),Inputs!$G$23,IF(AND($B198&gt;6,$B198&lt;23),Inputs!$E$23,Inputs!$G$23))</f>
        <v>0.15975630136986302</v>
      </c>
      <c r="H198" s="243">
        <f t="array" ref="H198">IF(OR($A198=NERC,WEEKDAY($A198,2)&gt;5),Inputs!$G$25,IF(AND($B198&gt;6,$B198&lt;23),Inputs!$E$25,Inputs!$G$25))</f>
        <v>1.7793149429223745</v>
      </c>
      <c r="I198" s="243">
        <f>Inputs!$B$27</f>
        <v>5.3100000000000001E-2</v>
      </c>
      <c r="J198" s="243">
        <f>Inputs!$B$29</f>
        <v>6.6799999999999998E-2</v>
      </c>
      <c r="K198" s="243">
        <f>Inputs!$B$31</f>
        <v>4.5600000000000002E-2</v>
      </c>
      <c r="L198" s="243">
        <f t="array" ref="L198">IF(OR($A198=NERC,WEEKDAY($A198,2)&gt;5),Inputs!$G$33,IF(AND($B198&gt;6,$B198&lt;23),Inputs!$E$33,Inputs!$G$33))</f>
        <v>1.2294977168949772E-3</v>
      </c>
      <c r="M198" s="246">
        <f t="shared" si="21"/>
        <v>254.69796689497716</v>
      </c>
      <c r="N198" s="249">
        <f t="shared" si="22"/>
        <v>0</v>
      </c>
    </row>
    <row r="199" spans="1:14" x14ac:dyDescent="0.25">
      <c r="A199" s="19">
        <f t="shared" si="17"/>
        <v>41617</v>
      </c>
      <c r="B199" s="7">
        <f t="shared" si="20"/>
        <v>4</v>
      </c>
      <c r="C199" s="237">
        <f>'Energy Summary'!E199</f>
        <v>0</v>
      </c>
      <c r="D199" s="10">
        <f>250</f>
        <v>250</v>
      </c>
      <c r="E199" s="243">
        <f>MISORates!N199</f>
        <v>26.88103193314176</v>
      </c>
      <c r="F199" s="243">
        <f t="array" ref="F199">IF(OR(A199=NERC,WEEKDAY(A199,2)&gt;5),Inputs!$G$21,IF(AND(B199&gt;6,B199&lt;23),Inputs!$E$21,Inputs!$G$21))</f>
        <v>0.24318270547945203</v>
      </c>
      <c r="G199" s="243">
        <f t="array" ref="G199">IF(OR($A199=NERC,WEEKDAY($A199,2)&gt;5),Inputs!$G$23,IF(AND($B199&gt;6,$B199&lt;23),Inputs!$E$23,Inputs!$G$23))</f>
        <v>0.15975630136986302</v>
      </c>
      <c r="H199" s="243">
        <f t="array" ref="H199">IF(OR($A199=NERC,WEEKDAY($A199,2)&gt;5),Inputs!$G$25,IF(AND($B199&gt;6,$B199&lt;23),Inputs!$E$25,Inputs!$G$25))</f>
        <v>1.7793149429223745</v>
      </c>
      <c r="I199" s="243">
        <f>Inputs!$B$27</f>
        <v>5.3100000000000001E-2</v>
      </c>
      <c r="J199" s="243">
        <f>Inputs!$B$29</f>
        <v>6.6799999999999998E-2</v>
      </c>
      <c r="K199" s="243">
        <f>Inputs!$B$31</f>
        <v>4.5600000000000002E-2</v>
      </c>
      <c r="L199" s="243">
        <f t="array" ref="L199">IF(OR($A199=NERC,WEEKDAY($A199,2)&gt;5),Inputs!$G$33,IF(AND($B199&gt;6,$B199&lt;23),Inputs!$E$33,Inputs!$G$33))</f>
        <v>1.2294977168949772E-3</v>
      </c>
      <c r="M199" s="246">
        <f t="shared" si="21"/>
        <v>254.69796689497716</v>
      </c>
      <c r="N199" s="249">
        <f t="shared" si="22"/>
        <v>0</v>
      </c>
    </row>
    <row r="200" spans="1:14" x14ac:dyDescent="0.25">
      <c r="A200" s="19">
        <f t="shared" si="17"/>
        <v>41617</v>
      </c>
      <c r="B200" s="7">
        <f t="shared" si="20"/>
        <v>5</v>
      </c>
      <c r="C200" s="237">
        <f>'Energy Summary'!E200</f>
        <v>0</v>
      </c>
      <c r="D200" s="10">
        <f>250</f>
        <v>250</v>
      </c>
      <c r="E200" s="243">
        <f>MISORates!N200</f>
        <v>148.77931253998972</v>
      </c>
      <c r="F200" s="243">
        <f t="array" ref="F200">IF(OR(A200=NERC,WEEKDAY(A200,2)&gt;5),Inputs!$G$21,IF(AND(B200&gt;6,B200&lt;23),Inputs!$E$21,Inputs!$G$21))</f>
        <v>0.24318270547945203</v>
      </c>
      <c r="G200" s="243">
        <f t="array" ref="G200">IF(OR($A200=NERC,WEEKDAY($A200,2)&gt;5),Inputs!$G$23,IF(AND($B200&gt;6,$B200&lt;23),Inputs!$E$23,Inputs!$G$23))</f>
        <v>0.15975630136986302</v>
      </c>
      <c r="H200" s="243">
        <f t="array" ref="H200">IF(OR($A200=NERC,WEEKDAY($A200,2)&gt;5),Inputs!$G$25,IF(AND($B200&gt;6,$B200&lt;23),Inputs!$E$25,Inputs!$G$25))</f>
        <v>1.7793149429223745</v>
      </c>
      <c r="I200" s="243">
        <f>Inputs!$B$27</f>
        <v>5.3100000000000001E-2</v>
      </c>
      <c r="J200" s="243">
        <f>Inputs!$B$29</f>
        <v>6.6799999999999998E-2</v>
      </c>
      <c r="K200" s="243">
        <f>Inputs!$B$31</f>
        <v>4.5600000000000002E-2</v>
      </c>
      <c r="L200" s="243">
        <f t="array" ref="L200">IF(OR($A200=NERC,WEEKDAY($A200,2)&gt;5),Inputs!$G$33,IF(AND($B200&gt;6,$B200&lt;23),Inputs!$E$33,Inputs!$G$33))</f>
        <v>1.2294977168949772E-3</v>
      </c>
      <c r="M200" s="246">
        <f t="shared" si="21"/>
        <v>254.69796689497716</v>
      </c>
      <c r="N200" s="249">
        <f t="shared" si="22"/>
        <v>0</v>
      </c>
    </row>
    <row r="201" spans="1:14" x14ac:dyDescent="0.25">
      <c r="A201" s="19">
        <f t="shared" si="17"/>
        <v>41617</v>
      </c>
      <c r="B201" s="7">
        <f t="shared" si="20"/>
        <v>6</v>
      </c>
      <c r="C201" s="237">
        <f>'Energy Summary'!E201</f>
        <v>0</v>
      </c>
      <c r="D201" s="10">
        <f>250</f>
        <v>250</v>
      </c>
      <c r="E201" s="243">
        <f>MISORates!N201</f>
        <v>75.831640972846614</v>
      </c>
      <c r="F201" s="243">
        <f t="array" ref="F201">IF(OR(A201=NERC,WEEKDAY(A201,2)&gt;5),Inputs!$G$21,IF(AND(B201&gt;6,B201&lt;23),Inputs!$E$21,Inputs!$G$21))</f>
        <v>0.24318270547945203</v>
      </c>
      <c r="G201" s="243">
        <f t="array" ref="G201">IF(OR($A201=NERC,WEEKDAY($A201,2)&gt;5),Inputs!$G$23,IF(AND($B201&gt;6,$B201&lt;23),Inputs!$E$23,Inputs!$G$23))</f>
        <v>0.15975630136986302</v>
      </c>
      <c r="H201" s="243">
        <f t="array" ref="H201">IF(OR($A201=NERC,WEEKDAY($A201,2)&gt;5),Inputs!$G$25,IF(AND($B201&gt;6,$B201&lt;23),Inputs!$E$25,Inputs!$G$25))</f>
        <v>1.7793149429223745</v>
      </c>
      <c r="I201" s="243">
        <f>Inputs!$B$27</f>
        <v>5.3100000000000001E-2</v>
      </c>
      <c r="J201" s="243">
        <f>Inputs!$B$29</f>
        <v>6.6799999999999998E-2</v>
      </c>
      <c r="K201" s="243">
        <f>Inputs!$B$31</f>
        <v>4.5600000000000002E-2</v>
      </c>
      <c r="L201" s="243">
        <f t="array" ref="L201">IF(OR($A201=NERC,WEEKDAY($A201,2)&gt;5),Inputs!$G$33,IF(AND($B201&gt;6,$B201&lt;23),Inputs!$E$33,Inputs!$G$33))</f>
        <v>1.2294977168949772E-3</v>
      </c>
      <c r="M201" s="246">
        <f t="shared" si="21"/>
        <v>257.11239570710399</v>
      </c>
      <c r="N201" s="249">
        <f t="shared" si="22"/>
        <v>0</v>
      </c>
    </row>
    <row r="202" spans="1:14" x14ac:dyDescent="0.25">
      <c r="A202" s="19">
        <f t="shared" si="17"/>
        <v>41617</v>
      </c>
      <c r="B202" s="7">
        <f t="shared" si="20"/>
        <v>7</v>
      </c>
      <c r="C202" s="237">
        <f>'Energy Summary'!E202</f>
        <v>0</v>
      </c>
      <c r="D202" s="10">
        <f>250</f>
        <v>250</v>
      </c>
      <c r="E202" s="243">
        <f>MISORates!N202</f>
        <v>97.181532330979181</v>
      </c>
      <c r="F202" s="243">
        <f t="array" ref="F202">IF(OR(A202=NERC,WEEKDAY(A202,2)&gt;5),Inputs!$G$21,IF(AND(B202&gt;6,B202&lt;23),Inputs!$E$21,Inputs!$G$21))</f>
        <v>0.51208665865384617</v>
      </c>
      <c r="G202" s="243">
        <f t="array" ref="G202">IF(OR($A202=NERC,WEEKDAY($A202,2)&gt;5),Inputs!$G$23,IF(AND($B202&gt;6,$B202&lt;23),Inputs!$E$23,Inputs!$G$23))</f>
        <v>0.33640990384615388</v>
      </c>
      <c r="H202" s="243">
        <f t="array" ref="H202">IF(OR($A202=NERC,WEEKDAY($A202,2)&gt;5),Inputs!$G$25,IF(AND($B202&gt;6,$B202&lt;23),Inputs!$E$25,Inputs!$G$25))</f>
        <v>3.7468266586538461</v>
      </c>
      <c r="I202" s="243">
        <f>Inputs!$B$27</f>
        <v>5.3100000000000001E-2</v>
      </c>
      <c r="J202" s="243">
        <f>Inputs!$B$29</f>
        <v>6.6799999999999998E-2</v>
      </c>
      <c r="K202" s="243">
        <f>Inputs!$B$31</f>
        <v>4.5600000000000002E-2</v>
      </c>
      <c r="L202" s="243">
        <f t="array" ref="L202">IF(OR($A202=NERC,WEEKDAY($A202,2)&gt;5),Inputs!$G$33,IF(AND($B202&gt;6,$B202&lt;23),Inputs!$E$33,Inputs!$G$33))</f>
        <v>2.5890384615384616E-3</v>
      </c>
      <c r="M202" s="246">
        <f t="shared" si="21"/>
        <v>259.52682451923079</v>
      </c>
      <c r="N202" s="249">
        <f t="shared" si="22"/>
        <v>0</v>
      </c>
    </row>
    <row r="203" spans="1:14" x14ac:dyDescent="0.25">
      <c r="A203" s="19">
        <f t="shared" si="17"/>
        <v>41617</v>
      </c>
      <c r="B203" s="7">
        <f t="shared" si="20"/>
        <v>8</v>
      </c>
      <c r="C203" s="237">
        <f>'Energy Summary'!E203</f>
        <v>0</v>
      </c>
      <c r="D203" s="10">
        <f>250</f>
        <v>250</v>
      </c>
      <c r="E203" s="243">
        <f>MISORates!N203</f>
        <v>50.578321850129221</v>
      </c>
      <c r="F203" s="243">
        <f t="array" ref="F203">IF(OR(A203=NERC,WEEKDAY(A203,2)&gt;5),Inputs!$G$21,IF(AND(B203&gt;6,B203&lt;23),Inputs!$E$21,Inputs!$G$21))</f>
        <v>0.51208665865384617</v>
      </c>
      <c r="G203" s="243">
        <f t="array" ref="G203">IF(OR($A203=NERC,WEEKDAY($A203,2)&gt;5),Inputs!$G$23,IF(AND($B203&gt;6,$B203&lt;23),Inputs!$E$23,Inputs!$G$23))</f>
        <v>0.33640990384615388</v>
      </c>
      <c r="H203" s="243">
        <f t="array" ref="H203">IF(OR($A203=NERC,WEEKDAY($A203,2)&gt;5),Inputs!$G$25,IF(AND($B203&gt;6,$B203&lt;23),Inputs!$E$25,Inputs!$G$25))</f>
        <v>3.7468266586538461</v>
      </c>
      <c r="I203" s="243">
        <f>Inputs!$B$27</f>
        <v>5.3100000000000001E-2</v>
      </c>
      <c r="J203" s="243">
        <f>Inputs!$B$29</f>
        <v>6.6799999999999998E-2</v>
      </c>
      <c r="K203" s="243">
        <f>Inputs!$B$31</f>
        <v>4.5600000000000002E-2</v>
      </c>
      <c r="L203" s="243">
        <f t="array" ref="L203">IF(OR($A203=NERC,WEEKDAY($A203,2)&gt;5),Inputs!$G$33,IF(AND($B203&gt;6,$B203&lt;23),Inputs!$E$33,Inputs!$G$33))</f>
        <v>2.5890384615384616E-3</v>
      </c>
      <c r="M203" s="246">
        <f t="shared" si="21"/>
        <v>259.52682451923079</v>
      </c>
      <c r="N203" s="249">
        <f t="shared" si="22"/>
        <v>0</v>
      </c>
    </row>
    <row r="204" spans="1:14" x14ac:dyDescent="0.25">
      <c r="A204" s="19">
        <f t="shared" si="17"/>
        <v>41617</v>
      </c>
      <c r="B204" s="7">
        <f t="shared" si="20"/>
        <v>9</v>
      </c>
      <c r="C204" s="237">
        <f>'Energy Summary'!E204</f>
        <v>0</v>
      </c>
      <c r="D204" s="10">
        <f>250</f>
        <v>250</v>
      </c>
      <c r="E204" s="243">
        <f>MISORates!N204</f>
        <v>55.485472199830731</v>
      </c>
      <c r="F204" s="243">
        <f t="array" ref="F204">IF(OR(A204=NERC,WEEKDAY(A204,2)&gt;5),Inputs!$G$21,IF(AND(B204&gt;6,B204&lt;23),Inputs!$E$21,Inputs!$G$21))</f>
        <v>0.51208665865384617</v>
      </c>
      <c r="G204" s="243">
        <f t="array" ref="G204">IF(OR($A204=NERC,WEEKDAY($A204,2)&gt;5),Inputs!$G$23,IF(AND($B204&gt;6,$B204&lt;23),Inputs!$E$23,Inputs!$G$23))</f>
        <v>0.33640990384615388</v>
      </c>
      <c r="H204" s="243">
        <f t="array" ref="H204">IF(OR($A204=NERC,WEEKDAY($A204,2)&gt;5),Inputs!$G$25,IF(AND($B204&gt;6,$B204&lt;23),Inputs!$E$25,Inputs!$G$25))</f>
        <v>3.7468266586538461</v>
      </c>
      <c r="I204" s="243">
        <f>Inputs!$B$27</f>
        <v>5.3100000000000001E-2</v>
      </c>
      <c r="J204" s="243">
        <f>Inputs!$B$29</f>
        <v>6.6799999999999998E-2</v>
      </c>
      <c r="K204" s="243">
        <f>Inputs!$B$31</f>
        <v>4.5600000000000002E-2</v>
      </c>
      <c r="L204" s="243">
        <f t="array" ref="L204">IF(OR($A204=NERC,WEEKDAY($A204,2)&gt;5),Inputs!$G$33,IF(AND($B204&gt;6,$B204&lt;23),Inputs!$E$33,Inputs!$G$33))</f>
        <v>2.5890384615384616E-3</v>
      </c>
      <c r="M204" s="246">
        <f t="shared" si="21"/>
        <v>259.52682451923079</v>
      </c>
      <c r="N204" s="249">
        <f t="shared" si="22"/>
        <v>0</v>
      </c>
    </row>
    <row r="205" spans="1:14" x14ac:dyDescent="0.25">
      <c r="A205" s="19">
        <f t="shared" si="17"/>
        <v>41617</v>
      </c>
      <c r="B205" s="7">
        <f t="shared" ref="B205:B220" si="23">B181</f>
        <v>10</v>
      </c>
      <c r="C205" s="237">
        <f>'Energy Summary'!E205</f>
        <v>0</v>
      </c>
      <c r="D205" s="10">
        <f>250</f>
        <v>250</v>
      </c>
      <c r="E205" s="243">
        <f>MISORates!N205</f>
        <v>43.195519391180255</v>
      </c>
      <c r="F205" s="243">
        <f t="array" ref="F205">IF(OR(A205=NERC,WEEKDAY(A205,2)&gt;5),Inputs!$G$21,IF(AND(B205&gt;6,B205&lt;23),Inputs!$E$21,Inputs!$G$21))</f>
        <v>0.51208665865384617</v>
      </c>
      <c r="G205" s="243">
        <f t="array" ref="G205">IF(OR($A205=NERC,WEEKDAY($A205,2)&gt;5),Inputs!$G$23,IF(AND($B205&gt;6,$B205&lt;23),Inputs!$E$23,Inputs!$G$23))</f>
        <v>0.33640990384615388</v>
      </c>
      <c r="H205" s="243">
        <f t="array" ref="H205">IF(OR($A205=NERC,WEEKDAY($A205,2)&gt;5),Inputs!$G$25,IF(AND($B205&gt;6,$B205&lt;23),Inputs!$E$25,Inputs!$G$25))</f>
        <v>3.7468266586538461</v>
      </c>
      <c r="I205" s="243">
        <f>Inputs!$B$27</f>
        <v>5.3100000000000001E-2</v>
      </c>
      <c r="J205" s="243">
        <f>Inputs!$B$29</f>
        <v>6.6799999999999998E-2</v>
      </c>
      <c r="K205" s="243">
        <f>Inputs!$B$31</f>
        <v>4.5600000000000002E-2</v>
      </c>
      <c r="L205" s="243">
        <f t="array" ref="L205">IF(OR($A205=NERC,WEEKDAY($A205,2)&gt;5),Inputs!$G$33,IF(AND($B205&gt;6,$B205&lt;23),Inputs!$E$33,Inputs!$G$33))</f>
        <v>2.5890384615384616E-3</v>
      </c>
      <c r="M205" s="246">
        <f t="shared" si="21"/>
        <v>259.52682451923079</v>
      </c>
      <c r="N205" s="249">
        <f t="shared" si="22"/>
        <v>0</v>
      </c>
    </row>
    <row r="206" spans="1:14" x14ac:dyDescent="0.25">
      <c r="A206" s="19">
        <f t="shared" si="17"/>
        <v>41617</v>
      </c>
      <c r="B206" s="7">
        <f t="shared" si="23"/>
        <v>11</v>
      </c>
      <c r="C206" s="237">
        <f>'Energy Summary'!E206</f>
        <v>0</v>
      </c>
      <c r="D206" s="10">
        <f>250</f>
        <v>250</v>
      </c>
      <c r="E206" s="243">
        <f>MISORates!N206</f>
        <v>62.139432407205248</v>
      </c>
      <c r="F206" s="243">
        <f t="array" ref="F206">IF(OR(A206=NERC,WEEKDAY(A206,2)&gt;5),Inputs!$G$21,IF(AND(B206&gt;6,B206&lt;23),Inputs!$E$21,Inputs!$G$21))</f>
        <v>0.51208665865384617</v>
      </c>
      <c r="G206" s="243">
        <f t="array" ref="G206">IF(OR($A206=NERC,WEEKDAY($A206,2)&gt;5),Inputs!$G$23,IF(AND($B206&gt;6,$B206&lt;23),Inputs!$E$23,Inputs!$G$23))</f>
        <v>0.33640990384615388</v>
      </c>
      <c r="H206" s="243">
        <f t="array" ref="H206">IF(OR($A206=NERC,WEEKDAY($A206,2)&gt;5),Inputs!$G$25,IF(AND($B206&gt;6,$B206&lt;23),Inputs!$E$25,Inputs!$G$25))</f>
        <v>3.7468266586538461</v>
      </c>
      <c r="I206" s="243">
        <f>Inputs!$B$27</f>
        <v>5.3100000000000001E-2</v>
      </c>
      <c r="J206" s="243">
        <f>Inputs!$B$29</f>
        <v>6.6799999999999998E-2</v>
      </c>
      <c r="K206" s="243">
        <f>Inputs!$B$31</f>
        <v>4.5600000000000002E-2</v>
      </c>
      <c r="L206" s="243">
        <f t="array" ref="L206">IF(OR($A206=NERC,WEEKDAY($A206,2)&gt;5),Inputs!$G$33,IF(AND($B206&gt;6,$B206&lt;23),Inputs!$E$33,Inputs!$G$33))</f>
        <v>2.5890384615384616E-3</v>
      </c>
      <c r="M206" s="246">
        <f t="shared" si="21"/>
        <v>259.52682451923079</v>
      </c>
      <c r="N206" s="249">
        <f t="shared" si="22"/>
        <v>0</v>
      </c>
    </row>
    <row r="207" spans="1:14" x14ac:dyDescent="0.25">
      <c r="A207" s="19">
        <f t="shared" si="17"/>
        <v>41617</v>
      </c>
      <c r="B207" s="7">
        <f t="shared" si="23"/>
        <v>12</v>
      </c>
      <c r="C207" s="237">
        <f>'Energy Summary'!E207</f>
        <v>0</v>
      </c>
      <c r="D207" s="10">
        <f>250</f>
        <v>250</v>
      </c>
      <c r="E207" s="243">
        <f>MISORates!N207</f>
        <v>54.990543080258803</v>
      </c>
      <c r="F207" s="243">
        <f t="array" ref="F207">IF(OR(A207=NERC,WEEKDAY(A207,2)&gt;5),Inputs!$G$21,IF(AND(B207&gt;6,B207&lt;23),Inputs!$E$21,Inputs!$G$21))</f>
        <v>0.51208665865384617</v>
      </c>
      <c r="G207" s="243">
        <f t="array" ref="G207">IF(OR($A207=NERC,WEEKDAY($A207,2)&gt;5),Inputs!$G$23,IF(AND($B207&gt;6,$B207&lt;23),Inputs!$E$23,Inputs!$G$23))</f>
        <v>0.33640990384615388</v>
      </c>
      <c r="H207" s="243">
        <f t="array" ref="H207">IF(OR($A207=NERC,WEEKDAY($A207,2)&gt;5),Inputs!$G$25,IF(AND($B207&gt;6,$B207&lt;23),Inputs!$E$25,Inputs!$G$25))</f>
        <v>3.7468266586538461</v>
      </c>
      <c r="I207" s="243">
        <f>Inputs!$B$27</f>
        <v>5.3100000000000001E-2</v>
      </c>
      <c r="J207" s="243">
        <f>Inputs!$B$29</f>
        <v>6.6799999999999998E-2</v>
      </c>
      <c r="K207" s="243">
        <f>Inputs!$B$31</f>
        <v>4.5600000000000002E-2</v>
      </c>
      <c r="L207" s="243">
        <f t="array" ref="L207">IF(OR($A207=NERC,WEEKDAY($A207,2)&gt;5),Inputs!$G$33,IF(AND($B207&gt;6,$B207&lt;23),Inputs!$E$33,Inputs!$G$33))</f>
        <v>2.5890384615384616E-3</v>
      </c>
      <c r="M207" s="246">
        <f t="shared" si="21"/>
        <v>259.52682451923079</v>
      </c>
      <c r="N207" s="249">
        <f t="shared" si="22"/>
        <v>0</v>
      </c>
    </row>
    <row r="208" spans="1:14" x14ac:dyDescent="0.25">
      <c r="A208" s="19">
        <f t="shared" si="17"/>
        <v>41617</v>
      </c>
      <c r="B208" s="7">
        <f t="shared" si="23"/>
        <v>13</v>
      </c>
      <c r="C208" s="237">
        <f>'Energy Summary'!E208</f>
        <v>0</v>
      </c>
      <c r="D208" s="10">
        <f>250</f>
        <v>250</v>
      </c>
      <c r="E208" s="243">
        <f>MISORates!N208</f>
        <v>78.855699027540638</v>
      </c>
      <c r="F208" s="243">
        <f t="array" ref="F208">IF(OR(A208=NERC,WEEKDAY(A208,2)&gt;5),Inputs!$G$21,IF(AND(B208&gt;6,B208&lt;23),Inputs!$E$21,Inputs!$G$21))</f>
        <v>0.51208665865384617</v>
      </c>
      <c r="G208" s="243">
        <f t="array" ref="G208">IF(OR($A208=NERC,WEEKDAY($A208,2)&gt;5),Inputs!$G$23,IF(AND($B208&gt;6,$B208&lt;23),Inputs!$E$23,Inputs!$G$23))</f>
        <v>0.33640990384615388</v>
      </c>
      <c r="H208" s="243">
        <f t="array" ref="H208">IF(OR($A208=NERC,WEEKDAY($A208,2)&gt;5),Inputs!$G$25,IF(AND($B208&gt;6,$B208&lt;23),Inputs!$E$25,Inputs!$G$25))</f>
        <v>3.7468266586538461</v>
      </c>
      <c r="I208" s="243">
        <f>Inputs!$B$27</f>
        <v>5.3100000000000001E-2</v>
      </c>
      <c r="J208" s="243">
        <f>Inputs!$B$29</f>
        <v>6.6799999999999998E-2</v>
      </c>
      <c r="K208" s="243">
        <f>Inputs!$B$31</f>
        <v>4.5600000000000002E-2</v>
      </c>
      <c r="L208" s="243">
        <f t="array" ref="L208">IF(OR($A208=NERC,WEEKDAY($A208,2)&gt;5),Inputs!$G$33,IF(AND($B208&gt;6,$B208&lt;23),Inputs!$E$33,Inputs!$G$33))</f>
        <v>2.5890384615384616E-3</v>
      </c>
      <c r="M208" s="246">
        <f t="shared" si="21"/>
        <v>259.52682451923079</v>
      </c>
      <c r="N208" s="249">
        <f t="shared" si="22"/>
        <v>0</v>
      </c>
    </row>
    <row r="209" spans="1:14" x14ac:dyDescent="0.25">
      <c r="A209" s="19">
        <f t="shared" si="17"/>
        <v>41617</v>
      </c>
      <c r="B209" s="7">
        <f t="shared" si="23"/>
        <v>14</v>
      </c>
      <c r="C209" s="237">
        <f>'Energy Summary'!E209</f>
        <v>0</v>
      </c>
      <c r="D209" s="10">
        <f>250</f>
        <v>250</v>
      </c>
      <c r="E209" s="243">
        <f>MISORates!N209</f>
        <v>46.441408620351083</v>
      </c>
      <c r="F209" s="243">
        <f t="array" ref="F209">IF(OR(A209=NERC,WEEKDAY(A209,2)&gt;5),Inputs!$G$21,IF(AND(B209&gt;6,B209&lt;23),Inputs!$E$21,Inputs!$G$21))</f>
        <v>0.51208665865384617</v>
      </c>
      <c r="G209" s="243">
        <f t="array" ref="G209">IF(OR($A209=NERC,WEEKDAY($A209,2)&gt;5),Inputs!$G$23,IF(AND($B209&gt;6,$B209&lt;23),Inputs!$E$23,Inputs!$G$23))</f>
        <v>0.33640990384615388</v>
      </c>
      <c r="H209" s="243">
        <f t="array" ref="H209">IF(OR($A209=NERC,WEEKDAY($A209,2)&gt;5),Inputs!$G$25,IF(AND($B209&gt;6,$B209&lt;23),Inputs!$E$25,Inputs!$G$25))</f>
        <v>3.7468266586538461</v>
      </c>
      <c r="I209" s="243">
        <f>Inputs!$B$27</f>
        <v>5.3100000000000001E-2</v>
      </c>
      <c r="J209" s="243">
        <f>Inputs!$B$29</f>
        <v>6.6799999999999998E-2</v>
      </c>
      <c r="K209" s="243">
        <f>Inputs!$B$31</f>
        <v>4.5600000000000002E-2</v>
      </c>
      <c r="L209" s="243">
        <f t="array" ref="L209">IF(OR($A209=NERC,WEEKDAY($A209,2)&gt;5),Inputs!$G$33,IF(AND($B209&gt;6,$B209&lt;23),Inputs!$E$33,Inputs!$G$33))</f>
        <v>2.5890384615384616E-3</v>
      </c>
      <c r="M209" s="246">
        <f t="shared" si="21"/>
        <v>259.52682451923079</v>
      </c>
      <c r="N209" s="249">
        <f t="shared" si="22"/>
        <v>0</v>
      </c>
    </row>
    <row r="210" spans="1:14" x14ac:dyDescent="0.25">
      <c r="A210" s="19">
        <f t="shared" si="17"/>
        <v>41617</v>
      </c>
      <c r="B210" s="7">
        <f t="shared" si="23"/>
        <v>15</v>
      </c>
      <c r="C210" s="237">
        <f>'Energy Summary'!E210</f>
        <v>0</v>
      </c>
      <c r="D210" s="10">
        <f>250</f>
        <v>250</v>
      </c>
      <c r="E210" s="243">
        <f>MISORates!N210</f>
        <v>57.581838503861285</v>
      </c>
      <c r="F210" s="243">
        <f t="array" ref="F210">IF(OR(A210=NERC,WEEKDAY(A210,2)&gt;5),Inputs!$G$21,IF(AND(B210&gt;6,B210&lt;23),Inputs!$E$21,Inputs!$G$21))</f>
        <v>0.51208665865384617</v>
      </c>
      <c r="G210" s="243">
        <f t="array" ref="G210">IF(OR($A210=NERC,WEEKDAY($A210,2)&gt;5),Inputs!$G$23,IF(AND($B210&gt;6,$B210&lt;23),Inputs!$E$23,Inputs!$G$23))</f>
        <v>0.33640990384615388</v>
      </c>
      <c r="H210" s="243">
        <f t="array" ref="H210">IF(OR($A210=NERC,WEEKDAY($A210,2)&gt;5),Inputs!$G$25,IF(AND($B210&gt;6,$B210&lt;23),Inputs!$E$25,Inputs!$G$25))</f>
        <v>3.7468266586538461</v>
      </c>
      <c r="I210" s="243">
        <f>Inputs!$B$27</f>
        <v>5.3100000000000001E-2</v>
      </c>
      <c r="J210" s="243">
        <f>Inputs!$B$29</f>
        <v>6.6799999999999998E-2</v>
      </c>
      <c r="K210" s="243">
        <f>Inputs!$B$31</f>
        <v>4.5600000000000002E-2</v>
      </c>
      <c r="L210" s="243">
        <f t="array" ref="L210">IF(OR($A210=NERC,WEEKDAY($A210,2)&gt;5),Inputs!$G$33,IF(AND($B210&gt;6,$B210&lt;23),Inputs!$E$33,Inputs!$G$33))</f>
        <v>2.5890384615384616E-3</v>
      </c>
      <c r="M210" s="246">
        <f t="shared" si="21"/>
        <v>259.52682451923079</v>
      </c>
      <c r="N210" s="249">
        <f t="shared" si="22"/>
        <v>0</v>
      </c>
    </row>
    <row r="211" spans="1:14" x14ac:dyDescent="0.25">
      <c r="A211" s="19">
        <f t="shared" si="17"/>
        <v>41617</v>
      </c>
      <c r="B211" s="7">
        <f t="shared" si="23"/>
        <v>16</v>
      </c>
      <c r="C211" s="237">
        <f>'Energy Summary'!E211</f>
        <v>0</v>
      </c>
      <c r="D211" s="10">
        <f>250</f>
        <v>250</v>
      </c>
      <c r="E211" s="243">
        <f>MISORates!N211</f>
        <v>37.658943165437329</v>
      </c>
      <c r="F211" s="243">
        <f t="array" ref="F211">IF(OR(A211=NERC,WEEKDAY(A211,2)&gt;5),Inputs!$G$21,IF(AND(B211&gt;6,B211&lt;23),Inputs!$E$21,Inputs!$G$21))</f>
        <v>0.51208665865384617</v>
      </c>
      <c r="G211" s="243">
        <f t="array" ref="G211">IF(OR($A211=NERC,WEEKDAY($A211,2)&gt;5),Inputs!$G$23,IF(AND($B211&gt;6,$B211&lt;23),Inputs!$E$23,Inputs!$G$23))</f>
        <v>0.33640990384615388</v>
      </c>
      <c r="H211" s="243">
        <f t="array" ref="H211">IF(OR($A211=NERC,WEEKDAY($A211,2)&gt;5),Inputs!$G$25,IF(AND($B211&gt;6,$B211&lt;23),Inputs!$E$25,Inputs!$G$25))</f>
        <v>3.7468266586538461</v>
      </c>
      <c r="I211" s="243">
        <f>Inputs!$B$27</f>
        <v>5.3100000000000001E-2</v>
      </c>
      <c r="J211" s="243">
        <f>Inputs!$B$29</f>
        <v>6.6799999999999998E-2</v>
      </c>
      <c r="K211" s="243">
        <f>Inputs!$B$31</f>
        <v>4.5600000000000002E-2</v>
      </c>
      <c r="L211" s="243">
        <f t="array" ref="L211">IF(OR($A211=NERC,WEEKDAY($A211,2)&gt;5),Inputs!$G$33,IF(AND($B211&gt;6,$B211&lt;23),Inputs!$E$33,Inputs!$G$33))</f>
        <v>2.5890384615384616E-3</v>
      </c>
      <c r="M211" s="246">
        <f t="shared" si="21"/>
        <v>259.52682451923079</v>
      </c>
      <c r="N211" s="249">
        <f t="shared" si="22"/>
        <v>0</v>
      </c>
    </row>
    <row r="212" spans="1:14" x14ac:dyDescent="0.25">
      <c r="A212" s="19">
        <f t="shared" si="17"/>
        <v>41617</v>
      </c>
      <c r="B212" s="7">
        <f t="shared" si="23"/>
        <v>17</v>
      </c>
      <c r="C212" s="237">
        <f>'Energy Summary'!E212</f>
        <v>0</v>
      </c>
      <c r="D212" s="10">
        <f>250</f>
        <v>250</v>
      </c>
      <c r="E212" s="243">
        <f>MISORates!N212</f>
        <v>42.09157257170191</v>
      </c>
      <c r="F212" s="243">
        <f t="array" ref="F212">IF(OR(A212=NERC,WEEKDAY(A212,2)&gt;5),Inputs!$G$21,IF(AND(B212&gt;6,B212&lt;23),Inputs!$E$21,Inputs!$G$21))</f>
        <v>0.51208665865384617</v>
      </c>
      <c r="G212" s="243">
        <f t="array" ref="G212">IF(OR($A212=NERC,WEEKDAY($A212,2)&gt;5),Inputs!$G$23,IF(AND($B212&gt;6,$B212&lt;23),Inputs!$E$23,Inputs!$G$23))</f>
        <v>0.33640990384615388</v>
      </c>
      <c r="H212" s="243">
        <f t="array" ref="H212">IF(OR($A212=NERC,WEEKDAY($A212,2)&gt;5),Inputs!$G$25,IF(AND($B212&gt;6,$B212&lt;23),Inputs!$E$25,Inputs!$G$25))</f>
        <v>3.7468266586538461</v>
      </c>
      <c r="I212" s="243">
        <f>Inputs!$B$27</f>
        <v>5.3100000000000001E-2</v>
      </c>
      <c r="J212" s="243">
        <f>Inputs!$B$29</f>
        <v>6.6799999999999998E-2</v>
      </c>
      <c r="K212" s="243">
        <f>Inputs!$B$31</f>
        <v>4.5600000000000002E-2</v>
      </c>
      <c r="L212" s="243">
        <f t="array" ref="L212">IF(OR($A212=NERC,WEEKDAY($A212,2)&gt;5),Inputs!$G$33,IF(AND($B212&gt;6,$B212&lt;23),Inputs!$E$33,Inputs!$G$33))</f>
        <v>2.5890384615384616E-3</v>
      </c>
      <c r="M212" s="246">
        <f t="shared" si="21"/>
        <v>259.52682451923079</v>
      </c>
      <c r="N212" s="249">
        <f t="shared" si="22"/>
        <v>0</v>
      </c>
    </row>
    <row r="213" spans="1:14" x14ac:dyDescent="0.25">
      <c r="A213" s="19">
        <f t="shared" si="17"/>
        <v>41617</v>
      </c>
      <c r="B213" s="7">
        <f t="shared" si="23"/>
        <v>18</v>
      </c>
      <c r="C213" s="237">
        <f>'Energy Summary'!E213</f>
        <v>0</v>
      </c>
      <c r="D213" s="10">
        <f>250</f>
        <v>250</v>
      </c>
      <c r="E213" s="243">
        <f>MISORates!N213</f>
        <v>47.998400614660852</v>
      </c>
      <c r="F213" s="243">
        <f t="array" ref="F213">IF(OR(A213=NERC,WEEKDAY(A213,2)&gt;5),Inputs!$G$21,IF(AND(B213&gt;6,B213&lt;23),Inputs!$E$21,Inputs!$G$21))</f>
        <v>0.51208665865384617</v>
      </c>
      <c r="G213" s="243">
        <f t="array" ref="G213">IF(OR($A213=NERC,WEEKDAY($A213,2)&gt;5),Inputs!$G$23,IF(AND($B213&gt;6,$B213&lt;23),Inputs!$E$23,Inputs!$G$23))</f>
        <v>0.33640990384615388</v>
      </c>
      <c r="H213" s="243">
        <f t="array" ref="H213">IF(OR($A213=NERC,WEEKDAY($A213,2)&gt;5),Inputs!$G$25,IF(AND($B213&gt;6,$B213&lt;23),Inputs!$E$25,Inputs!$G$25))</f>
        <v>3.7468266586538461</v>
      </c>
      <c r="I213" s="243">
        <f>Inputs!$B$27</f>
        <v>5.3100000000000001E-2</v>
      </c>
      <c r="J213" s="243">
        <f>Inputs!$B$29</f>
        <v>6.6799999999999998E-2</v>
      </c>
      <c r="K213" s="243">
        <f>Inputs!$B$31</f>
        <v>4.5600000000000002E-2</v>
      </c>
      <c r="L213" s="243">
        <f t="array" ref="L213">IF(OR($A213=NERC,WEEKDAY($A213,2)&gt;5),Inputs!$G$33,IF(AND($B213&gt;6,$B213&lt;23),Inputs!$E$33,Inputs!$G$33))</f>
        <v>2.5890384615384616E-3</v>
      </c>
      <c r="M213" s="246">
        <f t="shared" si="21"/>
        <v>259.52682451923079</v>
      </c>
      <c r="N213" s="249">
        <f t="shared" si="22"/>
        <v>0</v>
      </c>
    </row>
    <row r="214" spans="1:14" x14ac:dyDescent="0.25">
      <c r="A214" s="19">
        <f t="shared" si="17"/>
        <v>41617</v>
      </c>
      <c r="B214" s="7">
        <f t="shared" si="23"/>
        <v>19</v>
      </c>
      <c r="C214" s="237">
        <f>'Energy Summary'!E214</f>
        <v>0</v>
      </c>
      <c r="D214" s="10">
        <f>250</f>
        <v>250</v>
      </c>
      <c r="E214" s="243">
        <f>MISORates!N214</f>
        <v>50.067911314827533</v>
      </c>
      <c r="F214" s="243">
        <f t="array" ref="F214">IF(OR(A214=NERC,WEEKDAY(A214,2)&gt;5),Inputs!$G$21,IF(AND(B214&gt;6,B214&lt;23),Inputs!$E$21,Inputs!$G$21))</f>
        <v>0.51208665865384617</v>
      </c>
      <c r="G214" s="243">
        <f t="array" ref="G214">IF(OR($A214=NERC,WEEKDAY($A214,2)&gt;5),Inputs!$G$23,IF(AND($B214&gt;6,$B214&lt;23),Inputs!$E$23,Inputs!$G$23))</f>
        <v>0.33640990384615388</v>
      </c>
      <c r="H214" s="243">
        <f t="array" ref="H214">IF(OR($A214=NERC,WEEKDAY($A214,2)&gt;5),Inputs!$G$25,IF(AND($B214&gt;6,$B214&lt;23),Inputs!$E$25,Inputs!$G$25))</f>
        <v>3.7468266586538461</v>
      </c>
      <c r="I214" s="243">
        <f>Inputs!$B$27</f>
        <v>5.3100000000000001E-2</v>
      </c>
      <c r="J214" s="243">
        <f>Inputs!$B$29</f>
        <v>6.6799999999999998E-2</v>
      </c>
      <c r="K214" s="243">
        <f>Inputs!$B$31</f>
        <v>4.5600000000000002E-2</v>
      </c>
      <c r="L214" s="243">
        <f t="array" ref="L214">IF(OR($A214=NERC,WEEKDAY($A214,2)&gt;5),Inputs!$G$33,IF(AND($B214&gt;6,$B214&lt;23),Inputs!$E$33,Inputs!$G$33))</f>
        <v>2.5890384615384616E-3</v>
      </c>
      <c r="M214" s="246">
        <f t="shared" si="21"/>
        <v>259.52682451923079</v>
      </c>
      <c r="N214" s="249">
        <f t="shared" si="22"/>
        <v>0</v>
      </c>
    </row>
    <row r="215" spans="1:14" x14ac:dyDescent="0.25">
      <c r="A215" s="19">
        <f t="shared" si="17"/>
        <v>41617</v>
      </c>
      <c r="B215" s="7">
        <f t="shared" si="23"/>
        <v>20</v>
      </c>
      <c r="C215" s="237">
        <f>'Energy Summary'!E215</f>
        <v>0</v>
      </c>
      <c r="D215" s="10">
        <f>250</f>
        <v>250</v>
      </c>
      <c r="E215" s="243">
        <f>MISORates!N215</f>
        <v>50.104139558575724</v>
      </c>
      <c r="F215" s="243">
        <f t="array" ref="F215">IF(OR(A215=NERC,WEEKDAY(A215,2)&gt;5),Inputs!$G$21,IF(AND(B215&gt;6,B215&lt;23),Inputs!$E$21,Inputs!$G$21))</f>
        <v>0.51208665865384617</v>
      </c>
      <c r="G215" s="243">
        <f t="array" ref="G215">IF(OR($A215=NERC,WEEKDAY($A215,2)&gt;5),Inputs!$G$23,IF(AND($B215&gt;6,$B215&lt;23),Inputs!$E$23,Inputs!$G$23))</f>
        <v>0.33640990384615388</v>
      </c>
      <c r="H215" s="243">
        <f t="array" ref="H215">IF(OR($A215=NERC,WEEKDAY($A215,2)&gt;5),Inputs!$G$25,IF(AND($B215&gt;6,$B215&lt;23),Inputs!$E$25,Inputs!$G$25))</f>
        <v>3.7468266586538461</v>
      </c>
      <c r="I215" s="243">
        <f>Inputs!$B$27</f>
        <v>5.3100000000000001E-2</v>
      </c>
      <c r="J215" s="243">
        <f>Inputs!$B$29</f>
        <v>6.6799999999999998E-2</v>
      </c>
      <c r="K215" s="243">
        <f>Inputs!$B$31</f>
        <v>4.5600000000000002E-2</v>
      </c>
      <c r="L215" s="243">
        <f t="array" ref="L215">IF(OR($A215=NERC,WEEKDAY($A215,2)&gt;5),Inputs!$G$33,IF(AND($B215&gt;6,$B215&lt;23),Inputs!$E$33,Inputs!$G$33))</f>
        <v>2.5890384615384616E-3</v>
      </c>
      <c r="M215" s="246">
        <f t="shared" si="21"/>
        <v>259.52682451923079</v>
      </c>
      <c r="N215" s="249">
        <f t="shared" si="22"/>
        <v>0</v>
      </c>
    </row>
    <row r="216" spans="1:14" x14ac:dyDescent="0.25">
      <c r="A216" s="19">
        <f t="shared" si="17"/>
        <v>41617</v>
      </c>
      <c r="B216" s="7">
        <f t="shared" si="23"/>
        <v>21</v>
      </c>
      <c r="C216" s="237">
        <f>'Energy Summary'!E216</f>
        <v>0</v>
      </c>
      <c r="D216" s="10">
        <f>250</f>
        <v>250</v>
      </c>
      <c r="E216" s="243">
        <f>MISORates!N216</f>
        <v>50.498182778267171</v>
      </c>
      <c r="F216" s="243">
        <f t="array" ref="F216">IF(OR(A216=NERC,WEEKDAY(A216,2)&gt;5),Inputs!$G$21,IF(AND(B216&gt;6,B216&lt;23),Inputs!$E$21,Inputs!$G$21))</f>
        <v>0.51208665865384617</v>
      </c>
      <c r="G216" s="243">
        <f t="array" ref="G216">IF(OR($A216=NERC,WEEKDAY($A216,2)&gt;5),Inputs!$G$23,IF(AND($B216&gt;6,$B216&lt;23),Inputs!$E$23,Inputs!$G$23))</f>
        <v>0.33640990384615388</v>
      </c>
      <c r="H216" s="243">
        <f t="array" ref="H216">IF(OR($A216=NERC,WEEKDAY($A216,2)&gt;5),Inputs!$G$25,IF(AND($B216&gt;6,$B216&lt;23),Inputs!$E$25,Inputs!$G$25))</f>
        <v>3.7468266586538461</v>
      </c>
      <c r="I216" s="243">
        <f>Inputs!$B$27</f>
        <v>5.3100000000000001E-2</v>
      </c>
      <c r="J216" s="243">
        <f>Inputs!$B$29</f>
        <v>6.6799999999999998E-2</v>
      </c>
      <c r="K216" s="243">
        <f>Inputs!$B$31</f>
        <v>4.5600000000000002E-2</v>
      </c>
      <c r="L216" s="243">
        <f t="array" ref="L216">IF(OR($A216=NERC,WEEKDAY($A216,2)&gt;5),Inputs!$G$33,IF(AND($B216&gt;6,$B216&lt;23),Inputs!$E$33,Inputs!$G$33))</f>
        <v>2.5890384615384616E-3</v>
      </c>
      <c r="M216" s="246">
        <f t="shared" si="21"/>
        <v>259.52682451923079</v>
      </c>
      <c r="N216" s="249">
        <f t="shared" si="22"/>
        <v>0</v>
      </c>
    </row>
    <row r="217" spans="1:14" x14ac:dyDescent="0.25">
      <c r="A217" s="19">
        <f t="shared" si="17"/>
        <v>41617</v>
      </c>
      <c r="B217" s="7">
        <f t="shared" si="23"/>
        <v>22</v>
      </c>
      <c r="C217" s="237">
        <f>'Energy Summary'!E217</f>
        <v>0</v>
      </c>
      <c r="D217" s="10">
        <f>250</f>
        <v>250</v>
      </c>
      <c r="E217" s="243">
        <f>MISORates!N217</f>
        <v>58.011751909659168</v>
      </c>
      <c r="F217" s="243">
        <f t="array" ref="F217">IF(OR(A217=NERC,WEEKDAY(A217,2)&gt;5),Inputs!$G$21,IF(AND(B217&gt;6,B217&lt;23),Inputs!$E$21,Inputs!$G$21))</f>
        <v>0.51208665865384617</v>
      </c>
      <c r="G217" s="243">
        <f t="array" ref="G217">IF(OR($A217=NERC,WEEKDAY($A217,2)&gt;5),Inputs!$G$23,IF(AND($B217&gt;6,$B217&lt;23),Inputs!$E$23,Inputs!$G$23))</f>
        <v>0.33640990384615388</v>
      </c>
      <c r="H217" s="243">
        <f t="array" ref="H217">IF(OR($A217=NERC,WEEKDAY($A217,2)&gt;5),Inputs!$G$25,IF(AND($B217&gt;6,$B217&lt;23),Inputs!$E$25,Inputs!$G$25))</f>
        <v>3.7468266586538461</v>
      </c>
      <c r="I217" s="243">
        <f>Inputs!$B$27</f>
        <v>5.3100000000000001E-2</v>
      </c>
      <c r="J217" s="243">
        <f>Inputs!$B$29</f>
        <v>6.6799999999999998E-2</v>
      </c>
      <c r="K217" s="243">
        <f>Inputs!$B$31</f>
        <v>4.5600000000000002E-2</v>
      </c>
      <c r="L217" s="243">
        <f t="array" ref="L217">IF(OR($A217=NERC,WEEKDAY($A217,2)&gt;5),Inputs!$G$33,IF(AND($B217&gt;6,$B217&lt;23),Inputs!$E$33,Inputs!$G$33))</f>
        <v>2.5890384615384616E-3</v>
      </c>
      <c r="M217" s="246">
        <f t="shared" si="21"/>
        <v>257.11239570710399</v>
      </c>
      <c r="N217" s="249">
        <f t="shared" si="22"/>
        <v>0</v>
      </c>
    </row>
    <row r="218" spans="1:14" x14ac:dyDescent="0.25">
      <c r="A218" s="19">
        <f t="shared" si="17"/>
        <v>41617</v>
      </c>
      <c r="B218" s="7">
        <f t="shared" si="23"/>
        <v>23</v>
      </c>
      <c r="C218" s="237">
        <f>'Energy Summary'!E218</f>
        <v>0</v>
      </c>
      <c r="D218" s="10">
        <f>250</f>
        <v>250</v>
      </c>
      <c r="E218" s="243">
        <f>MISORates!N218</f>
        <v>81.340695853006793</v>
      </c>
      <c r="F218" s="243">
        <f t="array" ref="F218">IF(OR(A218=NERC,WEEKDAY(A218,2)&gt;5),Inputs!$G$21,IF(AND(B218&gt;6,B218&lt;23),Inputs!$E$21,Inputs!$G$21))</f>
        <v>0.24318270547945203</v>
      </c>
      <c r="G218" s="243">
        <f t="array" ref="G218">IF(OR($A218=NERC,WEEKDAY($A218,2)&gt;5),Inputs!$G$23,IF(AND($B218&gt;6,$B218&lt;23),Inputs!$E$23,Inputs!$G$23))</f>
        <v>0.15975630136986302</v>
      </c>
      <c r="H218" s="243">
        <f t="array" ref="H218">IF(OR($A218=NERC,WEEKDAY($A218,2)&gt;5),Inputs!$G$25,IF(AND($B218&gt;6,$B218&lt;23),Inputs!$E$25,Inputs!$G$25))</f>
        <v>1.7793149429223745</v>
      </c>
      <c r="I218" s="243">
        <f>Inputs!$B$27</f>
        <v>5.3100000000000001E-2</v>
      </c>
      <c r="J218" s="243">
        <f>Inputs!$B$29</f>
        <v>6.6799999999999998E-2</v>
      </c>
      <c r="K218" s="243">
        <f>Inputs!$B$31</f>
        <v>4.5600000000000002E-2</v>
      </c>
      <c r="L218" s="243">
        <f t="array" ref="L218">IF(OR($A218=NERC,WEEKDAY($A218,2)&gt;5),Inputs!$G$33,IF(AND($B218&gt;6,$B218&lt;23),Inputs!$E$33,Inputs!$G$33))</f>
        <v>1.2294977168949772E-3</v>
      </c>
      <c r="M218" s="246">
        <f t="shared" si="21"/>
        <v>254.69796689497716</v>
      </c>
      <c r="N218" s="249">
        <f t="shared" si="22"/>
        <v>0</v>
      </c>
    </row>
    <row r="219" spans="1:14" x14ac:dyDescent="0.25">
      <c r="A219" s="238">
        <f t="shared" si="17"/>
        <v>41617</v>
      </c>
      <c r="B219" s="239">
        <f t="shared" si="23"/>
        <v>24</v>
      </c>
      <c r="C219" s="237">
        <f>'Energy Summary'!E219</f>
        <v>0</v>
      </c>
      <c r="D219" s="10">
        <f>250</f>
        <v>250</v>
      </c>
      <c r="E219" s="243">
        <f>MISORates!N219</f>
        <v>71.97033375750658</v>
      </c>
      <c r="F219" s="243">
        <f t="array" ref="F219">IF(OR(A219=NERC,WEEKDAY(A219,2)&gt;5),Inputs!$G$21,IF(AND(B219&gt;6,B219&lt;23),Inputs!$E$21,Inputs!$G$21))</f>
        <v>0.24318270547945203</v>
      </c>
      <c r="G219" s="243">
        <f t="array" ref="G219">IF(OR($A219=NERC,WEEKDAY($A219,2)&gt;5),Inputs!$G$23,IF(AND($B219&gt;6,$B219&lt;23),Inputs!$E$23,Inputs!$G$23))</f>
        <v>0.15975630136986302</v>
      </c>
      <c r="H219" s="243">
        <f t="array" ref="H219">IF(OR($A219=NERC,WEEKDAY($A219,2)&gt;5),Inputs!$G$25,IF(AND($B219&gt;6,$B219&lt;23),Inputs!$E$25,Inputs!$G$25))</f>
        <v>1.7793149429223745</v>
      </c>
      <c r="I219" s="243">
        <f>Inputs!$B$27</f>
        <v>5.3100000000000001E-2</v>
      </c>
      <c r="J219" s="243">
        <f>Inputs!$B$29</f>
        <v>6.6799999999999998E-2</v>
      </c>
      <c r="K219" s="243">
        <f>Inputs!$B$31</f>
        <v>4.5600000000000002E-2</v>
      </c>
      <c r="L219" s="243">
        <f t="array" ref="L219">IF(OR($A219=NERC,WEEKDAY($A219,2)&gt;5),Inputs!$G$33,IF(AND($B219&gt;6,$B219&lt;23),Inputs!$E$33,Inputs!$G$33))</f>
        <v>1.2294977168949772E-3</v>
      </c>
      <c r="M219" s="246">
        <f t="shared" si="21"/>
        <v>254.69796689497716</v>
      </c>
      <c r="N219" s="250">
        <f t="shared" si="22"/>
        <v>0</v>
      </c>
    </row>
    <row r="220" spans="1:14" x14ac:dyDescent="0.25">
      <c r="A220" s="19">
        <f t="shared" si="17"/>
        <v>41618</v>
      </c>
      <c r="B220" s="7">
        <f t="shared" si="23"/>
        <v>1</v>
      </c>
      <c r="C220" s="237">
        <f>'Energy Summary'!E220</f>
        <v>0</v>
      </c>
      <c r="D220" s="10">
        <f>250</f>
        <v>250</v>
      </c>
      <c r="E220" s="243">
        <f>MISORates!N220</f>
        <v>69.59820684745776</v>
      </c>
      <c r="F220" s="243">
        <f t="array" ref="F220">IF(OR(A220=NERC,WEEKDAY(A220,2)&gt;5),Inputs!$G$21,IF(AND(B220&gt;6,B220&lt;23),Inputs!$E$21,Inputs!$G$21))</f>
        <v>0.24318270547945203</v>
      </c>
      <c r="G220" s="243">
        <f t="array" ref="G220">IF(OR($A220=NERC,WEEKDAY($A220,2)&gt;5),Inputs!$G$23,IF(AND($B220&gt;6,$B220&lt;23),Inputs!$E$23,Inputs!$G$23))</f>
        <v>0.15975630136986302</v>
      </c>
      <c r="H220" s="243">
        <f t="array" ref="H220">IF(OR($A220=NERC,WEEKDAY($A220,2)&gt;5),Inputs!$G$25,IF(AND($B220&gt;6,$B220&lt;23),Inputs!$E$25,Inputs!$G$25))</f>
        <v>1.7793149429223745</v>
      </c>
      <c r="I220" s="243">
        <f>Inputs!$B$27</f>
        <v>5.3100000000000001E-2</v>
      </c>
      <c r="J220" s="243">
        <f>Inputs!$B$29</f>
        <v>6.6799999999999998E-2</v>
      </c>
      <c r="K220" s="243">
        <f>Inputs!$B$31</f>
        <v>4.5600000000000002E-2</v>
      </c>
      <c r="L220" s="243">
        <f t="array" ref="L220">IF(OR($A220=NERC,WEEKDAY($A220,2)&gt;5),Inputs!$G$33,IF(AND($B220&gt;6,$B220&lt;23),Inputs!$E$33,Inputs!$G$33))</f>
        <v>1.2294977168949772E-3</v>
      </c>
      <c r="M220" s="246">
        <f t="shared" si="21"/>
        <v>254.69796689497716</v>
      </c>
      <c r="N220" s="249">
        <f t="shared" si="22"/>
        <v>0</v>
      </c>
    </row>
    <row r="221" spans="1:14" x14ac:dyDescent="0.25">
      <c r="A221" s="19">
        <f t="shared" ref="A221:A284" si="24">A197+1</f>
        <v>41618</v>
      </c>
      <c r="B221" s="7">
        <f t="shared" ref="B221:B236" si="25">B197</f>
        <v>2</v>
      </c>
      <c r="C221" s="237">
        <f>'Energy Summary'!E221</f>
        <v>0</v>
      </c>
      <c r="D221" s="10">
        <f>250</f>
        <v>250</v>
      </c>
      <c r="E221" s="243">
        <f>MISORates!N221</f>
        <v>31.677439554402401</v>
      </c>
      <c r="F221" s="243">
        <f t="array" ref="F221">IF(OR(A221=NERC,WEEKDAY(A221,2)&gt;5),Inputs!$G$21,IF(AND(B221&gt;6,B221&lt;23),Inputs!$E$21,Inputs!$G$21))</f>
        <v>0.24318270547945203</v>
      </c>
      <c r="G221" s="243">
        <f t="array" ref="G221">IF(OR($A221=NERC,WEEKDAY($A221,2)&gt;5),Inputs!$G$23,IF(AND($B221&gt;6,$B221&lt;23),Inputs!$E$23,Inputs!$G$23))</f>
        <v>0.15975630136986302</v>
      </c>
      <c r="H221" s="243">
        <f t="array" ref="H221">IF(OR($A221=NERC,WEEKDAY($A221,2)&gt;5),Inputs!$G$25,IF(AND($B221&gt;6,$B221&lt;23),Inputs!$E$25,Inputs!$G$25))</f>
        <v>1.7793149429223745</v>
      </c>
      <c r="I221" s="243">
        <f>Inputs!$B$27</f>
        <v>5.3100000000000001E-2</v>
      </c>
      <c r="J221" s="243">
        <f>Inputs!$B$29</f>
        <v>6.6799999999999998E-2</v>
      </c>
      <c r="K221" s="243">
        <f>Inputs!$B$31</f>
        <v>4.5600000000000002E-2</v>
      </c>
      <c r="L221" s="243">
        <f t="array" ref="L221">IF(OR($A221=NERC,WEEKDAY($A221,2)&gt;5),Inputs!$G$33,IF(AND($B221&gt;6,$B221&lt;23),Inputs!$E$33,Inputs!$G$33))</f>
        <v>1.2294977168949772E-3</v>
      </c>
      <c r="M221" s="246">
        <f t="shared" si="21"/>
        <v>254.69796689497716</v>
      </c>
      <c r="N221" s="249">
        <f t="shared" si="22"/>
        <v>0</v>
      </c>
    </row>
    <row r="222" spans="1:14" x14ac:dyDescent="0.25">
      <c r="A222" s="19">
        <f t="shared" si="24"/>
        <v>41618</v>
      </c>
      <c r="B222" s="7">
        <f t="shared" si="25"/>
        <v>3</v>
      </c>
      <c r="C222" s="237">
        <f>'Energy Summary'!E222</f>
        <v>0</v>
      </c>
      <c r="D222" s="10">
        <f>250</f>
        <v>250</v>
      </c>
      <c r="E222" s="243">
        <f>MISORates!N222</f>
        <v>27.675983379398183</v>
      </c>
      <c r="F222" s="243">
        <f t="array" ref="F222">IF(OR(A222=NERC,WEEKDAY(A222,2)&gt;5),Inputs!$G$21,IF(AND(B222&gt;6,B222&lt;23),Inputs!$E$21,Inputs!$G$21))</f>
        <v>0.24318270547945203</v>
      </c>
      <c r="G222" s="243">
        <f t="array" ref="G222">IF(OR($A222=NERC,WEEKDAY($A222,2)&gt;5),Inputs!$G$23,IF(AND($B222&gt;6,$B222&lt;23),Inputs!$E$23,Inputs!$G$23))</f>
        <v>0.15975630136986302</v>
      </c>
      <c r="H222" s="243">
        <f t="array" ref="H222">IF(OR($A222=NERC,WEEKDAY($A222,2)&gt;5),Inputs!$G$25,IF(AND($B222&gt;6,$B222&lt;23),Inputs!$E$25,Inputs!$G$25))</f>
        <v>1.7793149429223745</v>
      </c>
      <c r="I222" s="243">
        <f>Inputs!$B$27</f>
        <v>5.3100000000000001E-2</v>
      </c>
      <c r="J222" s="243">
        <f>Inputs!$B$29</f>
        <v>6.6799999999999998E-2</v>
      </c>
      <c r="K222" s="243">
        <f>Inputs!$B$31</f>
        <v>4.5600000000000002E-2</v>
      </c>
      <c r="L222" s="243">
        <f t="array" ref="L222">IF(OR($A222=NERC,WEEKDAY($A222,2)&gt;5),Inputs!$G$33,IF(AND($B222&gt;6,$B222&lt;23),Inputs!$E$33,Inputs!$G$33))</f>
        <v>1.2294977168949772E-3</v>
      </c>
      <c r="M222" s="246">
        <f t="shared" si="21"/>
        <v>254.69796689497716</v>
      </c>
      <c r="N222" s="249">
        <f t="shared" si="22"/>
        <v>0</v>
      </c>
    </row>
    <row r="223" spans="1:14" x14ac:dyDescent="0.25">
      <c r="A223" s="19">
        <f t="shared" si="24"/>
        <v>41618</v>
      </c>
      <c r="B223" s="7">
        <f t="shared" si="25"/>
        <v>4</v>
      </c>
      <c r="C223" s="237">
        <f>'Energy Summary'!E223</f>
        <v>0</v>
      </c>
      <c r="D223" s="10">
        <f>250</f>
        <v>250</v>
      </c>
      <c r="E223" s="243">
        <f>MISORates!N223</f>
        <v>27.387033988645538</v>
      </c>
      <c r="F223" s="243">
        <f t="array" ref="F223">IF(OR(A223=NERC,WEEKDAY(A223,2)&gt;5),Inputs!$G$21,IF(AND(B223&gt;6,B223&lt;23),Inputs!$E$21,Inputs!$G$21))</f>
        <v>0.24318270547945203</v>
      </c>
      <c r="G223" s="243">
        <f t="array" ref="G223">IF(OR($A223=NERC,WEEKDAY($A223,2)&gt;5),Inputs!$G$23,IF(AND($B223&gt;6,$B223&lt;23),Inputs!$E$23,Inputs!$G$23))</f>
        <v>0.15975630136986302</v>
      </c>
      <c r="H223" s="243">
        <f t="array" ref="H223">IF(OR($A223=NERC,WEEKDAY($A223,2)&gt;5),Inputs!$G$25,IF(AND($B223&gt;6,$B223&lt;23),Inputs!$E$25,Inputs!$G$25))</f>
        <v>1.7793149429223745</v>
      </c>
      <c r="I223" s="243">
        <f>Inputs!$B$27</f>
        <v>5.3100000000000001E-2</v>
      </c>
      <c r="J223" s="243">
        <f>Inputs!$B$29</f>
        <v>6.6799999999999998E-2</v>
      </c>
      <c r="K223" s="243">
        <f>Inputs!$B$31</f>
        <v>4.5600000000000002E-2</v>
      </c>
      <c r="L223" s="243">
        <f t="array" ref="L223">IF(OR($A223=NERC,WEEKDAY($A223,2)&gt;5),Inputs!$G$33,IF(AND($B223&gt;6,$B223&lt;23),Inputs!$E$33,Inputs!$G$33))</f>
        <v>1.2294977168949772E-3</v>
      </c>
      <c r="M223" s="246">
        <f t="shared" si="21"/>
        <v>254.69796689497716</v>
      </c>
      <c r="N223" s="249">
        <f t="shared" si="22"/>
        <v>0</v>
      </c>
    </row>
    <row r="224" spans="1:14" x14ac:dyDescent="0.25">
      <c r="A224" s="19">
        <f t="shared" si="24"/>
        <v>41618</v>
      </c>
      <c r="B224" s="7">
        <f t="shared" si="25"/>
        <v>5</v>
      </c>
      <c r="C224" s="237">
        <f>'Energy Summary'!E224</f>
        <v>0</v>
      </c>
      <c r="D224" s="10">
        <f>250</f>
        <v>250</v>
      </c>
      <c r="E224" s="243">
        <f>MISORates!N224</f>
        <v>27.77419010829356</v>
      </c>
      <c r="F224" s="243">
        <f t="array" ref="F224">IF(OR(A224=NERC,WEEKDAY(A224,2)&gt;5),Inputs!$G$21,IF(AND(B224&gt;6,B224&lt;23),Inputs!$E$21,Inputs!$G$21))</f>
        <v>0.24318270547945203</v>
      </c>
      <c r="G224" s="243">
        <f t="array" ref="G224">IF(OR($A224=NERC,WEEKDAY($A224,2)&gt;5),Inputs!$G$23,IF(AND($B224&gt;6,$B224&lt;23),Inputs!$E$23,Inputs!$G$23))</f>
        <v>0.15975630136986302</v>
      </c>
      <c r="H224" s="243">
        <f t="array" ref="H224">IF(OR($A224=NERC,WEEKDAY($A224,2)&gt;5),Inputs!$G$25,IF(AND($B224&gt;6,$B224&lt;23),Inputs!$E$25,Inputs!$G$25))</f>
        <v>1.7793149429223745</v>
      </c>
      <c r="I224" s="243">
        <f>Inputs!$B$27</f>
        <v>5.3100000000000001E-2</v>
      </c>
      <c r="J224" s="243">
        <f>Inputs!$B$29</f>
        <v>6.6799999999999998E-2</v>
      </c>
      <c r="K224" s="243">
        <f>Inputs!$B$31</f>
        <v>4.5600000000000002E-2</v>
      </c>
      <c r="L224" s="243">
        <f t="array" ref="L224">IF(OR($A224=NERC,WEEKDAY($A224,2)&gt;5),Inputs!$G$33,IF(AND($B224&gt;6,$B224&lt;23),Inputs!$E$33,Inputs!$G$33))</f>
        <v>1.2294977168949772E-3</v>
      </c>
      <c r="M224" s="246">
        <f t="shared" si="21"/>
        <v>254.69796689497716</v>
      </c>
      <c r="N224" s="249">
        <f t="shared" si="22"/>
        <v>0</v>
      </c>
    </row>
    <row r="225" spans="1:14" x14ac:dyDescent="0.25">
      <c r="A225" s="19">
        <f t="shared" si="24"/>
        <v>41618</v>
      </c>
      <c r="B225" s="7">
        <f t="shared" si="25"/>
        <v>6</v>
      </c>
      <c r="C225" s="237">
        <f>'Energy Summary'!E225</f>
        <v>0</v>
      </c>
      <c r="D225" s="10">
        <f>250</f>
        <v>250</v>
      </c>
      <c r="E225" s="243">
        <f>MISORates!N225</f>
        <v>53.959593879180908</v>
      </c>
      <c r="F225" s="243">
        <f t="array" ref="F225">IF(OR(A225=NERC,WEEKDAY(A225,2)&gt;5),Inputs!$G$21,IF(AND(B225&gt;6,B225&lt;23),Inputs!$E$21,Inputs!$G$21))</f>
        <v>0.24318270547945203</v>
      </c>
      <c r="G225" s="243">
        <f t="array" ref="G225">IF(OR($A225=NERC,WEEKDAY($A225,2)&gt;5),Inputs!$G$23,IF(AND($B225&gt;6,$B225&lt;23),Inputs!$E$23,Inputs!$G$23))</f>
        <v>0.15975630136986302</v>
      </c>
      <c r="H225" s="243">
        <f t="array" ref="H225">IF(OR($A225=NERC,WEEKDAY($A225,2)&gt;5),Inputs!$G$25,IF(AND($B225&gt;6,$B225&lt;23),Inputs!$E$25,Inputs!$G$25))</f>
        <v>1.7793149429223745</v>
      </c>
      <c r="I225" s="243">
        <f>Inputs!$B$27</f>
        <v>5.3100000000000001E-2</v>
      </c>
      <c r="J225" s="243">
        <f>Inputs!$B$29</f>
        <v>6.6799999999999998E-2</v>
      </c>
      <c r="K225" s="243">
        <f>Inputs!$B$31</f>
        <v>4.5600000000000002E-2</v>
      </c>
      <c r="L225" s="243">
        <f t="array" ref="L225">IF(OR($A225=NERC,WEEKDAY($A225,2)&gt;5),Inputs!$G$33,IF(AND($B225&gt;6,$B225&lt;23),Inputs!$E$33,Inputs!$G$33))</f>
        <v>1.2294977168949772E-3</v>
      </c>
      <c r="M225" s="246">
        <f t="shared" si="21"/>
        <v>257.11239570710399</v>
      </c>
      <c r="N225" s="249">
        <f t="shared" si="22"/>
        <v>0</v>
      </c>
    </row>
    <row r="226" spans="1:14" x14ac:dyDescent="0.25">
      <c r="A226" s="19">
        <f t="shared" si="24"/>
        <v>41618</v>
      </c>
      <c r="B226" s="7">
        <f t="shared" si="25"/>
        <v>7</v>
      </c>
      <c r="C226" s="237">
        <f>'Energy Summary'!E226</f>
        <v>0</v>
      </c>
      <c r="D226" s="10">
        <f>250</f>
        <v>250</v>
      </c>
      <c r="E226" s="243">
        <f>MISORates!N226</f>
        <v>48.502716736159677</v>
      </c>
      <c r="F226" s="243">
        <f t="array" ref="F226">IF(OR(A226=NERC,WEEKDAY(A226,2)&gt;5),Inputs!$G$21,IF(AND(B226&gt;6,B226&lt;23),Inputs!$E$21,Inputs!$G$21))</f>
        <v>0.51208665865384617</v>
      </c>
      <c r="G226" s="243">
        <f t="array" ref="G226">IF(OR($A226=NERC,WEEKDAY($A226,2)&gt;5),Inputs!$G$23,IF(AND($B226&gt;6,$B226&lt;23),Inputs!$E$23,Inputs!$G$23))</f>
        <v>0.33640990384615388</v>
      </c>
      <c r="H226" s="243">
        <f t="array" ref="H226">IF(OR($A226=NERC,WEEKDAY($A226,2)&gt;5),Inputs!$G$25,IF(AND($B226&gt;6,$B226&lt;23),Inputs!$E$25,Inputs!$G$25))</f>
        <v>3.7468266586538461</v>
      </c>
      <c r="I226" s="243">
        <f>Inputs!$B$27</f>
        <v>5.3100000000000001E-2</v>
      </c>
      <c r="J226" s="243">
        <f>Inputs!$B$29</f>
        <v>6.6799999999999998E-2</v>
      </c>
      <c r="K226" s="243">
        <f>Inputs!$B$31</f>
        <v>4.5600000000000002E-2</v>
      </c>
      <c r="L226" s="243">
        <f t="array" ref="L226">IF(OR($A226=NERC,WEEKDAY($A226,2)&gt;5),Inputs!$G$33,IF(AND($B226&gt;6,$B226&lt;23),Inputs!$E$33,Inputs!$G$33))</f>
        <v>2.5890384615384616E-3</v>
      </c>
      <c r="M226" s="246">
        <f t="shared" si="21"/>
        <v>259.52682451923079</v>
      </c>
      <c r="N226" s="249">
        <f t="shared" si="22"/>
        <v>0</v>
      </c>
    </row>
    <row r="227" spans="1:14" x14ac:dyDescent="0.25">
      <c r="A227" s="19">
        <f t="shared" si="24"/>
        <v>41618</v>
      </c>
      <c r="B227" s="7">
        <f t="shared" si="25"/>
        <v>8</v>
      </c>
      <c r="C227" s="237">
        <f>'Energy Summary'!E227</f>
        <v>0</v>
      </c>
      <c r="D227" s="10">
        <f>250</f>
        <v>250</v>
      </c>
      <c r="E227" s="243">
        <f>MISORates!N227</f>
        <v>68.319816144746696</v>
      </c>
      <c r="F227" s="243">
        <f t="array" ref="F227">IF(OR(A227=NERC,WEEKDAY(A227,2)&gt;5),Inputs!$G$21,IF(AND(B227&gt;6,B227&lt;23),Inputs!$E$21,Inputs!$G$21))</f>
        <v>0.51208665865384617</v>
      </c>
      <c r="G227" s="243">
        <f t="array" ref="G227">IF(OR($A227=NERC,WEEKDAY($A227,2)&gt;5),Inputs!$G$23,IF(AND($B227&gt;6,$B227&lt;23),Inputs!$E$23,Inputs!$G$23))</f>
        <v>0.33640990384615388</v>
      </c>
      <c r="H227" s="243">
        <f t="array" ref="H227">IF(OR($A227=NERC,WEEKDAY($A227,2)&gt;5),Inputs!$G$25,IF(AND($B227&gt;6,$B227&lt;23),Inputs!$E$25,Inputs!$G$25))</f>
        <v>3.7468266586538461</v>
      </c>
      <c r="I227" s="243">
        <f>Inputs!$B$27</f>
        <v>5.3100000000000001E-2</v>
      </c>
      <c r="J227" s="243">
        <f>Inputs!$B$29</f>
        <v>6.6799999999999998E-2</v>
      </c>
      <c r="K227" s="243">
        <f>Inputs!$B$31</f>
        <v>4.5600000000000002E-2</v>
      </c>
      <c r="L227" s="243">
        <f t="array" ref="L227">IF(OR($A227=NERC,WEEKDAY($A227,2)&gt;5),Inputs!$G$33,IF(AND($B227&gt;6,$B227&lt;23),Inputs!$E$33,Inputs!$G$33))</f>
        <v>2.5890384615384616E-3</v>
      </c>
      <c r="M227" s="246">
        <f t="shared" si="21"/>
        <v>259.52682451923079</v>
      </c>
      <c r="N227" s="249">
        <f t="shared" si="22"/>
        <v>0</v>
      </c>
    </row>
    <row r="228" spans="1:14" x14ac:dyDescent="0.25">
      <c r="A228" s="19">
        <f t="shared" si="24"/>
        <v>41618</v>
      </c>
      <c r="B228" s="7">
        <f t="shared" si="25"/>
        <v>9</v>
      </c>
      <c r="C228" s="237">
        <f>'Energy Summary'!E228</f>
        <v>0</v>
      </c>
      <c r="D228" s="10">
        <f>250</f>
        <v>250</v>
      </c>
      <c r="E228" s="243">
        <f>MISORates!N228</f>
        <v>55.066675253321755</v>
      </c>
      <c r="F228" s="243">
        <f t="array" ref="F228">IF(OR(A228=NERC,WEEKDAY(A228,2)&gt;5),Inputs!$G$21,IF(AND(B228&gt;6,B228&lt;23),Inputs!$E$21,Inputs!$G$21))</f>
        <v>0.51208665865384617</v>
      </c>
      <c r="G228" s="243">
        <f t="array" ref="G228">IF(OR($A228=NERC,WEEKDAY($A228,2)&gt;5),Inputs!$G$23,IF(AND($B228&gt;6,$B228&lt;23),Inputs!$E$23,Inputs!$G$23))</f>
        <v>0.33640990384615388</v>
      </c>
      <c r="H228" s="243">
        <f t="array" ref="H228">IF(OR($A228=NERC,WEEKDAY($A228,2)&gt;5),Inputs!$G$25,IF(AND($B228&gt;6,$B228&lt;23),Inputs!$E$25,Inputs!$G$25))</f>
        <v>3.7468266586538461</v>
      </c>
      <c r="I228" s="243">
        <f>Inputs!$B$27</f>
        <v>5.3100000000000001E-2</v>
      </c>
      <c r="J228" s="243">
        <f>Inputs!$B$29</f>
        <v>6.6799999999999998E-2</v>
      </c>
      <c r="K228" s="243">
        <f>Inputs!$B$31</f>
        <v>4.5600000000000002E-2</v>
      </c>
      <c r="L228" s="243">
        <f t="array" ref="L228">IF(OR($A228=NERC,WEEKDAY($A228,2)&gt;5),Inputs!$G$33,IF(AND($B228&gt;6,$B228&lt;23),Inputs!$E$33,Inputs!$G$33))</f>
        <v>2.5890384615384616E-3</v>
      </c>
      <c r="M228" s="246">
        <f t="shared" si="21"/>
        <v>259.52682451923079</v>
      </c>
      <c r="N228" s="249">
        <f t="shared" si="22"/>
        <v>0</v>
      </c>
    </row>
    <row r="229" spans="1:14" x14ac:dyDescent="0.25">
      <c r="A229" s="19">
        <f t="shared" si="24"/>
        <v>41618</v>
      </c>
      <c r="B229" s="7">
        <f t="shared" si="25"/>
        <v>10</v>
      </c>
      <c r="C229" s="237">
        <f>'Energy Summary'!E229</f>
        <v>0</v>
      </c>
      <c r="D229" s="10">
        <f>250</f>
        <v>250</v>
      </c>
      <c r="E229" s="243">
        <f>MISORates!N229</f>
        <v>64.889309049090087</v>
      </c>
      <c r="F229" s="243">
        <f t="array" ref="F229">IF(OR(A229=NERC,WEEKDAY(A229,2)&gt;5),Inputs!$G$21,IF(AND(B229&gt;6,B229&lt;23),Inputs!$E$21,Inputs!$G$21))</f>
        <v>0.51208665865384617</v>
      </c>
      <c r="G229" s="243">
        <f t="array" ref="G229">IF(OR($A229=NERC,WEEKDAY($A229,2)&gt;5),Inputs!$G$23,IF(AND($B229&gt;6,$B229&lt;23),Inputs!$E$23,Inputs!$G$23))</f>
        <v>0.33640990384615388</v>
      </c>
      <c r="H229" s="243">
        <f t="array" ref="H229">IF(OR($A229=NERC,WEEKDAY($A229,2)&gt;5),Inputs!$G$25,IF(AND($B229&gt;6,$B229&lt;23),Inputs!$E$25,Inputs!$G$25))</f>
        <v>3.7468266586538461</v>
      </c>
      <c r="I229" s="243">
        <f>Inputs!$B$27</f>
        <v>5.3100000000000001E-2</v>
      </c>
      <c r="J229" s="243">
        <f>Inputs!$B$29</f>
        <v>6.6799999999999998E-2</v>
      </c>
      <c r="K229" s="243">
        <f>Inputs!$B$31</f>
        <v>4.5600000000000002E-2</v>
      </c>
      <c r="L229" s="243">
        <f t="array" ref="L229">IF(OR($A229=NERC,WEEKDAY($A229,2)&gt;5),Inputs!$G$33,IF(AND($B229&gt;6,$B229&lt;23),Inputs!$E$33,Inputs!$G$33))</f>
        <v>2.5890384615384616E-3</v>
      </c>
      <c r="M229" s="246">
        <f t="shared" si="21"/>
        <v>259.52682451923079</v>
      </c>
      <c r="N229" s="249">
        <f t="shared" si="22"/>
        <v>0</v>
      </c>
    </row>
    <row r="230" spans="1:14" x14ac:dyDescent="0.25">
      <c r="A230" s="19">
        <f t="shared" si="24"/>
        <v>41618</v>
      </c>
      <c r="B230" s="7">
        <f t="shared" si="25"/>
        <v>11</v>
      </c>
      <c r="C230" s="237">
        <f>'Energy Summary'!E230</f>
        <v>0</v>
      </c>
      <c r="D230" s="10">
        <f>250</f>
        <v>250</v>
      </c>
      <c r="E230" s="243">
        <f>MISORates!N230</f>
        <v>62.994836105946696</v>
      </c>
      <c r="F230" s="243">
        <f t="array" ref="F230">IF(OR(A230=NERC,WEEKDAY(A230,2)&gt;5),Inputs!$G$21,IF(AND(B230&gt;6,B230&lt;23),Inputs!$E$21,Inputs!$G$21))</f>
        <v>0.51208665865384617</v>
      </c>
      <c r="G230" s="243">
        <f t="array" ref="G230">IF(OR($A230=NERC,WEEKDAY($A230,2)&gt;5),Inputs!$G$23,IF(AND($B230&gt;6,$B230&lt;23),Inputs!$E$23,Inputs!$G$23))</f>
        <v>0.33640990384615388</v>
      </c>
      <c r="H230" s="243">
        <f t="array" ref="H230">IF(OR($A230=NERC,WEEKDAY($A230,2)&gt;5),Inputs!$G$25,IF(AND($B230&gt;6,$B230&lt;23),Inputs!$E$25,Inputs!$G$25))</f>
        <v>3.7468266586538461</v>
      </c>
      <c r="I230" s="243">
        <f>Inputs!$B$27</f>
        <v>5.3100000000000001E-2</v>
      </c>
      <c r="J230" s="243">
        <f>Inputs!$B$29</f>
        <v>6.6799999999999998E-2</v>
      </c>
      <c r="K230" s="243">
        <f>Inputs!$B$31</f>
        <v>4.5600000000000002E-2</v>
      </c>
      <c r="L230" s="243">
        <f t="array" ref="L230">IF(OR($A230=NERC,WEEKDAY($A230,2)&gt;5),Inputs!$G$33,IF(AND($B230&gt;6,$B230&lt;23),Inputs!$E$33,Inputs!$G$33))</f>
        <v>2.5890384615384616E-3</v>
      </c>
      <c r="M230" s="246">
        <f t="shared" si="21"/>
        <v>259.52682451923079</v>
      </c>
      <c r="N230" s="249">
        <f t="shared" si="22"/>
        <v>0</v>
      </c>
    </row>
    <row r="231" spans="1:14" x14ac:dyDescent="0.25">
      <c r="A231" s="19">
        <f t="shared" si="24"/>
        <v>41618</v>
      </c>
      <c r="B231" s="7">
        <f t="shared" si="25"/>
        <v>12</v>
      </c>
      <c r="C231" s="237">
        <f>'Energy Summary'!E231</f>
        <v>0</v>
      </c>
      <c r="D231" s="10">
        <f>250</f>
        <v>250</v>
      </c>
      <c r="E231" s="243">
        <f>MISORates!N231</f>
        <v>87.797568602462789</v>
      </c>
      <c r="F231" s="243">
        <f t="array" ref="F231">IF(OR(A231=NERC,WEEKDAY(A231,2)&gt;5),Inputs!$G$21,IF(AND(B231&gt;6,B231&lt;23),Inputs!$E$21,Inputs!$G$21))</f>
        <v>0.51208665865384617</v>
      </c>
      <c r="G231" s="243">
        <f t="array" ref="G231">IF(OR($A231=NERC,WEEKDAY($A231,2)&gt;5),Inputs!$G$23,IF(AND($B231&gt;6,$B231&lt;23),Inputs!$E$23,Inputs!$G$23))</f>
        <v>0.33640990384615388</v>
      </c>
      <c r="H231" s="243">
        <f t="array" ref="H231">IF(OR($A231=NERC,WEEKDAY($A231,2)&gt;5),Inputs!$G$25,IF(AND($B231&gt;6,$B231&lt;23),Inputs!$E$25,Inputs!$G$25))</f>
        <v>3.7468266586538461</v>
      </c>
      <c r="I231" s="243">
        <f>Inputs!$B$27</f>
        <v>5.3100000000000001E-2</v>
      </c>
      <c r="J231" s="243">
        <f>Inputs!$B$29</f>
        <v>6.6799999999999998E-2</v>
      </c>
      <c r="K231" s="243">
        <f>Inputs!$B$31</f>
        <v>4.5600000000000002E-2</v>
      </c>
      <c r="L231" s="243">
        <f t="array" ref="L231">IF(OR($A231=NERC,WEEKDAY($A231,2)&gt;5),Inputs!$G$33,IF(AND($B231&gt;6,$B231&lt;23),Inputs!$E$33,Inputs!$G$33))</f>
        <v>2.5890384615384616E-3</v>
      </c>
      <c r="M231" s="246">
        <f t="shared" si="21"/>
        <v>259.52682451923079</v>
      </c>
      <c r="N231" s="249">
        <f t="shared" si="22"/>
        <v>0</v>
      </c>
    </row>
    <row r="232" spans="1:14" x14ac:dyDescent="0.25">
      <c r="A232" s="19">
        <f t="shared" si="24"/>
        <v>41618</v>
      </c>
      <c r="B232" s="7">
        <f t="shared" si="25"/>
        <v>13</v>
      </c>
      <c r="C232" s="237">
        <f>'Energy Summary'!E232</f>
        <v>0</v>
      </c>
      <c r="D232" s="10">
        <f>250</f>
        <v>250</v>
      </c>
      <c r="E232" s="243">
        <f>MISORates!N232</f>
        <v>49.014804397843051</v>
      </c>
      <c r="F232" s="243">
        <f t="array" ref="F232">IF(OR(A232=NERC,WEEKDAY(A232,2)&gt;5),Inputs!$G$21,IF(AND(B232&gt;6,B232&lt;23),Inputs!$E$21,Inputs!$G$21))</f>
        <v>0.51208665865384617</v>
      </c>
      <c r="G232" s="243">
        <f t="array" ref="G232">IF(OR($A232=NERC,WEEKDAY($A232,2)&gt;5),Inputs!$G$23,IF(AND($B232&gt;6,$B232&lt;23),Inputs!$E$23,Inputs!$G$23))</f>
        <v>0.33640990384615388</v>
      </c>
      <c r="H232" s="243">
        <f t="array" ref="H232">IF(OR($A232=NERC,WEEKDAY($A232,2)&gt;5),Inputs!$G$25,IF(AND($B232&gt;6,$B232&lt;23),Inputs!$E$25,Inputs!$G$25))</f>
        <v>3.7468266586538461</v>
      </c>
      <c r="I232" s="243">
        <f>Inputs!$B$27</f>
        <v>5.3100000000000001E-2</v>
      </c>
      <c r="J232" s="243">
        <f>Inputs!$B$29</f>
        <v>6.6799999999999998E-2</v>
      </c>
      <c r="K232" s="243">
        <f>Inputs!$B$31</f>
        <v>4.5600000000000002E-2</v>
      </c>
      <c r="L232" s="243">
        <f t="array" ref="L232">IF(OR($A232=NERC,WEEKDAY($A232,2)&gt;5),Inputs!$G$33,IF(AND($B232&gt;6,$B232&lt;23),Inputs!$E$33,Inputs!$G$33))</f>
        <v>2.5890384615384616E-3</v>
      </c>
      <c r="M232" s="246">
        <f t="shared" si="21"/>
        <v>259.52682451923079</v>
      </c>
      <c r="N232" s="249">
        <f t="shared" si="22"/>
        <v>0</v>
      </c>
    </row>
    <row r="233" spans="1:14" x14ac:dyDescent="0.25">
      <c r="A233" s="19">
        <f t="shared" si="24"/>
        <v>41618</v>
      </c>
      <c r="B233" s="7">
        <f t="shared" si="25"/>
        <v>14</v>
      </c>
      <c r="C233" s="237">
        <f>'Energy Summary'!E233</f>
        <v>0</v>
      </c>
      <c r="D233" s="10">
        <f>250</f>
        <v>250</v>
      </c>
      <c r="E233" s="243">
        <f>MISORates!N233</f>
        <v>53.613973524490078</v>
      </c>
      <c r="F233" s="243">
        <f t="array" ref="F233">IF(OR(A233=NERC,WEEKDAY(A233,2)&gt;5),Inputs!$G$21,IF(AND(B233&gt;6,B233&lt;23),Inputs!$E$21,Inputs!$G$21))</f>
        <v>0.51208665865384617</v>
      </c>
      <c r="G233" s="243">
        <f t="array" ref="G233">IF(OR($A233=NERC,WEEKDAY($A233,2)&gt;5),Inputs!$G$23,IF(AND($B233&gt;6,$B233&lt;23),Inputs!$E$23,Inputs!$G$23))</f>
        <v>0.33640990384615388</v>
      </c>
      <c r="H233" s="243">
        <f t="array" ref="H233">IF(OR($A233=NERC,WEEKDAY($A233,2)&gt;5),Inputs!$G$25,IF(AND($B233&gt;6,$B233&lt;23),Inputs!$E$25,Inputs!$G$25))</f>
        <v>3.7468266586538461</v>
      </c>
      <c r="I233" s="243">
        <f>Inputs!$B$27</f>
        <v>5.3100000000000001E-2</v>
      </c>
      <c r="J233" s="243">
        <f>Inputs!$B$29</f>
        <v>6.6799999999999998E-2</v>
      </c>
      <c r="K233" s="243">
        <f>Inputs!$B$31</f>
        <v>4.5600000000000002E-2</v>
      </c>
      <c r="L233" s="243">
        <f t="array" ref="L233">IF(OR($A233=NERC,WEEKDAY($A233,2)&gt;5),Inputs!$G$33,IF(AND($B233&gt;6,$B233&lt;23),Inputs!$E$33,Inputs!$G$33))</f>
        <v>2.5890384615384616E-3</v>
      </c>
      <c r="M233" s="246">
        <f t="shared" si="21"/>
        <v>259.52682451923079</v>
      </c>
      <c r="N233" s="249">
        <f t="shared" si="22"/>
        <v>0</v>
      </c>
    </row>
    <row r="234" spans="1:14" x14ac:dyDescent="0.25">
      <c r="A234" s="19">
        <f t="shared" si="24"/>
        <v>41618</v>
      </c>
      <c r="B234" s="7">
        <f t="shared" si="25"/>
        <v>15</v>
      </c>
      <c r="C234" s="237">
        <f>'Energy Summary'!E234</f>
        <v>0</v>
      </c>
      <c r="D234" s="10">
        <f>250</f>
        <v>250</v>
      </c>
      <c r="E234" s="243">
        <f>MISORates!N234</f>
        <v>51.486382284470736</v>
      </c>
      <c r="F234" s="243">
        <f t="array" ref="F234">IF(OR(A234=NERC,WEEKDAY(A234,2)&gt;5),Inputs!$G$21,IF(AND(B234&gt;6,B234&lt;23),Inputs!$E$21,Inputs!$G$21))</f>
        <v>0.51208665865384617</v>
      </c>
      <c r="G234" s="243">
        <f t="array" ref="G234">IF(OR($A234=NERC,WEEKDAY($A234,2)&gt;5),Inputs!$G$23,IF(AND($B234&gt;6,$B234&lt;23),Inputs!$E$23,Inputs!$G$23))</f>
        <v>0.33640990384615388</v>
      </c>
      <c r="H234" s="243">
        <f t="array" ref="H234">IF(OR($A234=NERC,WEEKDAY($A234,2)&gt;5),Inputs!$G$25,IF(AND($B234&gt;6,$B234&lt;23),Inputs!$E$25,Inputs!$G$25))</f>
        <v>3.7468266586538461</v>
      </c>
      <c r="I234" s="243">
        <f>Inputs!$B$27</f>
        <v>5.3100000000000001E-2</v>
      </c>
      <c r="J234" s="243">
        <f>Inputs!$B$29</f>
        <v>6.6799999999999998E-2</v>
      </c>
      <c r="K234" s="243">
        <f>Inputs!$B$31</f>
        <v>4.5600000000000002E-2</v>
      </c>
      <c r="L234" s="243">
        <f t="array" ref="L234">IF(OR($A234=NERC,WEEKDAY($A234,2)&gt;5),Inputs!$G$33,IF(AND($B234&gt;6,$B234&lt;23),Inputs!$E$33,Inputs!$G$33))</f>
        <v>2.5890384615384616E-3</v>
      </c>
      <c r="M234" s="246">
        <f t="shared" si="21"/>
        <v>259.52682451923079</v>
      </c>
      <c r="N234" s="249">
        <f t="shared" si="22"/>
        <v>0</v>
      </c>
    </row>
    <row r="235" spans="1:14" x14ac:dyDescent="0.25">
      <c r="A235" s="19">
        <f t="shared" si="24"/>
        <v>41618</v>
      </c>
      <c r="B235" s="7">
        <f t="shared" si="25"/>
        <v>16</v>
      </c>
      <c r="C235" s="237">
        <f>'Energy Summary'!E235</f>
        <v>0</v>
      </c>
      <c r="D235" s="10">
        <f>250</f>
        <v>250</v>
      </c>
      <c r="E235" s="243">
        <f>MISORates!N235</f>
        <v>50.616006779784996</v>
      </c>
      <c r="F235" s="243">
        <f t="array" ref="F235">IF(OR(A235=NERC,WEEKDAY(A235,2)&gt;5),Inputs!$G$21,IF(AND(B235&gt;6,B235&lt;23),Inputs!$E$21,Inputs!$G$21))</f>
        <v>0.51208665865384617</v>
      </c>
      <c r="G235" s="243">
        <f t="array" ref="G235">IF(OR($A235=NERC,WEEKDAY($A235,2)&gt;5),Inputs!$G$23,IF(AND($B235&gt;6,$B235&lt;23),Inputs!$E$23,Inputs!$G$23))</f>
        <v>0.33640990384615388</v>
      </c>
      <c r="H235" s="243">
        <f t="array" ref="H235">IF(OR($A235=NERC,WEEKDAY($A235,2)&gt;5),Inputs!$G$25,IF(AND($B235&gt;6,$B235&lt;23),Inputs!$E$25,Inputs!$G$25))</f>
        <v>3.7468266586538461</v>
      </c>
      <c r="I235" s="243">
        <f>Inputs!$B$27</f>
        <v>5.3100000000000001E-2</v>
      </c>
      <c r="J235" s="243">
        <f>Inputs!$B$29</f>
        <v>6.6799999999999998E-2</v>
      </c>
      <c r="K235" s="243">
        <f>Inputs!$B$31</f>
        <v>4.5600000000000002E-2</v>
      </c>
      <c r="L235" s="243">
        <f t="array" ref="L235">IF(OR($A235=NERC,WEEKDAY($A235,2)&gt;5),Inputs!$G$33,IF(AND($B235&gt;6,$B235&lt;23),Inputs!$E$33,Inputs!$G$33))</f>
        <v>2.5890384615384616E-3</v>
      </c>
      <c r="M235" s="246">
        <f t="shared" si="21"/>
        <v>259.52682451923079</v>
      </c>
      <c r="N235" s="249">
        <f t="shared" si="22"/>
        <v>0</v>
      </c>
    </row>
    <row r="236" spans="1:14" x14ac:dyDescent="0.25">
      <c r="A236" s="19">
        <f t="shared" si="24"/>
        <v>41618</v>
      </c>
      <c r="B236" s="7">
        <f t="shared" si="25"/>
        <v>17</v>
      </c>
      <c r="C236" s="237">
        <f>'Energy Summary'!E236</f>
        <v>0</v>
      </c>
      <c r="D236" s="10">
        <f>250</f>
        <v>250</v>
      </c>
      <c r="E236" s="243">
        <f>MISORates!N236</f>
        <v>48.19517199649021</v>
      </c>
      <c r="F236" s="243">
        <f t="array" ref="F236">IF(OR(A236=NERC,WEEKDAY(A236,2)&gt;5),Inputs!$G$21,IF(AND(B236&gt;6,B236&lt;23),Inputs!$E$21,Inputs!$G$21))</f>
        <v>0.51208665865384617</v>
      </c>
      <c r="G236" s="243">
        <f t="array" ref="G236">IF(OR($A236=NERC,WEEKDAY($A236,2)&gt;5),Inputs!$G$23,IF(AND($B236&gt;6,$B236&lt;23),Inputs!$E$23,Inputs!$G$23))</f>
        <v>0.33640990384615388</v>
      </c>
      <c r="H236" s="243">
        <f t="array" ref="H236">IF(OR($A236=NERC,WEEKDAY($A236,2)&gt;5),Inputs!$G$25,IF(AND($B236&gt;6,$B236&lt;23),Inputs!$E$25,Inputs!$G$25))</f>
        <v>3.7468266586538461</v>
      </c>
      <c r="I236" s="243">
        <f>Inputs!$B$27</f>
        <v>5.3100000000000001E-2</v>
      </c>
      <c r="J236" s="243">
        <f>Inputs!$B$29</f>
        <v>6.6799999999999998E-2</v>
      </c>
      <c r="K236" s="243">
        <f>Inputs!$B$31</f>
        <v>4.5600000000000002E-2</v>
      </c>
      <c r="L236" s="243">
        <f t="array" ref="L236">IF(OR($A236=NERC,WEEKDAY($A236,2)&gt;5),Inputs!$G$33,IF(AND($B236&gt;6,$B236&lt;23),Inputs!$E$33,Inputs!$G$33))</f>
        <v>2.5890384615384616E-3</v>
      </c>
      <c r="M236" s="246">
        <f t="shared" si="21"/>
        <v>259.52682451923079</v>
      </c>
      <c r="N236" s="249">
        <f t="shared" si="22"/>
        <v>0</v>
      </c>
    </row>
    <row r="237" spans="1:14" x14ac:dyDescent="0.25">
      <c r="A237" s="19">
        <f t="shared" si="24"/>
        <v>41618</v>
      </c>
      <c r="B237" s="7">
        <f t="shared" ref="B237:B252" si="26">B213</f>
        <v>18</v>
      </c>
      <c r="C237" s="237">
        <f>'Energy Summary'!E237</f>
        <v>0</v>
      </c>
      <c r="D237" s="10">
        <f>250</f>
        <v>250</v>
      </c>
      <c r="E237" s="243">
        <f>MISORates!N237</f>
        <v>51.843457658152602</v>
      </c>
      <c r="F237" s="243">
        <f t="array" ref="F237">IF(OR(A237=NERC,WEEKDAY(A237,2)&gt;5),Inputs!$G$21,IF(AND(B237&gt;6,B237&lt;23),Inputs!$E$21,Inputs!$G$21))</f>
        <v>0.51208665865384617</v>
      </c>
      <c r="G237" s="243">
        <f t="array" ref="G237">IF(OR($A237=NERC,WEEKDAY($A237,2)&gt;5),Inputs!$G$23,IF(AND($B237&gt;6,$B237&lt;23),Inputs!$E$23,Inputs!$G$23))</f>
        <v>0.33640990384615388</v>
      </c>
      <c r="H237" s="243">
        <f t="array" ref="H237">IF(OR($A237=NERC,WEEKDAY($A237,2)&gt;5),Inputs!$G$25,IF(AND($B237&gt;6,$B237&lt;23),Inputs!$E$25,Inputs!$G$25))</f>
        <v>3.7468266586538461</v>
      </c>
      <c r="I237" s="243">
        <f>Inputs!$B$27</f>
        <v>5.3100000000000001E-2</v>
      </c>
      <c r="J237" s="243">
        <f>Inputs!$B$29</f>
        <v>6.6799999999999998E-2</v>
      </c>
      <c r="K237" s="243">
        <f>Inputs!$B$31</f>
        <v>4.5600000000000002E-2</v>
      </c>
      <c r="L237" s="243">
        <f t="array" ref="L237">IF(OR($A237=NERC,WEEKDAY($A237,2)&gt;5),Inputs!$G$33,IF(AND($B237&gt;6,$B237&lt;23),Inputs!$E$33,Inputs!$G$33))</f>
        <v>2.5890384615384616E-3</v>
      </c>
      <c r="M237" s="246">
        <f t="shared" si="21"/>
        <v>259.52682451923079</v>
      </c>
      <c r="N237" s="249">
        <f t="shared" si="22"/>
        <v>0</v>
      </c>
    </row>
    <row r="238" spans="1:14" x14ac:dyDescent="0.25">
      <c r="A238" s="19">
        <f t="shared" si="24"/>
        <v>41618</v>
      </c>
      <c r="B238" s="7">
        <f t="shared" si="26"/>
        <v>19</v>
      </c>
      <c r="C238" s="237">
        <f>'Energy Summary'!E238</f>
        <v>0</v>
      </c>
      <c r="D238" s="10">
        <f>250</f>
        <v>250</v>
      </c>
      <c r="E238" s="243">
        <f>MISORates!N238</f>
        <v>65.575089960065966</v>
      </c>
      <c r="F238" s="243">
        <f t="array" ref="F238">IF(OR(A238=NERC,WEEKDAY(A238,2)&gt;5),Inputs!$G$21,IF(AND(B238&gt;6,B238&lt;23),Inputs!$E$21,Inputs!$G$21))</f>
        <v>0.51208665865384617</v>
      </c>
      <c r="G238" s="243">
        <f t="array" ref="G238">IF(OR($A238=NERC,WEEKDAY($A238,2)&gt;5),Inputs!$G$23,IF(AND($B238&gt;6,$B238&lt;23),Inputs!$E$23,Inputs!$G$23))</f>
        <v>0.33640990384615388</v>
      </c>
      <c r="H238" s="243">
        <f t="array" ref="H238">IF(OR($A238=NERC,WEEKDAY($A238,2)&gt;5),Inputs!$G$25,IF(AND($B238&gt;6,$B238&lt;23),Inputs!$E$25,Inputs!$G$25))</f>
        <v>3.7468266586538461</v>
      </c>
      <c r="I238" s="243">
        <f>Inputs!$B$27</f>
        <v>5.3100000000000001E-2</v>
      </c>
      <c r="J238" s="243">
        <f>Inputs!$B$29</f>
        <v>6.6799999999999998E-2</v>
      </c>
      <c r="K238" s="243">
        <f>Inputs!$B$31</f>
        <v>4.5600000000000002E-2</v>
      </c>
      <c r="L238" s="243">
        <f t="array" ref="L238">IF(OR($A238=NERC,WEEKDAY($A238,2)&gt;5),Inputs!$G$33,IF(AND($B238&gt;6,$B238&lt;23),Inputs!$E$33,Inputs!$G$33))</f>
        <v>2.5890384615384616E-3</v>
      </c>
      <c r="M238" s="246">
        <f t="shared" si="21"/>
        <v>259.52682451923079</v>
      </c>
      <c r="N238" s="249">
        <f t="shared" si="22"/>
        <v>0</v>
      </c>
    </row>
    <row r="239" spans="1:14" x14ac:dyDescent="0.25">
      <c r="A239" s="19">
        <f t="shared" si="24"/>
        <v>41618</v>
      </c>
      <c r="B239" s="7">
        <f t="shared" si="26"/>
        <v>20</v>
      </c>
      <c r="C239" s="237">
        <f>'Energy Summary'!E239</f>
        <v>0</v>
      </c>
      <c r="D239" s="10">
        <f>250</f>
        <v>250</v>
      </c>
      <c r="E239" s="243">
        <f>MISORates!N239</f>
        <v>60.023551371050324</v>
      </c>
      <c r="F239" s="243">
        <f t="array" ref="F239">IF(OR(A239=NERC,WEEKDAY(A239,2)&gt;5),Inputs!$G$21,IF(AND(B239&gt;6,B239&lt;23),Inputs!$E$21,Inputs!$G$21))</f>
        <v>0.51208665865384617</v>
      </c>
      <c r="G239" s="243">
        <f t="array" ref="G239">IF(OR($A239=NERC,WEEKDAY($A239,2)&gt;5),Inputs!$G$23,IF(AND($B239&gt;6,$B239&lt;23),Inputs!$E$23,Inputs!$G$23))</f>
        <v>0.33640990384615388</v>
      </c>
      <c r="H239" s="243">
        <f t="array" ref="H239">IF(OR($A239=NERC,WEEKDAY($A239,2)&gt;5),Inputs!$G$25,IF(AND($B239&gt;6,$B239&lt;23),Inputs!$E$25,Inputs!$G$25))</f>
        <v>3.7468266586538461</v>
      </c>
      <c r="I239" s="243">
        <f>Inputs!$B$27</f>
        <v>5.3100000000000001E-2</v>
      </c>
      <c r="J239" s="243">
        <f>Inputs!$B$29</f>
        <v>6.6799999999999998E-2</v>
      </c>
      <c r="K239" s="243">
        <f>Inputs!$B$31</f>
        <v>4.5600000000000002E-2</v>
      </c>
      <c r="L239" s="243">
        <f t="array" ref="L239">IF(OR($A239=NERC,WEEKDAY($A239,2)&gt;5),Inputs!$G$33,IF(AND($B239&gt;6,$B239&lt;23),Inputs!$E$33,Inputs!$G$33))</f>
        <v>2.5890384615384616E-3</v>
      </c>
      <c r="M239" s="246">
        <f t="shared" si="21"/>
        <v>259.52682451923079</v>
      </c>
      <c r="N239" s="249">
        <f t="shared" si="22"/>
        <v>0</v>
      </c>
    </row>
    <row r="240" spans="1:14" x14ac:dyDescent="0.25">
      <c r="A240" s="19">
        <f t="shared" si="24"/>
        <v>41618</v>
      </c>
      <c r="B240" s="7">
        <f t="shared" si="26"/>
        <v>21</v>
      </c>
      <c r="C240" s="237">
        <f>'Energy Summary'!E240</f>
        <v>0</v>
      </c>
      <c r="D240" s="10">
        <f>250</f>
        <v>250</v>
      </c>
      <c r="E240" s="243">
        <f>MISORates!N240</f>
        <v>48.156294526017419</v>
      </c>
      <c r="F240" s="243">
        <f t="array" ref="F240">IF(OR(A240=NERC,WEEKDAY(A240,2)&gt;5),Inputs!$G$21,IF(AND(B240&gt;6,B240&lt;23),Inputs!$E$21,Inputs!$G$21))</f>
        <v>0.51208665865384617</v>
      </c>
      <c r="G240" s="243">
        <f t="array" ref="G240">IF(OR($A240=NERC,WEEKDAY($A240,2)&gt;5),Inputs!$G$23,IF(AND($B240&gt;6,$B240&lt;23),Inputs!$E$23,Inputs!$G$23))</f>
        <v>0.33640990384615388</v>
      </c>
      <c r="H240" s="243">
        <f t="array" ref="H240">IF(OR($A240=NERC,WEEKDAY($A240,2)&gt;5),Inputs!$G$25,IF(AND($B240&gt;6,$B240&lt;23),Inputs!$E$25,Inputs!$G$25))</f>
        <v>3.7468266586538461</v>
      </c>
      <c r="I240" s="243">
        <f>Inputs!$B$27</f>
        <v>5.3100000000000001E-2</v>
      </c>
      <c r="J240" s="243">
        <f>Inputs!$B$29</f>
        <v>6.6799999999999998E-2</v>
      </c>
      <c r="K240" s="243">
        <f>Inputs!$B$31</f>
        <v>4.5600000000000002E-2</v>
      </c>
      <c r="L240" s="243">
        <f t="array" ref="L240">IF(OR($A240=NERC,WEEKDAY($A240,2)&gt;5),Inputs!$G$33,IF(AND($B240&gt;6,$B240&lt;23),Inputs!$E$33,Inputs!$G$33))</f>
        <v>2.5890384615384616E-3</v>
      </c>
      <c r="M240" s="246">
        <f t="shared" si="21"/>
        <v>259.52682451923079</v>
      </c>
      <c r="N240" s="249">
        <f t="shared" si="22"/>
        <v>0</v>
      </c>
    </row>
    <row r="241" spans="1:14" x14ac:dyDescent="0.25">
      <c r="A241" s="19">
        <f t="shared" si="24"/>
        <v>41618</v>
      </c>
      <c r="B241" s="7">
        <f t="shared" si="26"/>
        <v>22</v>
      </c>
      <c r="C241" s="237">
        <f>'Energy Summary'!E241</f>
        <v>0</v>
      </c>
      <c r="D241" s="10">
        <f>250</f>
        <v>250</v>
      </c>
      <c r="E241" s="243">
        <f>MISORates!N241</f>
        <v>56.487048876366259</v>
      </c>
      <c r="F241" s="243">
        <f t="array" ref="F241">IF(OR(A241=NERC,WEEKDAY(A241,2)&gt;5),Inputs!$G$21,IF(AND(B241&gt;6,B241&lt;23),Inputs!$E$21,Inputs!$G$21))</f>
        <v>0.51208665865384617</v>
      </c>
      <c r="G241" s="243">
        <f t="array" ref="G241">IF(OR($A241=NERC,WEEKDAY($A241,2)&gt;5),Inputs!$G$23,IF(AND($B241&gt;6,$B241&lt;23),Inputs!$E$23,Inputs!$G$23))</f>
        <v>0.33640990384615388</v>
      </c>
      <c r="H241" s="243">
        <f t="array" ref="H241">IF(OR($A241=NERC,WEEKDAY($A241,2)&gt;5),Inputs!$G$25,IF(AND($B241&gt;6,$B241&lt;23),Inputs!$E$25,Inputs!$G$25))</f>
        <v>3.7468266586538461</v>
      </c>
      <c r="I241" s="243">
        <f>Inputs!$B$27</f>
        <v>5.3100000000000001E-2</v>
      </c>
      <c r="J241" s="243">
        <f>Inputs!$B$29</f>
        <v>6.6799999999999998E-2</v>
      </c>
      <c r="K241" s="243">
        <f>Inputs!$B$31</f>
        <v>4.5600000000000002E-2</v>
      </c>
      <c r="L241" s="243">
        <f t="array" ref="L241">IF(OR($A241=NERC,WEEKDAY($A241,2)&gt;5),Inputs!$G$33,IF(AND($B241&gt;6,$B241&lt;23),Inputs!$E$33,Inputs!$G$33))</f>
        <v>2.5890384615384616E-3</v>
      </c>
      <c r="M241" s="246">
        <f t="shared" si="21"/>
        <v>257.11239570710399</v>
      </c>
      <c r="N241" s="249">
        <f t="shared" si="22"/>
        <v>0</v>
      </c>
    </row>
    <row r="242" spans="1:14" x14ac:dyDescent="0.25">
      <c r="A242" s="19">
        <f t="shared" si="24"/>
        <v>41618</v>
      </c>
      <c r="B242" s="7">
        <f t="shared" si="26"/>
        <v>23</v>
      </c>
      <c r="C242" s="237">
        <f>'Energy Summary'!E242</f>
        <v>0</v>
      </c>
      <c r="D242" s="10">
        <f>250</f>
        <v>250</v>
      </c>
      <c r="E242" s="243">
        <f>MISORates!N242</f>
        <v>34.720165543010125</v>
      </c>
      <c r="F242" s="243">
        <f t="array" ref="F242">IF(OR(A242=NERC,WEEKDAY(A242,2)&gt;5),Inputs!$G$21,IF(AND(B242&gt;6,B242&lt;23),Inputs!$E$21,Inputs!$G$21))</f>
        <v>0.24318270547945203</v>
      </c>
      <c r="G242" s="243">
        <f t="array" ref="G242">IF(OR($A242=NERC,WEEKDAY($A242,2)&gt;5),Inputs!$G$23,IF(AND($B242&gt;6,$B242&lt;23),Inputs!$E$23,Inputs!$G$23))</f>
        <v>0.15975630136986302</v>
      </c>
      <c r="H242" s="243">
        <f t="array" ref="H242">IF(OR($A242=NERC,WEEKDAY($A242,2)&gt;5),Inputs!$G$25,IF(AND($B242&gt;6,$B242&lt;23),Inputs!$E$25,Inputs!$G$25))</f>
        <v>1.7793149429223745</v>
      </c>
      <c r="I242" s="243">
        <f>Inputs!$B$27</f>
        <v>5.3100000000000001E-2</v>
      </c>
      <c r="J242" s="243">
        <f>Inputs!$B$29</f>
        <v>6.6799999999999998E-2</v>
      </c>
      <c r="K242" s="243">
        <f>Inputs!$B$31</f>
        <v>4.5600000000000002E-2</v>
      </c>
      <c r="L242" s="243">
        <f t="array" ref="L242">IF(OR($A242=NERC,WEEKDAY($A242,2)&gt;5),Inputs!$G$33,IF(AND($B242&gt;6,$B242&lt;23),Inputs!$E$33,Inputs!$G$33))</f>
        <v>1.2294977168949772E-3</v>
      </c>
      <c r="M242" s="246">
        <f t="shared" si="21"/>
        <v>254.69796689497716</v>
      </c>
      <c r="N242" s="249">
        <f t="shared" si="22"/>
        <v>0</v>
      </c>
    </row>
    <row r="243" spans="1:14" x14ac:dyDescent="0.25">
      <c r="A243" s="238">
        <f t="shared" si="24"/>
        <v>41618</v>
      </c>
      <c r="B243" s="239">
        <f t="shared" si="26"/>
        <v>24</v>
      </c>
      <c r="C243" s="237">
        <f>'Energy Summary'!E243</f>
        <v>0</v>
      </c>
      <c r="D243" s="10">
        <f>250</f>
        <v>250</v>
      </c>
      <c r="E243" s="243">
        <f>MISORates!N243</f>
        <v>34.957641961630259</v>
      </c>
      <c r="F243" s="243">
        <f t="array" ref="F243">IF(OR(A243=NERC,WEEKDAY(A243,2)&gt;5),Inputs!$G$21,IF(AND(B243&gt;6,B243&lt;23),Inputs!$E$21,Inputs!$G$21))</f>
        <v>0.24318270547945203</v>
      </c>
      <c r="G243" s="243">
        <f t="array" ref="G243">IF(OR($A243=NERC,WEEKDAY($A243,2)&gt;5),Inputs!$G$23,IF(AND($B243&gt;6,$B243&lt;23),Inputs!$E$23,Inputs!$G$23))</f>
        <v>0.15975630136986302</v>
      </c>
      <c r="H243" s="243">
        <f t="array" ref="H243">IF(OR($A243=NERC,WEEKDAY($A243,2)&gt;5),Inputs!$G$25,IF(AND($B243&gt;6,$B243&lt;23),Inputs!$E$25,Inputs!$G$25))</f>
        <v>1.7793149429223745</v>
      </c>
      <c r="I243" s="243">
        <f>Inputs!$B$27</f>
        <v>5.3100000000000001E-2</v>
      </c>
      <c r="J243" s="243">
        <f>Inputs!$B$29</f>
        <v>6.6799999999999998E-2</v>
      </c>
      <c r="K243" s="243">
        <f>Inputs!$B$31</f>
        <v>4.5600000000000002E-2</v>
      </c>
      <c r="L243" s="243">
        <f t="array" ref="L243">IF(OR($A243=NERC,WEEKDAY($A243,2)&gt;5),Inputs!$G$33,IF(AND($B243&gt;6,$B243&lt;23),Inputs!$E$33,Inputs!$G$33))</f>
        <v>1.2294977168949772E-3</v>
      </c>
      <c r="M243" s="246">
        <f t="shared" si="21"/>
        <v>254.69796689497716</v>
      </c>
      <c r="N243" s="250">
        <f t="shared" si="22"/>
        <v>0</v>
      </c>
    </row>
    <row r="244" spans="1:14" x14ac:dyDescent="0.25">
      <c r="A244" s="19">
        <f t="shared" si="24"/>
        <v>41619</v>
      </c>
      <c r="B244" s="7">
        <f t="shared" si="26"/>
        <v>1</v>
      </c>
      <c r="C244" s="237">
        <f>'Energy Summary'!E244</f>
        <v>0</v>
      </c>
      <c r="D244" s="10">
        <f>250</f>
        <v>250</v>
      </c>
      <c r="E244" s="243">
        <f>MISORates!N244</f>
        <v>45.781467034889765</v>
      </c>
      <c r="F244" s="243">
        <f t="array" ref="F244">IF(OR(A244=NERC,WEEKDAY(A244,2)&gt;5),Inputs!$G$21,IF(AND(B244&gt;6,B244&lt;23),Inputs!$E$21,Inputs!$G$21))</f>
        <v>0.24318270547945203</v>
      </c>
      <c r="G244" s="243">
        <f t="array" ref="G244">IF(OR($A244=NERC,WEEKDAY($A244,2)&gt;5),Inputs!$G$23,IF(AND($B244&gt;6,$B244&lt;23),Inputs!$E$23,Inputs!$G$23))</f>
        <v>0.15975630136986302</v>
      </c>
      <c r="H244" s="243">
        <f t="array" ref="H244">IF(OR($A244=NERC,WEEKDAY($A244,2)&gt;5),Inputs!$G$25,IF(AND($B244&gt;6,$B244&lt;23),Inputs!$E$25,Inputs!$G$25))</f>
        <v>1.7793149429223745</v>
      </c>
      <c r="I244" s="243">
        <f>Inputs!$B$27</f>
        <v>5.3100000000000001E-2</v>
      </c>
      <c r="J244" s="243">
        <f>Inputs!$B$29</f>
        <v>6.6799999999999998E-2</v>
      </c>
      <c r="K244" s="243">
        <f>Inputs!$B$31</f>
        <v>4.5600000000000002E-2</v>
      </c>
      <c r="L244" s="243">
        <f t="array" ref="L244">IF(OR($A244=NERC,WEEKDAY($A244,2)&gt;5),Inputs!$G$33,IF(AND($B244&gt;6,$B244&lt;23),Inputs!$E$33,Inputs!$G$33))</f>
        <v>1.2294977168949772E-3</v>
      </c>
      <c r="M244" s="246">
        <f t="shared" si="21"/>
        <v>254.69796689497716</v>
      </c>
      <c r="N244" s="249">
        <f t="shared" si="22"/>
        <v>0</v>
      </c>
    </row>
    <row r="245" spans="1:14" x14ac:dyDescent="0.25">
      <c r="A245" s="19">
        <f t="shared" si="24"/>
        <v>41619</v>
      </c>
      <c r="B245" s="7">
        <f t="shared" si="26"/>
        <v>2</v>
      </c>
      <c r="C245" s="237">
        <f>'Energy Summary'!E245</f>
        <v>0</v>
      </c>
      <c r="D245" s="10">
        <f>250</f>
        <v>250</v>
      </c>
      <c r="E245" s="243">
        <f>MISORates!N245</f>
        <v>54.96052930094185</v>
      </c>
      <c r="F245" s="243">
        <f t="array" ref="F245">IF(OR(A245=NERC,WEEKDAY(A245,2)&gt;5),Inputs!$G$21,IF(AND(B245&gt;6,B245&lt;23),Inputs!$E$21,Inputs!$G$21))</f>
        <v>0.24318270547945203</v>
      </c>
      <c r="G245" s="243">
        <f t="array" ref="G245">IF(OR($A245=NERC,WEEKDAY($A245,2)&gt;5),Inputs!$G$23,IF(AND($B245&gt;6,$B245&lt;23),Inputs!$E$23,Inputs!$G$23))</f>
        <v>0.15975630136986302</v>
      </c>
      <c r="H245" s="243">
        <f t="array" ref="H245">IF(OR($A245=NERC,WEEKDAY($A245,2)&gt;5),Inputs!$G$25,IF(AND($B245&gt;6,$B245&lt;23),Inputs!$E$25,Inputs!$G$25))</f>
        <v>1.7793149429223745</v>
      </c>
      <c r="I245" s="243">
        <f>Inputs!$B$27</f>
        <v>5.3100000000000001E-2</v>
      </c>
      <c r="J245" s="243">
        <f>Inputs!$B$29</f>
        <v>6.6799999999999998E-2</v>
      </c>
      <c r="K245" s="243">
        <f>Inputs!$B$31</f>
        <v>4.5600000000000002E-2</v>
      </c>
      <c r="L245" s="243">
        <f t="array" ref="L245">IF(OR($A245=NERC,WEEKDAY($A245,2)&gt;5),Inputs!$G$33,IF(AND($B245&gt;6,$B245&lt;23),Inputs!$E$33,Inputs!$G$33))</f>
        <v>1.2294977168949772E-3</v>
      </c>
      <c r="M245" s="246">
        <f t="shared" si="21"/>
        <v>254.69796689497716</v>
      </c>
      <c r="N245" s="249">
        <f t="shared" si="22"/>
        <v>0</v>
      </c>
    </row>
    <row r="246" spans="1:14" x14ac:dyDescent="0.25">
      <c r="A246" s="19">
        <f t="shared" si="24"/>
        <v>41619</v>
      </c>
      <c r="B246" s="7">
        <f t="shared" si="26"/>
        <v>3</v>
      </c>
      <c r="C246" s="237">
        <f>'Energy Summary'!E246</f>
        <v>0</v>
      </c>
      <c r="D246" s="10">
        <f>250</f>
        <v>250</v>
      </c>
      <c r="E246" s="243">
        <f>MISORates!N246</f>
        <v>87.40213004418429</v>
      </c>
      <c r="F246" s="243">
        <f t="array" ref="F246">IF(OR(A246=NERC,WEEKDAY(A246,2)&gt;5),Inputs!$G$21,IF(AND(B246&gt;6,B246&lt;23),Inputs!$E$21,Inputs!$G$21))</f>
        <v>0.24318270547945203</v>
      </c>
      <c r="G246" s="243">
        <f t="array" ref="G246">IF(OR($A246=NERC,WEEKDAY($A246,2)&gt;5),Inputs!$G$23,IF(AND($B246&gt;6,$B246&lt;23),Inputs!$E$23,Inputs!$G$23))</f>
        <v>0.15975630136986302</v>
      </c>
      <c r="H246" s="243">
        <f t="array" ref="H246">IF(OR($A246=NERC,WEEKDAY($A246,2)&gt;5),Inputs!$G$25,IF(AND($B246&gt;6,$B246&lt;23),Inputs!$E$25,Inputs!$G$25))</f>
        <v>1.7793149429223745</v>
      </c>
      <c r="I246" s="243">
        <f>Inputs!$B$27</f>
        <v>5.3100000000000001E-2</v>
      </c>
      <c r="J246" s="243">
        <f>Inputs!$B$29</f>
        <v>6.6799999999999998E-2</v>
      </c>
      <c r="K246" s="243">
        <f>Inputs!$B$31</f>
        <v>4.5600000000000002E-2</v>
      </c>
      <c r="L246" s="243">
        <f t="array" ref="L246">IF(OR($A246=NERC,WEEKDAY($A246,2)&gt;5),Inputs!$G$33,IF(AND($B246&gt;6,$B246&lt;23),Inputs!$E$33,Inputs!$G$33))</f>
        <v>1.2294977168949772E-3</v>
      </c>
      <c r="M246" s="246">
        <f t="shared" si="21"/>
        <v>254.69796689497716</v>
      </c>
      <c r="N246" s="249">
        <f t="shared" si="22"/>
        <v>0</v>
      </c>
    </row>
    <row r="247" spans="1:14" x14ac:dyDescent="0.25">
      <c r="A247" s="19">
        <f t="shared" si="24"/>
        <v>41619</v>
      </c>
      <c r="B247" s="7">
        <f t="shared" si="26"/>
        <v>4</v>
      </c>
      <c r="C247" s="237">
        <f>'Energy Summary'!E247</f>
        <v>0</v>
      </c>
      <c r="D247" s="10">
        <f>250</f>
        <v>250</v>
      </c>
      <c r="E247" s="243">
        <f>MISORates!N247</f>
        <v>67.198072444910807</v>
      </c>
      <c r="F247" s="243">
        <f t="array" ref="F247">IF(OR(A247=NERC,WEEKDAY(A247,2)&gt;5),Inputs!$G$21,IF(AND(B247&gt;6,B247&lt;23),Inputs!$E$21,Inputs!$G$21))</f>
        <v>0.24318270547945203</v>
      </c>
      <c r="G247" s="243">
        <f t="array" ref="G247">IF(OR($A247=NERC,WEEKDAY($A247,2)&gt;5),Inputs!$G$23,IF(AND($B247&gt;6,$B247&lt;23),Inputs!$E$23,Inputs!$G$23))</f>
        <v>0.15975630136986302</v>
      </c>
      <c r="H247" s="243">
        <f t="array" ref="H247">IF(OR($A247=NERC,WEEKDAY($A247,2)&gt;5),Inputs!$G$25,IF(AND($B247&gt;6,$B247&lt;23),Inputs!$E$25,Inputs!$G$25))</f>
        <v>1.7793149429223745</v>
      </c>
      <c r="I247" s="243">
        <f>Inputs!$B$27</f>
        <v>5.3100000000000001E-2</v>
      </c>
      <c r="J247" s="243">
        <f>Inputs!$B$29</f>
        <v>6.6799999999999998E-2</v>
      </c>
      <c r="K247" s="243">
        <f>Inputs!$B$31</f>
        <v>4.5600000000000002E-2</v>
      </c>
      <c r="L247" s="243">
        <f t="array" ref="L247">IF(OR($A247=NERC,WEEKDAY($A247,2)&gt;5),Inputs!$G$33,IF(AND($B247&gt;6,$B247&lt;23),Inputs!$E$33,Inputs!$G$33))</f>
        <v>1.2294977168949772E-3</v>
      </c>
      <c r="M247" s="246">
        <f t="shared" si="21"/>
        <v>254.69796689497716</v>
      </c>
      <c r="N247" s="249">
        <f t="shared" si="22"/>
        <v>0</v>
      </c>
    </row>
    <row r="248" spans="1:14" x14ac:dyDescent="0.25">
      <c r="A248" s="19">
        <f t="shared" si="24"/>
        <v>41619</v>
      </c>
      <c r="B248" s="7">
        <f t="shared" si="26"/>
        <v>5</v>
      </c>
      <c r="C248" s="237">
        <f>'Energy Summary'!E248</f>
        <v>0</v>
      </c>
      <c r="D248" s="10">
        <f>250</f>
        <v>250</v>
      </c>
      <c r="E248" s="243">
        <f>MISORates!N248</f>
        <v>94.512606017143867</v>
      </c>
      <c r="F248" s="243">
        <f t="array" ref="F248">IF(OR(A248=NERC,WEEKDAY(A248,2)&gt;5),Inputs!$G$21,IF(AND(B248&gt;6,B248&lt;23),Inputs!$E$21,Inputs!$G$21))</f>
        <v>0.24318270547945203</v>
      </c>
      <c r="G248" s="243">
        <f t="array" ref="G248">IF(OR($A248=NERC,WEEKDAY($A248,2)&gt;5),Inputs!$G$23,IF(AND($B248&gt;6,$B248&lt;23),Inputs!$E$23,Inputs!$G$23))</f>
        <v>0.15975630136986302</v>
      </c>
      <c r="H248" s="243">
        <f t="array" ref="H248">IF(OR($A248=NERC,WEEKDAY($A248,2)&gt;5),Inputs!$G$25,IF(AND($B248&gt;6,$B248&lt;23),Inputs!$E$25,Inputs!$G$25))</f>
        <v>1.7793149429223745</v>
      </c>
      <c r="I248" s="243">
        <f>Inputs!$B$27</f>
        <v>5.3100000000000001E-2</v>
      </c>
      <c r="J248" s="243">
        <f>Inputs!$B$29</f>
        <v>6.6799999999999998E-2</v>
      </c>
      <c r="K248" s="243">
        <f>Inputs!$B$31</f>
        <v>4.5600000000000002E-2</v>
      </c>
      <c r="L248" s="243">
        <f t="array" ref="L248">IF(OR($A248=NERC,WEEKDAY($A248,2)&gt;5),Inputs!$G$33,IF(AND($B248&gt;6,$B248&lt;23),Inputs!$E$33,Inputs!$G$33))</f>
        <v>1.2294977168949772E-3</v>
      </c>
      <c r="M248" s="246">
        <f t="shared" si="21"/>
        <v>254.69796689497716</v>
      </c>
      <c r="N248" s="249">
        <f t="shared" si="22"/>
        <v>0</v>
      </c>
    </row>
    <row r="249" spans="1:14" x14ac:dyDescent="0.25">
      <c r="A249" s="19">
        <f t="shared" si="24"/>
        <v>41619</v>
      </c>
      <c r="B249" s="7">
        <f t="shared" si="26"/>
        <v>6</v>
      </c>
      <c r="C249" s="237">
        <f>'Energy Summary'!E249</f>
        <v>0.82559999999995171</v>
      </c>
      <c r="D249" s="10">
        <f>250</f>
        <v>250</v>
      </c>
      <c r="E249" s="243">
        <f>MISORates!N249</f>
        <v>60.900798824133538</v>
      </c>
      <c r="F249" s="243">
        <f t="array" ref="F249">IF(OR(A249=NERC,WEEKDAY(A249,2)&gt;5),Inputs!$G$21,IF(AND(B249&gt;6,B249&lt;23),Inputs!$E$21,Inputs!$G$21))</f>
        <v>0.24318270547945203</v>
      </c>
      <c r="G249" s="243">
        <f t="array" ref="G249">IF(OR($A249=NERC,WEEKDAY($A249,2)&gt;5),Inputs!$G$23,IF(AND($B249&gt;6,$B249&lt;23),Inputs!$E$23,Inputs!$G$23))</f>
        <v>0.15975630136986302</v>
      </c>
      <c r="H249" s="243">
        <f t="array" ref="H249">IF(OR($A249=NERC,WEEKDAY($A249,2)&gt;5),Inputs!$G$25,IF(AND($B249&gt;6,$B249&lt;23),Inputs!$E$25,Inputs!$G$25))</f>
        <v>1.7793149429223745</v>
      </c>
      <c r="I249" s="243">
        <f>Inputs!$B$27</f>
        <v>5.3100000000000001E-2</v>
      </c>
      <c r="J249" s="243">
        <f>Inputs!$B$29</f>
        <v>6.6799999999999998E-2</v>
      </c>
      <c r="K249" s="243">
        <f>Inputs!$B$31</f>
        <v>4.5600000000000002E-2</v>
      </c>
      <c r="L249" s="243">
        <f t="array" ref="L249">IF(OR($A249=NERC,WEEKDAY($A249,2)&gt;5),Inputs!$G$33,IF(AND($B249&gt;6,$B249&lt;23),Inputs!$E$33,Inputs!$G$33))</f>
        <v>1.2294977168949772E-3</v>
      </c>
      <c r="M249" s="246">
        <f t="shared" si="21"/>
        <v>257.11239570710399</v>
      </c>
      <c r="N249" s="249">
        <f t="shared" si="22"/>
        <v>212.27199389577262</v>
      </c>
    </row>
    <row r="250" spans="1:14" x14ac:dyDescent="0.25">
      <c r="A250" s="19">
        <f t="shared" si="24"/>
        <v>41619</v>
      </c>
      <c r="B250" s="7">
        <f t="shared" si="26"/>
        <v>7</v>
      </c>
      <c r="C250" s="237">
        <f>'Energy Summary'!E250</f>
        <v>1.2864000000000146</v>
      </c>
      <c r="D250" s="10">
        <f>250</f>
        <v>250</v>
      </c>
      <c r="E250" s="243">
        <f>MISORates!N250</f>
        <v>135.60984138375241</v>
      </c>
      <c r="F250" s="243">
        <f t="array" ref="F250">IF(OR(A250=NERC,WEEKDAY(A250,2)&gt;5),Inputs!$G$21,IF(AND(B250&gt;6,B250&lt;23),Inputs!$E$21,Inputs!$G$21))</f>
        <v>0.51208665865384617</v>
      </c>
      <c r="G250" s="243">
        <f t="array" ref="G250">IF(OR($A250=NERC,WEEKDAY($A250,2)&gt;5),Inputs!$G$23,IF(AND($B250&gt;6,$B250&lt;23),Inputs!$E$23,Inputs!$G$23))</f>
        <v>0.33640990384615388</v>
      </c>
      <c r="H250" s="243">
        <f t="array" ref="H250">IF(OR($A250=NERC,WEEKDAY($A250,2)&gt;5),Inputs!$G$25,IF(AND($B250&gt;6,$B250&lt;23),Inputs!$E$25,Inputs!$G$25))</f>
        <v>3.7468266586538461</v>
      </c>
      <c r="I250" s="243">
        <f>Inputs!$B$27</f>
        <v>5.3100000000000001E-2</v>
      </c>
      <c r="J250" s="243">
        <f>Inputs!$B$29</f>
        <v>6.6799999999999998E-2</v>
      </c>
      <c r="K250" s="243">
        <f>Inputs!$B$31</f>
        <v>4.5600000000000002E-2</v>
      </c>
      <c r="L250" s="243">
        <f t="array" ref="L250">IF(OR($A250=NERC,WEEKDAY($A250,2)&gt;5),Inputs!$G$33,IF(AND($B250&gt;6,$B250&lt;23),Inputs!$E$33,Inputs!$G$33))</f>
        <v>2.5890384615384616E-3</v>
      </c>
      <c r="M250" s="246">
        <f t="shared" si="21"/>
        <v>259.52682451923079</v>
      </c>
      <c r="N250" s="249">
        <f t="shared" si="22"/>
        <v>333.85530706154231</v>
      </c>
    </row>
    <row r="251" spans="1:14" x14ac:dyDescent="0.25">
      <c r="A251" s="19">
        <f t="shared" si="24"/>
        <v>41619</v>
      </c>
      <c r="B251" s="7">
        <f t="shared" si="26"/>
        <v>8</v>
      </c>
      <c r="C251" s="237">
        <f>'Energy Summary'!E251</f>
        <v>0</v>
      </c>
      <c r="D251" s="10">
        <f>250</f>
        <v>250</v>
      </c>
      <c r="E251" s="243">
        <f>MISORates!N251</f>
        <v>94.173041249682441</v>
      </c>
      <c r="F251" s="243">
        <f t="array" ref="F251">IF(OR(A251=NERC,WEEKDAY(A251,2)&gt;5),Inputs!$G$21,IF(AND(B251&gt;6,B251&lt;23),Inputs!$E$21,Inputs!$G$21))</f>
        <v>0.51208665865384617</v>
      </c>
      <c r="G251" s="243">
        <f t="array" ref="G251">IF(OR($A251=NERC,WEEKDAY($A251,2)&gt;5),Inputs!$G$23,IF(AND($B251&gt;6,$B251&lt;23),Inputs!$E$23,Inputs!$G$23))</f>
        <v>0.33640990384615388</v>
      </c>
      <c r="H251" s="243">
        <f t="array" ref="H251">IF(OR($A251=NERC,WEEKDAY($A251,2)&gt;5),Inputs!$G$25,IF(AND($B251&gt;6,$B251&lt;23),Inputs!$E$25,Inputs!$G$25))</f>
        <v>3.7468266586538461</v>
      </c>
      <c r="I251" s="243">
        <f>Inputs!$B$27</f>
        <v>5.3100000000000001E-2</v>
      </c>
      <c r="J251" s="243">
        <f>Inputs!$B$29</f>
        <v>6.6799999999999998E-2</v>
      </c>
      <c r="K251" s="243">
        <f>Inputs!$B$31</f>
        <v>4.5600000000000002E-2</v>
      </c>
      <c r="L251" s="243">
        <f t="array" ref="L251">IF(OR($A251=NERC,WEEKDAY($A251,2)&gt;5),Inputs!$G$33,IF(AND($B251&gt;6,$B251&lt;23),Inputs!$E$33,Inputs!$G$33))</f>
        <v>2.5890384615384616E-3</v>
      </c>
      <c r="M251" s="246">
        <f t="shared" si="21"/>
        <v>259.52682451923079</v>
      </c>
      <c r="N251" s="249">
        <f t="shared" si="22"/>
        <v>0</v>
      </c>
    </row>
    <row r="252" spans="1:14" x14ac:dyDescent="0.25">
      <c r="A252" s="19">
        <f t="shared" si="24"/>
        <v>41619</v>
      </c>
      <c r="B252" s="7">
        <f t="shared" si="26"/>
        <v>9</v>
      </c>
      <c r="C252" s="237">
        <f>'Energy Summary'!E252</f>
        <v>0</v>
      </c>
      <c r="D252" s="10">
        <f>250</f>
        <v>250</v>
      </c>
      <c r="E252" s="243">
        <f>MISORates!N252</f>
        <v>66.227114446461812</v>
      </c>
      <c r="F252" s="243">
        <f t="array" ref="F252">IF(OR(A252=NERC,WEEKDAY(A252,2)&gt;5),Inputs!$G$21,IF(AND(B252&gt;6,B252&lt;23),Inputs!$E$21,Inputs!$G$21))</f>
        <v>0.51208665865384617</v>
      </c>
      <c r="G252" s="243">
        <f t="array" ref="G252">IF(OR($A252=NERC,WEEKDAY($A252,2)&gt;5),Inputs!$G$23,IF(AND($B252&gt;6,$B252&lt;23),Inputs!$E$23,Inputs!$G$23))</f>
        <v>0.33640990384615388</v>
      </c>
      <c r="H252" s="243">
        <f t="array" ref="H252">IF(OR($A252=NERC,WEEKDAY($A252,2)&gt;5),Inputs!$G$25,IF(AND($B252&gt;6,$B252&lt;23),Inputs!$E$25,Inputs!$G$25))</f>
        <v>3.7468266586538461</v>
      </c>
      <c r="I252" s="243">
        <f>Inputs!$B$27</f>
        <v>5.3100000000000001E-2</v>
      </c>
      <c r="J252" s="243">
        <f>Inputs!$B$29</f>
        <v>6.6799999999999998E-2</v>
      </c>
      <c r="K252" s="243">
        <f>Inputs!$B$31</f>
        <v>4.5600000000000002E-2</v>
      </c>
      <c r="L252" s="243">
        <f t="array" ref="L252">IF(OR($A252=NERC,WEEKDAY($A252,2)&gt;5),Inputs!$G$33,IF(AND($B252&gt;6,$B252&lt;23),Inputs!$E$33,Inputs!$G$33))</f>
        <v>2.5890384615384616E-3</v>
      </c>
      <c r="M252" s="246">
        <f t="shared" si="21"/>
        <v>259.52682451923079</v>
      </c>
      <c r="N252" s="249">
        <f t="shared" si="22"/>
        <v>0</v>
      </c>
    </row>
    <row r="253" spans="1:14" x14ac:dyDescent="0.25">
      <c r="A253" s="19">
        <f t="shared" si="24"/>
        <v>41619</v>
      </c>
      <c r="B253" s="7">
        <f t="shared" ref="B253:B268" si="27">B229</f>
        <v>10</v>
      </c>
      <c r="C253" s="237">
        <f>'Energy Summary'!E253</f>
        <v>0</v>
      </c>
      <c r="D253" s="10">
        <f>250</f>
        <v>250</v>
      </c>
      <c r="E253" s="243">
        <f>MISORates!N253</f>
        <v>54.96890750151092</v>
      </c>
      <c r="F253" s="243">
        <f t="array" ref="F253">IF(OR(A253=NERC,WEEKDAY(A253,2)&gt;5),Inputs!$G$21,IF(AND(B253&gt;6,B253&lt;23),Inputs!$E$21,Inputs!$G$21))</f>
        <v>0.51208665865384617</v>
      </c>
      <c r="G253" s="243">
        <f t="array" ref="G253">IF(OR($A253=NERC,WEEKDAY($A253,2)&gt;5),Inputs!$G$23,IF(AND($B253&gt;6,$B253&lt;23),Inputs!$E$23,Inputs!$G$23))</f>
        <v>0.33640990384615388</v>
      </c>
      <c r="H253" s="243">
        <f t="array" ref="H253">IF(OR($A253=NERC,WEEKDAY($A253,2)&gt;5),Inputs!$G$25,IF(AND($B253&gt;6,$B253&lt;23),Inputs!$E$25,Inputs!$G$25))</f>
        <v>3.7468266586538461</v>
      </c>
      <c r="I253" s="243">
        <f>Inputs!$B$27</f>
        <v>5.3100000000000001E-2</v>
      </c>
      <c r="J253" s="243">
        <f>Inputs!$B$29</f>
        <v>6.6799999999999998E-2</v>
      </c>
      <c r="K253" s="243">
        <f>Inputs!$B$31</f>
        <v>4.5600000000000002E-2</v>
      </c>
      <c r="L253" s="243">
        <f t="array" ref="L253">IF(OR($A253=NERC,WEEKDAY($A253,2)&gt;5),Inputs!$G$33,IF(AND($B253&gt;6,$B253&lt;23),Inputs!$E$33,Inputs!$G$33))</f>
        <v>2.5890384615384616E-3</v>
      </c>
      <c r="M253" s="246">
        <f t="shared" si="21"/>
        <v>259.52682451923079</v>
      </c>
      <c r="N253" s="249">
        <f t="shared" si="22"/>
        <v>0</v>
      </c>
    </row>
    <row r="254" spans="1:14" x14ac:dyDescent="0.25">
      <c r="A254" s="19">
        <f t="shared" si="24"/>
        <v>41619</v>
      </c>
      <c r="B254" s="7">
        <f t="shared" si="27"/>
        <v>11</v>
      </c>
      <c r="C254" s="237">
        <f>'Energy Summary'!E254</f>
        <v>0</v>
      </c>
      <c r="D254" s="10">
        <f>250</f>
        <v>250</v>
      </c>
      <c r="E254" s="243">
        <f>MISORates!N254</f>
        <v>45.955922333791406</v>
      </c>
      <c r="F254" s="243">
        <f t="array" ref="F254">IF(OR(A254=NERC,WEEKDAY(A254,2)&gt;5),Inputs!$G$21,IF(AND(B254&gt;6,B254&lt;23),Inputs!$E$21,Inputs!$G$21))</f>
        <v>0.51208665865384617</v>
      </c>
      <c r="G254" s="243">
        <f t="array" ref="G254">IF(OR($A254=NERC,WEEKDAY($A254,2)&gt;5),Inputs!$G$23,IF(AND($B254&gt;6,$B254&lt;23),Inputs!$E$23,Inputs!$G$23))</f>
        <v>0.33640990384615388</v>
      </c>
      <c r="H254" s="243">
        <f t="array" ref="H254">IF(OR($A254=NERC,WEEKDAY($A254,2)&gt;5),Inputs!$G$25,IF(AND($B254&gt;6,$B254&lt;23),Inputs!$E$25,Inputs!$G$25))</f>
        <v>3.7468266586538461</v>
      </c>
      <c r="I254" s="243">
        <f>Inputs!$B$27</f>
        <v>5.3100000000000001E-2</v>
      </c>
      <c r="J254" s="243">
        <f>Inputs!$B$29</f>
        <v>6.6799999999999998E-2</v>
      </c>
      <c r="K254" s="243">
        <f>Inputs!$B$31</f>
        <v>4.5600000000000002E-2</v>
      </c>
      <c r="L254" s="243">
        <f t="array" ref="L254">IF(OR($A254=NERC,WEEKDAY($A254,2)&gt;5),Inputs!$G$33,IF(AND($B254&gt;6,$B254&lt;23),Inputs!$E$33,Inputs!$G$33))</f>
        <v>2.5890384615384616E-3</v>
      </c>
      <c r="M254" s="246">
        <f t="shared" si="21"/>
        <v>259.52682451923079</v>
      </c>
      <c r="N254" s="249">
        <f t="shared" si="22"/>
        <v>0</v>
      </c>
    </row>
    <row r="255" spans="1:14" x14ac:dyDescent="0.25">
      <c r="A255" s="19">
        <f t="shared" si="24"/>
        <v>41619</v>
      </c>
      <c r="B255" s="7">
        <f t="shared" si="27"/>
        <v>12</v>
      </c>
      <c r="C255" s="237">
        <f>'Energy Summary'!E255</f>
        <v>0</v>
      </c>
      <c r="D255" s="10">
        <f>250</f>
        <v>250</v>
      </c>
      <c r="E255" s="243">
        <f>MISORates!N255</f>
        <v>37.562560017131709</v>
      </c>
      <c r="F255" s="243">
        <f t="array" ref="F255">IF(OR(A255=NERC,WEEKDAY(A255,2)&gt;5),Inputs!$G$21,IF(AND(B255&gt;6,B255&lt;23),Inputs!$E$21,Inputs!$G$21))</f>
        <v>0.51208665865384617</v>
      </c>
      <c r="G255" s="243">
        <f t="array" ref="G255">IF(OR($A255=NERC,WEEKDAY($A255,2)&gt;5),Inputs!$G$23,IF(AND($B255&gt;6,$B255&lt;23),Inputs!$E$23,Inputs!$G$23))</f>
        <v>0.33640990384615388</v>
      </c>
      <c r="H255" s="243">
        <f t="array" ref="H255">IF(OR($A255=NERC,WEEKDAY($A255,2)&gt;5),Inputs!$G$25,IF(AND($B255&gt;6,$B255&lt;23),Inputs!$E$25,Inputs!$G$25))</f>
        <v>3.7468266586538461</v>
      </c>
      <c r="I255" s="243">
        <f>Inputs!$B$27</f>
        <v>5.3100000000000001E-2</v>
      </c>
      <c r="J255" s="243">
        <f>Inputs!$B$29</f>
        <v>6.6799999999999998E-2</v>
      </c>
      <c r="K255" s="243">
        <f>Inputs!$B$31</f>
        <v>4.5600000000000002E-2</v>
      </c>
      <c r="L255" s="243">
        <f t="array" ref="L255">IF(OR($A255=NERC,WEEKDAY($A255,2)&gt;5),Inputs!$G$33,IF(AND($B255&gt;6,$B255&lt;23),Inputs!$E$33,Inputs!$G$33))</f>
        <v>2.5890384615384616E-3</v>
      </c>
      <c r="M255" s="246">
        <f t="shared" si="21"/>
        <v>259.52682451923079</v>
      </c>
      <c r="N255" s="249">
        <f t="shared" si="22"/>
        <v>0</v>
      </c>
    </row>
    <row r="256" spans="1:14" x14ac:dyDescent="0.25">
      <c r="A256" s="19">
        <f t="shared" si="24"/>
        <v>41619</v>
      </c>
      <c r="B256" s="7">
        <f t="shared" si="27"/>
        <v>13</v>
      </c>
      <c r="C256" s="237">
        <f>'Energy Summary'!E256</f>
        <v>0</v>
      </c>
      <c r="D256" s="10">
        <f>250</f>
        <v>250</v>
      </c>
      <c r="E256" s="243">
        <f>MISORates!N256</f>
        <v>35.395599130558949</v>
      </c>
      <c r="F256" s="243">
        <f t="array" ref="F256">IF(OR(A256=NERC,WEEKDAY(A256,2)&gt;5),Inputs!$G$21,IF(AND(B256&gt;6,B256&lt;23),Inputs!$E$21,Inputs!$G$21))</f>
        <v>0.51208665865384617</v>
      </c>
      <c r="G256" s="243">
        <f t="array" ref="G256">IF(OR($A256=NERC,WEEKDAY($A256,2)&gt;5),Inputs!$G$23,IF(AND($B256&gt;6,$B256&lt;23),Inputs!$E$23,Inputs!$G$23))</f>
        <v>0.33640990384615388</v>
      </c>
      <c r="H256" s="243">
        <f t="array" ref="H256">IF(OR($A256=NERC,WEEKDAY($A256,2)&gt;5),Inputs!$G$25,IF(AND($B256&gt;6,$B256&lt;23),Inputs!$E$25,Inputs!$G$25))</f>
        <v>3.7468266586538461</v>
      </c>
      <c r="I256" s="243">
        <f>Inputs!$B$27</f>
        <v>5.3100000000000001E-2</v>
      </c>
      <c r="J256" s="243">
        <f>Inputs!$B$29</f>
        <v>6.6799999999999998E-2</v>
      </c>
      <c r="K256" s="243">
        <f>Inputs!$B$31</f>
        <v>4.5600000000000002E-2</v>
      </c>
      <c r="L256" s="243">
        <f t="array" ref="L256">IF(OR($A256=NERC,WEEKDAY($A256,2)&gt;5),Inputs!$G$33,IF(AND($B256&gt;6,$B256&lt;23),Inputs!$E$33,Inputs!$G$33))</f>
        <v>2.5890384615384616E-3</v>
      </c>
      <c r="M256" s="246">
        <f t="shared" si="21"/>
        <v>259.52682451923079</v>
      </c>
      <c r="N256" s="249">
        <f t="shared" si="22"/>
        <v>0</v>
      </c>
    </row>
    <row r="257" spans="1:14" x14ac:dyDescent="0.25">
      <c r="A257" s="19">
        <f t="shared" si="24"/>
        <v>41619</v>
      </c>
      <c r="B257" s="7">
        <f t="shared" si="27"/>
        <v>14</v>
      </c>
      <c r="C257" s="237">
        <f>'Energy Summary'!E257</f>
        <v>0</v>
      </c>
      <c r="D257" s="10">
        <f>250</f>
        <v>250</v>
      </c>
      <c r="E257" s="243">
        <f>MISORates!N257</f>
        <v>38.330657202846048</v>
      </c>
      <c r="F257" s="243">
        <f t="array" ref="F257">IF(OR(A257=NERC,WEEKDAY(A257,2)&gt;5),Inputs!$G$21,IF(AND(B257&gt;6,B257&lt;23),Inputs!$E$21,Inputs!$G$21))</f>
        <v>0.51208665865384617</v>
      </c>
      <c r="G257" s="243">
        <f t="array" ref="G257">IF(OR($A257=NERC,WEEKDAY($A257,2)&gt;5),Inputs!$G$23,IF(AND($B257&gt;6,$B257&lt;23),Inputs!$E$23,Inputs!$G$23))</f>
        <v>0.33640990384615388</v>
      </c>
      <c r="H257" s="243">
        <f t="array" ref="H257">IF(OR($A257=NERC,WEEKDAY($A257,2)&gt;5),Inputs!$G$25,IF(AND($B257&gt;6,$B257&lt;23),Inputs!$E$25,Inputs!$G$25))</f>
        <v>3.7468266586538461</v>
      </c>
      <c r="I257" s="243">
        <f>Inputs!$B$27</f>
        <v>5.3100000000000001E-2</v>
      </c>
      <c r="J257" s="243">
        <f>Inputs!$B$29</f>
        <v>6.6799999999999998E-2</v>
      </c>
      <c r="K257" s="243">
        <f>Inputs!$B$31</f>
        <v>4.5600000000000002E-2</v>
      </c>
      <c r="L257" s="243">
        <f t="array" ref="L257">IF(OR($A257=NERC,WEEKDAY($A257,2)&gt;5),Inputs!$G$33,IF(AND($B257&gt;6,$B257&lt;23),Inputs!$E$33,Inputs!$G$33))</f>
        <v>2.5890384615384616E-3</v>
      </c>
      <c r="M257" s="246">
        <f t="shared" si="21"/>
        <v>259.52682451923079</v>
      </c>
      <c r="N257" s="249">
        <f t="shared" si="22"/>
        <v>0</v>
      </c>
    </row>
    <row r="258" spans="1:14" x14ac:dyDescent="0.25">
      <c r="A258" s="19">
        <f t="shared" si="24"/>
        <v>41619</v>
      </c>
      <c r="B258" s="7">
        <f t="shared" si="27"/>
        <v>15</v>
      </c>
      <c r="C258" s="237">
        <f>'Energy Summary'!E258</f>
        <v>0</v>
      </c>
      <c r="D258" s="10">
        <f>250</f>
        <v>250</v>
      </c>
      <c r="E258" s="243">
        <f>MISORates!N258</f>
        <v>32.679090585101044</v>
      </c>
      <c r="F258" s="243">
        <f t="array" ref="F258">IF(OR(A258=NERC,WEEKDAY(A258,2)&gt;5),Inputs!$G$21,IF(AND(B258&gt;6,B258&lt;23),Inputs!$E$21,Inputs!$G$21))</f>
        <v>0.51208665865384617</v>
      </c>
      <c r="G258" s="243">
        <f t="array" ref="G258">IF(OR($A258=NERC,WEEKDAY($A258,2)&gt;5),Inputs!$G$23,IF(AND($B258&gt;6,$B258&lt;23),Inputs!$E$23,Inputs!$G$23))</f>
        <v>0.33640990384615388</v>
      </c>
      <c r="H258" s="243">
        <f t="array" ref="H258">IF(OR($A258=NERC,WEEKDAY($A258,2)&gt;5),Inputs!$G$25,IF(AND($B258&gt;6,$B258&lt;23),Inputs!$E$25,Inputs!$G$25))</f>
        <v>3.7468266586538461</v>
      </c>
      <c r="I258" s="243">
        <f>Inputs!$B$27</f>
        <v>5.3100000000000001E-2</v>
      </c>
      <c r="J258" s="243">
        <f>Inputs!$B$29</f>
        <v>6.6799999999999998E-2</v>
      </c>
      <c r="K258" s="243">
        <f>Inputs!$B$31</f>
        <v>4.5600000000000002E-2</v>
      </c>
      <c r="L258" s="243">
        <f t="array" ref="L258">IF(OR($A258=NERC,WEEKDAY($A258,2)&gt;5),Inputs!$G$33,IF(AND($B258&gt;6,$B258&lt;23),Inputs!$E$33,Inputs!$G$33))</f>
        <v>2.5890384615384616E-3</v>
      </c>
      <c r="M258" s="246">
        <f t="shared" si="21"/>
        <v>259.52682451923079</v>
      </c>
      <c r="N258" s="249">
        <f t="shared" si="22"/>
        <v>0</v>
      </c>
    </row>
    <row r="259" spans="1:14" x14ac:dyDescent="0.25">
      <c r="A259" s="19">
        <f t="shared" si="24"/>
        <v>41619</v>
      </c>
      <c r="B259" s="7">
        <f t="shared" si="27"/>
        <v>16</v>
      </c>
      <c r="C259" s="237">
        <f>'Energy Summary'!E259</f>
        <v>0</v>
      </c>
      <c r="D259" s="10">
        <f>250</f>
        <v>250</v>
      </c>
      <c r="E259" s="243">
        <f>MISORates!N259</f>
        <v>57.711472450030421</v>
      </c>
      <c r="F259" s="243">
        <f t="array" ref="F259">IF(OR(A259=NERC,WEEKDAY(A259,2)&gt;5),Inputs!$G$21,IF(AND(B259&gt;6,B259&lt;23),Inputs!$E$21,Inputs!$G$21))</f>
        <v>0.51208665865384617</v>
      </c>
      <c r="G259" s="243">
        <f t="array" ref="G259">IF(OR($A259=NERC,WEEKDAY($A259,2)&gt;5),Inputs!$G$23,IF(AND($B259&gt;6,$B259&lt;23),Inputs!$E$23,Inputs!$G$23))</f>
        <v>0.33640990384615388</v>
      </c>
      <c r="H259" s="243">
        <f t="array" ref="H259">IF(OR($A259=NERC,WEEKDAY($A259,2)&gt;5),Inputs!$G$25,IF(AND($B259&gt;6,$B259&lt;23),Inputs!$E$25,Inputs!$G$25))</f>
        <v>3.7468266586538461</v>
      </c>
      <c r="I259" s="243">
        <f>Inputs!$B$27</f>
        <v>5.3100000000000001E-2</v>
      </c>
      <c r="J259" s="243">
        <f>Inputs!$B$29</f>
        <v>6.6799999999999998E-2</v>
      </c>
      <c r="K259" s="243">
        <f>Inputs!$B$31</f>
        <v>4.5600000000000002E-2</v>
      </c>
      <c r="L259" s="243">
        <f t="array" ref="L259">IF(OR($A259=NERC,WEEKDAY($A259,2)&gt;5),Inputs!$G$33,IF(AND($B259&gt;6,$B259&lt;23),Inputs!$E$33,Inputs!$G$33))</f>
        <v>2.5890384615384616E-3</v>
      </c>
      <c r="M259" s="246">
        <f t="shared" si="21"/>
        <v>259.52682451923079</v>
      </c>
      <c r="N259" s="249">
        <f t="shared" si="22"/>
        <v>0</v>
      </c>
    </row>
    <row r="260" spans="1:14" x14ac:dyDescent="0.25">
      <c r="A260" s="19">
        <f t="shared" si="24"/>
        <v>41619</v>
      </c>
      <c r="B260" s="7">
        <f t="shared" si="27"/>
        <v>17</v>
      </c>
      <c r="C260" s="237">
        <f>'Energy Summary'!E260</f>
        <v>0</v>
      </c>
      <c r="D260" s="10">
        <f>250</f>
        <v>250</v>
      </c>
      <c r="E260" s="243">
        <f>MISORates!N260</f>
        <v>61.478470555337012</v>
      </c>
      <c r="F260" s="243">
        <f t="array" ref="F260">IF(OR(A260=NERC,WEEKDAY(A260,2)&gt;5),Inputs!$G$21,IF(AND(B260&gt;6,B260&lt;23),Inputs!$E$21,Inputs!$G$21))</f>
        <v>0.51208665865384617</v>
      </c>
      <c r="G260" s="243">
        <f t="array" ref="G260">IF(OR($A260=NERC,WEEKDAY($A260,2)&gt;5),Inputs!$G$23,IF(AND($B260&gt;6,$B260&lt;23),Inputs!$E$23,Inputs!$G$23))</f>
        <v>0.33640990384615388</v>
      </c>
      <c r="H260" s="243">
        <f t="array" ref="H260">IF(OR($A260=NERC,WEEKDAY($A260,2)&gt;5),Inputs!$G$25,IF(AND($B260&gt;6,$B260&lt;23),Inputs!$E$25,Inputs!$G$25))</f>
        <v>3.7468266586538461</v>
      </c>
      <c r="I260" s="243">
        <f>Inputs!$B$27</f>
        <v>5.3100000000000001E-2</v>
      </c>
      <c r="J260" s="243">
        <f>Inputs!$B$29</f>
        <v>6.6799999999999998E-2</v>
      </c>
      <c r="K260" s="243">
        <f>Inputs!$B$31</f>
        <v>4.5600000000000002E-2</v>
      </c>
      <c r="L260" s="243">
        <f t="array" ref="L260">IF(OR($A260=NERC,WEEKDAY($A260,2)&gt;5),Inputs!$G$33,IF(AND($B260&gt;6,$B260&lt;23),Inputs!$E$33,Inputs!$G$33))</f>
        <v>2.5890384615384616E-3</v>
      </c>
      <c r="M260" s="246">
        <f t="shared" si="21"/>
        <v>259.52682451923079</v>
      </c>
      <c r="N260" s="249">
        <f t="shared" si="22"/>
        <v>0</v>
      </c>
    </row>
    <row r="261" spans="1:14" x14ac:dyDescent="0.25">
      <c r="A261" s="19">
        <f t="shared" si="24"/>
        <v>41619</v>
      </c>
      <c r="B261" s="7">
        <f t="shared" si="27"/>
        <v>18</v>
      </c>
      <c r="C261" s="237">
        <f>'Energy Summary'!E261</f>
        <v>0</v>
      </c>
      <c r="D261" s="10">
        <f>250</f>
        <v>250</v>
      </c>
      <c r="E261" s="243">
        <f>MISORates!N261</f>
        <v>59.655937931778503</v>
      </c>
      <c r="F261" s="243">
        <f t="array" ref="F261">IF(OR(A261=NERC,WEEKDAY(A261,2)&gt;5),Inputs!$G$21,IF(AND(B261&gt;6,B261&lt;23),Inputs!$E$21,Inputs!$G$21))</f>
        <v>0.51208665865384617</v>
      </c>
      <c r="G261" s="243">
        <f t="array" ref="G261">IF(OR($A261=NERC,WEEKDAY($A261,2)&gt;5),Inputs!$G$23,IF(AND($B261&gt;6,$B261&lt;23),Inputs!$E$23,Inputs!$G$23))</f>
        <v>0.33640990384615388</v>
      </c>
      <c r="H261" s="243">
        <f t="array" ref="H261">IF(OR($A261=NERC,WEEKDAY($A261,2)&gt;5),Inputs!$G$25,IF(AND($B261&gt;6,$B261&lt;23),Inputs!$E$25,Inputs!$G$25))</f>
        <v>3.7468266586538461</v>
      </c>
      <c r="I261" s="243">
        <f>Inputs!$B$27</f>
        <v>5.3100000000000001E-2</v>
      </c>
      <c r="J261" s="243">
        <f>Inputs!$B$29</f>
        <v>6.6799999999999998E-2</v>
      </c>
      <c r="K261" s="243">
        <f>Inputs!$B$31</f>
        <v>4.5600000000000002E-2</v>
      </c>
      <c r="L261" s="243">
        <f t="array" ref="L261">IF(OR($A261=NERC,WEEKDAY($A261,2)&gt;5),Inputs!$G$33,IF(AND($B261&gt;6,$B261&lt;23),Inputs!$E$33,Inputs!$G$33))</f>
        <v>2.5890384615384616E-3</v>
      </c>
      <c r="M261" s="246">
        <f t="shared" ref="M261:M324" si="28">(MAX(D261,E261)+(SUM(F261:L262)))</f>
        <v>259.52682451923079</v>
      </c>
      <c r="N261" s="249">
        <f t="shared" ref="N261:N324" si="29">C261*M261</f>
        <v>0</v>
      </c>
    </row>
    <row r="262" spans="1:14" x14ac:dyDescent="0.25">
      <c r="A262" s="19">
        <f t="shared" si="24"/>
        <v>41619</v>
      </c>
      <c r="B262" s="7">
        <f t="shared" si="27"/>
        <v>19</v>
      </c>
      <c r="C262" s="237">
        <f>'Energy Summary'!E262</f>
        <v>0</v>
      </c>
      <c r="D262" s="10">
        <f>250</f>
        <v>250</v>
      </c>
      <c r="E262" s="243">
        <f>MISORates!N262</f>
        <v>66.84662486770776</v>
      </c>
      <c r="F262" s="243">
        <f t="array" ref="F262">IF(OR(A262=NERC,WEEKDAY(A262,2)&gt;5),Inputs!$G$21,IF(AND(B262&gt;6,B262&lt;23),Inputs!$E$21,Inputs!$G$21))</f>
        <v>0.51208665865384617</v>
      </c>
      <c r="G262" s="243">
        <f t="array" ref="G262">IF(OR($A262=NERC,WEEKDAY($A262,2)&gt;5),Inputs!$G$23,IF(AND($B262&gt;6,$B262&lt;23),Inputs!$E$23,Inputs!$G$23))</f>
        <v>0.33640990384615388</v>
      </c>
      <c r="H262" s="243">
        <f t="array" ref="H262">IF(OR($A262=NERC,WEEKDAY($A262,2)&gt;5),Inputs!$G$25,IF(AND($B262&gt;6,$B262&lt;23),Inputs!$E$25,Inputs!$G$25))</f>
        <v>3.7468266586538461</v>
      </c>
      <c r="I262" s="243">
        <f>Inputs!$B$27</f>
        <v>5.3100000000000001E-2</v>
      </c>
      <c r="J262" s="243">
        <f>Inputs!$B$29</f>
        <v>6.6799999999999998E-2</v>
      </c>
      <c r="K262" s="243">
        <f>Inputs!$B$31</f>
        <v>4.5600000000000002E-2</v>
      </c>
      <c r="L262" s="243">
        <f t="array" ref="L262">IF(OR($A262=NERC,WEEKDAY($A262,2)&gt;5),Inputs!$G$33,IF(AND($B262&gt;6,$B262&lt;23),Inputs!$E$33,Inputs!$G$33))</f>
        <v>2.5890384615384616E-3</v>
      </c>
      <c r="M262" s="246">
        <f t="shared" si="28"/>
        <v>259.52682451923079</v>
      </c>
      <c r="N262" s="249">
        <f t="shared" si="29"/>
        <v>0</v>
      </c>
    </row>
    <row r="263" spans="1:14" x14ac:dyDescent="0.25">
      <c r="A263" s="19">
        <f t="shared" si="24"/>
        <v>41619</v>
      </c>
      <c r="B263" s="7">
        <f t="shared" si="27"/>
        <v>20</v>
      </c>
      <c r="C263" s="237">
        <f>'Energy Summary'!E263</f>
        <v>0</v>
      </c>
      <c r="D263" s="10">
        <f>250</f>
        <v>250</v>
      </c>
      <c r="E263" s="243">
        <f>MISORates!N263</f>
        <v>44.114052566526318</v>
      </c>
      <c r="F263" s="243">
        <f t="array" ref="F263">IF(OR(A263=NERC,WEEKDAY(A263,2)&gt;5),Inputs!$G$21,IF(AND(B263&gt;6,B263&lt;23),Inputs!$E$21,Inputs!$G$21))</f>
        <v>0.51208665865384617</v>
      </c>
      <c r="G263" s="243">
        <f t="array" ref="G263">IF(OR($A263=NERC,WEEKDAY($A263,2)&gt;5),Inputs!$G$23,IF(AND($B263&gt;6,$B263&lt;23),Inputs!$E$23,Inputs!$G$23))</f>
        <v>0.33640990384615388</v>
      </c>
      <c r="H263" s="243">
        <f t="array" ref="H263">IF(OR($A263=NERC,WEEKDAY($A263,2)&gt;5),Inputs!$G$25,IF(AND($B263&gt;6,$B263&lt;23),Inputs!$E$25,Inputs!$G$25))</f>
        <v>3.7468266586538461</v>
      </c>
      <c r="I263" s="243">
        <f>Inputs!$B$27</f>
        <v>5.3100000000000001E-2</v>
      </c>
      <c r="J263" s="243">
        <f>Inputs!$B$29</f>
        <v>6.6799999999999998E-2</v>
      </c>
      <c r="K263" s="243">
        <f>Inputs!$B$31</f>
        <v>4.5600000000000002E-2</v>
      </c>
      <c r="L263" s="243">
        <f t="array" ref="L263">IF(OR($A263=NERC,WEEKDAY($A263,2)&gt;5),Inputs!$G$33,IF(AND($B263&gt;6,$B263&lt;23),Inputs!$E$33,Inputs!$G$33))</f>
        <v>2.5890384615384616E-3</v>
      </c>
      <c r="M263" s="246">
        <f t="shared" si="28"/>
        <v>259.52682451923079</v>
      </c>
      <c r="N263" s="249">
        <f t="shared" si="29"/>
        <v>0</v>
      </c>
    </row>
    <row r="264" spans="1:14" x14ac:dyDescent="0.25">
      <c r="A264" s="19">
        <f t="shared" si="24"/>
        <v>41619</v>
      </c>
      <c r="B264" s="7">
        <f t="shared" si="27"/>
        <v>21</v>
      </c>
      <c r="C264" s="237">
        <f>'Energy Summary'!E264</f>
        <v>0</v>
      </c>
      <c r="D264" s="10">
        <f>250</f>
        <v>250</v>
      </c>
      <c r="E264" s="243">
        <f>MISORates!N264</f>
        <v>46.821426961211841</v>
      </c>
      <c r="F264" s="243">
        <f t="array" ref="F264">IF(OR(A264=NERC,WEEKDAY(A264,2)&gt;5),Inputs!$G$21,IF(AND(B264&gt;6,B264&lt;23),Inputs!$E$21,Inputs!$G$21))</f>
        <v>0.51208665865384617</v>
      </c>
      <c r="G264" s="243">
        <f t="array" ref="G264">IF(OR($A264=NERC,WEEKDAY($A264,2)&gt;5),Inputs!$G$23,IF(AND($B264&gt;6,$B264&lt;23),Inputs!$E$23,Inputs!$G$23))</f>
        <v>0.33640990384615388</v>
      </c>
      <c r="H264" s="243">
        <f t="array" ref="H264">IF(OR($A264=NERC,WEEKDAY($A264,2)&gt;5),Inputs!$G$25,IF(AND($B264&gt;6,$B264&lt;23),Inputs!$E$25,Inputs!$G$25))</f>
        <v>3.7468266586538461</v>
      </c>
      <c r="I264" s="243">
        <f>Inputs!$B$27</f>
        <v>5.3100000000000001E-2</v>
      </c>
      <c r="J264" s="243">
        <f>Inputs!$B$29</f>
        <v>6.6799999999999998E-2</v>
      </c>
      <c r="K264" s="243">
        <f>Inputs!$B$31</f>
        <v>4.5600000000000002E-2</v>
      </c>
      <c r="L264" s="243">
        <f t="array" ref="L264">IF(OR($A264=NERC,WEEKDAY($A264,2)&gt;5),Inputs!$G$33,IF(AND($B264&gt;6,$B264&lt;23),Inputs!$E$33,Inputs!$G$33))</f>
        <v>2.5890384615384616E-3</v>
      </c>
      <c r="M264" s="246">
        <f t="shared" si="28"/>
        <v>259.52682451923079</v>
      </c>
      <c r="N264" s="249">
        <f t="shared" si="29"/>
        <v>0</v>
      </c>
    </row>
    <row r="265" spans="1:14" x14ac:dyDescent="0.25">
      <c r="A265" s="19">
        <f t="shared" si="24"/>
        <v>41619</v>
      </c>
      <c r="B265" s="7">
        <f t="shared" si="27"/>
        <v>22</v>
      </c>
      <c r="C265" s="237">
        <f>'Energy Summary'!E265</f>
        <v>0</v>
      </c>
      <c r="D265" s="10">
        <f>250</f>
        <v>250</v>
      </c>
      <c r="E265" s="243">
        <f>MISORates!N265</f>
        <v>50.619621452111097</v>
      </c>
      <c r="F265" s="243">
        <f t="array" ref="F265">IF(OR(A265=NERC,WEEKDAY(A265,2)&gt;5),Inputs!$G$21,IF(AND(B265&gt;6,B265&lt;23),Inputs!$E$21,Inputs!$G$21))</f>
        <v>0.51208665865384617</v>
      </c>
      <c r="G265" s="243">
        <f t="array" ref="G265">IF(OR($A265=NERC,WEEKDAY($A265,2)&gt;5),Inputs!$G$23,IF(AND($B265&gt;6,$B265&lt;23),Inputs!$E$23,Inputs!$G$23))</f>
        <v>0.33640990384615388</v>
      </c>
      <c r="H265" s="243">
        <f t="array" ref="H265">IF(OR($A265=NERC,WEEKDAY($A265,2)&gt;5),Inputs!$G$25,IF(AND($B265&gt;6,$B265&lt;23),Inputs!$E$25,Inputs!$G$25))</f>
        <v>3.7468266586538461</v>
      </c>
      <c r="I265" s="243">
        <f>Inputs!$B$27</f>
        <v>5.3100000000000001E-2</v>
      </c>
      <c r="J265" s="243">
        <f>Inputs!$B$29</f>
        <v>6.6799999999999998E-2</v>
      </c>
      <c r="K265" s="243">
        <f>Inputs!$B$31</f>
        <v>4.5600000000000002E-2</v>
      </c>
      <c r="L265" s="243">
        <f t="array" ref="L265">IF(OR($A265=NERC,WEEKDAY($A265,2)&gt;5),Inputs!$G$33,IF(AND($B265&gt;6,$B265&lt;23),Inputs!$E$33,Inputs!$G$33))</f>
        <v>2.5890384615384616E-3</v>
      </c>
      <c r="M265" s="246">
        <f t="shared" si="28"/>
        <v>257.11239570710399</v>
      </c>
      <c r="N265" s="249">
        <f t="shared" si="29"/>
        <v>0</v>
      </c>
    </row>
    <row r="266" spans="1:14" x14ac:dyDescent="0.25">
      <c r="A266" s="19">
        <f t="shared" si="24"/>
        <v>41619</v>
      </c>
      <c r="B266" s="7">
        <f t="shared" si="27"/>
        <v>23</v>
      </c>
      <c r="C266" s="237">
        <f>'Energy Summary'!E266</f>
        <v>0</v>
      </c>
      <c r="D266" s="10">
        <f>250</f>
        <v>250</v>
      </c>
      <c r="E266" s="243">
        <f>MISORates!N266</f>
        <v>38.683994744727606</v>
      </c>
      <c r="F266" s="243">
        <f t="array" ref="F266">IF(OR(A266=NERC,WEEKDAY(A266,2)&gt;5),Inputs!$G$21,IF(AND(B266&gt;6,B266&lt;23),Inputs!$E$21,Inputs!$G$21))</f>
        <v>0.24318270547945203</v>
      </c>
      <c r="G266" s="243">
        <f t="array" ref="G266">IF(OR($A266=NERC,WEEKDAY($A266,2)&gt;5),Inputs!$G$23,IF(AND($B266&gt;6,$B266&lt;23),Inputs!$E$23,Inputs!$G$23))</f>
        <v>0.15975630136986302</v>
      </c>
      <c r="H266" s="243">
        <f t="array" ref="H266">IF(OR($A266=NERC,WEEKDAY($A266,2)&gt;5),Inputs!$G$25,IF(AND($B266&gt;6,$B266&lt;23),Inputs!$E$25,Inputs!$G$25))</f>
        <v>1.7793149429223745</v>
      </c>
      <c r="I266" s="243">
        <f>Inputs!$B$27</f>
        <v>5.3100000000000001E-2</v>
      </c>
      <c r="J266" s="243">
        <f>Inputs!$B$29</f>
        <v>6.6799999999999998E-2</v>
      </c>
      <c r="K266" s="243">
        <f>Inputs!$B$31</f>
        <v>4.5600000000000002E-2</v>
      </c>
      <c r="L266" s="243">
        <f t="array" ref="L266">IF(OR($A266=NERC,WEEKDAY($A266,2)&gt;5),Inputs!$G$33,IF(AND($B266&gt;6,$B266&lt;23),Inputs!$E$33,Inputs!$G$33))</f>
        <v>1.2294977168949772E-3</v>
      </c>
      <c r="M266" s="246">
        <f t="shared" si="28"/>
        <v>254.69796689497716</v>
      </c>
      <c r="N266" s="249">
        <f t="shared" si="29"/>
        <v>0</v>
      </c>
    </row>
    <row r="267" spans="1:14" x14ac:dyDescent="0.25">
      <c r="A267" s="238">
        <f t="shared" si="24"/>
        <v>41619</v>
      </c>
      <c r="B267" s="239">
        <f t="shared" si="27"/>
        <v>24</v>
      </c>
      <c r="C267" s="237">
        <f>'Energy Summary'!E267</f>
        <v>0</v>
      </c>
      <c r="D267" s="10">
        <f>250</f>
        <v>250</v>
      </c>
      <c r="E267" s="243">
        <f>MISORates!N267</f>
        <v>33.244122202371067</v>
      </c>
      <c r="F267" s="243">
        <f t="array" ref="F267">IF(OR(A267=NERC,WEEKDAY(A267,2)&gt;5),Inputs!$G$21,IF(AND(B267&gt;6,B267&lt;23),Inputs!$E$21,Inputs!$G$21))</f>
        <v>0.24318270547945203</v>
      </c>
      <c r="G267" s="243">
        <f t="array" ref="G267">IF(OR($A267=NERC,WEEKDAY($A267,2)&gt;5),Inputs!$G$23,IF(AND($B267&gt;6,$B267&lt;23),Inputs!$E$23,Inputs!$G$23))</f>
        <v>0.15975630136986302</v>
      </c>
      <c r="H267" s="243">
        <f t="array" ref="H267">IF(OR($A267=NERC,WEEKDAY($A267,2)&gt;5),Inputs!$G$25,IF(AND($B267&gt;6,$B267&lt;23),Inputs!$E$25,Inputs!$G$25))</f>
        <v>1.7793149429223745</v>
      </c>
      <c r="I267" s="243">
        <f>Inputs!$B$27</f>
        <v>5.3100000000000001E-2</v>
      </c>
      <c r="J267" s="243">
        <f>Inputs!$B$29</f>
        <v>6.6799999999999998E-2</v>
      </c>
      <c r="K267" s="243">
        <f>Inputs!$B$31</f>
        <v>4.5600000000000002E-2</v>
      </c>
      <c r="L267" s="243">
        <f t="array" ref="L267">IF(OR($A267=NERC,WEEKDAY($A267,2)&gt;5),Inputs!$G$33,IF(AND($B267&gt;6,$B267&lt;23),Inputs!$E$33,Inputs!$G$33))</f>
        <v>1.2294977168949772E-3</v>
      </c>
      <c r="M267" s="246">
        <f t="shared" si="28"/>
        <v>254.69796689497716</v>
      </c>
      <c r="N267" s="250">
        <f t="shared" si="29"/>
        <v>0</v>
      </c>
    </row>
    <row r="268" spans="1:14" x14ac:dyDescent="0.25">
      <c r="A268" s="19">
        <f t="shared" si="24"/>
        <v>41620</v>
      </c>
      <c r="B268" s="7">
        <f t="shared" si="27"/>
        <v>1</v>
      </c>
      <c r="C268" s="237">
        <f>'Energy Summary'!E268</f>
        <v>0</v>
      </c>
      <c r="D268" s="10">
        <f>250</f>
        <v>250</v>
      </c>
      <c r="E268" s="243">
        <f>MISORates!N268</f>
        <v>31.897193074050666</v>
      </c>
      <c r="F268" s="243">
        <f t="array" ref="F268">IF(OR(A268=NERC,WEEKDAY(A268,2)&gt;5),Inputs!$G$21,IF(AND(B268&gt;6,B268&lt;23),Inputs!$E$21,Inputs!$G$21))</f>
        <v>0.24318270547945203</v>
      </c>
      <c r="G268" s="243">
        <f t="array" ref="G268">IF(OR($A268=NERC,WEEKDAY($A268,2)&gt;5),Inputs!$G$23,IF(AND($B268&gt;6,$B268&lt;23),Inputs!$E$23,Inputs!$G$23))</f>
        <v>0.15975630136986302</v>
      </c>
      <c r="H268" s="243">
        <f t="array" ref="H268">IF(OR($A268=NERC,WEEKDAY($A268,2)&gt;5),Inputs!$G$25,IF(AND($B268&gt;6,$B268&lt;23),Inputs!$E$25,Inputs!$G$25))</f>
        <v>1.7793149429223745</v>
      </c>
      <c r="I268" s="243">
        <f>Inputs!$B$27</f>
        <v>5.3100000000000001E-2</v>
      </c>
      <c r="J268" s="243">
        <f>Inputs!$B$29</f>
        <v>6.6799999999999998E-2</v>
      </c>
      <c r="K268" s="243">
        <f>Inputs!$B$31</f>
        <v>4.5600000000000002E-2</v>
      </c>
      <c r="L268" s="243">
        <f t="array" ref="L268">IF(OR($A268=NERC,WEEKDAY($A268,2)&gt;5),Inputs!$G$33,IF(AND($B268&gt;6,$B268&lt;23),Inputs!$E$33,Inputs!$G$33))</f>
        <v>1.2294977168949772E-3</v>
      </c>
      <c r="M268" s="246">
        <f t="shared" si="28"/>
        <v>254.69796689497716</v>
      </c>
      <c r="N268" s="249">
        <f t="shared" si="29"/>
        <v>0</v>
      </c>
    </row>
    <row r="269" spans="1:14" x14ac:dyDescent="0.25">
      <c r="A269" s="19">
        <f t="shared" si="24"/>
        <v>41620</v>
      </c>
      <c r="B269" s="7">
        <f t="shared" ref="B269:B284" si="30">B245</f>
        <v>2</v>
      </c>
      <c r="C269" s="237">
        <f>'Energy Summary'!E269</f>
        <v>0</v>
      </c>
      <c r="D269" s="10">
        <f>250</f>
        <v>250</v>
      </c>
      <c r="E269" s="243">
        <f>MISORates!N269</f>
        <v>32.834853801890731</v>
      </c>
      <c r="F269" s="243">
        <f t="array" ref="F269">IF(OR(A269=NERC,WEEKDAY(A269,2)&gt;5),Inputs!$G$21,IF(AND(B269&gt;6,B269&lt;23),Inputs!$E$21,Inputs!$G$21))</f>
        <v>0.24318270547945203</v>
      </c>
      <c r="G269" s="243">
        <f t="array" ref="G269">IF(OR($A269=NERC,WEEKDAY($A269,2)&gt;5),Inputs!$G$23,IF(AND($B269&gt;6,$B269&lt;23),Inputs!$E$23,Inputs!$G$23))</f>
        <v>0.15975630136986302</v>
      </c>
      <c r="H269" s="243">
        <f t="array" ref="H269">IF(OR($A269=NERC,WEEKDAY($A269,2)&gt;5),Inputs!$G$25,IF(AND($B269&gt;6,$B269&lt;23),Inputs!$E$25,Inputs!$G$25))</f>
        <v>1.7793149429223745</v>
      </c>
      <c r="I269" s="243">
        <f>Inputs!$B$27</f>
        <v>5.3100000000000001E-2</v>
      </c>
      <c r="J269" s="243">
        <f>Inputs!$B$29</f>
        <v>6.6799999999999998E-2</v>
      </c>
      <c r="K269" s="243">
        <f>Inputs!$B$31</f>
        <v>4.5600000000000002E-2</v>
      </c>
      <c r="L269" s="243">
        <f t="array" ref="L269">IF(OR($A269=NERC,WEEKDAY($A269,2)&gt;5),Inputs!$G$33,IF(AND($B269&gt;6,$B269&lt;23),Inputs!$E$33,Inputs!$G$33))</f>
        <v>1.2294977168949772E-3</v>
      </c>
      <c r="M269" s="246">
        <f t="shared" si="28"/>
        <v>254.69796689497716</v>
      </c>
      <c r="N269" s="249">
        <f t="shared" si="29"/>
        <v>0</v>
      </c>
    </row>
    <row r="270" spans="1:14" x14ac:dyDescent="0.25">
      <c r="A270" s="19">
        <f t="shared" si="24"/>
        <v>41620</v>
      </c>
      <c r="B270" s="7">
        <f t="shared" si="30"/>
        <v>3</v>
      </c>
      <c r="C270" s="237">
        <f>'Energy Summary'!E270</f>
        <v>0</v>
      </c>
      <c r="D270" s="10">
        <f>250</f>
        <v>250</v>
      </c>
      <c r="E270" s="243">
        <f>MISORates!N270</f>
        <v>32.552813481809174</v>
      </c>
      <c r="F270" s="243">
        <f t="array" ref="F270">IF(OR(A270=NERC,WEEKDAY(A270,2)&gt;5),Inputs!$G$21,IF(AND(B270&gt;6,B270&lt;23),Inputs!$E$21,Inputs!$G$21))</f>
        <v>0.24318270547945203</v>
      </c>
      <c r="G270" s="243">
        <f t="array" ref="G270">IF(OR($A270=NERC,WEEKDAY($A270,2)&gt;5),Inputs!$G$23,IF(AND($B270&gt;6,$B270&lt;23),Inputs!$E$23,Inputs!$G$23))</f>
        <v>0.15975630136986302</v>
      </c>
      <c r="H270" s="243">
        <f t="array" ref="H270">IF(OR($A270=NERC,WEEKDAY($A270,2)&gt;5),Inputs!$G$25,IF(AND($B270&gt;6,$B270&lt;23),Inputs!$E$25,Inputs!$G$25))</f>
        <v>1.7793149429223745</v>
      </c>
      <c r="I270" s="243">
        <f>Inputs!$B$27</f>
        <v>5.3100000000000001E-2</v>
      </c>
      <c r="J270" s="243">
        <f>Inputs!$B$29</f>
        <v>6.6799999999999998E-2</v>
      </c>
      <c r="K270" s="243">
        <f>Inputs!$B$31</f>
        <v>4.5600000000000002E-2</v>
      </c>
      <c r="L270" s="243">
        <f t="array" ref="L270">IF(OR($A270=NERC,WEEKDAY($A270,2)&gt;5),Inputs!$G$33,IF(AND($B270&gt;6,$B270&lt;23),Inputs!$E$33,Inputs!$G$33))</f>
        <v>1.2294977168949772E-3</v>
      </c>
      <c r="M270" s="246">
        <f t="shared" si="28"/>
        <v>254.69796689497716</v>
      </c>
      <c r="N270" s="249">
        <f t="shared" si="29"/>
        <v>0</v>
      </c>
    </row>
    <row r="271" spans="1:14" x14ac:dyDescent="0.25">
      <c r="A271" s="19">
        <f t="shared" si="24"/>
        <v>41620</v>
      </c>
      <c r="B271" s="7">
        <f t="shared" si="30"/>
        <v>4</v>
      </c>
      <c r="C271" s="237">
        <f>'Energy Summary'!E271</f>
        <v>0</v>
      </c>
      <c r="D271" s="10">
        <f>250</f>
        <v>250</v>
      </c>
      <c r="E271" s="243">
        <f>MISORates!N271</f>
        <v>36.940618789184498</v>
      </c>
      <c r="F271" s="243">
        <f t="array" ref="F271">IF(OR(A271=NERC,WEEKDAY(A271,2)&gt;5),Inputs!$G$21,IF(AND(B271&gt;6,B271&lt;23),Inputs!$E$21,Inputs!$G$21))</f>
        <v>0.24318270547945203</v>
      </c>
      <c r="G271" s="243">
        <f t="array" ref="G271">IF(OR($A271=NERC,WEEKDAY($A271,2)&gt;5),Inputs!$G$23,IF(AND($B271&gt;6,$B271&lt;23),Inputs!$E$23,Inputs!$G$23))</f>
        <v>0.15975630136986302</v>
      </c>
      <c r="H271" s="243">
        <f t="array" ref="H271">IF(OR($A271=NERC,WEEKDAY($A271,2)&gt;5),Inputs!$G$25,IF(AND($B271&gt;6,$B271&lt;23),Inputs!$E$25,Inputs!$G$25))</f>
        <v>1.7793149429223745</v>
      </c>
      <c r="I271" s="243">
        <f>Inputs!$B$27</f>
        <v>5.3100000000000001E-2</v>
      </c>
      <c r="J271" s="243">
        <f>Inputs!$B$29</f>
        <v>6.6799999999999998E-2</v>
      </c>
      <c r="K271" s="243">
        <f>Inputs!$B$31</f>
        <v>4.5600000000000002E-2</v>
      </c>
      <c r="L271" s="243">
        <f t="array" ref="L271">IF(OR($A271=NERC,WEEKDAY($A271,2)&gt;5),Inputs!$G$33,IF(AND($B271&gt;6,$B271&lt;23),Inputs!$E$33,Inputs!$G$33))</f>
        <v>1.2294977168949772E-3</v>
      </c>
      <c r="M271" s="246">
        <f t="shared" si="28"/>
        <v>254.69796689497716</v>
      </c>
      <c r="N271" s="249">
        <f t="shared" si="29"/>
        <v>0</v>
      </c>
    </row>
    <row r="272" spans="1:14" x14ac:dyDescent="0.25">
      <c r="A272" s="19">
        <f t="shared" si="24"/>
        <v>41620</v>
      </c>
      <c r="B272" s="7">
        <f t="shared" si="30"/>
        <v>5</v>
      </c>
      <c r="C272" s="237">
        <f>'Energy Summary'!E272</f>
        <v>0</v>
      </c>
      <c r="D272" s="10">
        <f>250</f>
        <v>250</v>
      </c>
      <c r="E272" s="243">
        <f>MISORates!N272</f>
        <v>47.763093954049772</v>
      </c>
      <c r="F272" s="243">
        <f t="array" ref="F272">IF(OR(A272=NERC,WEEKDAY(A272,2)&gt;5),Inputs!$G$21,IF(AND(B272&gt;6,B272&lt;23),Inputs!$E$21,Inputs!$G$21))</f>
        <v>0.24318270547945203</v>
      </c>
      <c r="G272" s="243">
        <f t="array" ref="G272">IF(OR($A272=NERC,WEEKDAY($A272,2)&gt;5),Inputs!$G$23,IF(AND($B272&gt;6,$B272&lt;23),Inputs!$E$23,Inputs!$G$23))</f>
        <v>0.15975630136986302</v>
      </c>
      <c r="H272" s="243">
        <f t="array" ref="H272">IF(OR($A272=NERC,WEEKDAY($A272,2)&gt;5),Inputs!$G$25,IF(AND($B272&gt;6,$B272&lt;23),Inputs!$E$25,Inputs!$G$25))</f>
        <v>1.7793149429223745</v>
      </c>
      <c r="I272" s="243">
        <f>Inputs!$B$27</f>
        <v>5.3100000000000001E-2</v>
      </c>
      <c r="J272" s="243">
        <f>Inputs!$B$29</f>
        <v>6.6799999999999998E-2</v>
      </c>
      <c r="K272" s="243">
        <f>Inputs!$B$31</f>
        <v>4.5600000000000002E-2</v>
      </c>
      <c r="L272" s="243">
        <f t="array" ref="L272">IF(OR($A272=NERC,WEEKDAY($A272,2)&gt;5),Inputs!$G$33,IF(AND($B272&gt;6,$B272&lt;23),Inputs!$E$33,Inputs!$G$33))</f>
        <v>1.2294977168949772E-3</v>
      </c>
      <c r="M272" s="246">
        <f t="shared" si="28"/>
        <v>254.69796689497716</v>
      </c>
      <c r="N272" s="249">
        <f t="shared" si="29"/>
        <v>0</v>
      </c>
    </row>
    <row r="273" spans="1:14" x14ac:dyDescent="0.25">
      <c r="A273" s="19">
        <f t="shared" si="24"/>
        <v>41620</v>
      </c>
      <c r="B273" s="7">
        <f t="shared" si="30"/>
        <v>6</v>
      </c>
      <c r="C273" s="237">
        <f>'Energy Summary'!E273</f>
        <v>0</v>
      </c>
      <c r="D273" s="10">
        <f>250</f>
        <v>250</v>
      </c>
      <c r="E273" s="243">
        <f>MISORates!N273</f>
        <v>58.265227817060698</v>
      </c>
      <c r="F273" s="243">
        <f t="array" ref="F273">IF(OR(A273=NERC,WEEKDAY(A273,2)&gt;5),Inputs!$G$21,IF(AND(B273&gt;6,B273&lt;23),Inputs!$E$21,Inputs!$G$21))</f>
        <v>0.24318270547945203</v>
      </c>
      <c r="G273" s="243">
        <f t="array" ref="G273">IF(OR($A273=NERC,WEEKDAY($A273,2)&gt;5),Inputs!$G$23,IF(AND($B273&gt;6,$B273&lt;23),Inputs!$E$23,Inputs!$G$23))</f>
        <v>0.15975630136986302</v>
      </c>
      <c r="H273" s="243">
        <f t="array" ref="H273">IF(OR($A273=NERC,WEEKDAY($A273,2)&gt;5),Inputs!$G$25,IF(AND($B273&gt;6,$B273&lt;23),Inputs!$E$25,Inputs!$G$25))</f>
        <v>1.7793149429223745</v>
      </c>
      <c r="I273" s="243">
        <f>Inputs!$B$27</f>
        <v>5.3100000000000001E-2</v>
      </c>
      <c r="J273" s="243">
        <f>Inputs!$B$29</f>
        <v>6.6799999999999998E-2</v>
      </c>
      <c r="K273" s="243">
        <f>Inputs!$B$31</f>
        <v>4.5600000000000002E-2</v>
      </c>
      <c r="L273" s="243">
        <f t="array" ref="L273">IF(OR($A273=NERC,WEEKDAY($A273,2)&gt;5),Inputs!$G$33,IF(AND($B273&gt;6,$B273&lt;23),Inputs!$E$33,Inputs!$G$33))</f>
        <v>1.2294977168949772E-3</v>
      </c>
      <c r="M273" s="246">
        <f t="shared" si="28"/>
        <v>257.11239570710399</v>
      </c>
      <c r="N273" s="249">
        <f t="shared" si="29"/>
        <v>0</v>
      </c>
    </row>
    <row r="274" spans="1:14" x14ac:dyDescent="0.25">
      <c r="A274" s="19">
        <f t="shared" si="24"/>
        <v>41620</v>
      </c>
      <c r="B274" s="7">
        <f t="shared" si="30"/>
        <v>7</v>
      </c>
      <c r="C274" s="237">
        <f>'Energy Summary'!E274</f>
        <v>0</v>
      </c>
      <c r="D274" s="10">
        <f>250</f>
        <v>250</v>
      </c>
      <c r="E274" s="243">
        <f>MISORates!N274</f>
        <v>60.174368528245637</v>
      </c>
      <c r="F274" s="243">
        <f t="array" ref="F274">IF(OR(A274=NERC,WEEKDAY(A274,2)&gt;5),Inputs!$G$21,IF(AND(B274&gt;6,B274&lt;23),Inputs!$E$21,Inputs!$G$21))</f>
        <v>0.51208665865384617</v>
      </c>
      <c r="G274" s="243">
        <f t="array" ref="G274">IF(OR($A274=NERC,WEEKDAY($A274,2)&gt;5),Inputs!$G$23,IF(AND($B274&gt;6,$B274&lt;23),Inputs!$E$23,Inputs!$G$23))</f>
        <v>0.33640990384615388</v>
      </c>
      <c r="H274" s="243">
        <f t="array" ref="H274">IF(OR($A274=NERC,WEEKDAY($A274,2)&gt;5),Inputs!$G$25,IF(AND($B274&gt;6,$B274&lt;23),Inputs!$E$25,Inputs!$G$25))</f>
        <v>3.7468266586538461</v>
      </c>
      <c r="I274" s="243">
        <f>Inputs!$B$27</f>
        <v>5.3100000000000001E-2</v>
      </c>
      <c r="J274" s="243">
        <f>Inputs!$B$29</f>
        <v>6.6799999999999998E-2</v>
      </c>
      <c r="K274" s="243">
        <f>Inputs!$B$31</f>
        <v>4.5600000000000002E-2</v>
      </c>
      <c r="L274" s="243">
        <f t="array" ref="L274">IF(OR($A274=NERC,WEEKDAY($A274,2)&gt;5),Inputs!$G$33,IF(AND($B274&gt;6,$B274&lt;23),Inputs!$E$33,Inputs!$G$33))</f>
        <v>2.5890384615384616E-3</v>
      </c>
      <c r="M274" s="246">
        <f t="shared" si="28"/>
        <v>259.52682451923079</v>
      </c>
      <c r="N274" s="249">
        <f t="shared" si="29"/>
        <v>0</v>
      </c>
    </row>
    <row r="275" spans="1:14" x14ac:dyDescent="0.25">
      <c r="A275" s="19">
        <f t="shared" si="24"/>
        <v>41620</v>
      </c>
      <c r="B275" s="7">
        <f t="shared" si="30"/>
        <v>8</v>
      </c>
      <c r="C275" s="237">
        <f>'Energy Summary'!E275</f>
        <v>0</v>
      </c>
      <c r="D275" s="10">
        <f>250</f>
        <v>250</v>
      </c>
      <c r="E275" s="243">
        <f>MISORates!N275</f>
        <v>80.731260007732288</v>
      </c>
      <c r="F275" s="243">
        <f t="array" ref="F275">IF(OR(A275=NERC,WEEKDAY(A275,2)&gt;5),Inputs!$G$21,IF(AND(B275&gt;6,B275&lt;23),Inputs!$E$21,Inputs!$G$21))</f>
        <v>0.51208665865384617</v>
      </c>
      <c r="G275" s="243">
        <f t="array" ref="G275">IF(OR($A275=NERC,WEEKDAY($A275,2)&gt;5),Inputs!$G$23,IF(AND($B275&gt;6,$B275&lt;23),Inputs!$E$23,Inputs!$G$23))</f>
        <v>0.33640990384615388</v>
      </c>
      <c r="H275" s="243">
        <f t="array" ref="H275">IF(OR($A275=NERC,WEEKDAY($A275,2)&gt;5),Inputs!$G$25,IF(AND($B275&gt;6,$B275&lt;23),Inputs!$E$25,Inputs!$G$25))</f>
        <v>3.7468266586538461</v>
      </c>
      <c r="I275" s="243">
        <f>Inputs!$B$27</f>
        <v>5.3100000000000001E-2</v>
      </c>
      <c r="J275" s="243">
        <f>Inputs!$B$29</f>
        <v>6.6799999999999998E-2</v>
      </c>
      <c r="K275" s="243">
        <f>Inputs!$B$31</f>
        <v>4.5600000000000002E-2</v>
      </c>
      <c r="L275" s="243">
        <f t="array" ref="L275">IF(OR($A275=NERC,WEEKDAY($A275,2)&gt;5),Inputs!$G$33,IF(AND($B275&gt;6,$B275&lt;23),Inputs!$E$33,Inputs!$G$33))</f>
        <v>2.5890384615384616E-3</v>
      </c>
      <c r="M275" s="246">
        <f t="shared" si="28"/>
        <v>259.52682451923079</v>
      </c>
      <c r="N275" s="249">
        <f t="shared" si="29"/>
        <v>0</v>
      </c>
    </row>
    <row r="276" spans="1:14" x14ac:dyDescent="0.25">
      <c r="A276" s="19">
        <f t="shared" si="24"/>
        <v>41620</v>
      </c>
      <c r="B276" s="7">
        <f t="shared" si="30"/>
        <v>9</v>
      </c>
      <c r="C276" s="237">
        <f>'Energy Summary'!E276</f>
        <v>0</v>
      </c>
      <c r="D276" s="10">
        <f>250</f>
        <v>250</v>
      </c>
      <c r="E276" s="243">
        <f>MISORates!N276</f>
        <v>79.914098873951502</v>
      </c>
      <c r="F276" s="243">
        <f t="array" ref="F276">IF(OR(A276=NERC,WEEKDAY(A276,2)&gt;5),Inputs!$G$21,IF(AND(B276&gt;6,B276&lt;23),Inputs!$E$21,Inputs!$G$21))</f>
        <v>0.51208665865384617</v>
      </c>
      <c r="G276" s="243">
        <f t="array" ref="G276">IF(OR($A276=NERC,WEEKDAY($A276,2)&gt;5),Inputs!$G$23,IF(AND($B276&gt;6,$B276&lt;23),Inputs!$E$23,Inputs!$G$23))</f>
        <v>0.33640990384615388</v>
      </c>
      <c r="H276" s="243">
        <f t="array" ref="H276">IF(OR($A276=NERC,WEEKDAY($A276,2)&gt;5),Inputs!$G$25,IF(AND($B276&gt;6,$B276&lt;23),Inputs!$E$25,Inputs!$G$25))</f>
        <v>3.7468266586538461</v>
      </c>
      <c r="I276" s="243">
        <f>Inputs!$B$27</f>
        <v>5.3100000000000001E-2</v>
      </c>
      <c r="J276" s="243">
        <f>Inputs!$B$29</f>
        <v>6.6799999999999998E-2</v>
      </c>
      <c r="K276" s="243">
        <f>Inputs!$B$31</f>
        <v>4.5600000000000002E-2</v>
      </c>
      <c r="L276" s="243">
        <f t="array" ref="L276">IF(OR($A276=NERC,WEEKDAY($A276,2)&gt;5),Inputs!$G$33,IF(AND($B276&gt;6,$B276&lt;23),Inputs!$E$33,Inputs!$G$33))</f>
        <v>2.5890384615384616E-3</v>
      </c>
      <c r="M276" s="246">
        <f t="shared" si="28"/>
        <v>259.52682451923079</v>
      </c>
      <c r="N276" s="249">
        <f t="shared" si="29"/>
        <v>0</v>
      </c>
    </row>
    <row r="277" spans="1:14" x14ac:dyDescent="0.25">
      <c r="A277" s="19">
        <f t="shared" si="24"/>
        <v>41620</v>
      </c>
      <c r="B277" s="7">
        <f t="shared" si="30"/>
        <v>10</v>
      </c>
      <c r="C277" s="237">
        <f>'Energy Summary'!E277</f>
        <v>0</v>
      </c>
      <c r="D277" s="10">
        <f>250</f>
        <v>250</v>
      </c>
      <c r="E277" s="243">
        <f>MISORates!N277</f>
        <v>61.840788021973147</v>
      </c>
      <c r="F277" s="243">
        <f t="array" ref="F277">IF(OR(A277=NERC,WEEKDAY(A277,2)&gt;5),Inputs!$G$21,IF(AND(B277&gt;6,B277&lt;23),Inputs!$E$21,Inputs!$G$21))</f>
        <v>0.51208665865384617</v>
      </c>
      <c r="G277" s="243">
        <f t="array" ref="G277">IF(OR($A277=NERC,WEEKDAY($A277,2)&gt;5),Inputs!$G$23,IF(AND($B277&gt;6,$B277&lt;23),Inputs!$E$23,Inputs!$G$23))</f>
        <v>0.33640990384615388</v>
      </c>
      <c r="H277" s="243">
        <f t="array" ref="H277">IF(OR($A277=NERC,WEEKDAY($A277,2)&gt;5),Inputs!$G$25,IF(AND($B277&gt;6,$B277&lt;23),Inputs!$E$25,Inputs!$G$25))</f>
        <v>3.7468266586538461</v>
      </c>
      <c r="I277" s="243">
        <f>Inputs!$B$27</f>
        <v>5.3100000000000001E-2</v>
      </c>
      <c r="J277" s="243">
        <f>Inputs!$B$29</f>
        <v>6.6799999999999998E-2</v>
      </c>
      <c r="K277" s="243">
        <f>Inputs!$B$31</f>
        <v>4.5600000000000002E-2</v>
      </c>
      <c r="L277" s="243">
        <f t="array" ref="L277">IF(OR($A277=NERC,WEEKDAY($A277,2)&gt;5),Inputs!$G$33,IF(AND($B277&gt;6,$B277&lt;23),Inputs!$E$33,Inputs!$G$33))</f>
        <v>2.5890384615384616E-3</v>
      </c>
      <c r="M277" s="246">
        <f t="shared" si="28"/>
        <v>259.52682451923079</v>
      </c>
      <c r="N277" s="249">
        <f t="shared" si="29"/>
        <v>0</v>
      </c>
    </row>
    <row r="278" spans="1:14" x14ac:dyDescent="0.25">
      <c r="A278" s="19">
        <f t="shared" si="24"/>
        <v>41620</v>
      </c>
      <c r="B278" s="7">
        <f t="shared" si="30"/>
        <v>11</v>
      </c>
      <c r="C278" s="237">
        <f>'Energy Summary'!E278</f>
        <v>0</v>
      </c>
      <c r="D278" s="10">
        <f>250</f>
        <v>250</v>
      </c>
      <c r="E278" s="243">
        <f>MISORates!N278</f>
        <v>95.473423029467213</v>
      </c>
      <c r="F278" s="243">
        <f t="array" ref="F278">IF(OR(A278=NERC,WEEKDAY(A278,2)&gt;5),Inputs!$G$21,IF(AND(B278&gt;6,B278&lt;23),Inputs!$E$21,Inputs!$G$21))</f>
        <v>0.51208665865384617</v>
      </c>
      <c r="G278" s="243">
        <f t="array" ref="G278">IF(OR($A278=NERC,WEEKDAY($A278,2)&gt;5),Inputs!$G$23,IF(AND($B278&gt;6,$B278&lt;23),Inputs!$E$23,Inputs!$G$23))</f>
        <v>0.33640990384615388</v>
      </c>
      <c r="H278" s="243">
        <f t="array" ref="H278">IF(OR($A278=NERC,WEEKDAY($A278,2)&gt;5),Inputs!$G$25,IF(AND($B278&gt;6,$B278&lt;23),Inputs!$E$25,Inputs!$G$25))</f>
        <v>3.7468266586538461</v>
      </c>
      <c r="I278" s="243">
        <f>Inputs!$B$27</f>
        <v>5.3100000000000001E-2</v>
      </c>
      <c r="J278" s="243">
        <f>Inputs!$B$29</f>
        <v>6.6799999999999998E-2</v>
      </c>
      <c r="K278" s="243">
        <f>Inputs!$B$31</f>
        <v>4.5600000000000002E-2</v>
      </c>
      <c r="L278" s="243">
        <f t="array" ref="L278">IF(OR($A278=NERC,WEEKDAY($A278,2)&gt;5),Inputs!$G$33,IF(AND($B278&gt;6,$B278&lt;23),Inputs!$E$33,Inputs!$G$33))</f>
        <v>2.5890384615384616E-3</v>
      </c>
      <c r="M278" s="246">
        <f t="shared" si="28"/>
        <v>259.52682451923079</v>
      </c>
      <c r="N278" s="249">
        <f t="shared" si="29"/>
        <v>0</v>
      </c>
    </row>
    <row r="279" spans="1:14" x14ac:dyDescent="0.25">
      <c r="A279" s="19">
        <f t="shared" si="24"/>
        <v>41620</v>
      </c>
      <c r="B279" s="7">
        <f t="shared" si="30"/>
        <v>12</v>
      </c>
      <c r="C279" s="237">
        <f>'Energy Summary'!E279</f>
        <v>0</v>
      </c>
      <c r="D279" s="10">
        <f>250</f>
        <v>250</v>
      </c>
      <c r="E279" s="243">
        <f>MISORates!N279</f>
        <v>58.241377877255623</v>
      </c>
      <c r="F279" s="243">
        <f t="array" ref="F279">IF(OR(A279=NERC,WEEKDAY(A279,2)&gt;5),Inputs!$G$21,IF(AND(B279&gt;6,B279&lt;23),Inputs!$E$21,Inputs!$G$21))</f>
        <v>0.51208665865384617</v>
      </c>
      <c r="G279" s="243">
        <f t="array" ref="G279">IF(OR($A279=NERC,WEEKDAY($A279,2)&gt;5),Inputs!$G$23,IF(AND($B279&gt;6,$B279&lt;23),Inputs!$E$23,Inputs!$G$23))</f>
        <v>0.33640990384615388</v>
      </c>
      <c r="H279" s="243">
        <f t="array" ref="H279">IF(OR($A279=NERC,WEEKDAY($A279,2)&gt;5),Inputs!$G$25,IF(AND($B279&gt;6,$B279&lt;23),Inputs!$E$25,Inputs!$G$25))</f>
        <v>3.7468266586538461</v>
      </c>
      <c r="I279" s="243">
        <f>Inputs!$B$27</f>
        <v>5.3100000000000001E-2</v>
      </c>
      <c r="J279" s="243">
        <f>Inputs!$B$29</f>
        <v>6.6799999999999998E-2</v>
      </c>
      <c r="K279" s="243">
        <f>Inputs!$B$31</f>
        <v>4.5600000000000002E-2</v>
      </c>
      <c r="L279" s="243">
        <f t="array" ref="L279">IF(OR($A279=NERC,WEEKDAY($A279,2)&gt;5),Inputs!$G$33,IF(AND($B279&gt;6,$B279&lt;23),Inputs!$E$33,Inputs!$G$33))</f>
        <v>2.5890384615384616E-3</v>
      </c>
      <c r="M279" s="246">
        <f t="shared" si="28"/>
        <v>259.52682451923079</v>
      </c>
      <c r="N279" s="249">
        <f t="shared" si="29"/>
        <v>0</v>
      </c>
    </row>
    <row r="280" spans="1:14" x14ac:dyDescent="0.25">
      <c r="A280" s="19">
        <f t="shared" si="24"/>
        <v>41620</v>
      </c>
      <c r="B280" s="7">
        <f t="shared" si="30"/>
        <v>13</v>
      </c>
      <c r="C280" s="237">
        <f>'Energy Summary'!E280</f>
        <v>0</v>
      </c>
      <c r="D280" s="10">
        <f>250</f>
        <v>250</v>
      </c>
      <c r="E280" s="243">
        <f>MISORates!N280</f>
        <v>55.358820754058662</v>
      </c>
      <c r="F280" s="243">
        <f t="array" ref="F280">IF(OR(A280=NERC,WEEKDAY(A280,2)&gt;5),Inputs!$G$21,IF(AND(B280&gt;6,B280&lt;23),Inputs!$E$21,Inputs!$G$21))</f>
        <v>0.51208665865384617</v>
      </c>
      <c r="G280" s="243">
        <f t="array" ref="G280">IF(OR($A280=NERC,WEEKDAY($A280,2)&gt;5),Inputs!$G$23,IF(AND($B280&gt;6,$B280&lt;23),Inputs!$E$23,Inputs!$G$23))</f>
        <v>0.33640990384615388</v>
      </c>
      <c r="H280" s="243">
        <f t="array" ref="H280">IF(OR($A280=NERC,WEEKDAY($A280,2)&gt;5),Inputs!$G$25,IF(AND($B280&gt;6,$B280&lt;23),Inputs!$E$25,Inputs!$G$25))</f>
        <v>3.7468266586538461</v>
      </c>
      <c r="I280" s="243">
        <f>Inputs!$B$27</f>
        <v>5.3100000000000001E-2</v>
      </c>
      <c r="J280" s="243">
        <f>Inputs!$B$29</f>
        <v>6.6799999999999998E-2</v>
      </c>
      <c r="K280" s="243">
        <f>Inputs!$B$31</f>
        <v>4.5600000000000002E-2</v>
      </c>
      <c r="L280" s="243">
        <f t="array" ref="L280">IF(OR($A280=NERC,WEEKDAY($A280,2)&gt;5),Inputs!$G$33,IF(AND($B280&gt;6,$B280&lt;23),Inputs!$E$33,Inputs!$G$33))</f>
        <v>2.5890384615384616E-3</v>
      </c>
      <c r="M280" s="246">
        <f t="shared" si="28"/>
        <v>259.52682451923079</v>
      </c>
      <c r="N280" s="249">
        <f t="shared" si="29"/>
        <v>0</v>
      </c>
    </row>
    <row r="281" spans="1:14" x14ac:dyDescent="0.25">
      <c r="A281" s="19">
        <f t="shared" si="24"/>
        <v>41620</v>
      </c>
      <c r="B281" s="7">
        <f t="shared" si="30"/>
        <v>14</v>
      </c>
      <c r="C281" s="237">
        <f>'Energy Summary'!E281</f>
        <v>0</v>
      </c>
      <c r="D281" s="10">
        <f>250</f>
        <v>250</v>
      </c>
      <c r="E281" s="243">
        <f>MISORates!N281</f>
        <v>47.3254551125695</v>
      </c>
      <c r="F281" s="243">
        <f t="array" ref="F281">IF(OR(A281=NERC,WEEKDAY(A281,2)&gt;5),Inputs!$G$21,IF(AND(B281&gt;6,B281&lt;23),Inputs!$E$21,Inputs!$G$21))</f>
        <v>0.51208665865384617</v>
      </c>
      <c r="G281" s="243">
        <f t="array" ref="G281">IF(OR($A281=NERC,WEEKDAY($A281,2)&gt;5),Inputs!$G$23,IF(AND($B281&gt;6,$B281&lt;23),Inputs!$E$23,Inputs!$G$23))</f>
        <v>0.33640990384615388</v>
      </c>
      <c r="H281" s="243">
        <f t="array" ref="H281">IF(OR($A281=NERC,WEEKDAY($A281,2)&gt;5),Inputs!$G$25,IF(AND($B281&gt;6,$B281&lt;23),Inputs!$E$25,Inputs!$G$25))</f>
        <v>3.7468266586538461</v>
      </c>
      <c r="I281" s="243">
        <f>Inputs!$B$27</f>
        <v>5.3100000000000001E-2</v>
      </c>
      <c r="J281" s="243">
        <f>Inputs!$B$29</f>
        <v>6.6799999999999998E-2</v>
      </c>
      <c r="K281" s="243">
        <f>Inputs!$B$31</f>
        <v>4.5600000000000002E-2</v>
      </c>
      <c r="L281" s="243">
        <f t="array" ref="L281">IF(OR($A281=NERC,WEEKDAY($A281,2)&gt;5),Inputs!$G$33,IF(AND($B281&gt;6,$B281&lt;23),Inputs!$E$33,Inputs!$G$33))</f>
        <v>2.5890384615384616E-3</v>
      </c>
      <c r="M281" s="246">
        <f t="shared" si="28"/>
        <v>259.52682451923079</v>
      </c>
      <c r="N281" s="249">
        <f t="shared" si="29"/>
        <v>0</v>
      </c>
    </row>
    <row r="282" spans="1:14" x14ac:dyDescent="0.25">
      <c r="A282" s="19">
        <f t="shared" si="24"/>
        <v>41620</v>
      </c>
      <c r="B282" s="7">
        <f t="shared" si="30"/>
        <v>15</v>
      </c>
      <c r="C282" s="237">
        <f>'Energy Summary'!E282</f>
        <v>0</v>
      </c>
      <c r="D282" s="10">
        <f>250</f>
        <v>250</v>
      </c>
      <c r="E282" s="243">
        <f>MISORates!N282</f>
        <v>38.994432765059749</v>
      </c>
      <c r="F282" s="243">
        <f t="array" ref="F282">IF(OR(A282=NERC,WEEKDAY(A282,2)&gt;5),Inputs!$G$21,IF(AND(B282&gt;6,B282&lt;23),Inputs!$E$21,Inputs!$G$21))</f>
        <v>0.51208665865384617</v>
      </c>
      <c r="G282" s="243">
        <f t="array" ref="G282">IF(OR($A282=NERC,WEEKDAY($A282,2)&gt;5),Inputs!$G$23,IF(AND($B282&gt;6,$B282&lt;23),Inputs!$E$23,Inputs!$G$23))</f>
        <v>0.33640990384615388</v>
      </c>
      <c r="H282" s="243">
        <f t="array" ref="H282">IF(OR($A282=NERC,WEEKDAY($A282,2)&gt;5),Inputs!$G$25,IF(AND($B282&gt;6,$B282&lt;23),Inputs!$E$25,Inputs!$G$25))</f>
        <v>3.7468266586538461</v>
      </c>
      <c r="I282" s="243">
        <f>Inputs!$B$27</f>
        <v>5.3100000000000001E-2</v>
      </c>
      <c r="J282" s="243">
        <f>Inputs!$B$29</f>
        <v>6.6799999999999998E-2</v>
      </c>
      <c r="K282" s="243">
        <f>Inputs!$B$31</f>
        <v>4.5600000000000002E-2</v>
      </c>
      <c r="L282" s="243">
        <f t="array" ref="L282">IF(OR($A282=NERC,WEEKDAY($A282,2)&gt;5),Inputs!$G$33,IF(AND($B282&gt;6,$B282&lt;23),Inputs!$E$33,Inputs!$G$33))</f>
        <v>2.5890384615384616E-3</v>
      </c>
      <c r="M282" s="246">
        <f t="shared" si="28"/>
        <v>259.52682451923079</v>
      </c>
      <c r="N282" s="249">
        <f t="shared" si="29"/>
        <v>0</v>
      </c>
    </row>
    <row r="283" spans="1:14" x14ac:dyDescent="0.25">
      <c r="A283" s="19">
        <f t="shared" si="24"/>
        <v>41620</v>
      </c>
      <c r="B283" s="7">
        <f t="shared" si="30"/>
        <v>16</v>
      </c>
      <c r="C283" s="237">
        <f>'Energy Summary'!E283</f>
        <v>0</v>
      </c>
      <c r="D283" s="10">
        <f>250</f>
        <v>250</v>
      </c>
      <c r="E283" s="243">
        <f>MISORates!N283</f>
        <v>37.374722505010489</v>
      </c>
      <c r="F283" s="243">
        <f t="array" ref="F283">IF(OR(A283=NERC,WEEKDAY(A283,2)&gt;5),Inputs!$G$21,IF(AND(B283&gt;6,B283&lt;23),Inputs!$E$21,Inputs!$G$21))</f>
        <v>0.51208665865384617</v>
      </c>
      <c r="G283" s="243">
        <f t="array" ref="G283">IF(OR($A283=NERC,WEEKDAY($A283,2)&gt;5),Inputs!$G$23,IF(AND($B283&gt;6,$B283&lt;23),Inputs!$E$23,Inputs!$G$23))</f>
        <v>0.33640990384615388</v>
      </c>
      <c r="H283" s="243">
        <f t="array" ref="H283">IF(OR($A283=NERC,WEEKDAY($A283,2)&gt;5),Inputs!$G$25,IF(AND($B283&gt;6,$B283&lt;23),Inputs!$E$25,Inputs!$G$25))</f>
        <v>3.7468266586538461</v>
      </c>
      <c r="I283" s="243">
        <f>Inputs!$B$27</f>
        <v>5.3100000000000001E-2</v>
      </c>
      <c r="J283" s="243">
        <f>Inputs!$B$29</f>
        <v>6.6799999999999998E-2</v>
      </c>
      <c r="K283" s="243">
        <f>Inputs!$B$31</f>
        <v>4.5600000000000002E-2</v>
      </c>
      <c r="L283" s="243">
        <f t="array" ref="L283">IF(OR($A283=NERC,WEEKDAY($A283,2)&gt;5),Inputs!$G$33,IF(AND($B283&gt;6,$B283&lt;23),Inputs!$E$33,Inputs!$G$33))</f>
        <v>2.5890384615384616E-3</v>
      </c>
      <c r="M283" s="246">
        <f t="shared" si="28"/>
        <v>259.52682451923079</v>
      </c>
      <c r="N283" s="249">
        <f t="shared" si="29"/>
        <v>0</v>
      </c>
    </row>
    <row r="284" spans="1:14" x14ac:dyDescent="0.25">
      <c r="A284" s="19">
        <f t="shared" si="24"/>
        <v>41620</v>
      </c>
      <c r="B284" s="7">
        <f t="shared" si="30"/>
        <v>17</v>
      </c>
      <c r="C284" s="237">
        <f>'Energy Summary'!E284</f>
        <v>0</v>
      </c>
      <c r="D284" s="10">
        <f>250</f>
        <v>250</v>
      </c>
      <c r="E284" s="243">
        <f>MISORates!N284</f>
        <v>45.568160150828099</v>
      </c>
      <c r="F284" s="243">
        <f t="array" ref="F284">IF(OR(A284=NERC,WEEKDAY(A284,2)&gt;5),Inputs!$G$21,IF(AND(B284&gt;6,B284&lt;23),Inputs!$E$21,Inputs!$G$21))</f>
        <v>0.51208665865384617</v>
      </c>
      <c r="G284" s="243">
        <f t="array" ref="G284">IF(OR($A284=NERC,WEEKDAY($A284,2)&gt;5),Inputs!$G$23,IF(AND($B284&gt;6,$B284&lt;23),Inputs!$E$23,Inputs!$G$23))</f>
        <v>0.33640990384615388</v>
      </c>
      <c r="H284" s="243">
        <f t="array" ref="H284">IF(OR($A284=NERC,WEEKDAY($A284,2)&gt;5),Inputs!$G$25,IF(AND($B284&gt;6,$B284&lt;23),Inputs!$E$25,Inputs!$G$25))</f>
        <v>3.7468266586538461</v>
      </c>
      <c r="I284" s="243">
        <f>Inputs!$B$27</f>
        <v>5.3100000000000001E-2</v>
      </c>
      <c r="J284" s="243">
        <f>Inputs!$B$29</f>
        <v>6.6799999999999998E-2</v>
      </c>
      <c r="K284" s="243">
        <f>Inputs!$B$31</f>
        <v>4.5600000000000002E-2</v>
      </c>
      <c r="L284" s="243">
        <f t="array" ref="L284">IF(OR($A284=NERC,WEEKDAY($A284,2)&gt;5),Inputs!$G$33,IF(AND($B284&gt;6,$B284&lt;23),Inputs!$E$33,Inputs!$G$33))</f>
        <v>2.5890384615384616E-3</v>
      </c>
      <c r="M284" s="246">
        <f t="shared" si="28"/>
        <v>259.52682451923079</v>
      </c>
      <c r="N284" s="249">
        <f t="shared" si="29"/>
        <v>0</v>
      </c>
    </row>
    <row r="285" spans="1:14" x14ac:dyDescent="0.25">
      <c r="A285" s="19">
        <f t="shared" ref="A285:A348" si="31">A261+1</f>
        <v>41620</v>
      </c>
      <c r="B285" s="7">
        <f t="shared" ref="B285:B300" si="32">B261</f>
        <v>18</v>
      </c>
      <c r="C285" s="237">
        <f>'Energy Summary'!E285</f>
        <v>0</v>
      </c>
      <c r="D285" s="10">
        <f>250</f>
        <v>250</v>
      </c>
      <c r="E285" s="243">
        <f>MISORates!N285</f>
        <v>52.690668643014448</v>
      </c>
      <c r="F285" s="243">
        <f t="array" ref="F285">IF(OR(A285=NERC,WEEKDAY(A285,2)&gt;5),Inputs!$G$21,IF(AND(B285&gt;6,B285&lt;23),Inputs!$E$21,Inputs!$G$21))</f>
        <v>0.51208665865384617</v>
      </c>
      <c r="G285" s="243">
        <f t="array" ref="G285">IF(OR($A285=NERC,WEEKDAY($A285,2)&gt;5),Inputs!$G$23,IF(AND($B285&gt;6,$B285&lt;23),Inputs!$E$23,Inputs!$G$23))</f>
        <v>0.33640990384615388</v>
      </c>
      <c r="H285" s="243">
        <f t="array" ref="H285">IF(OR($A285=NERC,WEEKDAY($A285,2)&gt;5),Inputs!$G$25,IF(AND($B285&gt;6,$B285&lt;23),Inputs!$E$25,Inputs!$G$25))</f>
        <v>3.7468266586538461</v>
      </c>
      <c r="I285" s="243">
        <f>Inputs!$B$27</f>
        <v>5.3100000000000001E-2</v>
      </c>
      <c r="J285" s="243">
        <f>Inputs!$B$29</f>
        <v>6.6799999999999998E-2</v>
      </c>
      <c r="K285" s="243">
        <f>Inputs!$B$31</f>
        <v>4.5600000000000002E-2</v>
      </c>
      <c r="L285" s="243">
        <f t="array" ref="L285">IF(OR($A285=NERC,WEEKDAY($A285,2)&gt;5),Inputs!$G$33,IF(AND($B285&gt;6,$B285&lt;23),Inputs!$E$33,Inputs!$G$33))</f>
        <v>2.5890384615384616E-3</v>
      </c>
      <c r="M285" s="246">
        <f t="shared" si="28"/>
        <v>259.52682451923079</v>
      </c>
      <c r="N285" s="249">
        <f t="shared" si="29"/>
        <v>0</v>
      </c>
    </row>
    <row r="286" spans="1:14" x14ac:dyDescent="0.25">
      <c r="A286" s="19">
        <f t="shared" si="31"/>
        <v>41620</v>
      </c>
      <c r="B286" s="7">
        <f t="shared" si="32"/>
        <v>19</v>
      </c>
      <c r="C286" s="237">
        <f>'Energy Summary'!E286</f>
        <v>0</v>
      </c>
      <c r="D286" s="10">
        <f>250</f>
        <v>250</v>
      </c>
      <c r="E286" s="243">
        <f>MISORates!N286</f>
        <v>62.473554441069766</v>
      </c>
      <c r="F286" s="243">
        <f t="array" ref="F286">IF(OR(A286=NERC,WEEKDAY(A286,2)&gt;5),Inputs!$G$21,IF(AND(B286&gt;6,B286&lt;23),Inputs!$E$21,Inputs!$G$21))</f>
        <v>0.51208665865384617</v>
      </c>
      <c r="G286" s="243">
        <f t="array" ref="G286">IF(OR($A286=NERC,WEEKDAY($A286,2)&gt;5),Inputs!$G$23,IF(AND($B286&gt;6,$B286&lt;23),Inputs!$E$23,Inputs!$G$23))</f>
        <v>0.33640990384615388</v>
      </c>
      <c r="H286" s="243">
        <f t="array" ref="H286">IF(OR($A286=NERC,WEEKDAY($A286,2)&gt;5),Inputs!$G$25,IF(AND($B286&gt;6,$B286&lt;23),Inputs!$E$25,Inputs!$G$25))</f>
        <v>3.7468266586538461</v>
      </c>
      <c r="I286" s="243">
        <f>Inputs!$B$27</f>
        <v>5.3100000000000001E-2</v>
      </c>
      <c r="J286" s="243">
        <f>Inputs!$B$29</f>
        <v>6.6799999999999998E-2</v>
      </c>
      <c r="K286" s="243">
        <f>Inputs!$B$31</f>
        <v>4.5600000000000002E-2</v>
      </c>
      <c r="L286" s="243">
        <f t="array" ref="L286">IF(OR($A286=NERC,WEEKDAY($A286,2)&gt;5),Inputs!$G$33,IF(AND($B286&gt;6,$B286&lt;23),Inputs!$E$33,Inputs!$G$33))</f>
        <v>2.5890384615384616E-3</v>
      </c>
      <c r="M286" s="246">
        <f t="shared" si="28"/>
        <v>259.52682451923079</v>
      </c>
      <c r="N286" s="249">
        <f t="shared" si="29"/>
        <v>0</v>
      </c>
    </row>
    <row r="287" spans="1:14" x14ac:dyDescent="0.25">
      <c r="A287" s="19">
        <f t="shared" si="31"/>
        <v>41620</v>
      </c>
      <c r="B287" s="7">
        <f t="shared" si="32"/>
        <v>20</v>
      </c>
      <c r="C287" s="237">
        <f>'Energy Summary'!E287</f>
        <v>0</v>
      </c>
      <c r="D287" s="10">
        <f>250</f>
        <v>250</v>
      </c>
      <c r="E287" s="243">
        <f>MISORates!N287</f>
        <v>61.290560972233294</v>
      </c>
      <c r="F287" s="243">
        <f t="array" ref="F287">IF(OR(A287=NERC,WEEKDAY(A287,2)&gt;5),Inputs!$G$21,IF(AND(B287&gt;6,B287&lt;23),Inputs!$E$21,Inputs!$G$21))</f>
        <v>0.51208665865384617</v>
      </c>
      <c r="G287" s="243">
        <f t="array" ref="G287">IF(OR($A287=NERC,WEEKDAY($A287,2)&gt;5),Inputs!$G$23,IF(AND($B287&gt;6,$B287&lt;23),Inputs!$E$23,Inputs!$G$23))</f>
        <v>0.33640990384615388</v>
      </c>
      <c r="H287" s="243">
        <f t="array" ref="H287">IF(OR($A287=NERC,WEEKDAY($A287,2)&gt;5),Inputs!$G$25,IF(AND($B287&gt;6,$B287&lt;23),Inputs!$E$25,Inputs!$G$25))</f>
        <v>3.7468266586538461</v>
      </c>
      <c r="I287" s="243">
        <f>Inputs!$B$27</f>
        <v>5.3100000000000001E-2</v>
      </c>
      <c r="J287" s="243">
        <f>Inputs!$B$29</f>
        <v>6.6799999999999998E-2</v>
      </c>
      <c r="K287" s="243">
        <f>Inputs!$B$31</f>
        <v>4.5600000000000002E-2</v>
      </c>
      <c r="L287" s="243">
        <f t="array" ref="L287">IF(OR($A287=NERC,WEEKDAY($A287,2)&gt;5),Inputs!$G$33,IF(AND($B287&gt;6,$B287&lt;23),Inputs!$E$33,Inputs!$G$33))</f>
        <v>2.5890384615384616E-3</v>
      </c>
      <c r="M287" s="246">
        <f t="shared" si="28"/>
        <v>259.52682451923079</v>
      </c>
      <c r="N287" s="249">
        <f t="shared" si="29"/>
        <v>0</v>
      </c>
    </row>
    <row r="288" spans="1:14" x14ac:dyDescent="0.25">
      <c r="A288" s="19">
        <f t="shared" si="31"/>
        <v>41620</v>
      </c>
      <c r="B288" s="7">
        <f t="shared" si="32"/>
        <v>21</v>
      </c>
      <c r="C288" s="237">
        <f>'Energy Summary'!E288</f>
        <v>0</v>
      </c>
      <c r="D288" s="10">
        <f>250</f>
        <v>250</v>
      </c>
      <c r="E288" s="243">
        <f>MISORates!N288</f>
        <v>52.319922208150828</v>
      </c>
      <c r="F288" s="243">
        <f t="array" ref="F288">IF(OR(A288=NERC,WEEKDAY(A288,2)&gt;5),Inputs!$G$21,IF(AND(B288&gt;6,B288&lt;23),Inputs!$E$21,Inputs!$G$21))</f>
        <v>0.51208665865384617</v>
      </c>
      <c r="G288" s="243">
        <f t="array" ref="G288">IF(OR($A288=NERC,WEEKDAY($A288,2)&gt;5),Inputs!$G$23,IF(AND($B288&gt;6,$B288&lt;23),Inputs!$E$23,Inputs!$G$23))</f>
        <v>0.33640990384615388</v>
      </c>
      <c r="H288" s="243">
        <f t="array" ref="H288">IF(OR($A288=NERC,WEEKDAY($A288,2)&gt;5),Inputs!$G$25,IF(AND($B288&gt;6,$B288&lt;23),Inputs!$E$25,Inputs!$G$25))</f>
        <v>3.7468266586538461</v>
      </c>
      <c r="I288" s="243">
        <f>Inputs!$B$27</f>
        <v>5.3100000000000001E-2</v>
      </c>
      <c r="J288" s="243">
        <f>Inputs!$B$29</f>
        <v>6.6799999999999998E-2</v>
      </c>
      <c r="K288" s="243">
        <f>Inputs!$B$31</f>
        <v>4.5600000000000002E-2</v>
      </c>
      <c r="L288" s="243">
        <f t="array" ref="L288">IF(OR($A288=NERC,WEEKDAY($A288,2)&gt;5),Inputs!$G$33,IF(AND($B288&gt;6,$B288&lt;23),Inputs!$E$33,Inputs!$G$33))</f>
        <v>2.5890384615384616E-3</v>
      </c>
      <c r="M288" s="246">
        <f t="shared" si="28"/>
        <v>259.52682451923079</v>
      </c>
      <c r="N288" s="249">
        <f t="shared" si="29"/>
        <v>0</v>
      </c>
    </row>
    <row r="289" spans="1:14" x14ac:dyDescent="0.25">
      <c r="A289" s="19">
        <f t="shared" si="31"/>
        <v>41620</v>
      </c>
      <c r="B289" s="7">
        <f t="shared" si="32"/>
        <v>22</v>
      </c>
      <c r="C289" s="237">
        <f>'Energy Summary'!E289</f>
        <v>0</v>
      </c>
      <c r="D289" s="10">
        <f>250</f>
        <v>250</v>
      </c>
      <c r="E289" s="243">
        <f>MISORates!N289</f>
        <v>48.501521555469402</v>
      </c>
      <c r="F289" s="243">
        <f t="array" ref="F289">IF(OR(A289=NERC,WEEKDAY(A289,2)&gt;5),Inputs!$G$21,IF(AND(B289&gt;6,B289&lt;23),Inputs!$E$21,Inputs!$G$21))</f>
        <v>0.51208665865384617</v>
      </c>
      <c r="G289" s="243">
        <f t="array" ref="G289">IF(OR($A289=NERC,WEEKDAY($A289,2)&gt;5),Inputs!$G$23,IF(AND($B289&gt;6,$B289&lt;23),Inputs!$E$23,Inputs!$G$23))</f>
        <v>0.33640990384615388</v>
      </c>
      <c r="H289" s="243">
        <f t="array" ref="H289">IF(OR($A289=NERC,WEEKDAY($A289,2)&gt;5),Inputs!$G$25,IF(AND($B289&gt;6,$B289&lt;23),Inputs!$E$25,Inputs!$G$25))</f>
        <v>3.7468266586538461</v>
      </c>
      <c r="I289" s="243">
        <f>Inputs!$B$27</f>
        <v>5.3100000000000001E-2</v>
      </c>
      <c r="J289" s="243">
        <f>Inputs!$B$29</f>
        <v>6.6799999999999998E-2</v>
      </c>
      <c r="K289" s="243">
        <f>Inputs!$B$31</f>
        <v>4.5600000000000002E-2</v>
      </c>
      <c r="L289" s="243">
        <f t="array" ref="L289">IF(OR($A289=NERC,WEEKDAY($A289,2)&gt;5),Inputs!$G$33,IF(AND($B289&gt;6,$B289&lt;23),Inputs!$E$33,Inputs!$G$33))</f>
        <v>2.5890384615384616E-3</v>
      </c>
      <c r="M289" s="246">
        <f t="shared" si="28"/>
        <v>257.11239570710399</v>
      </c>
      <c r="N289" s="249">
        <f t="shared" si="29"/>
        <v>0</v>
      </c>
    </row>
    <row r="290" spans="1:14" x14ac:dyDescent="0.25">
      <c r="A290" s="19">
        <f t="shared" si="31"/>
        <v>41620</v>
      </c>
      <c r="B290" s="7">
        <f t="shared" si="32"/>
        <v>23</v>
      </c>
      <c r="C290" s="237">
        <f>'Energy Summary'!E290</f>
        <v>0</v>
      </c>
      <c r="D290" s="10">
        <f>250</f>
        <v>250</v>
      </c>
      <c r="E290" s="243">
        <f>MISORates!N290</f>
        <v>39.169783232357368</v>
      </c>
      <c r="F290" s="243">
        <f t="array" ref="F290">IF(OR(A290=NERC,WEEKDAY(A290,2)&gt;5),Inputs!$G$21,IF(AND(B290&gt;6,B290&lt;23),Inputs!$E$21,Inputs!$G$21))</f>
        <v>0.24318270547945203</v>
      </c>
      <c r="G290" s="243">
        <f t="array" ref="G290">IF(OR($A290=NERC,WEEKDAY($A290,2)&gt;5),Inputs!$G$23,IF(AND($B290&gt;6,$B290&lt;23),Inputs!$E$23,Inputs!$G$23))</f>
        <v>0.15975630136986302</v>
      </c>
      <c r="H290" s="243">
        <f t="array" ref="H290">IF(OR($A290=NERC,WEEKDAY($A290,2)&gt;5),Inputs!$G$25,IF(AND($B290&gt;6,$B290&lt;23),Inputs!$E$25,Inputs!$G$25))</f>
        <v>1.7793149429223745</v>
      </c>
      <c r="I290" s="243">
        <f>Inputs!$B$27</f>
        <v>5.3100000000000001E-2</v>
      </c>
      <c r="J290" s="243">
        <f>Inputs!$B$29</f>
        <v>6.6799999999999998E-2</v>
      </c>
      <c r="K290" s="243">
        <f>Inputs!$B$31</f>
        <v>4.5600000000000002E-2</v>
      </c>
      <c r="L290" s="243">
        <f t="array" ref="L290">IF(OR($A290=NERC,WEEKDAY($A290,2)&gt;5),Inputs!$G$33,IF(AND($B290&gt;6,$B290&lt;23),Inputs!$E$33,Inputs!$G$33))</f>
        <v>1.2294977168949772E-3</v>
      </c>
      <c r="M290" s="246">
        <f t="shared" si="28"/>
        <v>254.69796689497716</v>
      </c>
      <c r="N290" s="249">
        <f t="shared" si="29"/>
        <v>0</v>
      </c>
    </row>
    <row r="291" spans="1:14" x14ac:dyDescent="0.25">
      <c r="A291" s="238">
        <f t="shared" si="31"/>
        <v>41620</v>
      </c>
      <c r="B291" s="239">
        <f t="shared" si="32"/>
        <v>24</v>
      </c>
      <c r="C291" s="237">
        <f>'Energy Summary'!E291</f>
        <v>0</v>
      </c>
      <c r="D291" s="10">
        <f>250</f>
        <v>250</v>
      </c>
      <c r="E291" s="243">
        <f>MISORates!N291</f>
        <v>38.966169964612028</v>
      </c>
      <c r="F291" s="243">
        <f t="array" ref="F291">IF(OR(A291=NERC,WEEKDAY(A291,2)&gt;5),Inputs!$G$21,IF(AND(B291&gt;6,B291&lt;23),Inputs!$E$21,Inputs!$G$21))</f>
        <v>0.24318270547945203</v>
      </c>
      <c r="G291" s="243">
        <f t="array" ref="G291">IF(OR($A291=NERC,WEEKDAY($A291,2)&gt;5),Inputs!$G$23,IF(AND($B291&gt;6,$B291&lt;23),Inputs!$E$23,Inputs!$G$23))</f>
        <v>0.15975630136986302</v>
      </c>
      <c r="H291" s="243">
        <f t="array" ref="H291">IF(OR($A291=NERC,WEEKDAY($A291,2)&gt;5),Inputs!$G$25,IF(AND($B291&gt;6,$B291&lt;23),Inputs!$E$25,Inputs!$G$25))</f>
        <v>1.7793149429223745</v>
      </c>
      <c r="I291" s="243">
        <f>Inputs!$B$27</f>
        <v>5.3100000000000001E-2</v>
      </c>
      <c r="J291" s="243">
        <f>Inputs!$B$29</f>
        <v>6.6799999999999998E-2</v>
      </c>
      <c r="K291" s="243">
        <f>Inputs!$B$31</f>
        <v>4.5600000000000002E-2</v>
      </c>
      <c r="L291" s="243">
        <f t="array" ref="L291">IF(OR($A291=NERC,WEEKDAY($A291,2)&gt;5),Inputs!$G$33,IF(AND($B291&gt;6,$B291&lt;23),Inputs!$E$33,Inputs!$G$33))</f>
        <v>1.2294977168949772E-3</v>
      </c>
      <c r="M291" s="246">
        <f t="shared" si="28"/>
        <v>254.69796689497716</v>
      </c>
      <c r="N291" s="250">
        <f t="shared" si="29"/>
        <v>0</v>
      </c>
    </row>
    <row r="292" spans="1:14" x14ac:dyDescent="0.25">
      <c r="A292" s="19">
        <f t="shared" si="31"/>
        <v>41621</v>
      </c>
      <c r="B292" s="7">
        <f t="shared" si="32"/>
        <v>1</v>
      </c>
      <c r="C292" s="237">
        <f>'Energy Summary'!E292</f>
        <v>0</v>
      </c>
      <c r="D292" s="10">
        <f>250</f>
        <v>250</v>
      </c>
      <c r="E292" s="243">
        <f>MISORates!N292</f>
        <v>38.19724744680741</v>
      </c>
      <c r="F292" s="243">
        <f t="array" ref="F292">IF(OR(A292=NERC,WEEKDAY(A292,2)&gt;5),Inputs!$G$21,IF(AND(B292&gt;6,B292&lt;23),Inputs!$E$21,Inputs!$G$21))</f>
        <v>0.24318270547945203</v>
      </c>
      <c r="G292" s="243">
        <f t="array" ref="G292">IF(OR($A292=NERC,WEEKDAY($A292,2)&gt;5),Inputs!$G$23,IF(AND($B292&gt;6,$B292&lt;23),Inputs!$E$23,Inputs!$G$23))</f>
        <v>0.15975630136986302</v>
      </c>
      <c r="H292" s="243">
        <f t="array" ref="H292">IF(OR($A292=NERC,WEEKDAY($A292,2)&gt;5),Inputs!$G$25,IF(AND($B292&gt;6,$B292&lt;23),Inputs!$E$25,Inputs!$G$25))</f>
        <v>1.7793149429223745</v>
      </c>
      <c r="I292" s="243">
        <f>Inputs!$B$27</f>
        <v>5.3100000000000001E-2</v>
      </c>
      <c r="J292" s="243">
        <f>Inputs!$B$29</f>
        <v>6.6799999999999998E-2</v>
      </c>
      <c r="K292" s="243">
        <f>Inputs!$B$31</f>
        <v>4.5600000000000002E-2</v>
      </c>
      <c r="L292" s="243">
        <f t="array" ref="L292">IF(OR($A292=NERC,WEEKDAY($A292,2)&gt;5),Inputs!$G$33,IF(AND($B292&gt;6,$B292&lt;23),Inputs!$E$33,Inputs!$G$33))</f>
        <v>1.2294977168949772E-3</v>
      </c>
      <c r="M292" s="246">
        <f t="shared" si="28"/>
        <v>254.69796689497716</v>
      </c>
      <c r="N292" s="249">
        <f t="shared" si="29"/>
        <v>0</v>
      </c>
    </row>
    <row r="293" spans="1:14" x14ac:dyDescent="0.25">
      <c r="A293" s="19">
        <f t="shared" si="31"/>
        <v>41621</v>
      </c>
      <c r="B293" s="7">
        <f t="shared" si="32"/>
        <v>2</v>
      </c>
      <c r="C293" s="237">
        <f>'Energy Summary'!E293</f>
        <v>0</v>
      </c>
      <c r="D293" s="10">
        <f>250</f>
        <v>250</v>
      </c>
      <c r="E293" s="243">
        <f>MISORates!N293</f>
        <v>35.797445883892813</v>
      </c>
      <c r="F293" s="243">
        <f t="array" ref="F293">IF(OR(A293=NERC,WEEKDAY(A293,2)&gt;5),Inputs!$G$21,IF(AND(B293&gt;6,B293&lt;23),Inputs!$E$21,Inputs!$G$21))</f>
        <v>0.24318270547945203</v>
      </c>
      <c r="G293" s="243">
        <f t="array" ref="G293">IF(OR($A293=NERC,WEEKDAY($A293,2)&gt;5),Inputs!$G$23,IF(AND($B293&gt;6,$B293&lt;23),Inputs!$E$23,Inputs!$G$23))</f>
        <v>0.15975630136986302</v>
      </c>
      <c r="H293" s="243">
        <f t="array" ref="H293">IF(OR($A293=NERC,WEEKDAY($A293,2)&gt;5),Inputs!$G$25,IF(AND($B293&gt;6,$B293&lt;23),Inputs!$E$25,Inputs!$G$25))</f>
        <v>1.7793149429223745</v>
      </c>
      <c r="I293" s="243">
        <f>Inputs!$B$27</f>
        <v>5.3100000000000001E-2</v>
      </c>
      <c r="J293" s="243">
        <f>Inputs!$B$29</f>
        <v>6.6799999999999998E-2</v>
      </c>
      <c r="K293" s="243">
        <f>Inputs!$B$31</f>
        <v>4.5600000000000002E-2</v>
      </c>
      <c r="L293" s="243">
        <f t="array" ref="L293">IF(OR($A293=NERC,WEEKDAY($A293,2)&gt;5),Inputs!$G$33,IF(AND($B293&gt;6,$B293&lt;23),Inputs!$E$33,Inputs!$G$33))</f>
        <v>1.2294977168949772E-3</v>
      </c>
      <c r="M293" s="246">
        <f t="shared" si="28"/>
        <v>254.69796689497716</v>
      </c>
      <c r="N293" s="249">
        <f t="shared" si="29"/>
        <v>0</v>
      </c>
    </row>
    <row r="294" spans="1:14" x14ac:dyDescent="0.25">
      <c r="A294" s="19">
        <f t="shared" si="31"/>
        <v>41621</v>
      </c>
      <c r="B294" s="7">
        <f t="shared" si="32"/>
        <v>3</v>
      </c>
      <c r="C294" s="237">
        <f>'Energy Summary'!E294</f>
        <v>0</v>
      </c>
      <c r="D294" s="10">
        <f>250</f>
        <v>250</v>
      </c>
      <c r="E294" s="243">
        <f>MISORates!N294</f>
        <v>29.654209337205497</v>
      </c>
      <c r="F294" s="243">
        <f t="array" ref="F294">IF(OR(A294=NERC,WEEKDAY(A294,2)&gt;5),Inputs!$G$21,IF(AND(B294&gt;6,B294&lt;23),Inputs!$E$21,Inputs!$G$21))</f>
        <v>0.24318270547945203</v>
      </c>
      <c r="G294" s="243">
        <f t="array" ref="G294">IF(OR($A294=NERC,WEEKDAY($A294,2)&gt;5),Inputs!$G$23,IF(AND($B294&gt;6,$B294&lt;23),Inputs!$E$23,Inputs!$G$23))</f>
        <v>0.15975630136986302</v>
      </c>
      <c r="H294" s="243">
        <f t="array" ref="H294">IF(OR($A294=NERC,WEEKDAY($A294,2)&gt;5),Inputs!$G$25,IF(AND($B294&gt;6,$B294&lt;23),Inputs!$E$25,Inputs!$G$25))</f>
        <v>1.7793149429223745</v>
      </c>
      <c r="I294" s="243">
        <f>Inputs!$B$27</f>
        <v>5.3100000000000001E-2</v>
      </c>
      <c r="J294" s="243">
        <f>Inputs!$B$29</f>
        <v>6.6799999999999998E-2</v>
      </c>
      <c r="K294" s="243">
        <f>Inputs!$B$31</f>
        <v>4.5600000000000002E-2</v>
      </c>
      <c r="L294" s="243">
        <f t="array" ref="L294">IF(OR($A294=NERC,WEEKDAY($A294,2)&gt;5),Inputs!$G$33,IF(AND($B294&gt;6,$B294&lt;23),Inputs!$E$33,Inputs!$G$33))</f>
        <v>1.2294977168949772E-3</v>
      </c>
      <c r="M294" s="246">
        <f t="shared" si="28"/>
        <v>254.69796689497716</v>
      </c>
      <c r="N294" s="249">
        <f t="shared" si="29"/>
        <v>0</v>
      </c>
    </row>
    <row r="295" spans="1:14" x14ac:dyDescent="0.25">
      <c r="A295" s="19">
        <f t="shared" si="31"/>
        <v>41621</v>
      </c>
      <c r="B295" s="7">
        <f t="shared" si="32"/>
        <v>4</v>
      </c>
      <c r="C295" s="237">
        <f>'Energy Summary'!E295</f>
        <v>0</v>
      </c>
      <c r="D295" s="10">
        <f>250</f>
        <v>250</v>
      </c>
      <c r="E295" s="243">
        <f>MISORates!N295</f>
        <v>28.384048721672741</v>
      </c>
      <c r="F295" s="243">
        <f t="array" ref="F295">IF(OR(A295=NERC,WEEKDAY(A295,2)&gt;5),Inputs!$G$21,IF(AND(B295&gt;6,B295&lt;23),Inputs!$E$21,Inputs!$G$21))</f>
        <v>0.24318270547945203</v>
      </c>
      <c r="G295" s="243">
        <f t="array" ref="G295">IF(OR($A295=NERC,WEEKDAY($A295,2)&gt;5),Inputs!$G$23,IF(AND($B295&gt;6,$B295&lt;23),Inputs!$E$23,Inputs!$G$23))</f>
        <v>0.15975630136986302</v>
      </c>
      <c r="H295" s="243">
        <f t="array" ref="H295">IF(OR($A295=NERC,WEEKDAY($A295,2)&gt;5),Inputs!$G$25,IF(AND($B295&gt;6,$B295&lt;23),Inputs!$E$25,Inputs!$G$25))</f>
        <v>1.7793149429223745</v>
      </c>
      <c r="I295" s="243">
        <f>Inputs!$B$27</f>
        <v>5.3100000000000001E-2</v>
      </c>
      <c r="J295" s="243">
        <f>Inputs!$B$29</f>
        <v>6.6799999999999998E-2</v>
      </c>
      <c r="K295" s="243">
        <f>Inputs!$B$31</f>
        <v>4.5600000000000002E-2</v>
      </c>
      <c r="L295" s="243">
        <f t="array" ref="L295">IF(OR($A295=NERC,WEEKDAY($A295,2)&gt;5),Inputs!$G$33,IF(AND($B295&gt;6,$B295&lt;23),Inputs!$E$33,Inputs!$G$33))</f>
        <v>1.2294977168949772E-3</v>
      </c>
      <c r="M295" s="246">
        <f t="shared" si="28"/>
        <v>254.69796689497716</v>
      </c>
      <c r="N295" s="249">
        <f t="shared" si="29"/>
        <v>0</v>
      </c>
    </row>
    <row r="296" spans="1:14" x14ac:dyDescent="0.25">
      <c r="A296" s="19">
        <f t="shared" si="31"/>
        <v>41621</v>
      </c>
      <c r="B296" s="7">
        <f t="shared" si="32"/>
        <v>5</v>
      </c>
      <c r="C296" s="237">
        <f>'Energy Summary'!E296</f>
        <v>0</v>
      </c>
      <c r="D296" s="10">
        <f>250</f>
        <v>250</v>
      </c>
      <c r="E296" s="243">
        <f>MISORates!N296</f>
        <v>32.455844948785085</v>
      </c>
      <c r="F296" s="243">
        <f t="array" ref="F296">IF(OR(A296=NERC,WEEKDAY(A296,2)&gt;5),Inputs!$G$21,IF(AND(B296&gt;6,B296&lt;23),Inputs!$E$21,Inputs!$G$21))</f>
        <v>0.24318270547945203</v>
      </c>
      <c r="G296" s="243">
        <f t="array" ref="G296">IF(OR($A296=NERC,WEEKDAY($A296,2)&gt;5),Inputs!$G$23,IF(AND($B296&gt;6,$B296&lt;23),Inputs!$E$23,Inputs!$G$23))</f>
        <v>0.15975630136986302</v>
      </c>
      <c r="H296" s="243">
        <f t="array" ref="H296">IF(OR($A296=NERC,WEEKDAY($A296,2)&gt;5),Inputs!$G$25,IF(AND($B296&gt;6,$B296&lt;23),Inputs!$E$25,Inputs!$G$25))</f>
        <v>1.7793149429223745</v>
      </c>
      <c r="I296" s="243">
        <f>Inputs!$B$27</f>
        <v>5.3100000000000001E-2</v>
      </c>
      <c r="J296" s="243">
        <f>Inputs!$B$29</f>
        <v>6.6799999999999998E-2</v>
      </c>
      <c r="K296" s="243">
        <f>Inputs!$B$31</f>
        <v>4.5600000000000002E-2</v>
      </c>
      <c r="L296" s="243">
        <f t="array" ref="L296">IF(OR($A296=NERC,WEEKDAY($A296,2)&gt;5),Inputs!$G$33,IF(AND($B296&gt;6,$B296&lt;23),Inputs!$E$33,Inputs!$G$33))</f>
        <v>1.2294977168949772E-3</v>
      </c>
      <c r="M296" s="246">
        <f t="shared" si="28"/>
        <v>254.69796689497716</v>
      </c>
      <c r="N296" s="249">
        <f t="shared" si="29"/>
        <v>0</v>
      </c>
    </row>
    <row r="297" spans="1:14" x14ac:dyDescent="0.25">
      <c r="A297" s="19">
        <f t="shared" si="31"/>
        <v>41621</v>
      </c>
      <c r="B297" s="7">
        <f t="shared" si="32"/>
        <v>6</v>
      </c>
      <c r="C297" s="237">
        <f>'Energy Summary'!E297</f>
        <v>0</v>
      </c>
      <c r="D297" s="10">
        <f>250</f>
        <v>250</v>
      </c>
      <c r="E297" s="243">
        <f>MISORates!N297</f>
        <v>51.415499188036492</v>
      </c>
      <c r="F297" s="243">
        <f t="array" ref="F297">IF(OR(A297=NERC,WEEKDAY(A297,2)&gt;5),Inputs!$G$21,IF(AND(B297&gt;6,B297&lt;23),Inputs!$E$21,Inputs!$G$21))</f>
        <v>0.24318270547945203</v>
      </c>
      <c r="G297" s="243">
        <f t="array" ref="G297">IF(OR($A297=NERC,WEEKDAY($A297,2)&gt;5),Inputs!$G$23,IF(AND($B297&gt;6,$B297&lt;23),Inputs!$E$23,Inputs!$G$23))</f>
        <v>0.15975630136986302</v>
      </c>
      <c r="H297" s="243">
        <f t="array" ref="H297">IF(OR($A297=NERC,WEEKDAY($A297,2)&gt;5),Inputs!$G$25,IF(AND($B297&gt;6,$B297&lt;23),Inputs!$E$25,Inputs!$G$25))</f>
        <v>1.7793149429223745</v>
      </c>
      <c r="I297" s="243">
        <f>Inputs!$B$27</f>
        <v>5.3100000000000001E-2</v>
      </c>
      <c r="J297" s="243">
        <f>Inputs!$B$29</f>
        <v>6.6799999999999998E-2</v>
      </c>
      <c r="K297" s="243">
        <f>Inputs!$B$31</f>
        <v>4.5600000000000002E-2</v>
      </c>
      <c r="L297" s="243">
        <f t="array" ref="L297">IF(OR($A297=NERC,WEEKDAY($A297,2)&gt;5),Inputs!$G$33,IF(AND($B297&gt;6,$B297&lt;23),Inputs!$E$33,Inputs!$G$33))</f>
        <v>1.2294977168949772E-3</v>
      </c>
      <c r="M297" s="246">
        <f t="shared" si="28"/>
        <v>257.11239570710399</v>
      </c>
      <c r="N297" s="249">
        <f t="shared" si="29"/>
        <v>0</v>
      </c>
    </row>
    <row r="298" spans="1:14" x14ac:dyDescent="0.25">
      <c r="A298" s="19">
        <f t="shared" si="31"/>
        <v>41621</v>
      </c>
      <c r="B298" s="7">
        <f t="shared" si="32"/>
        <v>7</v>
      </c>
      <c r="C298" s="237">
        <f>'Energy Summary'!E298</f>
        <v>0</v>
      </c>
      <c r="D298" s="10">
        <f>250</f>
        <v>250</v>
      </c>
      <c r="E298" s="243">
        <f>MISORates!N298</f>
        <v>47.964134528801118</v>
      </c>
      <c r="F298" s="243">
        <f t="array" ref="F298">IF(OR(A298=NERC,WEEKDAY(A298,2)&gt;5),Inputs!$G$21,IF(AND(B298&gt;6,B298&lt;23),Inputs!$E$21,Inputs!$G$21))</f>
        <v>0.51208665865384617</v>
      </c>
      <c r="G298" s="243">
        <f t="array" ref="G298">IF(OR($A298=NERC,WEEKDAY($A298,2)&gt;5),Inputs!$G$23,IF(AND($B298&gt;6,$B298&lt;23),Inputs!$E$23,Inputs!$G$23))</f>
        <v>0.33640990384615388</v>
      </c>
      <c r="H298" s="243">
        <f t="array" ref="H298">IF(OR($A298=NERC,WEEKDAY($A298,2)&gt;5),Inputs!$G$25,IF(AND($B298&gt;6,$B298&lt;23),Inputs!$E$25,Inputs!$G$25))</f>
        <v>3.7468266586538461</v>
      </c>
      <c r="I298" s="243">
        <f>Inputs!$B$27</f>
        <v>5.3100000000000001E-2</v>
      </c>
      <c r="J298" s="243">
        <f>Inputs!$B$29</f>
        <v>6.6799999999999998E-2</v>
      </c>
      <c r="K298" s="243">
        <f>Inputs!$B$31</f>
        <v>4.5600000000000002E-2</v>
      </c>
      <c r="L298" s="243">
        <f t="array" ref="L298">IF(OR($A298=NERC,WEEKDAY($A298,2)&gt;5),Inputs!$G$33,IF(AND($B298&gt;6,$B298&lt;23),Inputs!$E$33,Inputs!$G$33))</f>
        <v>2.5890384615384616E-3</v>
      </c>
      <c r="M298" s="246">
        <f t="shared" si="28"/>
        <v>259.52682451923079</v>
      </c>
      <c r="N298" s="249">
        <f t="shared" si="29"/>
        <v>0</v>
      </c>
    </row>
    <row r="299" spans="1:14" x14ac:dyDescent="0.25">
      <c r="A299" s="19">
        <f t="shared" si="31"/>
        <v>41621</v>
      </c>
      <c r="B299" s="7">
        <f t="shared" si="32"/>
        <v>8</v>
      </c>
      <c r="C299" s="237">
        <f>'Energy Summary'!E299</f>
        <v>0</v>
      </c>
      <c r="D299" s="10">
        <f>250</f>
        <v>250</v>
      </c>
      <c r="E299" s="243">
        <f>MISORates!N299</f>
        <v>49.403678432031036</v>
      </c>
      <c r="F299" s="243">
        <f t="array" ref="F299">IF(OR(A299=NERC,WEEKDAY(A299,2)&gt;5),Inputs!$G$21,IF(AND(B299&gt;6,B299&lt;23),Inputs!$E$21,Inputs!$G$21))</f>
        <v>0.51208665865384617</v>
      </c>
      <c r="G299" s="243">
        <f t="array" ref="G299">IF(OR($A299=NERC,WEEKDAY($A299,2)&gt;5),Inputs!$G$23,IF(AND($B299&gt;6,$B299&lt;23),Inputs!$E$23,Inputs!$G$23))</f>
        <v>0.33640990384615388</v>
      </c>
      <c r="H299" s="243">
        <f t="array" ref="H299">IF(OR($A299=NERC,WEEKDAY($A299,2)&gt;5),Inputs!$G$25,IF(AND($B299&gt;6,$B299&lt;23),Inputs!$E$25,Inputs!$G$25))</f>
        <v>3.7468266586538461</v>
      </c>
      <c r="I299" s="243">
        <f>Inputs!$B$27</f>
        <v>5.3100000000000001E-2</v>
      </c>
      <c r="J299" s="243">
        <f>Inputs!$B$29</f>
        <v>6.6799999999999998E-2</v>
      </c>
      <c r="K299" s="243">
        <f>Inputs!$B$31</f>
        <v>4.5600000000000002E-2</v>
      </c>
      <c r="L299" s="243">
        <f t="array" ref="L299">IF(OR($A299=NERC,WEEKDAY($A299,2)&gt;5),Inputs!$G$33,IF(AND($B299&gt;6,$B299&lt;23),Inputs!$E$33,Inputs!$G$33))</f>
        <v>2.5890384615384616E-3</v>
      </c>
      <c r="M299" s="246">
        <f t="shared" si="28"/>
        <v>259.52682451923079</v>
      </c>
      <c r="N299" s="249">
        <f t="shared" si="29"/>
        <v>0</v>
      </c>
    </row>
    <row r="300" spans="1:14" x14ac:dyDescent="0.25">
      <c r="A300" s="19">
        <f t="shared" si="31"/>
        <v>41621</v>
      </c>
      <c r="B300" s="7">
        <f t="shared" si="32"/>
        <v>9</v>
      </c>
      <c r="C300" s="237">
        <f>'Energy Summary'!E300</f>
        <v>0</v>
      </c>
      <c r="D300" s="10">
        <f>250</f>
        <v>250</v>
      </c>
      <c r="E300" s="243">
        <f>MISORates!N300</f>
        <v>38.895635931130812</v>
      </c>
      <c r="F300" s="243">
        <f t="array" ref="F300">IF(OR(A300=NERC,WEEKDAY(A300,2)&gt;5),Inputs!$G$21,IF(AND(B300&gt;6,B300&lt;23),Inputs!$E$21,Inputs!$G$21))</f>
        <v>0.51208665865384617</v>
      </c>
      <c r="G300" s="243">
        <f t="array" ref="G300">IF(OR($A300=NERC,WEEKDAY($A300,2)&gt;5),Inputs!$G$23,IF(AND($B300&gt;6,$B300&lt;23),Inputs!$E$23,Inputs!$G$23))</f>
        <v>0.33640990384615388</v>
      </c>
      <c r="H300" s="243">
        <f t="array" ref="H300">IF(OR($A300=NERC,WEEKDAY($A300,2)&gt;5),Inputs!$G$25,IF(AND($B300&gt;6,$B300&lt;23),Inputs!$E$25,Inputs!$G$25))</f>
        <v>3.7468266586538461</v>
      </c>
      <c r="I300" s="243">
        <f>Inputs!$B$27</f>
        <v>5.3100000000000001E-2</v>
      </c>
      <c r="J300" s="243">
        <f>Inputs!$B$29</f>
        <v>6.6799999999999998E-2</v>
      </c>
      <c r="K300" s="243">
        <f>Inputs!$B$31</f>
        <v>4.5600000000000002E-2</v>
      </c>
      <c r="L300" s="243">
        <f t="array" ref="L300">IF(OR($A300=NERC,WEEKDAY($A300,2)&gt;5),Inputs!$G$33,IF(AND($B300&gt;6,$B300&lt;23),Inputs!$E$33,Inputs!$G$33))</f>
        <v>2.5890384615384616E-3</v>
      </c>
      <c r="M300" s="246">
        <f t="shared" si="28"/>
        <v>259.52682451923079</v>
      </c>
      <c r="N300" s="249">
        <f t="shared" si="29"/>
        <v>0</v>
      </c>
    </row>
    <row r="301" spans="1:14" x14ac:dyDescent="0.25">
      <c r="A301" s="19">
        <f t="shared" si="31"/>
        <v>41621</v>
      </c>
      <c r="B301" s="7">
        <f t="shared" ref="B301:B316" si="33">B277</f>
        <v>10</v>
      </c>
      <c r="C301" s="237">
        <f>'Energy Summary'!E301</f>
        <v>0</v>
      </c>
      <c r="D301" s="10">
        <f>250</f>
        <v>250</v>
      </c>
      <c r="E301" s="243">
        <f>MISORates!N301</f>
        <v>33.677150191075221</v>
      </c>
      <c r="F301" s="243">
        <f t="array" ref="F301">IF(OR(A301=NERC,WEEKDAY(A301,2)&gt;5),Inputs!$G$21,IF(AND(B301&gt;6,B301&lt;23),Inputs!$E$21,Inputs!$G$21))</f>
        <v>0.51208665865384617</v>
      </c>
      <c r="G301" s="243">
        <f t="array" ref="G301">IF(OR($A301=NERC,WEEKDAY($A301,2)&gt;5),Inputs!$G$23,IF(AND($B301&gt;6,$B301&lt;23),Inputs!$E$23,Inputs!$G$23))</f>
        <v>0.33640990384615388</v>
      </c>
      <c r="H301" s="243">
        <f t="array" ref="H301">IF(OR($A301=NERC,WEEKDAY($A301,2)&gt;5),Inputs!$G$25,IF(AND($B301&gt;6,$B301&lt;23),Inputs!$E$25,Inputs!$G$25))</f>
        <v>3.7468266586538461</v>
      </c>
      <c r="I301" s="243">
        <f>Inputs!$B$27</f>
        <v>5.3100000000000001E-2</v>
      </c>
      <c r="J301" s="243">
        <f>Inputs!$B$29</f>
        <v>6.6799999999999998E-2</v>
      </c>
      <c r="K301" s="243">
        <f>Inputs!$B$31</f>
        <v>4.5600000000000002E-2</v>
      </c>
      <c r="L301" s="243">
        <f t="array" ref="L301">IF(OR($A301=NERC,WEEKDAY($A301,2)&gt;5),Inputs!$G$33,IF(AND($B301&gt;6,$B301&lt;23),Inputs!$E$33,Inputs!$G$33))</f>
        <v>2.5890384615384616E-3</v>
      </c>
      <c r="M301" s="246">
        <f t="shared" si="28"/>
        <v>259.52682451923079</v>
      </c>
      <c r="N301" s="249">
        <f t="shared" si="29"/>
        <v>0</v>
      </c>
    </row>
    <row r="302" spans="1:14" x14ac:dyDescent="0.25">
      <c r="A302" s="19">
        <f t="shared" si="31"/>
        <v>41621</v>
      </c>
      <c r="B302" s="7">
        <f t="shared" si="33"/>
        <v>11</v>
      </c>
      <c r="C302" s="237">
        <f>'Energy Summary'!E302</f>
        <v>0</v>
      </c>
      <c r="D302" s="10">
        <f>250</f>
        <v>250</v>
      </c>
      <c r="E302" s="243">
        <f>MISORates!N302</f>
        <v>30.833682114881697</v>
      </c>
      <c r="F302" s="243">
        <f t="array" ref="F302">IF(OR(A302=NERC,WEEKDAY(A302,2)&gt;5),Inputs!$G$21,IF(AND(B302&gt;6,B302&lt;23),Inputs!$E$21,Inputs!$G$21))</f>
        <v>0.51208665865384617</v>
      </c>
      <c r="G302" s="243">
        <f t="array" ref="G302">IF(OR($A302=NERC,WEEKDAY($A302,2)&gt;5),Inputs!$G$23,IF(AND($B302&gt;6,$B302&lt;23),Inputs!$E$23,Inputs!$G$23))</f>
        <v>0.33640990384615388</v>
      </c>
      <c r="H302" s="243">
        <f t="array" ref="H302">IF(OR($A302=NERC,WEEKDAY($A302,2)&gt;5),Inputs!$G$25,IF(AND($B302&gt;6,$B302&lt;23),Inputs!$E$25,Inputs!$G$25))</f>
        <v>3.7468266586538461</v>
      </c>
      <c r="I302" s="243">
        <f>Inputs!$B$27</f>
        <v>5.3100000000000001E-2</v>
      </c>
      <c r="J302" s="243">
        <f>Inputs!$B$29</f>
        <v>6.6799999999999998E-2</v>
      </c>
      <c r="K302" s="243">
        <f>Inputs!$B$31</f>
        <v>4.5600000000000002E-2</v>
      </c>
      <c r="L302" s="243">
        <f t="array" ref="L302">IF(OR($A302=NERC,WEEKDAY($A302,2)&gt;5),Inputs!$G$33,IF(AND($B302&gt;6,$B302&lt;23),Inputs!$E$33,Inputs!$G$33))</f>
        <v>2.5890384615384616E-3</v>
      </c>
      <c r="M302" s="246">
        <f t="shared" si="28"/>
        <v>259.52682451923079</v>
      </c>
      <c r="N302" s="249">
        <f t="shared" si="29"/>
        <v>0</v>
      </c>
    </row>
    <row r="303" spans="1:14" x14ac:dyDescent="0.25">
      <c r="A303" s="19">
        <f t="shared" si="31"/>
        <v>41621</v>
      </c>
      <c r="B303" s="7">
        <f t="shared" si="33"/>
        <v>12</v>
      </c>
      <c r="C303" s="237">
        <f>'Energy Summary'!E303</f>
        <v>0</v>
      </c>
      <c r="D303" s="10">
        <f>250</f>
        <v>250</v>
      </c>
      <c r="E303" s="243">
        <f>MISORates!N303</f>
        <v>29.002136684901089</v>
      </c>
      <c r="F303" s="243">
        <f t="array" ref="F303">IF(OR(A303=NERC,WEEKDAY(A303,2)&gt;5),Inputs!$G$21,IF(AND(B303&gt;6,B303&lt;23),Inputs!$E$21,Inputs!$G$21))</f>
        <v>0.51208665865384617</v>
      </c>
      <c r="G303" s="243">
        <f t="array" ref="G303">IF(OR($A303=NERC,WEEKDAY($A303,2)&gt;5),Inputs!$G$23,IF(AND($B303&gt;6,$B303&lt;23),Inputs!$E$23,Inputs!$G$23))</f>
        <v>0.33640990384615388</v>
      </c>
      <c r="H303" s="243">
        <f t="array" ref="H303">IF(OR($A303=NERC,WEEKDAY($A303,2)&gt;5),Inputs!$G$25,IF(AND($B303&gt;6,$B303&lt;23),Inputs!$E$25,Inputs!$G$25))</f>
        <v>3.7468266586538461</v>
      </c>
      <c r="I303" s="243">
        <f>Inputs!$B$27</f>
        <v>5.3100000000000001E-2</v>
      </c>
      <c r="J303" s="243">
        <f>Inputs!$B$29</f>
        <v>6.6799999999999998E-2</v>
      </c>
      <c r="K303" s="243">
        <f>Inputs!$B$31</f>
        <v>4.5600000000000002E-2</v>
      </c>
      <c r="L303" s="243">
        <f t="array" ref="L303">IF(OR($A303=NERC,WEEKDAY($A303,2)&gt;5),Inputs!$G$33,IF(AND($B303&gt;6,$B303&lt;23),Inputs!$E$33,Inputs!$G$33))</f>
        <v>2.5890384615384616E-3</v>
      </c>
      <c r="M303" s="246">
        <f t="shared" si="28"/>
        <v>259.52682451923079</v>
      </c>
      <c r="N303" s="249">
        <f t="shared" si="29"/>
        <v>0</v>
      </c>
    </row>
    <row r="304" spans="1:14" x14ac:dyDescent="0.25">
      <c r="A304" s="19">
        <f t="shared" si="31"/>
        <v>41621</v>
      </c>
      <c r="B304" s="7">
        <f t="shared" si="33"/>
        <v>13</v>
      </c>
      <c r="C304" s="237">
        <f>'Energy Summary'!E304</f>
        <v>0</v>
      </c>
      <c r="D304" s="10">
        <f>250</f>
        <v>250</v>
      </c>
      <c r="E304" s="243">
        <f>MISORates!N304</f>
        <v>31.210733564972134</v>
      </c>
      <c r="F304" s="243">
        <f t="array" ref="F304">IF(OR(A304=NERC,WEEKDAY(A304,2)&gt;5),Inputs!$G$21,IF(AND(B304&gt;6,B304&lt;23),Inputs!$E$21,Inputs!$G$21))</f>
        <v>0.51208665865384617</v>
      </c>
      <c r="G304" s="243">
        <f t="array" ref="G304">IF(OR($A304=NERC,WEEKDAY($A304,2)&gt;5),Inputs!$G$23,IF(AND($B304&gt;6,$B304&lt;23),Inputs!$E$23,Inputs!$G$23))</f>
        <v>0.33640990384615388</v>
      </c>
      <c r="H304" s="243">
        <f t="array" ref="H304">IF(OR($A304=NERC,WEEKDAY($A304,2)&gt;5),Inputs!$G$25,IF(AND($B304&gt;6,$B304&lt;23),Inputs!$E$25,Inputs!$G$25))</f>
        <v>3.7468266586538461</v>
      </c>
      <c r="I304" s="243">
        <f>Inputs!$B$27</f>
        <v>5.3100000000000001E-2</v>
      </c>
      <c r="J304" s="243">
        <f>Inputs!$B$29</f>
        <v>6.6799999999999998E-2</v>
      </c>
      <c r="K304" s="243">
        <f>Inputs!$B$31</f>
        <v>4.5600000000000002E-2</v>
      </c>
      <c r="L304" s="243">
        <f t="array" ref="L304">IF(OR($A304=NERC,WEEKDAY($A304,2)&gt;5),Inputs!$G$33,IF(AND($B304&gt;6,$B304&lt;23),Inputs!$E$33,Inputs!$G$33))</f>
        <v>2.5890384615384616E-3</v>
      </c>
      <c r="M304" s="246">
        <f t="shared" si="28"/>
        <v>259.52682451923079</v>
      </c>
      <c r="N304" s="249">
        <f t="shared" si="29"/>
        <v>0</v>
      </c>
    </row>
    <row r="305" spans="1:14" x14ac:dyDescent="0.25">
      <c r="A305" s="19">
        <f t="shared" si="31"/>
        <v>41621</v>
      </c>
      <c r="B305" s="7">
        <f t="shared" si="33"/>
        <v>14</v>
      </c>
      <c r="C305" s="237">
        <f>'Energy Summary'!E305</f>
        <v>0</v>
      </c>
      <c r="D305" s="10">
        <f>250</f>
        <v>250</v>
      </c>
      <c r="E305" s="243">
        <f>MISORates!N305</f>
        <v>31.095829225918621</v>
      </c>
      <c r="F305" s="243">
        <f t="array" ref="F305">IF(OR(A305=NERC,WEEKDAY(A305,2)&gt;5),Inputs!$G$21,IF(AND(B305&gt;6,B305&lt;23),Inputs!$E$21,Inputs!$G$21))</f>
        <v>0.51208665865384617</v>
      </c>
      <c r="G305" s="243">
        <f t="array" ref="G305">IF(OR($A305=NERC,WEEKDAY($A305,2)&gt;5),Inputs!$G$23,IF(AND($B305&gt;6,$B305&lt;23),Inputs!$E$23,Inputs!$G$23))</f>
        <v>0.33640990384615388</v>
      </c>
      <c r="H305" s="243">
        <f t="array" ref="H305">IF(OR($A305=NERC,WEEKDAY($A305,2)&gt;5),Inputs!$G$25,IF(AND($B305&gt;6,$B305&lt;23),Inputs!$E$25,Inputs!$G$25))</f>
        <v>3.7468266586538461</v>
      </c>
      <c r="I305" s="243">
        <f>Inputs!$B$27</f>
        <v>5.3100000000000001E-2</v>
      </c>
      <c r="J305" s="243">
        <f>Inputs!$B$29</f>
        <v>6.6799999999999998E-2</v>
      </c>
      <c r="K305" s="243">
        <f>Inputs!$B$31</f>
        <v>4.5600000000000002E-2</v>
      </c>
      <c r="L305" s="243">
        <f t="array" ref="L305">IF(OR($A305=NERC,WEEKDAY($A305,2)&gt;5),Inputs!$G$33,IF(AND($B305&gt;6,$B305&lt;23),Inputs!$E$33,Inputs!$G$33))</f>
        <v>2.5890384615384616E-3</v>
      </c>
      <c r="M305" s="246">
        <f t="shared" si="28"/>
        <v>259.52682451923079</v>
      </c>
      <c r="N305" s="249">
        <f t="shared" si="29"/>
        <v>0</v>
      </c>
    </row>
    <row r="306" spans="1:14" x14ac:dyDescent="0.25">
      <c r="A306" s="19">
        <f t="shared" si="31"/>
        <v>41621</v>
      </c>
      <c r="B306" s="7">
        <f t="shared" si="33"/>
        <v>15</v>
      </c>
      <c r="C306" s="237">
        <f>'Energy Summary'!E306</f>
        <v>0</v>
      </c>
      <c r="D306" s="10">
        <f>250</f>
        <v>250</v>
      </c>
      <c r="E306" s="243">
        <f>MISORates!N306</f>
        <v>29.726230528095659</v>
      </c>
      <c r="F306" s="243">
        <f t="array" ref="F306">IF(OR(A306=NERC,WEEKDAY(A306,2)&gt;5),Inputs!$G$21,IF(AND(B306&gt;6,B306&lt;23),Inputs!$E$21,Inputs!$G$21))</f>
        <v>0.51208665865384617</v>
      </c>
      <c r="G306" s="243">
        <f t="array" ref="G306">IF(OR($A306=NERC,WEEKDAY($A306,2)&gt;5),Inputs!$G$23,IF(AND($B306&gt;6,$B306&lt;23),Inputs!$E$23,Inputs!$G$23))</f>
        <v>0.33640990384615388</v>
      </c>
      <c r="H306" s="243">
        <f t="array" ref="H306">IF(OR($A306=NERC,WEEKDAY($A306,2)&gt;5),Inputs!$G$25,IF(AND($B306&gt;6,$B306&lt;23),Inputs!$E$25,Inputs!$G$25))</f>
        <v>3.7468266586538461</v>
      </c>
      <c r="I306" s="243">
        <f>Inputs!$B$27</f>
        <v>5.3100000000000001E-2</v>
      </c>
      <c r="J306" s="243">
        <f>Inputs!$B$29</f>
        <v>6.6799999999999998E-2</v>
      </c>
      <c r="K306" s="243">
        <f>Inputs!$B$31</f>
        <v>4.5600000000000002E-2</v>
      </c>
      <c r="L306" s="243">
        <f t="array" ref="L306">IF(OR($A306=NERC,WEEKDAY($A306,2)&gt;5),Inputs!$G$33,IF(AND($B306&gt;6,$B306&lt;23),Inputs!$E$33,Inputs!$G$33))</f>
        <v>2.5890384615384616E-3</v>
      </c>
      <c r="M306" s="246">
        <f t="shared" si="28"/>
        <v>259.52682451923079</v>
      </c>
      <c r="N306" s="249">
        <f t="shared" si="29"/>
        <v>0</v>
      </c>
    </row>
    <row r="307" spans="1:14" x14ac:dyDescent="0.25">
      <c r="A307" s="19">
        <f t="shared" si="31"/>
        <v>41621</v>
      </c>
      <c r="B307" s="7">
        <f t="shared" si="33"/>
        <v>16</v>
      </c>
      <c r="C307" s="237">
        <f>'Energy Summary'!E307</f>
        <v>0</v>
      </c>
      <c r="D307" s="10">
        <f>250</f>
        <v>250</v>
      </c>
      <c r="E307" s="243">
        <f>MISORates!N307</f>
        <v>28.108642165605847</v>
      </c>
      <c r="F307" s="243">
        <f t="array" ref="F307">IF(OR(A307=NERC,WEEKDAY(A307,2)&gt;5),Inputs!$G$21,IF(AND(B307&gt;6,B307&lt;23),Inputs!$E$21,Inputs!$G$21))</f>
        <v>0.51208665865384617</v>
      </c>
      <c r="G307" s="243">
        <f t="array" ref="G307">IF(OR($A307=NERC,WEEKDAY($A307,2)&gt;5),Inputs!$G$23,IF(AND($B307&gt;6,$B307&lt;23),Inputs!$E$23,Inputs!$G$23))</f>
        <v>0.33640990384615388</v>
      </c>
      <c r="H307" s="243">
        <f t="array" ref="H307">IF(OR($A307=NERC,WEEKDAY($A307,2)&gt;5),Inputs!$G$25,IF(AND($B307&gt;6,$B307&lt;23),Inputs!$E$25,Inputs!$G$25))</f>
        <v>3.7468266586538461</v>
      </c>
      <c r="I307" s="243">
        <f>Inputs!$B$27</f>
        <v>5.3100000000000001E-2</v>
      </c>
      <c r="J307" s="243">
        <f>Inputs!$B$29</f>
        <v>6.6799999999999998E-2</v>
      </c>
      <c r="K307" s="243">
        <f>Inputs!$B$31</f>
        <v>4.5600000000000002E-2</v>
      </c>
      <c r="L307" s="243">
        <f t="array" ref="L307">IF(OR($A307=NERC,WEEKDAY($A307,2)&gt;5),Inputs!$G$33,IF(AND($B307&gt;6,$B307&lt;23),Inputs!$E$33,Inputs!$G$33))</f>
        <v>2.5890384615384616E-3</v>
      </c>
      <c r="M307" s="246">
        <f t="shared" si="28"/>
        <v>259.52682451923079</v>
      </c>
      <c r="N307" s="249">
        <f t="shared" si="29"/>
        <v>0</v>
      </c>
    </row>
    <row r="308" spans="1:14" x14ac:dyDescent="0.25">
      <c r="A308" s="19">
        <f t="shared" si="31"/>
        <v>41621</v>
      </c>
      <c r="B308" s="7">
        <f t="shared" si="33"/>
        <v>17</v>
      </c>
      <c r="C308" s="237">
        <f>'Energy Summary'!E308</f>
        <v>0</v>
      </c>
      <c r="D308" s="10">
        <f>250</f>
        <v>250</v>
      </c>
      <c r="E308" s="243">
        <f>MISORates!N308</f>
        <v>28.708325216078542</v>
      </c>
      <c r="F308" s="243">
        <f t="array" ref="F308">IF(OR(A308=NERC,WEEKDAY(A308,2)&gt;5),Inputs!$G$21,IF(AND(B308&gt;6,B308&lt;23),Inputs!$E$21,Inputs!$G$21))</f>
        <v>0.51208665865384617</v>
      </c>
      <c r="G308" s="243">
        <f t="array" ref="G308">IF(OR($A308=NERC,WEEKDAY($A308,2)&gt;5),Inputs!$G$23,IF(AND($B308&gt;6,$B308&lt;23),Inputs!$E$23,Inputs!$G$23))</f>
        <v>0.33640990384615388</v>
      </c>
      <c r="H308" s="243">
        <f t="array" ref="H308">IF(OR($A308=NERC,WEEKDAY($A308,2)&gt;5),Inputs!$G$25,IF(AND($B308&gt;6,$B308&lt;23),Inputs!$E$25,Inputs!$G$25))</f>
        <v>3.7468266586538461</v>
      </c>
      <c r="I308" s="243">
        <f>Inputs!$B$27</f>
        <v>5.3100000000000001E-2</v>
      </c>
      <c r="J308" s="243">
        <f>Inputs!$B$29</f>
        <v>6.6799999999999998E-2</v>
      </c>
      <c r="K308" s="243">
        <f>Inputs!$B$31</f>
        <v>4.5600000000000002E-2</v>
      </c>
      <c r="L308" s="243">
        <f t="array" ref="L308">IF(OR($A308=NERC,WEEKDAY($A308,2)&gt;5),Inputs!$G$33,IF(AND($B308&gt;6,$B308&lt;23),Inputs!$E$33,Inputs!$G$33))</f>
        <v>2.5890384615384616E-3</v>
      </c>
      <c r="M308" s="246">
        <f t="shared" si="28"/>
        <v>259.52682451923079</v>
      </c>
      <c r="N308" s="249">
        <f t="shared" si="29"/>
        <v>0</v>
      </c>
    </row>
    <row r="309" spans="1:14" x14ac:dyDescent="0.25">
      <c r="A309" s="19">
        <f t="shared" si="31"/>
        <v>41621</v>
      </c>
      <c r="B309" s="7">
        <f t="shared" si="33"/>
        <v>18</v>
      </c>
      <c r="C309" s="237">
        <f>'Energy Summary'!E309</f>
        <v>0</v>
      </c>
      <c r="D309" s="10">
        <f>250</f>
        <v>250</v>
      </c>
      <c r="E309" s="243">
        <f>MISORates!N309</f>
        <v>40.439900074850975</v>
      </c>
      <c r="F309" s="243">
        <f t="array" ref="F309">IF(OR(A309=NERC,WEEKDAY(A309,2)&gt;5),Inputs!$G$21,IF(AND(B309&gt;6,B309&lt;23),Inputs!$E$21,Inputs!$G$21))</f>
        <v>0.51208665865384617</v>
      </c>
      <c r="G309" s="243">
        <f t="array" ref="G309">IF(OR($A309=NERC,WEEKDAY($A309,2)&gt;5),Inputs!$G$23,IF(AND($B309&gt;6,$B309&lt;23),Inputs!$E$23,Inputs!$G$23))</f>
        <v>0.33640990384615388</v>
      </c>
      <c r="H309" s="243">
        <f t="array" ref="H309">IF(OR($A309=NERC,WEEKDAY($A309,2)&gt;5),Inputs!$G$25,IF(AND($B309&gt;6,$B309&lt;23),Inputs!$E$25,Inputs!$G$25))</f>
        <v>3.7468266586538461</v>
      </c>
      <c r="I309" s="243">
        <f>Inputs!$B$27</f>
        <v>5.3100000000000001E-2</v>
      </c>
      <c r="J309" s="243">
        <f>Inputs!$B$29</f>
        <v>6.6799999999999998E-2</v>
      </c>
      <c r="K309" s="243">
        <f>Inputs!$B$31</f>
        <v>4.5600000000000002E-2</v>
      </c>
      <c r="L309" s="243">
        <f t="array" ref="L309">IF(OR($A309=NERC,WEEKDAY($A309,2)&gt;5),Inputs!$G$33,IF(AND($B309&gt;6,$B309&lt;23),Inputs!$E$33,Inputs!$G$33))</f>
        <v>2.5890384615384616E-3</v>
      </c>
      <c r="M309" s="246">
        <f t="shared" si="28"/>
        <v>259.52682451923079</v>
      </c>
      <c r="N309" s="249">
        <f t="shared" si="29"/>
        <v>0</v>
      </c>
    </row>
    <row r="310" spans="1:14" x14ac:dyDescent="0.25">
      <c r="A310" s="19">
        <f t="shared" si="31"/>
        <v>41621</v>
      </c>
      <c r="B310" s="7">
        <f t="shared" si="33"/>
        <v>19</v>
      </c>
      <c r="C310" s="237">
        <f>'Energy Summary'!E310</f>
        <v>0</v>
      </c>
      <c r="D310" s="10">
        <f>250</f>
        <v>250</v>
      </c>
      <c r="E310" s="243">
        <f>MISORates!N310</f>
        <v>40.97948704743051</v>
      </c>
      <c r="F310" s="243">
        <f t="array" ref="F310">IF(OR(A310=NERC,WEEKDAY(A310,2)&gt;5),Inputs!$G$21,IF(AND(B310&gt;6,B310&lt;23),Inputs!$E$21,Inputs!$G$21))</f>
        <v>0.51208665865384617</v>
      </c>
      <c r="G310" s="243">
        <f t="array" ref="G310">IF(OR($A310=NERC,WEEKDAY($A310,2)&gt;5),Inputs!$G$23,IF(AND($B310&gt;6,$B310&lt;23),Inputs!$E$23,Inputs!$G$23))</f>
        <v>0.33640990384615388</v>
      </c>
      <c r="H310" s="243">
        <f t="array" ref="H310">IF(OR($A310=NERC,WEEKDAY($A310,2)&gt;5),Inputs!$G$25,IF(AND($B310&gt;6,$B310&lt;23),Inputs!$E$25,Inputs!$G$25))</f>
        <v>3.7468266586538461</v>
      </c>
      <c r="I310" s="243">
        <f>Inputs!$B$27</f>
        <v>5.3100000000000001E-2</v>
      </c>
      <c r="J310" s="243">
        <f>Inputs!$B$29</f>
        <v>6.6799999999999998E-2</v>
      </c>
      <c r="K310" s="243">
        <f>Inputs!$B$31</f>
        <v>4.5600000000000002E-2</v>
      </c>
      <c r="L310" s="243">
        <f t="array" ref="L310">IF(OR($A310=NERC,WEEKDAY($A310,2)&gt;5),Inputs!$G$33,IF(AND($B310&gt;6,$B310&lt;23),Inputs!$E$33,Inputs!$G$33))</f>
        <v>2.5890384615384616E-3</v>
      </c>
      <c r="M310" s="246">
        <f t="shared" si="28"/>
        <v>259.52682451923079</v>
      </c>
      <c r="N310" s="249">
        <f t="shared" si="29"/>
        <v>0</v>
      </c>
    </row>
    <row r="311" spans="1:14" x14ac:dyDescent="0.25">
      <c r="A311" s="19">
        <f t="shared" si="31"/>
        <v>41621</v>
      </c>
      <c r="B311" s="7">
        <f t="shared" si="33"/>
        <v>20</v>
      </c>
      <c r="C311" s="237">
        <f>'Energy Summary'!E311</f>
        <v>0</v>
      </c>
      <c r="D311" s="10">
        <f>250</f>
        <v>250</v>
      </c>
      <c r="E311" s="243">
        <f>MISORates!N311</f>
        <v>37.47527755340942</v>
      </c>
      <c r="F311" s="243">
        <f t="array" ref="F311">IF(OR(A311=NERC,WEEKDAY(A311,2)&gt;5),Inputs!$G$21,IF(AND(B311&gt;6,B311&lt;23),Inputs!$E$21,Inputs!$G$21))</f>
        <v>0.51208665865384617</v>
      </c>
      <c r="G311" s="243">
        <f t="array" ref="G311">IF(OR($A311=NERC,WEEKDAY($A311,2)&gt;5),Inputs!$G$23,IF(AND($B311&gt;6,$B311&lt;23),Inputs!$E$23,Inputs!$G$23))</f>
        <v>0.33640990384615388</v>
      </c>
      <c r="H311" s="243">
        <f t="array" ref="H311">IF(OR($A311=NERC,WEEKDAY($A311,2)&gt;5),Inputs!$G$25,IF(AND($B311&gt;6,$B311&lt;23),Inputs!$E$25,Inputs!$G$25))</f>
        <v>3.7468266586538461</v>
      </c>
      <c r="I311" s="243">
        <f>Inputs!$B$27</f>
        <v>5.3100000000000001E-2</v>
      </c>
      <c r="J311" s="243">
        <f>Inputs!$B$29</f>
        <v>6.6799999999999998E-2</v>
      </c>
      <c r="K311" s="243">
        <f>Inputs!$B$31</f>
        <v>4.5600000000000002E-2</v>
      </c>
      <c r="L311" s="243">
        <f t="array" ref="L311">IF(OR($A311=NERC,WEEKDAY($A311,2)&gt;5),Inputs!$G$33,IF(AND($B311&gt;6,$B311&lt;23),Inputs!$E$33,Inputs!$G$33))</f>
        <v>2.5890384615384616E-3</v>
      </c>
      <c r="M311" s="246">
        <f t="shared" si="28"/>
        <v>259.52682451923079</v>
      </c>
      <c r="N311" s="249">
        <f t="shared" si="29"/>
        <v>0</v>
      </c>
    </row>
    <row r="312" spans="1:14" x14ac:dyDescent="0.25">
      <c r="A312" s="19">
        <f t="shared" si="31"/>
        <v>41621</v>
      </c>
      <c r="B312" s="7">
        <f t="shared" si="33"/>
        <v>21</v>
      </c>
      <c r="C312" s="237">
        <f>'Energy Summary'!E312</f>
        <v>0</v>
      </c>
      <c r="D312" s="10">
        <f>250</f>
        <v>250</v>
      </c>
      <c r="E312" s="243">
        <f>MISORates!N312</f>
        <v>33.029945626057163</v>
      </c>
      <c r="F312" s="243">
        <f t="array" ref="F312">IF(OR(A312=NERC,WEEKDAY(A312,2)&gt;5),Inputs!$G$21,IF(AND(B312&gt;6,B312&lt;23),Inputs!$E$21,Inputs!$G$21))</f>
        <v>0.51208665865384617</v>
      </c>
      <c r="G312" s="243">
        <f t="array" ref="G312">IF(OR($A312=NERC,WEEKDAY($A312,2)&gt;5),Inputs!$G$23,IF(AND($B312&gt;6,$B312&lt;23),Inputs!$E$23,Inputs!$G$23))</f>
        <v>0.33640990384615388</v>
      </c>
      <c r="H312" s="243">
        <f t="array" ref="H312">IF(OR($A312=NERC,WEEKDAY($A312,2)&gt;5),Inputs!$G$25,IF(AND($B312&gt;6,$B312&lt;23),Inputs!$E$25,Inputs!$G$25))</f>
        <v>3.7468266586538461</v>
      </c>
      <c r="I312" s="243">
        <f>Inputs!$B$27</f>
        <v>5.3100000000000001E-2</v>
      </c>
      <c r="J312" s="243">
        <f>Inputs!$B$29</f>
        <v>6.6799999999999998E-2</v>
      </c>
      <c r="K312" s="243">
        <f>Inputs!$B$31</f>
        <v>4.5600000000000002E-2</v>
      </c>
      <c r="L312" s="243">
        <f t="array" ref="L312">IF(OR($A312=NERC,WEEKDAY($A312,2)&gt;5),Inputs!$G$33,IF(AND($B312&gt;6,$B312&lt;23),Inputs!$E$33,Inputs!$G$33))</f>
        <v>2.5890384615384616E-3</v>
      </c>
      <c r="M312" s="246">
        <f t="shared" si="28"/>
        <v>259.52682451923079</v>
      </c>
      <c r="N312" s="249">
        <f t="shared" si="29"/>
        <v>0</v>
      </c>
    </row>
    <row r="313" spans="1:14" x14ac:dyDescent="0.25">
      <c r="A313" s="19">
        <f t="shared" si="31"/>
        <v>41621</v>
      </c>
      <c r="B313" s="7">
        <f t="shared" si="33"/>
        <v>22</v>
      </c>
      <c r="C313" s="237">
        <f>'Energy Summary'!E313</f>
        <v>0</v>
      </c>
      <c r="D313" s="10">
        <f>250</f>
        <v>250</v>
      </c>
      <c r="E313" s="243">
        <f>MISORates!N313</f>
        <v>36.185414984295491</v>
      </c>
      <c r="F313" s="243">
        <f t="array" ref="F313">IF(OR(A313=NERC,WEEKDAY(A313,2)&gt;5),Inputs!$G$21,IF(AND(B313&gt;6,B313&lt;23),Inputs!$E$21,Inputs!$G$21))</f>
        <v>0.51208665865384617</v>
      </c>
      <c r="G313" s="243">
        <f t="array" ref="G313">IF(OR($A313=NERC,WEEKDAY($A313,2)&gt;5),Inputs!$G$23,IF(AND($B313&gt;6,$B313&lt;23),Inputs!$E$23,Inputs!$G$23))</f>
        <v>0.33640990384615388</v>
      </c>
      <c r="H313" s="243">
        <f t="array" ref="H313">IF(OR($A313=NERC,WEEKDAY($A313,2)&gt;5),Inputs!$G$25,IF(AND($B313&gt;6,$B313&lt;23),Inputs!$E$25,Inputs!$G$25))</f>
        <v>3.7468266586538461</v>
      </c>
      <c r="I313" s="243">
        <f>Inputs!$B$27</f>
        <v>5.3100000000000001E-2</v>
      </c>
      <c r="J313" s="243">
        <f>Inputs!$B$29</f>
        <v>6.6799999999999998E-2</v>
      </c>
      <c r="K313" s="243">
        <f>Inputs!$B$31</f>
        <v>4.5600000000000002E-2</v>
      </c>
      <c r="L313" s="243">
        <f t="array" ref="L313">IF(OR($A313=NERC,WEEKDAY($A313,2)&gt;5),Inputs!$G$33,IF(AND($B313&gt;6,$B313&lt;23),Inputs!$E$33,Inputs!$G$33))</f>
        <v>2.5890384615384616E-3</v>
      </c>
      <c r="M313" s="246">
        <f t="shared" si="28"/>
        <v>257.11239570710399</v>
      </c>
      <c r="N313" s="249">
        <f t="shared" si="29"/>
        <v>0</v>
      </c>
    </row>
    <row r="314" spans="1:14" x14ac:dyDescent="0.25">
      <c r="A314" s="19">
        <f t="shared" si="31"/>
        <v>41621</v>
      </c>
      <c r="B314" s="7">
        <f t="shared" si="33"/>
        <v>23</v>
      </c>
      <c r="C314" s="237">
        <f>'Energy Summary'!E314</f>
        <v>0</v>
      </c>
      <c r="D314" s="10">
        <f>250</f>
        <v>250</v>
      </c>
      <c r="E314" s="243">
        <f>MISORates!N314</f>
        <v>33.441810352037052</v>
      </c>
      <c r="F314" s="243">
        <f t="array" ref="F314">IF(OR(A314=NERC,WEEKDAY(A314,2)&gt;5),Inputs!$G$21,IF(AND(B314&gt;6,B314&lt;23),Inputs!$E$21,Inputs!$G$21))</f>
        <v>0.24318270547945203</v>
      </c>
      <c r="G314" s="243">
        <f t="array" ref="G314">IF(OR($A314=NERC,WEEKDAY($A314,2)&gt;5),Inputs!$G$23,IF(AND($B314&gt;6,$B314&lt;23),Inputs!$E$23,Inputs!$G$23))</f>
        <v>0.15975630136986302</v>
      </c>
      <c r="H314" s="243">
        <f t="array" ref="H314">IF(OR($A314=NERC,WEEKDAY($A314,2)&gt;5),Inputs!$G$25,IF(AND($B314&gt;6,$B314&lt;23),Inputs!$E$25,Inputs!$G$25))</f>
        <v>1.7793149429223745</v>
      </c>
      <c r="I314" s="243">
        <f>Inputs!$B$27</f>
        <v>5.3100000000000001E-2</v>
      </c>
      <c r="J314" s="243">
        <f>Inputs!$B$29</f>
        <v>6.6799999999999998E-2</v>
      </c>
      <c r="K314" s="243">
        <f>Inputs!$B$31</f>
        <v>4.5600000000000002E-2</v>
      </c>
      <c r="L314" s="243">
        <f t="array" ref="L314">IF(OR($A314=NERC,WEEKDAY($A314,2)&gt;5),Inputs!$G$33,IF(AND($B314&gt;6,$B314&lt;23),Inputs!$E$33,Inputs!$G$33))</f>
        <v>1.2294977168949772E-3</v>
      </c>
      <c r="M314" s="246">
        <f t="shared" si="28"/>
        <v>254.69796689497716</v>
      </c>
      <c r="N314" s="249">
        <f t="shared" si="29"/>
        <v>0</v>
      </c>
    </row>
    <row r="315" spans="1:14" x14ac:dyDescent="0.25">
      <c r="A315" s="238">
        <f t="shared" si="31"/>
        <v>41621</v>
      </c>
      <c r="B315" s="239">
        <f t="shared" si="33"/>
        <v>24</v>
      </c>
      <c r="C315" s="237">
        <f>'Energy Summary'!E315</f>
        <v>0</v>
      </c>
      <c r="D315" s="10">
        <f>250</f>
        <v>250</v>
      </c>
      <c r="E315" s="243">
        <f>MISORates!N315</f>
        <v>29.177520567104057</v>
      </c>
      <c r="F315" s="243">
        <f t="array" ref="F315">IF(OR(A315=NERC,WEEKDAY(A315,2)&gt;5),Inputs!$G$21,IF(AND(B315&gt;6,B315&lt;23),Inputs!$E$21,Inputs!$G$21))</f>
        <v>0.24318270547945203</v>
      </c>
      <c r="G315" s="243">
        <f t="array" ref="G315">IF(OR($A315=NERC,WEEKDAY($A315,2)&gt;5),Inputs!$G$23,IF(AND($B315&gt;6,$B315&lt;23),Inputs!$E$23,Inputs!$G$23))</f>
        <v>0.15975630136986302</v>
      </c>
      <c r="H315" s="243">
        <f t="array" ref="H315">IF(OR($A315=NERC,WEEKDAY($A315,2)&gt;5),Inputs!$G$25,IF(AND($B315&gt;6,$B315&lt;23),Inputs!$E$25,Inputs!$G$25))</f>
        <v>1.7793149429223745</v>
      </c>
      <c r="I315" s="243">
        <f>Inputs!$B$27</f>
        <v>5.3100000000000001E-2</v>
      </c>
      <c r="J315" s="243">
        <f>Inputs!$B$29</f>
        <v>6.6799999999999998E-2</v>
      </c>
      <c r="K315" s="243">
        <f>Inputs!$B$31</f>
        <v>4.5600000000000002E-2</v>
      </c>
      <c r="L315" s="243">
        <f t="array" ref="L315">IF(OR($A315=NERC,WEEKDAY($A315,2)&gt;5),Inputs!$G$33,IF(AND($B315&gt;6,$B315&lt;23),Inputs!$E$33,Inputs!$G$33))</f>
        <v>1.2294977168949772E-3</v>
      </c>
      <c r="M315" s="246">
        <f t="shared" si="28"/>
        <v>254.69796689497716</v>
      </c>
      <c r="N315" s="250">
        <f t="shared" si="29"/>
        <v>0</v>
      </c>
    </row>
    <row r="316" spans="1:14" x14ac:dyDescent="0.25">
      <c r="A316" s="19">
        <f t="shared" si="31"/>
        <v>41622</v>
      </c>
      <c r="B316" s="7">
        <f t="shared" si="33"/>
        <v>1</v>
      </c>
      <c r="C316" s="237">
        <f>'Energy Summary'!E316</f>
        <v>0</v>
      </c>
      <c r="D316" s="10">
        <f>250</f>
        <v>250</v>
      </c>
      <c r="E316" s="243">
        <f>MISORates!N316</f>
        <v>76.785884972525011</v>
      </c>
      <c r="F316" s="243">
        <f t="array" ref="F316">IF(OR(A316=NERC,WEEKDAY(A316,2)&gt;5),Inputs!$G$21,IF(AND(B316&gt;6,B316&lt;23),Inputs!$E$21,Inputs!$G$21))</f>
        <v>0.24318270547945203</v>
      </c>
      <c r="G316" s="243">
        <f t="array" ref="G316">IF(OR($A316=NERC,WEEKDAY($A316,2)&gt;5),Inputs!$G$23,IF(AND($B316&gt;6,$B316&lt;23),Inputs!$E$23,Inputs!$G$23))</f>
        <v>0.15975630136986302</v>
      </c>
      <c r="H316" s="243">
        <f t="array" ref="H316">IF(OR($A316=NERC,WEEKDAY($A316,2)&gt;5),Inputs!$G$25,IF(AND($B316&gt;6,$B316&lt;23),Inputs!$E$25,Inputs!$G$25))</f>
        <v>1.7793149429223745</v>
      </c>
      <c r="I316" s="243">
        <f>Inputs!$B$27</f>
        <v>5.3100000000000001E-2</v>
      </c>
      <c r="J316" s="243">
        <f>Inputs!$B$29</f>
        <v>6.6799999999999998E-2</v>
      </c>
      <c r="K316" s="243">
        <f>Inputs!$B$31</f>
        <v>4.5600000000000002E-2</v>
      </c>
      <c r="L316" s="243">
        <f t="array" ref="L316">IF(OR($A316=NERC,WEEKDAY($A316,2)&gt;5),Inputs!$G$33,IF(AND($B316&gt;6,$B316&lt;23),Inputs!$E$33,Inputs!$G$33))</f>
        <v>1.2294977168949772E-3</v>
      </c>
      <c r="M316" s="246">
        <f t="shared" si="28"/>
        <v>254.69796689497716</v>
      </c>
      <c r="N316" s="249">
        <f t="shared" si="29"/>
        <v>0</v>
      </c>
    </row>
    <row r="317" spans="1:14" x14ac:dyDescent="0.25">
      <c r="A317" s="19">
        <f t="shared" si="31"/>
        <v>41622</v>
      </c>
      <c r="B317" s="7">
        <f t="shared" ref="B317:B332" si="34">B293</f>
        <v>2</v>
      </c>
      <c r="C317" s="237">
        <f>'Energy Summary'!E317</f>
        <v>0</v>
      </c>
      <c r="D317" s="10">
        <f>250</f>
        <v>250</v>
      </c>
      <c r="E317" s="243">
        <f>MISORates!N317</f>
        <v>31.463815957849171</v>
      </c>
      <c r="F317" s="243">
        <f t="array" ref="F317">IF(OR(A317=NERC,WEEKDAY(A317,2)&gt;5),Inputs!$G$21,IF(AND(B317&gt;6,B317&lt;23),Inputs!$E$21,Inputs!$G$21))</f>
        <v>0.24318270547945203</v>
      </c>
      <c r="G317" s="243">
        <f t="array" ref="G317">IF(OR($A317=NERC,WEEKDAY($A317,2)&gt;5),Inputs!$G$23,IF(AND($B317&gt;6,$B317&lt;23),Inputs!$E$23,Inputs!$G$23))</f>
        <v>0.15975630136986302</v>
      </c>
      <c r="H317" s="243">
        <f t="array" ref="H317">IF(OR($A317=NERC,WEEKDAY($A317,2)&gt;5),Inputs!$G$25,IF(AND($B317&gt;6,$B317&lt;23),Inputs!$E$25,Inputs!$G$25))</f>
        <v>1.7793149429223745</v>
      </c>
      <c r="I317" s="243">
        <f>Inputs!$B$27</f>
        <v>5.3100000000000001E-2</v>
      </c>
      <c r="J317" s="243">
        <f>Inputs!$B$29</f>
        <v>6.6799999999999998E-2</v>
      </c>
      <c r="K317" s="243">
        <f>Inputs!$B$31</f>
        <v>4.5600000000000002E-2</v>
      </c>
      <c r="L317" s="243">
        <f t="array" ref="L317">IF(OR($A317=NERC,WEEKDAY($A317,2)&gt;5),Inputs!$G$33,IF(AND($B317&gt;6,$B317&lt;23),Inputs!$E$33,Inputs!$G$33))</f>
        <v>1.2294977168949772E-3</v>
      </c>
      <c r="M317" s="246">
        <f t="shared" si="28"/>
        <v>254.69796689497716</v>
      </c>
      <c r="N317" s="249">
        <f t="shared" si="29"/>
        <v>0</v>
      </c>
    </row>
    <row r="318" spans="1:14" x14ac:dyDescent="0.25">
      <c r="A318" s="19">
        <f t="shared" si="31"/>
        <v>41622</v>
      </c>
      <c r="B318" s="7">
        <f t="shared" si="34"/>
        <v>3</v>
      </c>
      <c r="C318" s="237">
        <f>'Energy Summary'!E318</f>
        <v>0</v>
      </c>
      <c r="D318" s="10">
        <f>250</f>
        <v>250</v>
      </c>
      <c r="E318" s="243">
        <f>MISORates!N318</f>
        <v>28.962008966168092</v>
      </c>
      <c r="F318" s="243">
        <f t="array" ref="F318">IF(OR(A318=NERC,WEEKDAY(A318,2)&gt;5),Inputs!$G$21,IF(AND(B318&gt;6,B318&lt;23),Inputs!$E$21,Inputs!$G$21))</f>
        <v>0.24318270547945203</v>
      </c>
      <c r="G318" s="243">
        <f t="array" ref="G318">IF(OR($A318=NERC,WEEKDAY($A318,2)&gt;5),Inputs!$G$23,IF(AND($B318&gt;6,$B318&lt;23),Inputs!$E$23,Inputs!$G$23))</f>
        <v>0.15975630136986302</v>
      </c>
      <c r="H318" s="243">
        <f t="array" ref="H318">IF(OR($A318=NERC,WEEKDAY($A318,2)&gt;5),Inputs!$G$25,IF(AND($B318&gt;6,$B318&lt;23),Inputs!$E$25,Inputs!$G$25))</f>
        <v>1.7793149429223745</v>
      </c>
      <c r="I318" s="243">
        <f>Inputs!$B$27</f>
        <v>5.3100000000000001E-2</v>
      </c>
      <c r="J318" s="243">
        <f>Inputs!$B$29</f>
        <v>6.6799999999999998E-2</v>
      </c>
      <c r="K318" s="243">
        <f>Inputs!$B$31</f>
        <v>4.5600000000000002E-2</v>
      </c>
      <c r="L318" s="243">
        <f t="array" ref="L318">IF(OR($A318=NERC,WEEKDAY($A318,2)&gt;5),Inputs!$G$33,IF(AND($B318&gt;6,$B318&lt;23),Inputs!$E$33,Inputs!$G$33))</f>
        <v>1.2294977168949772E-3</v>
      </c>
      <c r="M318" s="246">
        <f t="shared" si="28"/>
        <v>254.69796689497716</v>
      </c>
      <c r="N318" s="249">
        <f t="shared" si="29"/>
        <v>0</v>
      </c>
    </row>
    <row r="319" spans="1:14" x14ac:dyDescent="0.25">
      <c r="A319" s="19">
        <f t="shared" si="31"/>
        <v>41622</v>
      </c>
      <c r="B319" s="7">
        <f t="shared" si="34"/>
        <v>4</v>
      </c>
      <c r="C319" s="237">
        <f>'Energy Summary'!E319</f>
        <v>0</v>
      </c>
      <c r="D319" s="10">
        <f>250</f>
        <v>250</v>
      </c>
      <c r="E319" s="243">
        <f>MISORates!N319</f>
        <v>29.121803259557119</v>
      </c>
      <c r="F319" s="243">
        <f t="array" ref="F319">IF(OR(A319=NERC,WEEKDAY(A319,2)&gt;5),Inputs!$G$21,IF(AND(B319&gt;6,B319&lt;23),Inputs!$E$21,Inputs!$G$21))</f>
        <v>0.24318270547945203</v>
      </c>
      <c r="G319" s="243">
        <f t="array" ref="G319">IF(OR($A319=NERC,WEEKDAY($A319,2)&gt;5),Inputs!$G$23,IF(AND($B319&gt;6,$B319&lt;23),Inputs!$E$23,Inputs!$G$23))</f>
        <v>0.15975630136986302</v>
      </c>
      <c r="H319" s="243">
        <f t="array" ref="H319">IF(OR($A319=NERC,WEEKDAY($A319,2)&gt;5),Inputs!$G$25,IF(AND($B319&gt;6,$B319&lt;23),Inputs!$E$25,Inputs!$G$25))</f>
        <v>1.7793149429223745</v>
      </c>
      <c r="I319" s="243">
        <f>Inputs!$B$27</f>
        <v>5.3100000000000001E-2</v>
      </c>
      <c r="J319" s="243">
        <f>Inputs!$B$29</f>
        <v>6.6799999999999998E-2</v>
      </c>
      <c r="K319" s="243">
        <f>Inputs!$B$31</f>
        <v>4.5600000000000002E-2</v>
      </c>
      <c r="L319" s="243">
        <f t="array" ref="L319">IF(OR($A319=NERC,WEEKDAY($A319,2)&gt;5),Inputs!$G$33,IF(AND($B319&gt;6,$B319&lt;23),Inputs!$E$33,Inputs!$G$33))</f>
        <v>1.2294977168949772E-3</v>
      </c>
      <c r="M319" s="246">
        <f t="shared" si="28"/>
        <v>254.69796689497716</v>
      </c>
      <c r="N319" s="249">
        <f t="shared" si="29"/>
        <v>0</v>
      </c>
    </row>
    <row r="320" spans="1:14" x14ac:dyDescent="0.25">
      <c r="A320" s="19">
        <f t="shared" si="31"/>
        <v>41622</v>
      </c>
      <c r="B320" s="7">
        <f t="shared" si="34"/>
        <v>5</v>
      </c>
      <c r="C320" s="237">
        <f>'Energy Summary'!E320</f>
        <v>0</v>
      </c>
      <c r="D320" s="10">
        <f>250</f>
        <v>250</v>
      </c>
      <c r="E320" s="243">
        <f>MISORates!N320</f>
        <v>30.772772026925665</v>
      </c>
      <c r="F320" s="243">
        <f t="array" ref="F320">IF(OR(A320=NERC,WEEKDAY(A320,2)&gt;5),Inputs!$G$21,IF(AND(B320&gt;6,B320&lt;23),Inputs!$E$21,Inputs!$G$21))</f>
        <v>0.24318270547945203</v>
      </c>
      <c r="G320" s="243">
        <f t="array" ref="G320">IF(OR($A320=NERC,WEEKDAY($A320,2)&gt;5),Inputs!$G$23,IF(AND($B320&gt;6,$B320&lt;23),Inputs!$E$23,Inputs!$G$23))</f>
        <v>0.15975630136986302</v>
      </c>
      <c r="H320" s="243">
        <f t="array" ref="H320">IF(OR($A320=NERC,WEEKDAY($A320,2)&gt;5),Inputs!$G$25,IF(AND($B320&gt;6,$B320&lt;23),Inputs!$E$25,Inputs!$G$25))</f>
        <v>1.7793149429223745</v>
      </c>
      <c r="I320" s="243">
        <f>Inputs!$B$27</f>
        <v>5.3100000000000001E-2</v>
      </c>
      <c r="J320" s="243">
        <f>Inputs!$B$29</f>
        <v>6.6799999999999998E-2</v>
      </c>
      <c r="K320" s="243">
        <f>Inputs!$B$31</f>
        <v>4.5600000000000002E-2</v>
      </c>
      <c r="L320" s="243">
        <f t="array" ref="L320">IF(OR($A320=NERC,WEEKDAY($A320,2)&gt;5),Inputs!$G$33,IF(AND($B320&gt;6,$B320&lt;23),Inputs!$E$33,Inputs!$G$33))</f>
        <v>1.2294977168949772E-3</v>
      </c>
      <c r="M320" s="246">
        <f t="shared" si="28"/>
        <v>254.69796689497716</v>
      </c>
      <c r="N320" s="249">
        <f t="shared" si="29"/>
        <v>0</v>
      </c>
    </row>
    <row r="321" spans="1:14" x14ac:dyDescent="0.25">
      <c r="A321" s="19">
        <f t="shared" si="31"/>
        <v>41622</v>
      </c>
      <c r="B321" s="7">
        <f t="shared" si="34"/>
        <v>6</v>
      </c>
      <c r="C321" s="237">
        <f>'Energy Summary'!E321</f>
        <v>0</v>
      </c>
      <c r="D321" s="10">
        <f>250</f>
        <v>250</v>
      </c>
      <c r="E321" s="243">
        <f>MISORates!N321</f>
        <v>30.309786963943989</v>
      </c>
      <c r="F321" s="243">
        <f t="array" ref="F321">IF(OR(A321=NERC,WEEKDAY(A321,2)&gt;5),Inputs!$G$21,IF(AND(B321&gt;6,B321&lt;23),Inputs!$E$21,Inputs!$G$21))</f>
        <v>0.24318270547945203</v>
      </c>
      <c r="G321" s="243">
        <f t="array" ref="G321">IF(OR($A321=NERC,WEEKDAY($A321,2)&gt;5),Inputs!$G$23,IF(AND($B321&gt;6,$B321&lt;23),Inputs!$E$23,Inputs!$G$23))</f>
        <v>0.15975630136986302</v>
      </c>
      <c r="H321" s="243">
        <f t="array" ref="H321">IF(OR($A321=NERC,WEEKDAY($A321,2)&gt;5),Inputs!$G$25,IF(AND($B321&gt;6,$B321&lt;23),Inputs!$E$25,Inputs!$G$25))</f>
        <v>1.7793149429223745</v>
      </c>
      <c r="I321" s="243">
        <f>Inputs!$B$27</f>
        <v>5.3100000000000001E-2</v>
      </c>
      <c r="J321" s="243">
        <f>Inputs!$B$29</f>
        <v>6.6799999999999998E-2</v>
      </c>
      <c r="K321" s="243">
        <f>Inputs!$B$31</f>
        <v>4.5600000000000002E-2</v>
      </c>
      <c r="L321" s="243">
        <f t="array" ref="L321">IF(OR($A321=NERC,WEEKDAY($A321,2)&gt;5),Inputs!$G$33,IF(AND($B321&gt;6,$B321&lt;23),Inputs!$E$33,Inputs!$G$33))</f>
        <v>1.2294977168949772E-3</v>
      </c>
      <c r="M321" s="246">
        <f t="shared" si="28"/>
        <v>254.69796689497716</v>
      </c>
      <c r="N321" s="249">
        <f t="shared" si="29"/>
        <v>0</v>
      </c>
    </row>
    <row r="322" spans="1:14" x14ac:dyDescent="0.25">
      <c r="A322" s="19">
        <f t="shared" si="31"/>
        <v>41622</v>
      </c>
      <c r="B322" s="7">
        <f t="shared" si="34"/>
        <v>7</v>
      </c>
      <c r="C322" s="237">
        <f>'Energy Summary'!E322</f>
        <v>0</v>
      </c>
      <c r="D322" s="10">
        <f>250</f>
        <v>250</v>
      </c>
      <c r="E322" s="243">
        <f>MISORates!N322</f>
        <v>36.740895036460707</v>
      </c>
      <c r="F322" s="243">
        <f t="array" ref="F322">IF(OR(A322=NERC,WEEKDAY(A322,2)&gt;5),Inputs!$G$21,IF(AND(B322&gt;6,B322&lt;23),Inputs!$E$21,Inputs!$G$21))</f>
        <v>0.24318270547945203</v>
      </c>
      <c r="G322" s="243">
        <f t="array" ref="G322">IF(OR($A322=NERC,WEEKDAY($A322,2)&gt;5),Inputs!$G$23,IF(AND($B322&gt;6,$B322&lt;23),Inputs!$E$23,Inputs!$G$23))</f>
        <v>0.15975630136986302</v>
      </c>
      <c r="H322" s="243">
        <f t="array" ref="H322">IF(OR($A322=NERC,WEEKDAY($A322,2)&gt;5),Inputs!$G$25,IF(AND($B322&gt;6,$B322&lt;23),Inputs!$E$25,Inputs!$G$25))</f>
        <v>1.7793149429223745</v>
      </c>
      <c r="I322" s="243">
        <f>Inputs!$B$27</f>
        <v>5.3100000000000001E-2</v>
      </c>
      <c r="J322" s="243">
        <f>Inputs!$B$29</f>
        <v>6.6799999999999998E-2</v>
      </c>
      <c r="K322" s="243">
        <f>Inputs!$B$31</f>
        <v>4.5600000000000002E-2</v>
      </c>
      <c r="L322" s="243">
        <f t="array" ref="L322">IF(OR($A322=NERC,WEEKDAY($A322,2)&gt;5),Inputs!$G$33,IF(AND($B322&gt;6,$B322&lt;23),Inputs!$E$33,Inputs!$G$33))</f>
        <v>1.2294977168949772E-3</v>
      </c>
      <c r="M322" s="246">
        <f t="shared" si="28"/>
        <v>254.69796689497716</v>
      </c>
      <c r="N322" s="249">
        <f t="shared" si="29"/>
        <v>0</v>
      </c>
    </row>
    <row r="323" spans="1:14" x14ac:dyDescent="0.25">
      <c r="A323" s="19">
        <f t="shared" si="31"/>
        <v>41622</v>
      </c>
      <c r="B323" s="7">
        <f t="shared" si="34"/>
        <v>8</v>
      </c>
      <c r="C323" s="237">
        <f>'Energy Summary'!E323</f>
        <v>0</v>
      </c>
      <c r="D323" s="10">
        <f>250</f>
        <v>250</v>
      </c>
      <c r="E323" s="243">
        <f>MISORates!N323</f>
        <v>62.431026702020461</v>
      </c>
      <c r="F323" s="243">
        <f t="array" ref="F323">IF(OR(A323=NERC,WEEKDAY(A323,2)&gt;5),Inputs!$G$21,IF(AND(B323&gt;6,B323&lt;23),Inputs!$E$21,Inputs!$G$21))</f>
        <v>0.24318270547945203</v>
      </c>
      <c r="G323" s="243">
        <f t="array" ref="G323">IF(OR($A323=NERC,WEEKDAY($A323,2)&gt;5),Inputs!$G$23,IF(AND($B323&gt;6,$B323&lt;23),Inputs!$E$23,Inputs!$G$23))</f>
        <v>0.15975630136986302</v>
      </c>
      <c r="H323" s="243">
        <f t="array" ref="H323">IF(OR($A323=NERC,WEEKDAY($A323,2)&gt;5),Inputs!$G$25,IF(AND($B323&gt;6,$B323&lt;23),Inputs!$E$25,Inputs!$G$25))</f>
        <v>1.7793149429223745</v>
      </c>
      <c r="I323" s="243">
        <f>Inputs!$B$27</f>
        <v>5.3100000000000001E-2</v>
      </c>
      <c r="J323" s="243">
        <f>Inputs!$B$29</f>
        <v>6.6799999999999998E-2</v>
      </c>
      <c r="K323" s="243">
        <f>Inputs!$B$31</f>
        <v>4.5600000000000002E-2</v>
      </c>
      <c r="L323" s="243">
        <f t="array" ref="L323">IF(OR($A323=NERC,WEEKDAY($A323,2)&gt;5),Inputs!$G$33,IF(AND($B323&gt;6,$B323&lt;23),Inputs!$E$33,Inputs!$G$33))</f>
        <v>1.2294977168949772E-3</v>
      </c>
      <c r="M323" s="246">
        <f t="shared" si="28"/>
        <v>254.69796689497716</v>
      </c>
      <c r="N323" s="249">
        <f t="shared" si="29"/>
        <v>0</v>
      </c>
    </row>
    <row r="324" spans="1:14" x14ac:dyDescent="0.25">
      <c r="A324" s="19">
        <f t="shared" si="31"/>
        <v>41622</v>
      </c>
      <c r="B324" s="7">
        <f t="shared" si="34"/>
        <v>9</v>
      </c>
      <c r="C324" s="237">
        <f>'Energy Summary'!E324</f>
        <v>0</v>
      </c>
      <c r="D324" s="10">
        <f>250</f>
        <v>250</v>
      </c>
      <c r="E324" s="243">
        <f>MISORates!N324</f>
        <v>50.400281055334581</v>
      </c>
      <c r="F324" s="243">
        <f t="array" ref="F324">IF(OR(A324=NERC,WEEKDAY(A324,2)&gt;5),Inputs!$G$21,IF(AND(B324&gt;6,B324&lt;23),Inputs!$E$21,Inputs!$G$21))</f>
        <v>0.24318270547945203</v>
      </c>
      <c r="G324" s="243">
        <f t="array" ref="G324">IF(OR($A324=NERC,WEEKDAY($A324,2)&gt;5),Inputs!$G$23,IF(AND($B324&gt;6,$B324&lt;23),Inputs!$E$23,Inputs!$G$23))</f>
        <v>0.15975630136986302</v>
      </c>
      <c r="H324" s="243">
        <f t="array" ref="H324">IF(OR($A324=NERC,WEEKDAY($A324,2)&gt;5),Inputs!$G$25,IF(AND($B324&gt;6,$B324&lt;23),Inputs!$E$25,Inputs!$G$25))</f>
        <v>1.7793149429223745</v>
      </c>
      <c r="I324" s="243">
        <f>Inputs!$B$27</f>
        <v>5.3100000000000001E-2</v>
      </c>
      <c r="J324" s="243">
        <f>Inputs!$B$29</f>
        <v>6.6799999999999998E-2</v>
      </c>
      <c r="K324" s="243">
        <f>Inputs!$B$31</f>
        <v>4.5600000000000002E-2</v>
      </c>
      <c r="L324" s="243">
        <f t="array" ref="L324">IF(OR($A324=NERC,WEEKDAY($A324,2)&gt;5),Inputs!$G$33,IF(AND($B324&gt;6,$B324&lt;23),Inputs!$E$33,Inputs!$G$33))</f>
        <v>1.2294977168949772E-3</v>
      </c>
      <c r="M324" s="246">
        <f t="shared" si="28"/>
        <v>254.69796689497716</v>
      </c>
      <c r="N324" s="249">
        <f t="shared" si="29"/>
        <v>0</v>
      </c>
    </row>
    <row r="325" spans="1:14" x14ac:dyDescent="0.25">
      <c r="A325" s="19">
        <f t="shared" si="31"/>
        <v>41622</v>
      </c>
      <c r="B325" s="7">
        <f t="shared" si="34"/>
        <v>10</v>
      </c>
      <c r="C325" s="237">
        <f>'Energy Summary'!E325</f>
        <v>0</v>
      </c>
      <c r="D325" s="10">
        <f>250</f>
        <v>250</v>
      </c>
      <c r="E325" s="243">
        <f>MISORates!N325</f>
        <v>60.743200229519651</v>
      </c>
      <c r="F325" s="243">
        <f t="array" ref="F325">IF(OR(A325=NERC,WEEKDAY(A325,2)&gt;5),Inputs!$G$21,IF(AND(B325&gt;6,B325&lt;23),Inputs!$E$21,Inputs!$G$21))</f>
        <v>0.24318270547945203</v>
      </c>
      <c r="G325" s="243">
        <f t="array" ref="G325">IF(OR($A325=NERC,WEEKDAY($A325,2)&gt;5),Inputs!$G$23,IF(AND($B325&gt;6,$B325&lt;23),Inputs!$E$23,Inputs!$G$23))</f>
        <v>0.15975630136986302</v>
      </c>
      <c r="H325" s="243">
        <f t="array" ref="H325">IF(OR($A325=NERC,WEEKDAY($A325,2)&gt;5),Inputs!$G$25,IF(AND($B325&gt;6,$B325&lt;23),Inputs!$E$25,Inputs!$G$25))</f>
        <v>1.7793149429223745</v>
      </c>
      <c r="I325" s="243">
        <f>Inputs!$B$27</f>
        <v>5.3100000000000001E-2</v>
      </c>
      <c r="J325" s="243">
        <f>Inputs!$B$29</f>
        <v>6.6799999999999998E-2</v>
      </c>
      <c r="K325" s="243">
        <f>Inputs!$B$31</f>
        <v>4.5600000000000002E-2</v>
      </c>
      <c r="L325" s="243">
        <f t="array" ref="L325">IF(OR($A325=NERC,WEEKDAY($A325,2)&gt;5),Inputs!$G$33,IF(AND($B325&gt;6,$B325&lt;23),Inputs!$E$33,Inputs!$G$33))</f>
        <v>1.2294977168949772E-3</v>
      </c>
      <c r="M325" s="246">
        <f t="shared" ref="M325:M388" si="35">(MAX(D325,E325)+(SUM(F325:L326)))</f>
        <v>254.69796689497716</v>
      </c>
      <c r="N325" s="249">
        <f t="shared" ref="N325:N388" si="36">C325*M325</f>
        <v>0</v>
      </c>
    </row>
    <row r="326" spans="1:14" x14ac:dyDescent="0.25">
      <c r="A326" s="19">
        <f t="shared" si="31"/>
        <v>41622</v>
      </c>
      <c r="B326" s="7">
        <f t="shared" si="34"/>
        <v>11</v>
      </c>
      <c r="C326" s="237">
        <f>'Energy Summary'!E326</f>
        <v>0</v>
      </c>
      <c r="D326" s="10">
        <f>250</f>
        <v>250</v>
      </c>
      <c r="E326" s="243">
        <f>MISORates!N326</f>
        <v>51.227043775258466</v>
      </c>
      <c r="F326" s="243">
        <f t="array" ref="F326">IF(OR(A326=NERC,WEEKDAY(A326,2)&gt;5),Inputs!$G$21,IF(AND(B326&gt;6,B326&lt;23),Inputs!$E$21,Inputs!$G$21))</f>
        <v>0.24318270547945203</v>
      </c>
      <c r="G326" s="243">
        <f t="array" ref="G326">IF(OR($A326=NERC,WEEKDAY($A326,2)&gt;5),Inputs!$G$23,IF(AND($B326&gt;6,$B326&lt;23),Inputs!$E$23,Inputs!$G$23))</f>
        <v>0.15975630136986302</v>
      </c>
      <c r="H326" s="243">
        <f t="array" ref="H326">IF(OR($A326=NERC,WEEKDAY($A326,2)&gt;5),Inputs!$G$25,IF(AND($B326&gt;6,$B326&lt;23),Inputs!$E$25,Inputs!$G$25))</f>
        <v>1.7793149429223745</v>
      </c>
      <c r="I326" s="243">
        <f>Inputs!$B$27</f>
        <v>5.3100000000000001E-2</v>
      </c>
      <c r="J326" s="243">
        <f>Inputs!$B$29</f>
        <v>6.6799999999999998E-2</v>
      </c>
      <c r="K326" s="243">
        <f>Inputs!$B$31</f>
        <v>4.5600000000000002E-2</v>
      </c>
      <c r="L326" s="243">
        <f t="array" ref="L326">IF(OR($A326=NERC,WEEKDAY($A326,2)&gt;5),Inputs!$G$33,IF(AND($B326&gt;6,$B326&lt;23),Inputs!$E$33,Inputs!$G$33))</f>
        <v>1.2294977168949772E-3</v>
      </c>
      <c r="M326" s="246">
        <f t="shared" si="35"/>
        <v>254.69796689497716</v>
      </c>
      <c r="N326" s="249">
        <f t="shared" si="36"/>
        <v>0</v>
      </c>
    </row>
    <row r="327" spans="1:14" x14ac:dyDescent="0.25">
      <c r="A327" s="19">
        <f t="shared" si="31"/>
        <v>41622</v>
      </c>
      <c r="B327" s="7">
        <f t="shared" si="34"/>
        <v>12</v>
      </c>
      <c r="C327" s="237">
        <f>'Energy Summary'!E327</f>
        <v>0</v>
      </c>
      <c r="D327" s="10">
        <f>250</f>
        <v>250</v>
      </c>
      <c r="E327" s="243">
        <f>MISORates!N327</f>
        <v>43.249785231451568</v>
      </c>
      <c r="F327" s="243">
        <f t="array" ref="F327">IF(OR(A327=NERC,WEEKDAY(A327,2)&gt;5),Inputs!$G$21,IF(AND(B327&gt;6,B327&lt;23),Inputs!$E$21,Inputs!$G$21))</f>
        <v>0.24318270547945203</v>
      </c>
      <c r="G327" s="243">
        <f t="array" ref="G327">IF(OR($A327=NERC,WEEKDAY($A327,2)&gt;5),Inputs!$G$23,IF(AND($B327&gt;6,$B327&lt;23),Inputs!$E$23,Inputs!$G$23))</f>
        <v>0.15975630136986302</v>
      </c>
      <c r="H327" s="243">
        <f t="array" ref="H327">IF(OR($A327=NERC,WEEKDAY($A327,2)&gt;5),Inputs!$G$25,IF(AND($B327&gt;6,$B327&lt;23),Inputs!$E$25,Inputs!$G$25))</f>
        <v>1.7793149429223745</v>
      </c>
      <c r="I327" s="243">
        <f>Inputs!$B$27</f>
        <v>5.3100000000000001E-2</v>
      </c>
      <c r="J327" s="243">
        <f>Inputs!$B$29</f>
        <v>6.6799999999999998E-2</v>
      </c>
      <c r="K327" s="243">
        <f>Inputs!$B$31</f>
        <v>4.5600000000000002E-2</v>
      </c>
      <c r="L327" s="243">
        <f t="array" ref="L327">IF(OR($A327=NERC,WEEKDAY($A327,2)&gt;5),Inputs!$G$33,IF(AND($B327&gt;6,$B327&lt;23),Inputs!$E$33,Inputs!$G$33))</f>
        <v>1.2294977168949772E-3</v>
      </c>
      <c r="M327" s="246">
        <f t="shared" si="35"/>
        <v>254.69796689497716</v>
      </c>
      <c r="N327" s="249">
        <f t="shared" si="36"/>
        <v>0</v>
      </c>
    </row>
    <row r="328" spans="1:14" x14ac:dyDescent="0.25">
      <c r="A328" s="19">
        <f t="shared" si="31"/>
        <v>41622</v>
      </c>
      <c r="B328" s="7">
        <f t="shared" si="34"/>
        <v>13</v>
      </c>
      <c r="C328" s="237">
        <f>'Energy Summary'!E328</f>
        <v>0</v>
      </c>
      <c r="D328" s="10">
        <f>250</f>
        <v>250</v>
      </c>
      <c r="E328" s="243">
        <f>MISORates!N328</f>
        <v>39.700312550658687</v>
      </c>
      <c r="F328" s="243">
        <f t="array" ref="F328">IF(OR(A328=NERC,WEEKDAY(A328,2)&gt;5),Inputs!$G$21,IF(AND(B328&gt;6,B328&lt;23),Inputs!$E$21,Inputs!$G$21))</f>
        <v>0.24318270547945203</v>
      </c>
      <c r="G328" s="243">
        <f t="array" ref="G328">IF(OR($A328=NERC,WEEKDAY($A328,2)&gt;5),Inputs!$G$23,IF(AND($B328&gt;6,$B328&lt;23),Inputs!$E$23,Inputs!$G$23))</f>
        <v>0.15975630136986302</v>
      </c>
      <c r="H328" s="243">
        <f t="array" ref="H328">IF(OR($A328=NERC,WEEKDAY($A328,2)&gt;5),Inputs!$G$25,IF(AND($B328&gt;6,$B328&lt;23),Inputs!$E$25,Inputs!$G$25))</f>
        <v>1.7793149429223745</v>
      </c>
      <c r="I328" s="243">
        <f>Inputs!$B$27</f>
        <v>5.3100000000000001E-2</v>
      </c>
      <c r="J328" s="243">
        <f>Inputs!$B$29</f>
        <v>6.6799999999999998E-2</v>
      </c>
      <c r="K328" s="243">
        <f>Inputs!$B$31</f>
        <v>4.5600000000000002E-2</v>
      </c>
      <c r="L328" s="243">
        <f t="array" ref="L328">IF(OR($A328=NERC,WEEKDAY($A328,2)&gt;5),Inputs!$G$33,IF(AND($B328&gt;6,$B328&lt;23),Inputs!$E$33,Inputs!$G$33))</f>
        <v>1.2294977168949772E-3</v>
      </c>
      <c r="M328" s="246">
        <f t="shared" si="35"/>
        <v>254.69796689497716</v>
      </c>
      <c r="N328" s="249">
        <f t="shared" si="36"/>
        <v>0</v>
      </c>
    </row>
    <row r="329" spans="1:14" x14ac:dyDescent="0.25">
      <c r="A329" s="19">
        <f t="shared" si="31"/>
        <v>41622</v>
      </c>
      <c r="B329" s="7">
        <f t="shared" si="34"/>
        <v>14</v>
      </c>
      <c r="C329" s="237">
        <f>'Energy Summary'!E329</f>
        <v>0</v>
      </c>
      <c r="D329" s="10">
        <f>250</f>
        <v>250</v>
      </c>
      <c r="E329" s="243">
        <f>MISORates!N329</f>
        <v>37.730917625317261</v>
      </c>
      <c r="F329" s="243">
        <f t="array" ref="F329">IF(OR(A329=NERC,WEEKDAY(A329,2)&gt;5),Inputs!$G$21,IF(AND(B329&gt;6,B329&lt;23),Inputs!$E$21,Inputs!$G$21))</f>
        <v>0.24318270547945203</v>
      </c>
      <c r="G329" s="243">
        <f t="array" ref="G329">IF(OR($A329=NERC,WEEKDAY($A329,2)&gt;5),Inputs!$G$23,IF(AND($B329&gt;6,$B329&lt;23),Inputs!$E$23,Inputs!$G$23))</f>
        <v>0.15975630136986302</v>
      </c>
      <c r="H329" s="243">
        <f t="array" ref="H329">IF(OR($A329=NERC,WEEKDAY($A329,2)&gt;5),Inputs!$G$25,IF(AND($B329&gt;6,$B329&lt;23),Inputs!$E$25,Inputs!$G$25))</f>
        <v>1.7793149429223745</v>
      </c>
      <c r="I329" s="243">
        <f>Inputs!$B$27</f>
        <v>5.3100000000000001E-2</v>
      </c>
      <c r="J329" s="243">
        <f>Inputs!$B$29</f>
        <v>6.6799999999999998E-2</v>
      </c>
      <c r="K329" s="243">
        <f>Inputs!$B$31</f>
        <v>4.5600000000000002E-2</v>
      </c>
      <c r="L329" s="243">
        <f t="array" ref="L329">IF(OR($A329=NERC,WEEKDAY($A329,2)&gt;5),Inputs!$G$33,IF(AND($B329&gt;6,$B329&lt;23),Inputs!$E$33,Inputs!$G$33))</f>
        <v>1.2294977168949772E-3</v>
      </c>
      <c r="M329" s="246">
        <f t="shared" si="35"/>
        <v>254.69796689497716</v>
      </c>
      <c r="N329" s="249">
        <f t="shared" si="36"/>
        <v>0</v>
      </c>
    </row>
    <row r="330" spans="1:14" x14ac:dyDescent="0.25">
      <c r="A330" s="19">
        <f t="shared" si="31"/>
        <v>41622</v>
      </c>
      <c r="B330" s="7">
        <f t="shared" si="34"/>
        <v>15</v>
      </c>
      <c r="C330" s="237">
        <f>'Energy Summary'!E330</f>
        <v>0</v>
      </c>
      <c r="D330" s="10">
        <f>250</f>
        <v>250</v>
      </c>
      <c r="E330" s="243">
        <f>MISORates!N330</f>
        <v>35.326261599476247</v>
      </c>
      <c r="F330" s="243">
        <f t="array" ref="F330">IF(OR(A330=NERC,WEEKDAY(A330,2)&gt;5),Inputs!$G$21,IF(AND(B330&gt;6,B330&lt;23),Inputs!$E$21,Inputs!$G$21))</f>
        <v>0.24318270547945203</v>
      </c>
      <c r="G330" s="243">
        <f t="array" ref="G330">IF(OR($A330=NERC,WEEKDAY($A330,2)&gt;5),Inputs!$G$23,IF(AND($B330&gt;6,$B330&lt;23),Inputs!$E$23,Inputs!$G$23))</f>
        <v>0.15975630136986302</v>
      </c>
      <c r="H330" s="243">
        <f t="array" ref="H330">IF(OR($A330=NERC,WEEKDAY($A330,2)&gt;5),Inputs!$G$25,IF(AND($B330&gt;6,$B330&lt;23),Inputs!$E$25,Inputs!$G$25))</f>
        <v>1.7793149429223745</v>
      </c>
      <c r="I330" s="243">
        <f>Inputs!$B$27</f>
        <v>5.3100000000000001E-2</v>
      </c>
      <c r="J330" s="243">
        <f>Inputs!$B$29</f>
        <v>6.6799999999999998E-2</v>
      </c>
      <c r="K330" s="243">
        <f>Inputs!$B$31</f>
        <v>4.5600000000000002E-2</v>
      </c>
      <c r="L330" s="243">
        <f t="array" ref="L330">IF(OR($A330=NERC,WEEKDAY($A330,2)&gt;5),Inputs!$G$33,IF(AND($B330&gt;6,$B330&lt;23),Inputs!$E$33,Inputs!$G$33))</f>
        <v>1.2294977168949772E-3</v>
      </c>
      <c r="M330" s="246">
        <f t="shared" si="35"/>
        <v>254.69796689497716</v>
      </c>
      <c r="N330" s="249">
        <f t="shared" si="36"/>
        <v>0</v>
      </c>
    </row>
    <row r="331" spans="1:14" x14ac:dyDescent="0.25">
      <c r="A331" s="19">
        <f t="shared" si="31"/>
        <v>41622</v>
      </c>
      <c r="B331" s="7">
        <f t="shared" si="34"/>
        <v>16</v>
      </c>
      <c r="C331" s="237">
        <f>'Energy Summary'!E331</f>
        <v>0</v>
      </c>
      <c r="D331" s="10">
        <f>250</f>
        <v>250</v>
      </c>
      <c r="E331" s="243">
        <f>MISORates!N331</f>
        <v>33.958697241123019</v>
      </c>
      <c r="F331" s="243">
        <f t="array" ref="F331">IF(OR(A331=NERC,WEEKDAY(A331,2)&gt;5),Inputs!$G$21,IF(AND(B331&gt;6,B331&lt;23),Inputs!$E$21,Inputs!$G$21))</f>
        <v>0.24318270547945203</v>
      </c>
      <c r="G331" s="243">
        <f t="array" ref="G331">IF(OR($A331=NERC,WEEKDAY($A331,2)&gt;5),Inputs!$G$23,IF(AND($B331&gt;6,$B331&lt;23),Inputs!$E$23,Inputs!$G$23))</f>
        <v>0.15975630136986302</v>
      </c>
      <c r="H331" s="243">
        <f t="array" ref="H331">IF(OR($A331=NERC,WEEKDAY($A331,2)&gt;5),Inputs!$G$25,IF(AND($B331&gt;6,$B331&lt;23),Inputs!$E$25,Inputs!$G$25))</f>
        <v>1.7793149429223745</v>
      </c>
      <c r="I331" s="243">
        <f>Inputs!$B$27</f>
        <v>5.3100000000000001E-2</v>
      </c>
      <c r="J331" s="243">
        <f>Inputs!$B$29</f>
        <v>6.6799999999999998E-2</v>
      </c>
      <c r="K331" s="243">
        <f>Inputs!$B$31</f>
        <v>4.5600000000000002E-2</v>
      </c>
      <c r="L331" s="243">
        <f t="array" ref="L331">IF(OR($A331=NERC,WEEKDAY($A331,2)&gt;5),Inputs!$G$33,IF(AND($B331&gt;6,$B331&lt;23),Inputs!$E$33,Inputs!$G$33))</f>
        <v>1.2294977168949772E-3</v>
      </c>
      <c r="M331" s="246">
        <f t="shared" si="35"/>
        <v>254.69796689497716</v>
      </c>
      <c r="N331" s="249">
        <f t="shared" si="36"/>
        <v>0</v>
      </c>
    </row>
    <row r="332" spans="1:14" x14ac:dyDescent="0.25">
      <c r="A332" s="19">
        <f t="shared" si="31"/>
        <v>41622</v>
      </c>
      <c r="B332" s="7">
        <f t="shared" si="34"/>
        <v>17</v>
      </c>
      <c r="C332" s="237">
        <f>'Energy Summary'!E332</f>
        <v>0</v>
      </c>
      <c r="D332" s="10">
        <f>250</f>
        <v>250</v>
      </c>
      <c r="E332" s="243">
        <f>MISORates!N332</f>
        <v>35.175323820148719</v>
      </c>
      <c r="F332" s="243">
        <f t="array" ref="F332">IF(OR(A332=NERC,WEEKDAY(A332,2)&gt;5),Inputs!$G$21,IF(AND(B332&gt;6,B332&lt;23),Inputs!$E$21,Inputs!$G$21))</f>
        <v>0.24318270547945203</v>
      </c>
      <c r="G332" s="243">
        <f t="array" ref="G332">IF(OR($A332=NERC,WEEKDAY($A332,2)&gt;5),Inputs!$G$23,IF(AND($B332&gt;6,$B332&lt;23),Inputs!$E$23,Inputs!$G$23))</f>
        <v>0.15975630136986302</v>
      </c>
      <c r="H332" s="243">
        <f t="array" ref="H332">IF(OR($A332=NERC,WEEKDAY($A332,2)&gt;5),Inputs!$G$25,IF(AND($B332&gt;6,$B332&lt;23),Inputs!$E$25,Inputs!$G$25))</f>
        <v>1.7793149429223745</v>
      </c>
      <c r="I332" s="243">
        <f>Inputs!$B$27</f>
        <v>5.3100000000000001E-2</v>
      </c>
      <c r="J332" s="243">
        <f>Inputs!$B$29</f>
        <v>6.6799999999999998E-2</v>
      </c>
      <c r="K332" s="243">
        <f>Inputs!$B$31</f>
        <v>4.5600000000000002E-2</v>
      </c>
      <c r="L332" s="243">
        <f t="array" ref="L332">IF(OR($A332=NERC,WEEKDAY($A332,2)&gt;5),Inputs!$G$33,IF(AND($B332&gt;6,$B332&lt;23),Inputs!$E$33,Inputs!$G$33))</f>
        <v>1.2294977168949772E-3</v>
      </c>
      <c r="M332" s="246">
        <f t="shared" si="35"/>
        <v>254.69796689497716</v>
      </c>
      <c r="N332" s="249">
        <f t="shared" si="36"/>
        <v>0</v>
      </c>
    </row>
    <row r="333" spans="1:14" x14ac:dyDescent="0.25">
      <c r="A333" s="19">
        <f t="shared" si="31"/>
        <v>41622</v>
      </c>
      <c r="B333" s="7">
        <f t="shared" ref="B333:B348" si="37">B309</f>
        <v>18</v>
      </c>
      <c r="C333" s="237">
        <f>'Energy Summary'!E333</f>
        <v>0</v>
      </c>
      <c r="D333" s="10">
        <f>250</f>
        <v>250</v>
      </c>
      <c r="E333" s="243">
        <f>MISORates!N333</f>
        <v>42.160927548860414</v>
      </c>
      <c r="F333" s="243">
        <f t="array" ref="F333">IF(OR(A333=NERC,WEEKDAY(A333,2)&gt;5),Inputs!$G$21,IF(AND(B333&gt;6,B333&lt;23),Inputs!$E$21,Inputs!$G$21))</f>
        <v>0.24318270547945203</v>
      </c>
      <c r="G333" s="243">
        <f t="array" ref="G333">IF(OR($A333=NERC,WEEKDAY($A333,2)&gt;5),Inputs!$G$23,IF(AND($B333&gt;6,$B333&lt;23),Inputs!$E$23,Inputs!$G$23))</f>
        <v>0.15975630136986302</v>
      </c>
      <c r="H333" s="243">
        <f t="array" ref="H333">IF(OR($A333=NERC,WEEKDAY($A333,2)&gt;5),Inputs!$G$25,IF(AND($B333&gt;6,$B333&lt;23),Inputs!$E$25,Inputs!$G$25))</f>
        <v>1.7793149429223745</v>
      </c>
      <c r="I333" s="243">
        <f>Inputs!$B$27</f>
        <v>5.3100000000000001E-2</v>
      </c>
      <c r="J333" s="243">
        <f>Inputs!$B$29</f>
        <v>6.6799999999999998E-2</v>
      </c>
      <c r="K333" s="243">
        <f>Inputs!$B$31</f>
        <v>4.5600000000000002E-2</v>
      </c>
      <c r="L333" s="243">
        <f t="array" ref="L333">IF(OR($A333=NERC,WEEKDAY($A333,2)&gt;5),Inputs!$G$33,IF(AND($B333&gt;6,$B333&lt;23),Inputs!$E$33,Inputs!$G$33))</f>
        <v>1.2294977168949772E-3</v>
      </c>
      <c r="M333" s="246">
        <f t="shared" si="35"/>
        <v>254.69796689497716</v>
      </c>
      <c r="N333" s="249">
        <f t="shared" si="36"/>
        <v>0</v>
      </c>
    </row>
    <row r="334" spans="1:14" x14ac:dyDescent="0.25">
      <c r="A334" s="19">
        <f t="shared" si="31"/>
        <v>41622</v>
      </c>
      <c r="B334" s="7">
        <f t="shared" si="37"/>
        <v>19</v>
      </c>
      <c r="C334" s="237">
        <f>'Energy Summary'!E334</f>
        <v>0</v>
      </c>
      <c r="D334" s="10">
        <f>250</f>
        <v>250</v>
      </c>
      <c r="E334" s="243">
        <f>MISORates!N334</f>
        <v>47.858268124553575</v>
      </c>
      <c r="F334" s="243">
        <f t="array" ref="F334">IF(OR(A334=NERC,WEEKDAY(A334,2)&gt;5),Inputs!$G$21,IF(AND(B334&gt;6,B334&lt;23),Inputs!$E$21,Inputs!$G$21))</f>
        <v>0.24318270547945203</v>
      </c>
      <c r="G334" s="243">
        <f t="array" ref="G334">IF(OR($A334=NERC,WEEKDAY($A334,2)&gt;5),Inputs!$G$23,IF(AND($B334&gt;6,$B334&lt;23),Inputs!$E$23,Inputs!$G$23))</f>
        <v>0.15975630136986302</v>
      </c>
      <c r="H334" s="243">
        <f t="array" ref="H334">IF(OR($A334=NERC,WEEKDAY($A334,2)&gt;5),Inputs!$G$25,IF(AND($B334&gt;6,$B334&lt;23),Inputs!$E$25,Inputs!$G$25))</f>
        <v>1.7793149429223745</v>
      </c>
      <c r="I334" s="243">
        <f>Inputs!$B$27</f>
        <v>5.3100000000000001E-2</v>
      </c>
      <c r="J334" s="243">
        <f>Inputs!$B$29</f>
        <v>6.6799999999999998E-2</v>
      </c>
      <c r="K334" s="243">
        <f>Inputs!$B$31</f>
        <v>4.5600000000000002E-2</v>
      </c>
      <c r="L334" s="243">
        <f t="array" ref="L334">IF(OR($A334=NERC,WEEKDAY($A334,2)&gt;5),Inputs!$G$33,IF(AND($B334&gt;6,$B334&lt;23),Inputs!$E$33,Inputs!$G$33))</f>
        <v>1.2294977168949772E-3</v>
      </c>
      <c r="M334" s="246">
        <f t="shared" si="35"/>
        <v>254.69796689497716</v>
      </c>
      <c r="N334" s="249">
        <f t="shared" si="36"/>
        <v>0</v>
      </c>
    </row>
    <row r="335" spans="1:14" x14ac:dyDescent="0.25">
      <c r="A335" s="19">
        <f t="shared" si="31"/>
        <v>41622</v>
      </c>
      <c r="B335" s="7">
        <f t="shared" si="37"/>
        <v>20</v>
      </c>
      <c r="C335" s="237">
        <f>'Energy Summary'!E335</f>
        <v>0</v>
      </c>
      <c r="D335" s="10">
        <f>250</f>
        <v>250</v>
      </c>
      <c r="E335" s="243">
        <f>MISORates!N335</f>
        <v>45.613071192639794</v>
      </c>
      <c r="F335" s="243">
        <f t="array" ref="F335">IF(OR(A335=NERC,WEEKDAY(A335,2)&gt;5),Inputs!$G$21,IF(AND(B335&gt;6,B335&lt;23),Inputs!$E$21,Inputs!$G$21))</f>
        <v>0.24318270547945203</v>
      </c>
      <c r="G335" s="243">
        <f t="array" ref="G335">IF(OR($A335=NERC,WEEKDAY($A335,2)&gt;5),Inputs!$G$23,IF(AND($B335&gt;6,$B335&lt;23),Inputs!$E$23,Inputs!$G$23))</f>
        <v>0.15975630136986302</v>
      </c>
      <c r="H335" s="243">
        <f t="array" ref="H335">IF(OR($A335=NERC,WEEKDAY($A335,2)&gt;5),Inputs!$G$25,IF(AND($B335&gt;6,$B335&lt;23),Inputs!$E$25,Inputs!$G$25))</f>
        <v>1.7793149429223745</v>
      </c>
      <c r="I335" s="243">
        <f>Inputs!$B$27</f>
        <v>5.3100000000000001E-2</v>
      </c>
      <c r="J335" s="243">
        <f>Inputs!$B$29</f>
        <v>6.6799999999999998E-2</v>
      </c>
      <c r="K335" s="243">
        <f>Inputs!$B$31</f>
        <v>4.5600000000000002E-2</v>
      </c>
      <c r="L335" s="243">
        <f t="array" ref="L335">IF(OR($A335=NERC,WEEKDAY($A335,2)&gt;5),Inputs!$G$33,IF(AND($B335&gt;6,$B335&lt;23),Inputs!$E$33,Inputs!$G$33))</f>
        <v>1.2294977168949772E-3</v>
      </c>
      <c r="M335" s="246">
        <f t="shared" si="35"/>
        <v>254.69796689497716</v>
      </c>
      <c r="N335" s="249">
        <f t="shared" si="36"/>
        <v>0</v>
      </c>
    </row>
    <row r="336" spans="1:14" x14ac:dyDescent="0.25">
      <c r="A336" s="19">
        <f t="shared" si="31"/>
        <v>41622</v>
      </c>
      <c r="B336" s="7">
        <f t="shared" si="37"/>
        <v>21</v>
      </c>
      <c r="C336" s="237">
        <f>'Energy Summary'!E336</f>
        <v>0</v>
      </c>
      <c r="D336" s="10">
        <f>250</f>
        <v>250</v>
      </c>
      <c r="E336" s="243">
        <f>MISORates!N336</f>
        <v>40.307880089526272</v>
      </c>
      <c r="F336" s="243">
        <f t="array" ref="F336">IF(OR(A336=NERC,WEEKDAY(A336,2)&gt;5),Inputs!$G$21,IF(AND(B336&gt;6,B336&lt;23),Inputs!$E$21,Inputs!$G$21))</f>
        <v>0.24318270547945203</v>
      </c>
      <c r="G336" s="243">
        <f t="array" ref="G336">IF(OR($A336=NERC,WEEKDAY($A336,2)&gt;5),Inputs!$G$23,IF(AND($B336&gt;6,$B336&lt;23),Inputs!$E$23,Inputs!$G$23))</f>
        <v>0.15975630136986302</v>
      </c>
      <c r="H336" s="243">
        <f t="array" ref="H336">IF(OR($A336=NERC,WEEKDAY($A336,2)&gt;5),Inputs!$G$25,IF(AND($B336&gt;6,$B336&lt;23),Inputs!$E$25,Inputs!$G$25))</f>
        <v>1.7793149429223745</v>
      </c>
      <c r="I336" s="243">
        <f>Inputs!$B$27</f>
        <v>5.3100000000000001E-2</v>
      </c>
      <c r="J336" s="243">
        <f>Inputs!$B$29</f>
        <v>6.6799999999999998E-2</v>
      </c>
      <c r="K336" s="243">
        <f>Inputs!$B$31</f>
        <v>4.5600000000000002E-2</v>
      </c>
      <c r="L336" s="243">
        <f t="array" ref="L336">IF(OR($A336=NERC,WEEKDAY($A336,2)&gt;5),Inputs!$G$33,IF(AND($B336&gt;6,$B336&lt;23),Inputs!$E$33,Inputs!$G$33))</f>
        <v>1.2294977168949772E-3</v>
      </c>
      <c r="M336" s="246">
        <f t="shared" si="35"/>
        <v>254.69796689497716</v>
      </c>
      <c r="N336" s="249">
        <f t="shared" si="36"/>
        <v>0</v>
      </c>
    </row>
    <row r="337" spans="1:14" x14ac:dyDescent="0.25">
      <c r="A337" s="19">
        <f t="shared" si="31"/>
        <v>41622</v>
      </c>
      <c r="B337" s="7">
        <f t="shared" si="37"/>
        <v>22</v>
      </c>
      <c r="C337" s="237">
        <f>'Energy Summary'!E337</f>
        <v>0</v>
      </c>
      <c r="D337" s="10">
        <f>250</f>
        <v>250</v>
      </c>
      <c r="E337" s="243">
        <f>MISORates!N337</f>
        <v>36.514399702425571</v>
      </c>
      <c r="F337" s="243">
        <f t="array" ref="F337">IF(OR(A337=NERC,WEEKDAY(A337,2)&gt;5),Inputs!$G$21,IF(AND(B337&gt;6,B337&lt;23),Inputs!$E$21,Inputs!$G$21))</f>
        <v>0.24318270547945203</v>
      </c>
      <c r="G337" s="243">
        <f t="array" ref="G337">IF(OR($A337=NERC,WEEKDAY($A337,2)&gt;5),Inputs!$G$23,IF(AND($B337&gt;6,$B337&lt;23),Inputs!$E$23,Inputs!$G$23))</f>
        <v>0.15975630136986302</v>
      </c>
      <c r="H337" s="243">
        <f t="array" ref="H337">IF(OR($A337=NERC,WEEKDAY($A337,2)&gt;5),Inputs!$G$25,IF(AND($B337&gt;6,$B337&lt;23),Inputs!$E$25,Inputs!$G$25))</f>
        <v>1.7793149429223745</v>
      </c>
      <c r="I337" s="243">
        <f>Inputs!$B$27</f>
        <v>5.3100000000000001E-2</v>
      </c>
      <c r="J337" s="243">
        <f>Inputs!$B$29</f>
        <v>6.6799999999999998E-2</v>
      </c>
      <c r="K337" s="243">
        <f>Inputs!$B$31</f>
        <v>4.5600000000000002E-2</v>
      </c>
      <c r="L337" s="243">
        <f t="array" ref="L337">IF(OR($A337=NERC,WEEKDAY($A337,2)&gt;5),Inputs!$G$33,IF(AND($B337&gt;6,$B337&lt;23),Inputs!$E$33,Inputs!$G$33))</f>
        <v>1.2294977168949772E-3</v>
      </c>
      <c r="M337" s="246">
        <f t="shared" si="35"/>
        <v>254.69796689497716</v>
      </c>
      <c r="N337" s="249">
        <f t="shared" si="36"/>
        <v>0</v>
      </c>
    </row>
    <row r="338" spans="1:14" x14ac:dyDescent="0.25">
      <c r="A338" s="19">
        <f t="shared" si="31"/>
        <v>41622</v>
      </c>
      <c r="B338" s="7">
        <f t="shared" si="37"/>
        <v>23</v>
      </c>
      <c r="C338" s="237">
        <f>'Energy Summary'!E338</f>
        <v>0</v>
      </c>
      <c r="D338" s="10">
        <f>250</f>
        <v>250</v>
      </c>
      <c r="E338" s="243">
        <f>MISORates!N338</f>
        <v>32.374504966687816</v>
      </c>
      <c r="F338" s="243">
        <f t="array" ref="F338">IF(OR(A338=NERC,WEEKDAY(A338,2)&gt;5),Inputs!$G$21,IF(AND(B338&gt;6,B338&lt;23),Inputs!$E$21,Inputs!$G$21))</f>
        <v>0.24318270547945203</v>
      </c>
      <c r="G338" s="243">
        <f t="array" ref="G338">IF(OR($A338=NERC,WEEKDAY($A338,2)&gt;5),Inputs!$G$23,IF(AND($B338&gt;6,$B338&lt;23),Inputs!$E$23,Inputs!$G$23))</f>
        <v>0.15975630136986302</v>
      </c>
      <c r="H338" s="243">
        <f t="array" ref="H338">IF(OR($A338=NERC,WEEKDAY($A338,2)&gt;5),Inputs!$G$25,IF(AND($B338&gt;6,$B338&lt;23),Inputs!$E$25,Inputs!$G$25))</f>
        <v>1.7793149429223745</v>
      </c>
      <c r="I338" s="243">
        <f>Inputs!$B$27</f>
        <v>5.3100000000000001E-2</v>
      </c>
      <c r="J338" s="243">
        <f>Inputs!$B$29</f>
        <v>6.6799999999999998E-2</v>
      </c>
      <c r="K338" s="243">
        <f>Inputs!$B$31</f>
        <v>4.5600000000000002E-2</v>
      </c>
      <c r="L338" s="243">
        <f t="array" ref="L338">IF(OR($A338=NERC,WEEKDAY($A338,2)&gt;5),Inputs!$G$33,IF(AND($B338&gt;6,$B338&lt;23),Inputs!$E$33,Inputs!$G$33))</f>
        <v>1.2294977168949772E-3</v>
      </c>
      <c r="M338" s="246">
        <f t="shared" si="35"/>
        <v>254.69796689497716</v>
      </c>
      <c r="N338" s="249">
        <f t="shared" si="36"/>
        <v>0</v>
      </c>
    </row>
    <row r="339" spans="1:14" x14ac:dyDescent="0.25">
      <c r="A339" s="238">
        <f t="shared" si="31"/>
        <v>41622</v>
      </c>
      <c r="B339" s="239">
        <f t="shared" si="37"/>
        <v>24</v>
      </c>
      <c r="C339" s="237">
        <f>'Energy Summary'!E339</f>
        <v>0</v>
      </c>
      <c r="D339" s="10">
        <f>250</f>
        <v>250</v>
      </c>
      <c r="E339" s="243">
        <f>MISORates!N339</f>
        <v>31.892082788728125</v>
      </c>
      <c r="F339" s="243">
        <f t="array" ref="F339">IF(OR(A339=NERC,WEEKDAY(A339,2)&gt;5),Inputs!$G$21,IF(AND(B339&gt;6,B339&lt;23),Inputs!$E$21,Inputs!$G$21))</f>
        <v>0.24318270547945203</v>
      </c>
      <c r="G339" s="243">
        <f t="array" ref="G339">IF(OR($A339=NERC,WEEKDAY($A339,2)&gt;5),Inputs!$G$23,IF(AND($B339&gt;6,$B339&lt;23),Inputs!$E$23,Inputs!$G$23))</f>
        <v>0.15975630136986302</v>
      </c>
      <c r="H339" s="243">
        <f t="array" ref="H339">IF(OR($A339=NERC,WEEKDAY($A339,2)&gt;5),Inputs!$G$25,IF(AND($B339&gt;6,$B339&lt;23),Inputs!$E$25,Inputs!$G$25))</f>
        <v>1.7793149429223745</v>
      </c>
      <c r="I339" s="243">
        <f>Inputs!$B$27</f>
        <v>5.3100000000000001E-2</v>
      </c>
      <c r="J339" s="243">
        <f>Inputs!$B$29</f>
        <v>6.6799999999999998E-2</v>
      </c>
      <c r="K339" s="243">
        <f>Inputs!$B$31</f>
        <v>4.5600000000000002E-2</v>
      </c>
      <c r="L339" s="243">
        <f t="array" ref="L339">IF(OR($A339=NERC,WEEKDAY($A339,2)&gt;5),Inputs!$G$33,IF(AND($B339&gt;6,$B339&lt;23),Inputs!$E$33,Inputs!$G$33))</f>
        <v>1.2294977168949772E-3</v>
      </c>
      <c r="M339" s="246">
        <f t="shared" si="35"/>
        <v>254.69796689497716</v>
      </c>
      <c r="N339" s="250">
        <f t="shared" si="36"/>
        <v>0</v>
      </c>
    </row>
    <row r="340" spans="1:14" x14ac:dyDescent="0.25">
      <c r="A340" s="19">
        <f t="shared" si="31"/>
        <v>41623</v>
      </c>
      <c r="B340" s="7">
        <f t="shared" si="37"/>
        <v>1</v>
      </c>
      <c r="C340" s="237">
        <f>'Energy Summary'!E340</f>
        <v>0</v>
      </c>
      <c r="D340" s="10">
        <f>250</f>
        <v>250</v>
      </c>
      <c r="E340" s="243">
        <f>MISORates!N340</f>
        <v>63.221315618083388</v>
      </c>
      <c r="F340" s="243">
        <f t="array" ref="F340">IF(OR(A340=NERC,WEEKDAY(A340,2)&gt;5),Inputs!$G$21,IF(AND(B340&gt;6,B340&lt;23),Inputs!$E$21,Inputs!$G$21))</f>
        <v>0.24318270547945203</v>
      </c>
      <c r="G340" s="243">
        <f t="array" ref="G340">IF(OR($A340=NERC,WEEKDAY($A340,2)&gt;5),Inputs!$G$23,IF(AND($B340&gt;6,$B340&lt;23),Inputs!$E$23,Inputs!$G$23))</f>
        <v>0.15975630136986302</v>
      </c>
      <c r="H340" s="243">
        <f t="array" ref="H340">IF(OR($A340=NERC,WEEKDAY($A340,2)&gt;5),Inputs!$G$25,IF(AND($B340&gt;6,$B340&lt;23),Inputs!$E$25,Inputs!$G$25))</f>
        <v>1.7793149429223745</v>
      </c>
      <c r="I340" s="243">
        <f>Inputs!$B$27</f>
        <v>5.3100000000000001E-2</v>
      </c>
      <c r="J340" s="243">
        <f>Inputs!$B$29</f>
        <v>6.6799999999999998E-2</v>
      </c>
      <c r="K340" s="243">
        <f>Inputs!$B$31</f>
        <v>4.5600000000000002E-2</v>
      </c>
      <c r="L340" s="243">
        <f t="array" ref="L340">IF(OR($A340=NERC,WEEKDAY($A340,2)&gt;5),Inputs!$G$33,IF(AND($B340&gt;6,$B340&lt;23),Inputs!$E$33,Inputs!$G$33))</f>
        <v>1.2294977168949772E-3</v>
      </c>
      <c r="M340" s="246">
        <f t="shared" si="35"/>
        <v>254.69796689497716</v>
      </c>
      <c r="N340" s="249">
        <f t="shared" si="36"/>
        <v>0</v>
      </c>
    </row>
    <row r="341" spans="1:14" x14ac:dyDescent="0.25">
      <c r="A341" s="19">
        <f t="shared" si="31"/>
        <v>41623</v>
      </c>
      <c r="B341" s="7">
        <f t="shared" si="37"/>
        <v>2</v>
      </c>
      <c r="C341" s="237">
        <f>'Energy Summary'!E341</f>
        <v>0</v>
      </c>
      <c r="D341" s="10">
        <f>250</f>
        <v>250</v>
      </c>
      <c r="E341" s="243">
        <f>MISORates!N341</f>
        <v>31.101014494976273</v>
      </c>
      <c r="F341" s="243">
        <f t="array" ref="F341">IF(OR(A341=NERC,WEEKDAY(A341,2)&gt;5),Inputs!$G$21,IF(AND(B341&gt;6,B341&lt;23),Inputs!$E$21,Inputs!$G$21))</f>
        <v>0.24318270547945203</v>
      </c>
      <c r="G341" s="243">
        <f t="array" ref="G341">IF(OR($A341=NERC,WEEKDAY($A341,2)&gt;5),Inputs!$G$23,IF(AND($B341&gt;6,$B341&lt;23),Inputs!$E$23,Inputs!$G$23))</f>
        <v>0.15975630136986302</v>
      </c>
      <c r="H341" s="243">
        <f t="array" ref="H341">IF(OR($A341=NERC,WEEKDAY($A341,2)&gt;5),Inputs!$G$25,IF(AND($B341&gt;6,$B341&lt;23),Inputs!$E$25,Inputs!$G$25))</f>
        <v>1.7793149429223745</v>
      </c>
      <c r="I341" s="243">
        <f>Inputs!$B$27</f>
        <v>5.3100000000000001E-2</v>
      </c>
      <c r="J341" s="243">
        <f>Inputs!$B$29</f>
        <v>6.6799999999999998E-2</v>
      </c>
      <c r="K341" s="243">
        <f>Inputs!$B$31</f>
        <v>4.5600000000000002E-2</v>
      </c>
      <c r="L341" s="243">
        <f t="array" ref="L341">IF(OR($A341=NERC,WEEKDAY($A341,2)&gt;5),Inputs!$G$33,IF(AND($B341&gt;6,$B341&lt;23),Inputs!$E$33,Inputs!$G$33))</f>
        <v>1.2294977168949772E-3</v>
      </c>
      <c r="M341" s="246">
        <f t="shared" si="35"/>
        <v>254.69796689497716</v>
      </c>
      <c r="N341" s="249">
        <f t="shared" si="36"/>
        <v>0</v>
      </c>
    </row>
    <row r="342" spans="1:14" x14ac:dyDescent="0.25">
      <c r="A342" s="19">
        <f t="shared" si="31"/>
        <v>41623</v>
      </c>
      <c r="B342" s="7">
        <f t="shared" si="37"/>
        <v>3</v>
      </c>
      <c r="C342" s="237">
        <f>'Energy Summary'!E342</f>
        <v>0</v>
      </c>
      <c r="D342" s="10">
        <f>250</f>
        <v>250</v>
      </c>
      <c r="E342" s="243">
        <f>MISORates!N342</f>
        <v>64.337287518048285</v>
      </c>
      <c r="F342" s="243">
        <f t="array" ref="F342">IF(OR(A342=NERC,WEEKDAY(A342,2)&gt;5),Inputs!$G$21,IF(AND(B342&gt;6,B342&lt;23),Inputs!$E$21,Inputs!$G$21))</f>
        <v>0.24318270547945203</v>
      </c>
      <c r="G342" s="243">
        <f t="array" ref="G342">IF(OR($A342=NERC,WEEKDAY($A342,2)&gt;5),Inputs!$G$23,IF(AND($B342&gt;6,$B342&lt;23),Inputs!$E$23,Inputs!$G$23))</f>
        <v>0.15975630136986302</v>
      </c>
      <c r="H342" s="243">
        <f t="array" ref="H342">IF(OR($A342=NERC,WEEKDAY($A342,2)&gt;5),Inputs!$G$25,IF(AND($B342&gt;6,$B342&lt;23),Inputs!$E$25,Inputs!$G$25))</f>
        <v>1.7793149429223745</v>
      </c>
      <c r="I342" s="243">
        <f>Inputs!$B$27</f>
        <v>5.3100000000000001E-2</v>
      </c>
      <c r="J342" s="243">
        <f>Inputs!$B$29</f>
        <v>6.6799999999999998E-2</v>
      </c>
      <c r="K342" s="243">
        <f>Inputs!$B$31</f>
        <v>4.5600000000000002E-2</v>
      </c>
      <c r="L342" s="243">
        <f t="array" ref="L342">IF(OR($A342=NERC,WEEKDAY($A342,2)&gt;5),Inputs!$G$33,IF(AND($B342&gt;6,$B342&lt;23),Inputs!$E$33,Inputs!$G$33))</f>
        <v>1.2294977168949772E-3</v>
      </c>
      <c r="M342" s="246">
        <f t="shared" si="35"/>
        <v>254.69796689497716</v>
      </c>
      <c r="N342" s="249">
        <f t="shared" si="36"/>
        <v>0</v>
      </c>
    </row>
    <row r="343" spans="1:14" x14ac:dyDescent="0.25">
      <c r="A343" s="19">
        <f t="shared" si="31"/>
        <v>41623</v>
      </c>
      <c r="B343" s="7">
        <f t="shared" si="37"/>
        <v>4</v>
      </c>
      <c r="C343" s="237">
        <f>'Energy Summary'!E343</f>
        <v>0</v>
      </c>
      <c r="D343" s="10">
        <f>250</f>
        <v>250</v>
      </c>
      <c r="E343" s="243">
        <f>MISORates!N343</f>
        <v>54.794733162150358</v>
      </c>
      <c r="F343" s="243">
        <f t="array" ref="F343">IF(OR(A343=NERC,WEEKDAY(A343,2)&gt;5),Inputs!$G$21,IF(AND(B343&gt;6,B343&lt;23),Inputs!$E$21,Inputs!$G$21))</f>
        <v>0.24318270547945203</v>
      </c>
      <c r="G343" s="243">
        <f t="array" ref="G343">IF(OR($A343=NERC,WEEKDAY($A343,2)&gt;5),Inputs!$G$23,IF(AND($B343&gt;6,$B343&lt;23),Inputs!$E$23,Inputs!$G$23))</f>
        <v>0.15975630136986302</v>
      </c>
      <c r="H343" s="243">
        <f t="array" ref="H343">IF(OR($A343=NERC,WEEKDAY($A343,2)&gt;5),Inputs!$G$25,IF(AND($B343&gt;6,$B343&lt;23),Inputs!$E$25,Inputs!$G$25))</f>
        <v>1.7793149429223745</v>
      </c>
      <c r="I343" s="243">
        <f>Inputs!$B$27</f>
        <v>5.3100000000000001E-2</v>
      </c>
      <c r="J343" s="243">
        <f>Inputs!$B$29</f>
        <v>6.6799999999999998E-2</v>
      </c>
      <c r="K343" s="243">
        <f>Inputs!$B$31</f>
        <v>4.5600000000000002E-2</v>
      </c>
      <c r="L343" s="243">
        <f t="array" ref="L343">IF(OR($A343=NERC,WEEKDAY($A343,2)&gt;5),Inputs!$G$33,IF(AND($B343&gt;6,$B343&lt;23),Inputs!$E$33,Inputs!$G$33))</f>
        <v>1.2294977168949772E-3</v>
      </c>
      <c r="M343" s="246">
        <f t="shared" si="35"/>
        <v>254.69796689497716</v>
      </c>
      <c r="N343" s="249">
        <f t="shared" si="36"/>
        <v>0</v>
      </c>
    </row>
    <row r="344" spans="1:14" x14ac:dyDescent="0.25">
      <c r="A344" s="19">
        <f t="shared" si="31"/>
        <v>41623</v>
      </c>
      <c r="B344" s="7">
        <f t="shared" si="37"/>
        <v>5</v>
      </c>
      <c r="C344" s="237">
        <f>'Energy Summary'!E344</f>
        <v>0</v>
      </c>
      <c r="D344" s="10">
        <f>250</f>
        <v>250</v>
      </c>
      <c r="E344" s="243">
        <f>MISORates!N344</f>
        <v>28.427366872294701</v>
      </c>
      <c r="F344" s="243">
        <f t="array" ref="F344">IF(OR(A344=NERC,WEEKDAY(A344,2)&gt;5),Inputs!$G$21,IF(AND(B344&gt;6,B344&lt;23),Inputs!$E$21,Inputs!$G$21))</f>
        <v>0.24318270547945203</v>
      </c>
      <c r="G344" s="243">
        <f t="array" ref="G344">IF(OR($A344=NERC,WEEKDAY($A344,2)&gt;5),Inputs!$G$23,IF(AND($B344&gt;6,$B344&lt;23),Inputs!$E$23,Inputs!$G$23))</f>
        <v>0.15975630136986302</v>
      </c>
      <c r="H344" s="243">
        <f t="array" ref="H344">IF(OR($A344=NERC,WEEKDAY($A344,2)&gt;5),Inputs!$G$25,IF(AND($B344&gt;6,$B344&lt;23),Inputs!$E$25,Inputs!$G$25))</f>
        <v>1.7793149429223745</v>
      </c>
      <c r="I344" s="243">
        <f>Inputs!$B$27</f>
        <v>5.3100000000000001E-2</v>
      </c>
      <c r="J344" s="243">
        <f>Inputs!$B$29</f>
        <v>6.6799999999999998E-2</v>
      </c>
      <c r="K344" s="243">
        <f>Inputs!$B$31</f>
        <v>4.5600000000000002E-2</v>
      </c>
      <c r="L344" s="243">
        <f t="array" ref="L344">IF(OR($A344=NERC,WEEKDAY($A344,2)&gt;5),Inputs!$G$33,IF(AND($B344&gt;6,$B344&lt;23),Inputs!$E$33,Inputs!$G$33))</f>
        <v>1.2294977168949772E-3</v>
      </c>
      <c r="M344" s="246">
        <f t="shared" si="35"/>
        <v>254.69796689497716</v>
      </c>
      <c r="N344" s="249">
        <f t="shared" si="36"/>
        <v>0</v>
      </c>
    </row>
    <row r="345" spans="1:14" x14ac:dyDescent="0.25">
      <c r="A345" s="19">
        <f t="shared" si="31"/>
        <v>41623</v>
      </c>
      <c r="B345" s="7">
        <f t="shared" si="37"/>
        <v>6</v>
      </c>
      <c r="C345" s="237">
        <f>'Energy Summary'!E345</f>
        <v>0</v>
      </c>
      <c r="D345" s="10">
        <f>250</f>
        <v>250</v>
      </c>
      <c r="E345" s="243">
        <f>MISORates!N345</f>
        <v>28.79322654593966</v>
      </c>
      <c r="F345" s="243">
        <f t="array" ref="F345">IF(OR(A345=NERC,WEEKDAY(A345,2)&gt;5),Inputs!$G$21,IF(AND(B345&gt;6,B345&lt;23),Inputs!$E$21,Inputs!$G$21))</f>
        <v>0.24318270547945203</v>
      </c>
      <c r="G345" s="243">
        <f t="array" ref="G345">IF(OR($A345=NERC,WEEKDAY($A345,2)&gt;5),Inputs!$G$23,IF(AND($B345&gt;6,$B345&lt;23),Inputs!$E$23,Inputs!$G$23))</f>
        <v>0.15975630136986302</v>
      </c>
      <c r="H345" s="243">
        <f t="array" ref="H345">IF(OR($A345=NERC,WEEKDAY($A345,2)&gt;5),Inputs!$G$25,IF(AND($B345&gt;6,$B345&lt;23),Inputs!$E$25,Inputs!$G$25))</f>
        <v>1.7793149429223745</v>
      </c>
      <c r="I345" s="243">
        <f>Inputs!$B$27</f>
        <v>5.3100000000000001E-2</v>
      </c>
      <c r="J345" s="243">
        <f>Inputs!$B$29</f>
        <v>6.6799999999999998E-2</v>
      </c>
      <c r="K345" s="243">
        <f>Inputs!$B$31</f>
        <v>4.5600000000000002E-2</v>
      </c>
      <c r="L345" s="243">
        <f t="array" ref="L345">IF(OR($A345=NERC,WEEKDAY($A345,2)&gt;5),Inputs!$G$33,IF(AND($B345&gt;6,$B345&lt;23),Inputs!$E$33,Inputs!$G$33))</f>
        <v>1.2294977168949772E-3</v>
      </c>
      <c r="M345" s="246">
        <f t="shared" si="35"/>
        <v>254.69796689497716</v>
      </c>
      <c r="N345" s="249">
        <f t="shared" si="36"/>
        <v>0</v>
      </c>
    </row>
    <row r="346" spans="1:14" x14ac:dyDescent="0.25">
      <c r="A346" s="19">
        <f t="shared" si="31"/>
        <v>41623</v>
      </c>
      <c r="B346" s="7">
        <f t="shared" si="37"/>
        <v>7</v>
      </c>
      <c r="C346" s="237">
        <f>'Energy Summary'!E346</f>
        <v>0</v>
      </c>
      <c r="D346" s="10">
        <f>250</f>
        <v>250</v>
      </c>
      <c r="E346" s="243">
        <f>MISORates!N346</f>
        <v>33.339516420825504</v>
      </c>
      <c r="F346" s="243">
        <f t="array" ref="F346">IF(OR(A346=NERC,WEEKDAY(A346,2)&gt;5),Inputs!$G$21,IF(AND(B346&gt;6,B346&lt;23),Inputs!$E$21,Inputs!$G$21))</f>
        <v>0.24318270547945203</v>
      </c>
      <c r="G346" s="243">
        <f t="array" ref="G346">IF(OR($A346=NERC,WEEKDAY($A346,2)&gt;5),Inputs!$G$23,IF(AND($B346&gt;6,$B346&lt;23),Inputs!$E$23,Inputs!$G$23))</f>
        <v>0.15975630136986302</v>
      </c>
      <c r="H346" s="243">
        <f t="array" ref="H346">IF(OR($A346=NERC,WEEKDAY($A346,2)&gt;5),Inputs!$G$25,IF(AND($B346&gt;6,$B346&lt;23),Inputs!$E$25,Inputs!$G$25))</f>
        <v>1.7793149429223745</v>
      </c>
      <c r="I346" s="243">
        <f>Inputs!$B$27</f>
        <v>5.3100000000000001E-2</v>
      </c>
      <c r="J346" s="243">
        <f>Inputs!$B$29</f>
        <v>6.6799999999999998E-2</v>
      </c>
      <c r="K346" s="243">
        <f>Inputs!$B$31</f>
        <v>4.5600000000000002E-2</v>
      </c>
      <c r="L346" s="243">
        <f t="array" ref="L346">IF(OR($A346=NERC,WEEKDAY($A346,2)&gt;5),Inputs!$G$33,IF(AND($B346&gt;6,$B346&lt;23),Inputs!$E$33,Inputs!$G$33))</f>
        <v>1.2294977168949772E-3</v>
      </c>
      <c r="M346" s="246">
        <f t="shared" si="35"/>
        <v>254.69796689497716</v>
      </c>
      <c r="N346" s="249">
        <f t="shared" si="36"/>
        <v>0</v>
      </c>
    </row>
    <row r="347" spans="1:14" x14ac:dyDescent="0.25">
      <c r="A347" s="19">
        <f t="shared" si="31"/>
        <v>41623</v>
      </c>
      <c r="B347" s="7">
        <f t="shared" si="37"/>
        <v>8</v>
      </c>
      <c r="C347" s="237">
        <f>'Energy Summary'!E347</f>
        <v>0</v>
      </c>
      <c r="D347" s="10">
        <f>250</f>
        <v>250</v>
      </c>
      <c r="E347" s="243">
        <f>MISORates!N347</f>
        <v>46.43809902458618</v>
      </c>
      <c r="F347" s="243">
        <f t="array" ref="F347">IF(OR(A347=NERC,WEEKDAY(A347,2)&gt;5),Inputs!$G$21,IF(AND(B347&gt;6,B347&lt;23),Inputs!$E$21,Inputs!$G$21))</f>
        <v>0.24318270547945203</v>
      </c>
      <c r="G347" s="243">
        <f t="array" ref="G347">IF(OR($A347=NERC,WEEKDAY($A347,2)&gt;5),Inputs!$G$23,IF(AND($B347&gt;6,$B347&lt;23),Inputs!$E$23,Inputs!$G$23))</f>
        <v>0.15975630136986302</v>
      </c>
      <c r="H347" s="243">
        <f t="array" ref="H347">IF(OR($A347=NERC,WEEKDAY($A347,2)&gt;5),Inputs!$G$25,IF(AND($B347&gt;6,$B347&lt;23),Inputs!$E$25,Inputs!$G$25))</f>
        <v>1.7793149429223745</v>
      </c>
      <c r="I347" s="243">
        <f>Inputs!$B$27</f>
        <v>5.3100000000000001E-2</v>
      </c>
      <c r="J347" s="243">
        <f>Inputs!$B$29</f>
        <v>6.6799999999999998E-2</v>
      </c>
      <c r="K347" s="243">
        <f>Inputs!$B$31</f>
        <v>4.5600000000000002E-2</v>
      </c>
      <c r="L347" s="243">
        <f t="array" ref="L347">IF(OR($A347=NERC,WEEKDAY($A347,2)&gt;5),Inputs!$G$33,IF(AND($B347&gt;6,$B347&lt;23),Inputs!$E$33,Inputs!$G$33))</f>
        <v>1.2294977168949772E-3</v>
      </c>
      <c r="M347" s="246">
        <f t="shared" si="35"/>
        <v>254.69796689497716</v>
      </c>
      <c r="N347" s="249">
        <f t="shared" si="36"/>
        <v>0</v>
      </c>
    </row>
    <row r="348" spans="1:14" x14ac:dyDescent="0.25">
      <c r="A348" s="19">
        <f t="shared" si="31"/>
        <v>41623</v>
      </c>
      <c r="B348" s="7">
        <f t="shared" si="37"/>
        <v>9</v>
      </c>
      <c r="C348" s="237">
        <f>'Energy Summary'!E348</f>
        <v>0</v>
      </c>
      <c r="D348" s="10">
        <f>250</f>
        <v>250</v>
      </c>
      <c r="E348" s="243">
        <f>MISORates!N348</f>
        <v>40.981075122517588</v>
      </c>
      <c r="F348" s="243">
        <f t="array" ref="F348">IF(OR(A348=NERC,WEEKDAY(A348,2)&gt;5),Inputs!$G$21,IF(AND(B348&gt;6,B348&lt;23),Inputs!$E$21,Inputs!$G$21))</f>
        <v>0.24318270547945203</v>
      </c>
      <c r="G348" s="243">
        <f t="array" ref="G348">IF(OR($A348=NERC,WEEKDAY($A348,2)&gt;5),Inputs!$G$23,IF(AND($B348&gt;6,$B348&lt;23),Inputs!$E$23,Inputs!$G$23))</f>
        <v>0.15975630136986302</v>
      </c>
      <c r="H348" s="243">
        <f t="array" ref="H348">IF(OR($A348=NERC,WEEKDAY($A348,2)&gt;5),Inputs!$G$25,IF(AND($B348&gt;6,$B348&lt;23),Inputs!$E$25,Inputs!$G$25))</f>
        <v>1.7793149429223745</v>
      </c>
      <c r="I348" s="243">
        <f>Inputs!$B$27</f>
        <v>5.3100000000000001E-2</v>
      </c>
      <c r="J348" s="243">
        <f>Inputs!$B$29</f>
        <v>6.6799999999999998E-2</v>
      </c>
      <c r="K348" s="243">
        <f>Inputs!$B$31</f>
        <v>4.5600000000000002E-2</v>
      </c>
      <c r="L348" s="243">
        <f t="array" ref="L348">IF(OR($A348=NERC,WEEKDAY($A348,2)&gt;5),Inputs!$G$33,IF(AND($B348&gt;6,$B348&lt;23),Inputs!$E$33,Inputs!$G$33))</f>
        <v>1.2294977168949772E-3</v>
      </c>
      <c r="M348" s="246">
        <f t="shared" si="35"/>
        <v>254.69796689497716</v>
      </c>
      <c r="N348" s="249">
        <f t="shared" si="36"/>
        <v>0</v>
      </c>
    </row>
    <row r="349" spans="1:14" x14ac:dyDescent="0.25">
      <c r="A349" s="19">
        <f t="shared" ref="A349:A412" si="38">A325+1</f>
        <v>41623</v>
      </c>
      <c r="B349" s="7">
        <f t="shared" ref="B349:B364" si="39">B325</f>
        <v>10</v>
      </c>
      <c r="C349" s="237">
        <f>'Energy Summary'!E349</f>
        <v>0</v>
      </c>
      <c r="D349" s="10">
        <f>250</f>
        <v>250</v>
      </c>
      <c r="E349" s="243">
        <f>MISORates!N349</f>
        <v>69.420135468087793</v>
      </c>
      <c r="F349" s="243">
        <f t="array" ref="F349">IF(OR(A349=NERC,WEEKDAY(A349,2)&gt;5),Inputs!$G$21,IF(AND(B349&gt;6,B349&lt;23),Inputs!$E$21,Inputs!$G$21))</f>
        <v>0.24318270547945203</v>
      </c>
      <c r="G349" s="243">
        <f t="array" ref="G349">IF(OR($A349=NERC,WEEKDAY($A349,2)&gt;5),Inputs!$G$23,IF(AND($B349&gt;6,$B349&lt;23),Inputs!$E$23,Inputs!$G$23))</f>
        <v>0.15975630136986302</v>
      </c>
      <c r="H349" s="243">
        <f t="array" ref="H349">IF(OR($A349=NERC,WEEKDAY($A349,2)&gt;5),Inputs!$G$25,IF(AND($B349&gt;6,$B349&lt;23),Inputs!$E$25,Inputs!$G$25))</f>
        <v>1.7793149429223745</v>
      </c>
      <c r="I349" s="243">
        <f>Inputs!$B$27</f>
        <v>5.3100000000000001E-2</v>
      </c>
      <c r="J349" s="243">
        <f>Inputs!$B$29</f>
        <v>6.6799999999999998E-2</v>
      </c>
      <c r="K349" s="243">
        <f>Inputs!$B$31</f>
        <v>4.5600000000000002E-2</v>
      </c>
      <c r="L349" s="243">
        <f t="array" ref="L349">IF(OR($A349=NERC,WEEKDAY($A349,2)&gt;5),Inputs!$G$33,IF(AND($B349&gt;6,$B349&lt;23),Inputs!$E$33,Inputs!$G$33))</f>
        <v>1.2294977168949772E-3</v>
      </c>
      <c r="M349" s="246">
        <f t="shared" si="35"/>
        <v>254.69796689497716</v>
      </c>
      <c r="N349" s="249">
        <f t="shared" si="36"/>
        <v>0</v>
      </c>
    </row>
    <row r="350" spans="1:14" x14ac:dyDescent="0.25">
      <c r="A350" s="19">
        <f t="shared" si="38"/>
        <v>41623</v>
      </c>
      <c r="B350" s="7">
        <f t="shared" si="39"/>
        <v>11</v>
      </c>
      <c r="C350" s="237">
        <f>'Energy Summary'!E350</f>
        <v>0</v>
      </c>
      <c r="D350" s="10">
        <f>250</f>
        <v>250</v>
      </c>
      <c r="E350" s="243">
        <f>MISORates!N350</f>
        <v>43.774616110932953</v>
      </c>
      <c r="F350" s="243">
        <f t="array" ref="F350">IF(OR(A350=NERC,WEEKDAY(A350,2)&gt;5),Inputs!$G$21,IF(AND(B350&gt;6,B350&lt;23),Inputs!$E$21,Inputs!$G$21))</f>
        <v>0.24318270547945203</v>
      </c>
      <c r="G350" s="243">
        <f t="array" ref="G350">IF(OR($A350=NERC,WEEKDAY($A350,2)&gt;5),Inputs!$G$23,IF(AND($B350&gt;6,$B350&lt;23),Inputs!$E$23,Inputs!$G$23))</f>
        <v>0.15975630136986302</v>
      </c>
      <c r="H350" s="243">
        <f t="array" ref="H350">IF(OR($A350=NERC,WEEKDAY($A350,2)&gt;5),Inputs!$G$25,IF(AND($B350&gt;6,$B350&lt;23),Inputs!$E$25,Inputs!$G$25))</f>
        <v>1.7793149429223745</v>
      </c>
      <c r="I350" s="243">
        <f>Inputs!$B$27</f>
        <v>5.3100000000000001E-2</v>
      </c>
      <c r="J350" s="243">
        <f>Inputs!$B$29</f>
        <v>6.6799999999999998E-2</v>
      </c>
      <c r="K350" s="243">
        <f>Inputs!$B$31</f>
        <v>4.5600000000000002E-2</v>
      </c>
      <c r="L350" s="243">
        <f t="array" ref="L350">IF(OR($A350=NERC,WEEKDAY($A350,2)&gt;5),Inputs!$G$33,IF(AND($B350&gt;6,$B350&lt;23),Inputs!$E$33,Inputs!$G$33))</f>
        <v>1.2294977168949772E-3</v>
      </c>
      <c r="M350" s="246">
        <f t="shared" si="35"/>
        <v>254.69796689497716</v>
      </c>
      <c r="N350" s="249">
        <f t="shared" si="36"/>
        <v>0</v>
      </c>
    </row>
    <row r="351" spans="1:14" x14ac:dyDescent="0.25">
      <c r="A351" s="19">
        <f t="shared" si="38"/>
        <v>41623</v>
      </c>
      <c r="B351" s="7">
        <f t="shared" si="39"/>
        <v>12</v>
      </c>
      <c r="C351" s="237">
        <f>'Energy Summary'!E351</f>
        <v>0</v>
      </c>
      <c r="D351" s="10">
        <f>250</f>
        <v>250</v>
      </c>
      <c r="E351" s="243">
        <f>MISORates!N351</f>
        <v>58.181619957319114</v>
      </c>
      <c r="F351" s="243">
        <f t="array" ref="F351">IF(OR(A351=NERC,WEEKDAY(A351,2)&gt;5),Inputs!$G$21,IF(AND(B351&gt;6,B351&lt;23),Inputs!$E$21,Inputs!$G$21))</f>
        <v>0.24318270547945203</v>
      </c>
      <c r="G351" s="243">
        <f t="array" ref="G351">IF(OR($A351=NERC,WEEKDAY($A351,2)&gt;5),Inputs!$G$23,IF(AND($B351&gt;6,$B351&lt;23),Inputs!$E$23,Inputs!$G$23))</f>
        <v>0.15975630136986302</v>
      </c>
      <c r="H351" s="243">
        <f t="array" ref="H351">IF(OR($A351=NERC,WEEKDAY($A351,2)&gt;5),Inputs!$G$25,IF(AND($B351&gt;6,$B351&lt;23),Inputs!$E$25,Inputs!$G$25))</f>
        <v>1.7793149429223745</v>
      </c>
      <c r="I351" s="243">
        <f>Inputs!$B$27</f>
        <v>5.3100000000000001E-2</v>
      </c>
      <c r="J351" s="243">
        <f>Inputs!$B$29</f>
        <v>6.6799999999999998E-2</v>
      </c>
      <c r="K351" s="243">
        <f>Inputs!$B$31</f>
        <v>4.5600000000000002E-2</v>
      </c>
      <c r="L351" s="243">
        <f t="array" ref="L351">IF(OR($A351=NERC,WEEKDAY($A351,2)&gt;5),Inputs!$G$33,IF(AND($B351&gt;6,$B351&lt;23),Inputs!$E$33,Inputs!$G$33))</f>
        <v>1.2294977168949772E-3</v>
      </c>
      <c r="M351" s="246">
        <f t="shared" si="35"/>
        <v>254.69796689497716</v>
      </c>
      <c r="N351" s="249">
        <f t="shared" si="36"/>
        <v>0</v>
      </c>
    </row>
    <row r="352" spans="1:14" x14ac:dyDescent="0.25">
      <c r="A352" s="19">
        <f t="shared" si="38"/>
        <v>41623</v>
      </c>
      <c r="B352" s="7">
        <f t="shared" si="39"/>
        <v>13</v>
      </c>
      <c r="C352" s="237">
        <f>'Energy Summary'!E352</f>
        <v>0</v>
      </c>
      <c r="D352" s="10">
        <f>250</f>
        <v>250</v>
      </c>
      <c r="E352" s="243">
        <f>MISORates!N352</f>
        <v>37.878139329836138</v>
      </c>
      <c r="F352" s="243">
        <f t="array" ref="F352">IF(OR(A352=NERC,WEEKDAY(A352,2)&gt;5),Inputs!$G$21,IF(AND(B352&gt;6,B352&lt;23),Inputs!$E$21,Inputs!$G$21))</f>
        <v>0.24318270547945203</v>
      </c>
      <c r="G352" s="243">
        <f t="array" ref="G352">IF(OR($A352=NERC,WEEKDAY($A352,2)&gt;5),Inputs!$G$23,IF(AND($B352&gt;6,$B352&lt;23),Inputs!$E$23,Inputs!$G$23))</f>
        <v>0.15975630136986302</v>
      </c>
      <c r="H352" s="243">
        <f t="array" ref="H352">IF(OR($A352=NERC,WEEKDAY($A352,2)&gt;5),Inputs!$G$25,IF(AND($B352&gt;6,$B352&lt;23),Inputs!$E$25,Inputs!$G$25))</f>
        <v>1.7793149429223745</v>
      </c>
      <c r="I352" s="243">
        <f>Inputs!$B$27</f>
        <v>5.3100000000000001E-2</v>
      </c>
      <c r="J352" s="243">
        <f>Inputs!$B$29</f>
        <v>6.6799999999999998E-2</v>
      </c>
      <c r="K352" s="243">
        <f>Inputs!$B$31</f>
        <v>4.5600000000000002E-2</v>
      </c>
      <c r="L352" s="243">
        <f t="array" ref="L352">IF(OR($A352=NERC,WEEKDAY($A352,2)&gt;5),Inputs!$G$33,IF(AND($B352&gt;6,$B352&lt;23),Inputs!$E$33,Inputs!$G$33))</f>
        <v>1.2294977168949772E-3</v>
      </c>
      <c r="M352" s="246">
        <f t="shared" si="35"/>
        <v>254.69796689497716</v>
      </c>
      <c r="N352" s="249">
        <f t="shared" si="36"/>
        <v>0</v>
      </c>
    </row>
    <row r="353" spans="1:14" x14ac:dyDescent="0.25">
      <c r="A353" s="19">
        <f t="shared" si="38"/>
        <v>41623</v>
      </c>
      <c r="B353" s="7">
        <f t="shared" si="39"/>
        <v>14</v>
      </c>
      <c r="C353" s="237">
        <f>'Energy Summary'!E353</f>
        <v>0</v>
      </c>
      <c r="D353" s="10">
        <f>250</f>
        <v>250</v>
      </c>
      <c r="E353" s="243">
        <f>MISORates!N353</f>
        <v>37.650038028897882</v>
      </c>
      <c r="F353" s="243">
        <f t="array" ref="F353">IF(OR(A353=NERC,WEEKDAY(A353,2)&gt;5),Inputs!$G$21,IF(AND(B353&gt;6,B353&lt;23),Inputs!$E$21,Inputs!$G$21))</f>
        <v>0.24318270547945203</v>
      </c>
      <c r="G353" s="243">
        <f t="array" ref="G353">IF(OR($A353=NERC,WEEKDAY($A353,2)&gt;5),Inputs!$G$23,IF(AND($B353&gt;6,$B353&lt;23),Inputs!$E$23,Inputs!$G$23))</f>
        <v>0.15975630136986302</v>
      </c>
      <c r="H353" s="243">
        <f t="array" ref="H353">IF(OR($A353=NERC,WEEKDAY($A353,2)&gt;5),Inputs!$G$25,IF(AND($B353&gt;6,$B353&lt;23),Inputs!$E$25,Inputs!$G$25))</f>
        <v>1.7793149429223745</v>
      </c>
      <c r="I353" s="243">
        <f>Inputs!$B$27</f>
        <v>5.3100000000000001E-2</v>
      </c>
      <c r="J353" s="243">
        <f>Inputs!$B$29</f>
        <v>6.6799999999999998E-2</v>
      </c>
      <c r="K353" s="243">
        <f>Inputs!$B$31</f>
        <v>4.5600000000000002E-2</v>
      </c>
      <c r="L353" s="243">
        <f t="array" ref="L353">IF(OR($A353=NERC,WEEKDAY($A353,2)&gt;5),Inputs!$G$33,IF(AND($B353&gt;6,$B353&lt;23),Inputs!$E$33,Inputs!$G$33))</f>
        <v>1.2294977168949772E-3</v>
      </c>
      <c r="M353" s="246">
        <f t="shared" si="35"/>
        <v>254.69796689497716</v>
      </c>
      <c r="N353" s="249">
        <f t="shared" si="36"/>
        <v>0</v>
      </c>
    </row>
    <row r="354" spans="1:14" x14ac:dyDescent="0.25">
      <c r="A354" s="19">
        <f t="shared" si="38"/>
        <v>41623</v>
      </c>
      <c r="B354" s="7">
        <f t="shared" si="39"/>
        <v>15</v>
      </c>
      <c r="C354" s="237">
        <f>'Energy Summary'!E354</f>
        <v>0</v>
      </c>
      <c r="D354" s="10">
        <f>250</f>
        <v>250</v>
      </c>
      <c r="E354" s="243">
        <f>MISORates!N354</f>
        <v>45.668530868488695</v>
      </c>
      <c r="F354" s="243">
        <f t="array" ref="F354">IF(OR(A354=NERC,WEEKDAY(A354,2)&gt;5),Inputs!$G$21,IF(AND(B354&gt;6,B354&lt;23),Inputs!$E$21,Inputs!$G$21))</f>
        <v>0.24318270547945203</v>
      </c>
      <c r="G354" s="243">
        <f t="array" ref="G354">IF(OR($A354=NERC,WEEKDAY($A354,2)&gt;5),Inputs!$G$23,IF(AND($B354&gt;6,$B354&lt;23),Inputs!$E$23,Inputs!$G$23))</f>
        <v>0.15975630136986302</v>
      </c>
      <c r="H354" s="243">
        <f t="array" ref="H354">IF(OR($A354=NERC,WEEKDAY($A354,2)&gt;5),Inputs!$G$25,IF(AND($B354&gt;6,$B354&lt;23),Inputs!$E$25,Inputs!$G$25))</f>
        <v>1.7793149429223745</v>
      </c>
      <c r="I354" s="243">
        <f>Inputs!$B$27</f>
        <v>5.3100000000000001E-2</v>
      </c>
      <c r="J354" s="243">
        <f>Inputs!$B$29</f>
        <v>6.6799999999999998E-2</v>
      </c>
      <c r="K354" s="243">
        <f>Inputs!$B$31</f>
        <v>4.5600000000000002E-2</v>
      </c>
      <c r="L354" s="243">
        <f t="array" ref="L354">IF(OR($A354=NERC,WEEKDAY($A354,2)&gt;5),Inputs!$G$33,IF(AND($B354&gt;6,$B354&lt;23),Inputs!$E$33,Inputs!$G$33))</f>
        <v>1.2294977168949772E-3</v>
      </c>
      <c r="M354" s="246">
        <f t="shared" si="35"/>
        <v>254.69796689497716</v>
      </c>
      <c r="N354" s="249">
        <f t="shared" si="36"/>
        <v>0</v>
      </c>
    </row>
    <row r="355" spans="1:14" x14ac:dyDescent="0.25">
      <c r="A355" s="19">
        <f t="shared" si="38"/>
        <v>41623</v>
      </c>
      <c r="B355" s="7">
        <f t="shared" si="39"/>
        <v>16</v>
      </c>
      <c r="C355" s="237">
        <f>'Energy Summary'!E355</f>
        <v>0</v>
      </c>
      <c r="D355" s="10">
        <f>250</f>
        <v>250</v>
      </c>
      <c r="E355" s="243">
        <f>MISORates!N355</f>
        <v>30.634043223198955</v>
      </c>
      <c r="F355" s="243">
        <f t="array" ref="F355">IF(OR(A355=NERC,WEEKDAY(A355,2)&gt;5),Inputs!$G$21,IF(AND(B355&gt;6,B355&lt;23),Inputs!$E$21,Inputs!$G$21))</f>
        <v>0.24318270547945203</v>
      </c>
      <c r="G355" s="243">
        <f t="array" ref="G355">IF(OR($A355=NERC,WEEKDAY($A355,2)&gt;5),Inputs!$G$23,IF(AND($B355&gt;6,$B355&lt;23),Inputs!$E$23,Inputs!$G$23))</f>
        <v>0.15975630136986302</v>
      </c>
      <c r="H355" s="243">
        <f t="array" ref="H355">IF(OR($A355=NERC,WEEKDAY($A355,2)&gt;5),Inputs!$G$25,IF(AND($B355&gt;6,$B355&lt;23),Inputs!$E$25,Inputs!$G$25))</f>
        <v>1.7793149429223745</v>
      </c>
      <c r="I355" s="243">
        <f>Inputs!$B$27</f>
        <v>5.3100000000000001E-2</v>
      </c>
      <c r="J355" s="243">
        <f>Inputs!$B$29</f>
        <v>6.6799999999999998E-2</v>
      </c>
      <c r="K355" s="243">
        <f>Inputs!$B$31</f>
        <v>4.5600000000000002E-2</v>
      </c>
      <c r="L355" s="243">
        <f t="array" ref="L355">IF(OR($A355=NERC,WEEKDAY($A355,2)&gt;5),Inputs!$G$33,IF(AND($B355&gt;6,$B355&lt;23),Inputs!$E$33,Inputs!$G$33))</f>
        <v>1.2294977168949772E-3</v>
      </c>
      <c r="M355" s="246">
        <f t="shared" si="35"/>
        <v>254.69796689497716</v>
      </c>
      <c r="N355" s="249">
        <f t="shared" si="36"/>
        <v>0</v>
      </c>
    </row>
    <row r="356" spans="1:14" x14ac:dyDescent="0.25">
      <c r="A356" s="19">
        <f t="shared" si="38"/>
        <v>41623</v>
      </c>
      <c r="B356" s="7">
        <f t="shared" si="39"/>
        <v>17</v>
      </c>
      <c r="C356" s="237">
        <f>'Energy Summary'!E356</f>
        <v>0</v>
      </c>
      <c r="D356" s="10">
        <f>250</f>
        <v>250</v>
      </c>
      <c r="E356" s="243">
        <f>MISORates!N356</f>
        <v>38.213751472479601</v>
      </c>
      <c r="F356" s="243">
        <f t="array" ref="F356">IF(OR(A356=NERC,WEEKDAY(A356,2)&gt;5),Inputs!$G$21,IF(AND(B356&gt;6,B356&lt;23),Inputs!$E$21,Inputs!$G$21))</f>
        <v>0.24318270547945203</v>
      </c>
      <c r="G356" s="243">
        <f t="array" ref="G356">IF(OR($A356=NERC,WEEKDAY($A356,2)&gt;5),Inputs!$G$23,IF(AND($B356&gt;6,$B356&lt;23),Inputs!$E$23,Inputs!$G$23))</f>
        <v>0.15975630136986302</v>
      </c>
      <c r="H356" s="243">
        <f t="array" ref="H356">IF(OR($A356=NERC,WEEKDAY($A356,2)&gt;5),Inputs!$G$25,IF(AND($B356&gt;6,$B356&lt;23),Inputs!$E$25,Inputs!$G$25))</f>
        <v>1.7793149429223745</v>
      </c>
      <c r="I356" s="243">
        <f>Inputs!$B$27</f>
        <v>5.3100000000000001E-2</v>
      </c>
      <c r="J356" s="243">
        <f>Inputs!$B$29</f>
        <v>6.6799999999999998E-2</v>
      </c>
      <c r="K356" s="243">
        <f>Inputs!$B$31</f>
        <v>4.5600000000000002E-2</v>
      </c>
      <c r="L356" s="243">
        <f t="array" ref="L356">IF(OR($A356=NERC,WEEKDAY($A356,2)&gt;5),Inputs!$G$33,IF(AND($B356&gt;6,$B356&lt;23),Inputs!$E$33,Inputs!$G$33))</f>
        <v>1.2294977168949772E-3</v>
      </c>
      <c r="M356" s="246">
        <f t="shared" si="35"/>
        <v>254.69796689497716</v>
      </c>
      <c r="N356" s="249">
        <f t="shared" si="36"/>
        <v>0</v>
      </c>
    </row>
    <row r="357" spans="1:14" x14ac:dyDescent="0.25">
      <c r="A357" s="19">
        <f t="shared" si="38"/>
        <v>41623</v>
      </c>
      <c r="B357" s="7">
        <f t="shared" si="39"/>
        <v>18</v>
      </c>
      <c r="C357" s="237">
        <f>'Energy Summary'!E357</f>
        <v>0</v>
      </c>
      <c r="D357" s="10">
        <f>250</f>
        <v>250</v>
      </c>
      <c r="E357" s="243">
        <f>MISORates!N357</f>
        <v>50.194939304963754</v>
      </c>
      <c r="F357" s="243">
        <f t="array" ref="F357">IF(OR(A357=NERC,WEEKDAY(A357,2)&gt;5),Inputs!$G$21,IF(AND(B357&gt;6,B357&lt;23),Inputs!$E$21,Inputs!$G$21))</f>
        <v>0.24318270547945203</v>
      </c>
      <c r="G357" s="243">
        <f t="array" ref="G357">IF(OR($A357=NERC,WEEKDAY($A357,2)&gt;5),Inputs!$G$23,IF(AND($B357&gt;6,$B357&lt;23),Inputs!$E$23,Inputs!$G$23))</f>
        <v>0.15975630136986302</v>
      </c>
      <c r="H357" s="243">
        <f t="array" ref="H357">IF(OR($A357=NERC,WEEKDAY($A357,2)&gt;5),Inputs!$G$25,IF(AND($B357&gt;6,$B357&lt;23),Inputs!$E$25,Inputs!$G$25))</f>
        <v>1.7793149429223745</v>
      </c>
      <c r="I357" s="243">
        <f>Inputs!$B$27</f>
        <v>5.3100000000000001E-2</v>
      </c>
      <c r="J357" s="243">
        <f>Inputs!$B$29</f>
        <v>6.6799999999999998E-2</v>
      </c>
      <c r="K357" s="243">
        <f>Inputs!$B$31</f>
        <v>4.5600000000000002E-2</v>
      </c>
      <c r="L357" s="243">
        <f t="array" ref="L357">IF(OR($A357=NERC,WEEKDAY($A357,2)&gt;5),Inputs!$G$33,IF(AND($B357&gt;6,$B357&lt;23),Inputs!$E$33,Inputs!$G$33))</f>
        <v>1.2294977168949772E-3</v>
      </c>
      <c r="M357" s="246">
        <f t="shared" si="35"/>
        <v>254.69796689497716</v>
      </c>
      <c r="N357" s="249">
        <f t="shared" si="36"/>
        <v>0</v>
      </c>
    </row>
    <row r="358" spans="1:14" x14ac:dyDescent="0.25">
      <c r="A358" s="19">
        <f t="shared" si="38"/>
        <v>41623</v>
      </c>
      <c r="B358" s="7">
        <f t="shared" si="39"/>
        <v>19</v>
      </c>
      <c r="C358" s="237">
        <f>'Energy Summary'!E358</f>
        <v>0</v>
      </c>
      <c r="D358" s="10">
        <f>250</f>
        <v>250</v>
      </c>
      <c r="E358" s="243">
        <f>MISORates!N358</f>
        <v>60.431896294717006</v>
      </c>
      <c r="F358" s="243">
        <f t="array" ref="F358">IF(OR(A358=NERC,WEEKDAY(A358,2)&gt;5),Inputs!$G$21,IF(AND(B358&gt;6,B358&lt;23),Inputs!$E$21,Inputs!$G$21))</f>
        <v>0.24318270547945203</v>
      </c>
      <c r="G358" s="243">
        <f t="array" ref="G358">IF(OR($A358=NERC,WEEKDAY($A358,2)&gt;5),Inputs!$G$23,IF(AND($B358&gt;6,$B358&lt;23),Inputs!$E$23,Inputs!$G$23))</f>
        <v>0.15975630136986302</v>
      </c>
      <c r="H358" s="243">
        <f t="array" ref="H358">IF(OR($A358=NERC,WEEKDAY($A358,2)&gt;5),Inputs!$G$25,IF(AND($B358&gt;6,$B358&lt;23),Inputs!$E$25,Inputs!$G$25))</f>
        <v>1.7793149429223745</v>
      </c>
      <c r="I358" s="243">
        <f>Inputs!$B$27</f>
        <v>5.3100000000000001E-2</v>
      </c>
      <c r="J358" s="243">
        <f>Inputs!$B$29</f>
        <v>6.6799999999999998E-2</v>
      </c>
      <c r="K358" s="243">
        <f>Inputs!$B$31</f>
        <v>4.5600000000000002E-2</v>
      </c>
      <c r="L358" s="243">
        <f t="array" ref="L358">IF(OR($A358=NERC,WEEKDAY($A358,2)&gt;5),Inputs!$G$33,IF(AND($B358&gt;6,$B358&lt;23),Inputs!$E$33,Inputs!$G$33))</f>
        <v>1.2294977168949772E-3</v>
      </c>
      <c r="M358" s="246">
        <f t="shared" si="35"/>
        <v>254.69796689497716</v>
      </c>
      <c r="N358" s="249">
        <f t="shared" si="36"/>
        <v>0</v>
      </c>
    </row>
    <row r="359" spans="1:14" x14ac:dyDescent="0.25">
      <c r="A359" s="19">
        <f t="shared" si="38"/>
        <v>41623</v>
      </c>
      <c r="B359" s="7">
        <f t="shared" si="39"/>
        <v>20</v>
      </c>
      <c r="C359" s="237">
        <f>'Energy Summary'!E359</f>
        <v>0</v>
      </c>
      <c r="D359" s="10">
        <f>250</f>
        <v>250</v>
      </c>
      <c r="E359" s="243">
        <f>MISORates!N359</f>
        <v>56.938893404859527</v>
      </c>
      <c r="F359" s="243">
        <f t="array" ref="F359">IF(OR(A359=NERC,WEEKDAY(A359,2)&gt;5),Inputs!$G$21,IF(AND(B359&gt;6,B359&lt;23),Inputs!$E$21,Inputs!$G$21))</f>
        <v>0.24318270547945203</v>
      </c>
      <c r="G359" s="243">
        <f t="array" ref="G359">IF(OR($A359=NERC,WEEKDAY($A359,2)&gt;5),Inputs!$G$23,IF(AND($B359&gt;6,$B359&lt;23),Inputs!$E$23,Inputs!$G$23))</f>
        <v>0.15975630136986302</v>
      </c>
      <c r="H359" s="243">
        <f t="array" ref="H359">IF(OR($A359=NERC,WEEKDAY($A359,2)&gt;5),Inputs!$G$25,IF(AND($B359&gt;6,$B359&lt;23),Inputs!$E$25,Inputs!$G$25))</f>
        <v>1.7793149429223745</v>
      </c>
      <c r="I359" s="243">
        <f>Inputs!$B$27</f>
        <v>5.3100000000000001E-2</v>
      </c>
      <c r="J359" s="243">
        <f>Inputs!$B$29</f>
        <v>6.6799999999999998E-2</v>
      </c>
      <c r="K359" s="243">
        <f>Inputs!$B$31</f>
        <v>4.5600000000000002E-2</v>
      </c>
      <c r="L359" s="243">
        <f t="array" ref="L359">IF(OR($A359=NERC,WEEKDAY($A359,2)&gt;5),Inputs!$G$33,IF(AND($B359&gt;6,$B359&lt;23),Inputs!$E$33,Inputs!$G$33))</f>
        <v>1.2294977168949772E-3</v>
      </c>
      <c r="M359" s="246">
        <f t="shared" si="35"/>
        <v>254.69796689497716</v>
      </c>
      <c r="N359" s="249">
        <f t="shared" si="36"/>
        <v>0</v>
      </c>
    </row>
    <row r="360" spans="1:14" x14ac:dyDescent="0.25">
      <c r="A360" s="19">
        <f t="shared" si="38"/>
        <v>41623</v>
      </c>
      <c r="B360" s="7">
        <f t="shared" si="39"/>
        <v>21</v>
      </c>
      <c r="C360" s="237">
        <f>'Energy Summary'!E360</f>
        <v>0</v>
      </c>
      <c r="D360" s="10">
        <f>250</f>
        <v>250</v>
      </c>
      <c r="E360" s="243">
        <f>MISORates!N360</f>
        <v>60.294127795267698</v>
      </c>
      <c r="F360" s="243">
        <f t="array" ref="F360">IF(OR(A360=NERC,WEEKDAY(A360,2)&gt;5),Inputs!$G$21,IF(AND(B360&gt;6,B360&lt;23),Inputs!$E$21,Inputs!$G$21))</f>
        <v>0.24318270547945203</v>
      </c>
      <c r="G360" s="243">
        <f t="array" ref="G360">IF(OR($A360=NERC,WEEKDAY($A360,2)&gt;5),Inputs!$G$23,IF(AND($B360&gt;6,$B360&lt;23),Inputs!$E$23,Inputs!$G$23))</f>
        <v>0.15975630136986302</v>
      </c>
      <c r="H360" s="243">
        <f t="array" ref="H360">IF(OR($A360=NERC,WEEKDAY($A360,2)&gt;5),Inputs!$G$25,IF(AND($B360&gt;6,$B360&lt;23),Inputs!$E$25,Inputs!$G$25))</f>
        <v>1.7793149429223745</v>
      </c>
      <c r="I360" s="243">
        <f>Inputs!$B$27</f>
        <v>5.3100000000000001E-2</v>
      </c>
      <c r="J360" s="243">
        <f>Inputs!$B$29</f>
        <v>6.6799999999999998E-2</v>
      </c>
      <c r="K360" s="243">
        <f>Inputs!$B$31</f>
        <v>4.5600000000000002E-2</v>
      </c>
      <c r="L360" s="243">
        <f t="array" ref="L360">IF(OR($A360=NERC,WEEKDAY($A360,2)&gt;5),Inputs!$G$33,IF(AND($B360&gt;6,$B360&lt;23),Inputs!$E$33,Inputs!$G$33))</f>
        <v>1.2294977168949772E-3</v>
      </c>
      <c r="M360" s="246">
        <f t="shared" si="35"/>
        <v>254.69796689497716</v>
      </c>
      <c r="N360" s="249">
        <f t="shared" si="36"/>
        <v>0</v>
      </c>
    </row>
    <row r="361" spans="1:14" x14ac:dyDescent="0.25">
      <c r="A361" s="19">
        <f t="shared" si="38"/>
        <v>41623</v>
      </c>
      <c r="B361" s="7">
        <f t="shared" si="39"/>
        <v>22</v>
      </c>
      <c r="C361" s="237">
        <f>'Energy Summary'!E361</f>
        <v>0</v>
      </c>
      <c r="D361" s="10">
        <f>250</f>
        <v>250</v>
      </c>
      <c r="E361" s="243">
        <f>MISORates!N361</f>
        <v>46.616877007404526</v>
      </c>
      <c r="F361" s="243">
        <f t="array" ref="F361">IF(OR(A361=NERC,WEEKDAY(A361,2)&gt;5),Inputs!$G$21,IF(AND(B361&gt;6,B361&lt;23),Inputs!$E$21,Inputs!$G$21))</f>
        <v>0.24318270547945203</v>
      </c>
      <c r="G361" s="243">
        <f t="array" ref="G361">IF(OR($A361=NERC,WEEKDAY($A361,2)&gt;5),Inputs!$G$23,IF(AND($B361&gt;6,$B361&lt;23),Inputs!$E$23,Inputs!$G$23))</f>
        <v>0.15975630136986302</v>
      </c>
      <c r="H361" s="243">
        <f t="array" ref="H361">IF(OR($A361=NERC,WEEKDAY($A361,2)&gt;5),Inputs!$G$25,IF(AND($B361&gt;6,$B361&lt;23),Inputs!$E$25,Inputs!$G$25))</f>
        <v>1.7793149429223745</v>
      </c>
      <c r="I361" s="243">
        <f>Inputs!$B$27</f>
        <v>5.3100000000000001E-2</v>
      </c>
      <c r="J361" s="243">
        <f>Inputs!$B$29</f>
        <v>6.6799999999999998E-2</v>
      </c>
      <c r="K361" s="243">
        <f>Inputs!$B$31</f>
        <v>4.5600000000000002E-2</v>
      </c>
      <c r="L361" s="243">
        <f t="array" ref="L361">IF(OR($A361=NERC,WEEKDAY($A361,2)&gt;5),Inputs!$G$33,IF(AND($B361&gt;6,$B361&lt;23),Inputs!$E$33,Inputs!$G$33))</f>
        <v>1.2294977168949772E-3</v>
      </c>
      <c r="M361" s="246">
        <f t="shared" si="35"/>
        <v>254.69796689497716</v>
      </c>
      <c r="N361" s="249">
        <f t="shared" si="36"/>
        <v>0</v>
      </c>
    </row>
    <row r="362" spans="1:14" x14ac:dyDescent="0.25">
      <c r="A362" s="19">
        <f t="shared" si="38"/>
        <v>41623</v>
      </c>
      <c r="B362" s="7">
        <f t="shared" si="39"/>
        <v>23</v>
      </c>
      <c r="C362" s="237">
        <f>'Energy Summary'!E362</f>
        <v>0</v>
      </c>
      <c r="D362" s="10">
        <f>250</f>
        <v>250</v>
      </c>
      <c r="E362" s="243">
        <f>MISORates!N362</f>
        <v>44.081703128112309</v>
      </c>
      <c r="F362" s="243">
        <f t="array" ref="F362">IF(OR(A362=NERC,WEEKDAY(A362,2)&gt;5),Inputs!$G$21,IF(AND(B362&gt;6,B362&lt;23),Inputs!$E$21,Inputs!$G$21))</f>
        <v>0.24318270547945203</v>
      </c>
      <c r="G362" s="243">
        <f t="array" ref="G362">IF(OR($A362=NERC,WEEKDAY($A362,2)&gt;5),Inputs!$G$23,IF(AND($B362&gt;6,$B362&lt;23),Inputs!$E$23,Inputs!$G$23))</f>
        <v>0.15975630136986302</v>
      </c>
      <c r="H362" s="243">
        <f t="array" ref="H362">IF(OR($A362=NERC,WEEKDAY($A362,2)&gt;5),Inputs!$G$25,IF(AND($B362&gt;6,$B362&lt;23),Inputs!$E$25,Inputs!$G$25))</f>
        <v>1.7793149429223745</v>
      </c>
      <c r="I362" s="243">
        <f>Inputs!$B$27</f>
        <v>5.3100000000000001E-2</v>
      </c>
      <c r="J362" s="243">
        <f>Inputs!$B$29</f>
        <v>6.6799999999999998E-2</v>
      </c>
      <c r="K362" s="243">
        <f>Inputs!$B$31</f>
        <v>4.5600000000000002E-2</v>
      </c>
      <c r="L362" s="243">
        <f t="array" ref="L362">IF(OR($A362=NERC,WEEKDAY($A362,2)&gt;5),Inputs!$G$33,IF(AND($B362&gt;6,$B362&lt;23),Inputs!$E$33,Inputs!$G$33))</f>
        <v>1.2294977168949772E-3</v>
      </c>
      <c r="M362" s="246">
        <f t="shared" si="35"/>
        <v>254.69796689497716</v>
      </c>
      <c r="N362" s="249">
        <f t="shared" si="36"/>
        <v>0</v>
      </c>
    </row>
    <row r="363" spans="1:14" x14ac:dyDescent="0.25">
      <c r="A363" s="238">
        <f t="shared" si="38"/>
        <v>41623</v>
      </c>
      <c r="B363" s="239">
        <f t="shared" si="39"/>
        <v>24</v>
      </c>
      <c r="C363" s="237">
        <f>'Energy Summary'!E363</f>
        <v>0</v>
      </c>
      <c r="D363" s="10">
        <f>250</f>
        <v>250</v>
      </c>
      <c r="E363" s="243">
        <f>MISORates!N363</f>
        <v>33.531821234579752</v>
      </c>
      <c r="F363" s="243">
        <f t="array" ref="F363">IF(OR(A363=NERC,WEEKDAY(A363,2)&gt;5),Inputs!$G$21,IF(AND(B363&gt;6,B363&lt;23),Inputs!$E$21,Inputs!$G$21))</f>
        <v>0.24318270547945203</v>
      </c>
      <c r="G363" s="243">
        <f t="array" ref="G363">IF(OR($A363=NERC,WEEKDAY($A363,2)&gt;5),Inputs!$G$23,IF(AND($B363&gt;6,$B363&lt;23),Inputs!$E$23,Inputs!$G$23))</f>
        <v>0.15975630136986302</v>
      </c>
      <c r="H363" s="243">
        <f t="array" ref="H363">IF(OR($A363=NERC,WEEKDAY($A363,2)&gt;5),Inputs!$G$25,IF(AND($B363&gt;6,$B363&lt;23),Inputs!$E$25,Inputs!$G$25))</f>
        <v>1.7793149429223745</v>
      </c>
      <c r="I363" s="243">
        <f>Inputs!$B$27</f>
        <v>5.3100000000000001E-2</v>
      </c>
      <c r="J363" s="243">
        <f>Inputs!$B$29</f>
        <v>6.6799999999999998E-2</v>
      </c>
      <c r="K363" s="243">
        <f>Inputs!$B$31</f>
        <v>4.5600000000000002E-2</v>
      </c>
      <c r="L363" s="243">
        <f t="array" ref="L363">IF(OR($A363=NERC,WEEKDAY($A363,2)&gt;5),Inputs!$G$33,IF(AND($B363&gt;6,$B363&lt;23),Inputs!$E$33,Inputs!$G$33))</f>
        <v>1.2294977168949772E-3</v>
      </c>
      <c r="M363" s="246">
        <f t="shared" si="35"/>
        <v>254.69796689497716</v>
      </c>
      <c r="N363" s="250">
        <f t="shared" si="36"/>
        <v>0</v>
      </c>
    </row>
    <row r="364" spans="1:14" x14ac:dyDescent="0.25">
      <c r="A364" s="19">
        <f t="shared" si="38"/>
        <v>41624</v>
      </c>
      <c r="B364" s="7">
        <f t="shared" si="39"/>
        <v>1</v>
      </c>
      <c r="C364" s="237">
        <f>'Energy Summary'!E364</f>
        <v>0</v>
      </c>
      <c r="D364" s="10">
        <f>250</f>
        <v>250</v>
      </c>
      <c r="E364" s="243">
        <f>MISORates!N364</f>
        <v>30.242216786488576</v>
      </c>
      <c r="F364" s="243">
        <f t="array" ref="F364">IF(OR(A364=NERC,WEEKDAY(A364,2)&gt;5),Inputs!$G$21,IF(AND(B364&gt;6,B364&lt;23),Inputs!$E$21,Inputs!$G$21))</f>
        <v>0.24318270547945203</v>
      </c>
      <c r="G364" s="243">
        <f t="array" ref="G364">IF(OR($A364=NERC,WEEKDAY($A364,2)&gt;5),Inputs!$G$23,IF(AND($B364&gt;6,$B364&lt;23),Inputs!$E$23,Inputs!$G$23))</f>
        <v>0.15975630136986302</v>
      </c>
      <c r="H364" s="243">
        <f t="array" ref="H364">IF(OR($A364=NERC,WEEKDAY($A364,2)&gt;5),Inputs!$G$25,IF(AND($B364&gt;6,$B364&lt;23),Inputs!$E$25,Inputs!$G$25))</f>
        <v>1.7793149429223745</v>
      </c>
      <c r="I364" s="243">
        <f>Inputs!$B$27</f>
        <v>5.3100000000000001E-2</v>
      </c>
      <c r="J364" s="243">
        <f>Inputs!$B$29</f>
        <v>6.6799999999999998E-2</v>
      </c>
      <c r="K364" s="243">
        <f>Inputs!$B$31</f>
        <v>4.5600000000000002E-2</v>
      </c>
      <c r="L364" s="243">
        <f t="array" ref="L364">IF(OR($A364=NERC,WEEKDAY($A364,2)&gt;5),Inputs!$G$33,IF(AND($B364&gt;6,$B364&lt;23),Inputs!$E$33,Inputs!$G$33))</f>
        <v>1.2294977168949772E-3</v>
      </c>
      <c r="M364" s="246">
        <f t="shared" si="35"/>
        <v>254.69796689497716</v>
      </c>
      <c r="N364" s="249">
        <f t="shared" si="36"/>
        <v>0</v>
      </c>
    </row>
    <row r="365" spans="1:14" x14ac:dyDescent="0.25">
      <c r="A365" s="19">
        <f t="shared" si="38"/>
        <v>41624</v>
      </c>
      <c r="B365" s="7">
        <f t="shared" ref="B365:B380" si="40">B341</f>
        <v>2</v>
      </c>
      <c r="C365" s="237">
        <f>'Energy Summary'!E365</f>
        <v>0</v>
      </c>
      <c r="D365" s="10">
        <f>250</f>
        <v>250</v>
      </c>
      <c r="E365" s="243">
        <f>MISORates!N365</f>
        <v>28.766836186012661</v>
      </c>
      <c r="F365" s="243">
        <f t="array" ref="F365">IF(OR(A365=NERC,WEEKDAY(A365,2)&gt;5),Inputs!$G$21,IF(AND(B365&gt;6,B365&lt;23),Inputs!$E$21,Inputs!$G$21))</f>
        <v>0.24318270547945203</v>
      </c>
      <c r="G365" s="243">
        <f t="array" ref="G365">IF(OR($A365=NERC,WEEKDAY($A365,2)&gt;5),Inputs!$G$23,IF(AND($B365&gt;6,$B365&lt;23),Inputs!$E$23,Inputs!$G$23))</f>
        <v>0.15975630136986302</v>
      </c>
      <c r="H365" s="243">
        <f t="array" ref="H365">IF(OR($A365=NERC,WEEKDAY($A365,2)&gt;5),Inputs!$G$25,IF(AND($B365&gt;6,$B365&lt;23),Inputs!$E$25,Inputs!$G$25))</f>
        <v>1.7793149429223745</v>
      </c>
      <c r="I365" s="243">
        <f>Inputs!$B$27</f>
        <v>5.3100000000000001E-2</v>
      </c>
      <c r="J365" s="243">
        <f>Inputs!$B$29</f>
        <v>6.6799999999999998E-2</v>
      </c>
      <c r="K365" s="243">
        <f>Inputs!$B$31</f>
        <v>4.5600000000000002E-2</v>
      </c>
      <c r="L365" s="243">
        <f t="array" ref="L365">IF(OR($A365=NERC,WEEKDAY($A365,2)&gt;5),Inputs!$G$33,IF(AND($B365&gt;6,$B365&lt;23),Inputs!$E$33,Inputs!$G$33))</f>
        <v>1.2294977168949772E-3</v>
      </c>
      <c r="M365" s="246">
        <f t="shared" si="35"/>
        <v>254.69796689497716</v>
      </c>
      <c r="N365" s="249">
        <f t="shared" si="36"/>
        <v>0</v>
      </c>
    </row>
    <row r="366" spans="1:14" x14ac:dyDescent="0.25">
      <c r="A366" s="19">
        <f t="shared" si="38"/>
        <v>41624</v>
      </c>
      <c r="B366" s="7">
        <f t="shared" si="40"/>
        <v>3</v>
      </c>
      <c r="C366" s="237">
        <f>'Energy Summary'!E366</f>
        <v>0</v>
      </c>
      <c r="D366" s="10">
        <f>250</f>
        <v>250</v>
      </c>
      <c r="E366" s="243">
        <f>MISORates!N366</f>
        <v>28.236845406271925</v>
      </c>
      <c r="F366" s="243">
        <f t="array" ref="F366">IF(OR(A366=NERC,WEEKDAY(A366,2)&gt;5),Inputs!$G$21,IF(AND(B366&gt;6,B366&lt;23),Inputs!$E$21,Inputs!$G$21))</f>
        <v>0.24318270547945203</v>
      </c>
      <c r="G366" s="243">
        <f t="array" ref="G366">IF(OR($A366=NERC,WEEKDAY($A366,2)&gt;5),Inputs!$G$23,IF(AND($B366&gt;6,$B366&lt;23),Inputs!$E$23,Inputs!$G$23))</f>
        <v>0.15975630136986302</v>
      </c>
      <c r="H366" s="243">
        <f t="array" ref="H366">IF(OR($A366=NERC,WEEKDAY($A366,2)&gt;5),Inputs!$G$25,IF(AND($B366&gt;6,$B366&lt;23),Inputs!$E$25,Inputs!$G$25))</f>
        <v>1.7793149429223745</v>
      </c>
      <c r="I366" s="243">
        <f>Inputs!$B$27</f>
        <v>5.3100000000000001E-2</v>
      </c>
      <c r="J366" s="243">
        <f>Inputs!$B$29</f>
        <v>6.6799999999999998E-2</v>
      </c>
      <c r="K366" s="243">
        <f>Inputs!$B$31</f>
        <v>4.5600000000000002E-2</v>
      </c>
      <c r="L366" s="243">
        <f t="array" ref="L366">IF(OR($A366=NERC,WEEKDAY($A366,2)&gt;5),Inputs!$G$33,IF(AND($B366&gt;6,$B366&lt;23),Inputs!$E$33,Inputs!$G$33))</f>
        <v>1.2294977168949772E-3</v>
      </c>
      <c r="M366" s="246">
        <f t="shared" si="35"/>
        <v>254.69796689497716</v>
      </c>
      <c r="N366" s="249">
        <f t="shared" si="36"/>
        <v>0</v>
      </c>
    </row>
    <row r="367" spans="1:14" x14ac:dyDescent="0.25">
      <c r="A367" s="19">
        <f t="shared" si="38"/>
        <v>41624</v>
      </c>
      <c r="B367" s="7">
        <f t="shared" si="40"/>
        <v>4</v>
      </c>
      <c r="C367" s="237">
        <f>'Energy Summary'!E367</f>
        <v>0</v>
      </c>
      <c r="D367" s="10">
        <f>250</f>
        <v>250</v>
      </c>
      <c r="E367" s="243">
        <f>MISORates!N367</f>
        <v>28.362290776382771</v>
      </c>
      <c r="F367" s="243">
        <f t="array" ref="F367">IF(OR(A367=NERC,WEEKDAY(A367,2)&gt;5),Inputs!$G$21,IF(AND(B367&gt;6,B367&lt;23),Inputs!$E$21,Inputs!$G$21))</f>
        <v>0.24318270547945203</v>
      </c>
      <c r="G367" s="243">
        <f t="array" ref="G367">IF(OR($A367=NERC,WEEKDAY($A367,2)&gt;5),Inputs!$G$23,IF(AND($B367&gt;6,$B367&lt;23),Inputs!$E$23,Inputs!$G$23))</f>
        <v>0.15975630136986302</v>
      </c>
      <c r="H367" s="243">
        <f t="array" ref="H367">IF(OR($A367=NERC,WEEKDAY($A367,2)&gt;5),Inputs!$G$25,IF(AND($B367&gt;6,$B367&lt;23),Inputs!$E$25,Inputs!$G$25))</f>
        <v>1.7793149429223745</v>
      </c>
      <c r="I367" s="243">
        <f>Inputs!$B$27</f>
        <v>5.3100000000000001E-2</v>
      </c>
      <c r="J367" s="243">
        <f>Inputs!$B$29</f>
        <v>6.6799999999999998E-2</v>
      </c>
      <c r="K367" s="243">
        <f>Inputs!$B$31</f>
        <v>4.5600000000000002E-2</v>
      </c>
      <c r="L367" s="243">
        <f t="array" ref="L367">IF(OR($A367=NERC,WEEKDAY($A367,2)&gt;5),Inputs!$G$33,IF(AND($B367&gt;6,$B367&lt;23),Inputs!$E$33,Inputs!$G$33))</f>
        <v>1.2294977168949772E-3</v>
      </c>
      <c r="M367" s="246">
        <f t="shared" si="35"/>
        <v>254.69796689497716</v>
      </c>
      <c r="N367" s="249">
        <f t="shared" si="36"/>
        <v>0</v>
      </c>
    </row>
    <row r="368" spans="1:14" x14ac:dyDescent="0.25">
      <c r="A368" s="19">
        <f t="shared" si="38"/>
        <v>41624</v>
      </c>
      <c r="B368" s="7">
        <f t="shared" si="40"/>
        <v>5</v>
      </c>
      <c r="C368" s="237">
        <f>'Energy Summary'!E368</f>
        <v>0</v>
      </c>
      <c r="D368" s="10">
        <f>250</f>
        <v>250</v>
      </c>
      <c r="E368" s="243">
        <f>MISORates!N368</f>
        <v>27.970590187181582</v>
      </c>
      <c r="F368" s="243">
        <f t="array" ref="F368">IF(OR(A368=NERC,WEEKDAY(A368,2)&gt;5),Inputs!$G$21,IF(AND(B368&gt;6,B368&lt;23),Inputs!$E$21,Inputs!$G$21))</f>
        <v>0.24318270547945203</v>
      </c>
      <c r="G368" s="243">
        <f t="array" ref="G368">IF(OR($A368=NERC,WEEKDAY($A368,2)&gt;5),Inputs!$G$23,IF(AND($B368&gt;6,$B368&lt;23),Inputs!$E$23,Inputs!$G$23))</f>
        <v>0.15975630136986302</v>
      </c>
      <c r="H368" s="243">
        <f t="array" ref="H368">IF(OR($A368=NERC,WEEKDAY($A368,2)&gt;5),Inputs!$G$25,IF(AND($B368&gt;6,$B368&lt;23),Inputs!$E$25,Inputs!$G$25))</f>
        <v>1.7793149429223745</v>
      </c>
      <c r="I368" s="243">
        <f>Inputs!$B$27</f>
        <v>5.3100000000000001E-2</v>
      </c>
      <c r="J368" s="243">
        <f>Inputs!$B$29</f>
        <v>6.6799999999999998E-2</v>
      </c>
      <c r="K368" s="243">
        <f>Inputs!$B$31</f>
        <v>4.5600000000000002E-2</v>
      </c>
      <c r="L368" s="243">
        <f t="array" ref="L368">IF(OR($A368=NERC,WEEKDAY($A368,2)&gt;5),Inputs!$G$33,IF(AND($B368&gt;6,$B368&lt;23),Inputs!$E$33,Inputs!$G$33))</f>
        <v>1.2294977168949772E-3</v>
      </c>
      <c r="M368" s="246">
        <f t="shared" si="35"/>
        <v>254.69796689497716</v>
      </c>
      <c r="N368" s="249">
        <f t="shared" si="36"/>
        <v>0</v>
      </c>
    </row>
    <row r="369" spans="1:14" x14ac:dyDescent="0.25">
      <c r="A369" s="19">
        <f t="shared" si="38"/>
        <v>41624</v>
      </c>
      <c r="B369" s="7">
        <f t="shared" si="40"/>
        <v>6</v>
      </c>
      <c r="C369" s="237">
        <f>'Energy Summary'!E369</f>
        <v>0</v>
      </c>
      <c r="D369" s="10">
        <f>250</f>
        <v>250</v>
      </c>
      <c r="E369" s="243">
        <f>MISORates!N369</f>
        <v>29.220541489626189</v>
      </c>
      <c r="F369" s="243">
        <f t="array" ref="F369">IF(OR(A369=NERC,WEEKDAY(A369,2)&gt;5),Inputs!$G$21,IF(AND(B369&gt;6,B369&lt;23),Inputs!$E$21,Inputs!$G$21))</f>
        <v>0.24318270547945203</v>
      </c>
      <c r="G369" s="243">
        <f t="array" ref="G369">IF(OR($A369=NERC,WEEKDAY($A369,2)&gt;5),Inputs!$G$23,IF(AND($B369&gt;6,$B369&lt;23),Inputs!$E$23,Inputs!$G$23))</f>
        <v>0.15975630136986302</v>
      </c>
      <c r="H369" s="243">
        <f t="array" ref="H369">IF(OR($A369=NERC,WEEKDAY($A369,2)&gt;5),Inputs!$G$25,IF(AND($B369&gt;6,$B369&lt;23),Inputs!$E$25,Inputs!$G$25))</f>
        <v>1.7793149429223745</v>
      </c>
      <c r="I369" s="243">
        <f>Inputs!$B$27</f>
        <v>5.3100000000000001E-2</v>
      </c>
      <c r="J369" s="243">
        <f>Inputs!$B$29</f>
        <v>6.6799999999999998E-2</v>
      </c>
      <c r="K369" s="243">
        <f>Inputs!$B$31</f>
        <v>4.5600000000000002E-2</v>
      </c>
      <c r="L369" s="243">
        <f t="array" ref="L369">IF(OR($A369=NERC,WEEKDAY($A369,2)&gt;5),Inputs!$G$33,IF(AND($B369&gt;6,$B369&lt;23),Inputs!$E$33,Inputs!$G$33))</f>
        <v>1.2294977168949772E-3</v>
      </c>
      <c r="M369" s="246">
        <f t="shared" si="35"/>
        <v>257.11239570710399</v>
      </c>
      <c r="N369" s="249">
        <f t="shared" si="36"/>
        <v>0</v>
      </c>
    </row>
    <row r="370" spans="1:14" x14ac:dyDescent="0.25">
      <c r="A370" s="19">
        <f t="shared" si="38"/>
        <v>41624</v>
      </c>
      <c r="B370" s="7">
        <f t="shared" si="40"/>
        <v>7</v>
      </c>
      <c r="C370" s="237">
        <f>'Energy Summary'!E370</f>
        <v>0</v>
      </c>
      <c r="D370" s="10">
        <f>250</f>
        <v>250</v>
      </c>
      <c r="E370" s="243">
        <f>MISORates!N370</f>
        <v>32.426762365001451</v>
      </c>
      <c r="F370" s="243">
        <f t="array" ref="F370">IF(OR(A370=NERC,WEEKDAY(A370,2)&gt;5),Inputs!$G$21,IF(AND(B370&gt;6,B370&lt;23),Inputs!$E$21,Inputs!$G$21))</f>
        <v>0.51208665865384617</v>
      </c>
      <c r="G370" s="243">
        <f t="array" ref="G370">IF(OR($A370=NERC,WEEKDAY($A370,2)&gt;5),Inputs!$G$23,IF(AND($B370&gt;6,$B370&lt;23),Inputs!$E$23,Inputs!$G$23))</f>
        <v>0.33640990384615388</v>
      </c>
      <c r="H370" s="243">
        <f t="array" ref="H370">IF(OR($A370=NERC,WEEKDAY($A370,2)&gt;5),Inputs!$G$25,IF(AND($B370&gt;6,$B370&lt;23),Inputs!$E$25,Inputs!$G$25))</f>
        <v>3.7468266586538461</v>
      </c>
      <c r="I370" s="243">
        <f>Inputs!$B$27</f>
        <v>5.3100000000000001E-2</v>
      </c>
      <c r="J370" s="243">
        <f>Inputs!$B$29</f>
        <v>6.6799999999999998E-2</v>
      </c>
      <c r="K370" s="243">
        <f>Inputs!$B$31</f>
        <v>4.5600000000000002E-2</v>
      </c>
      <c r="L370" s="243">
        <f t="array" ref="L370">IF(OR($A370=NERC,WEEKDAY($A370,2)&gt;5),Inputs!$G$33,IF(AND($B370&gt;6,$B370&lt;23),Inputs!$E$33,Inputs!$G$33))</f>
        <v>2.5890384615384616E-3</v>
      </c>
      <c r="M370" s="246">
        <f t="shared" si="35"/>
        <v>259.52682451923079</v>
      </c>
      <c r="N370" s="249">
        <f t="shared" si="36"/>
        <v>0</v>
      </c>
    </row>
    <row r="371" spans="1:14" x14ac:dyDescent="0.25">
      <c r="A371" s="19">
        <f t="shared" si="38"/>
        <v>41624</v>
      </c>
      <c r="B371" s="7">
        <f t="shared" si="40"/>
        <v>8</v>
      </c>
      <c r="C371" s="237">
        <f>'Energy Summary'!E371</f>
        <v>0</v>
      </c>
      <c r="D371" s="10">
        <f>250</f>
        <v>250</v>
      </c>
      <c r="E371" s="243">
        <f>MISORates!N371</f>
        <v>46.394294823737283</v>
      </c>
      <c r="F371" s="243">
        <f t="array" ref="F371">IF(OR(A371=NERC,WEEKDAY(A371,2)&gt;5),Inputs!$G$21,IF(AND(B371&gt;6,B371&lt;23),Inputs!$E$21,Inputs!$G$21))</f>
        <v>0.51208665865384617</v>
      </c>
      <c r="G371" s="243">
        <f t="array" ref="G371">IF(OR($A371=NERC,WEEKDAY($A371,2)&gt;5),Inputs!$G$23,IF(AND($B371&gt;6,$B371&lt;23),Inputs!$E$23,Inputs!$G$23))</f>
        <v>0.33640990384615388</v>
      </c>
      <c r="H371" s="243">
        <f t="array" ref="H371">IF(OR($A371=NERC,WEEKDAY($A371,2)&gt;5),Inputs!$G$25,IF(AND($B371&gt;6,$B371&lt;23),Inputs!$E$25,Inputs!$G$25))</f>
        <v>3.7468266586538461</v>
      </c>
      <c r="I371" s="243">
        <f>Inputs!$B$27</f>
        <v>5.3100000000000001E-2</v>
      </c>
      <c r="J371" s="243">
        <f>Inputs!$B$29</f>
        <v>6.6799999999999998E-2</v>
      </c>
      <c r="K371" s="243">
        <f>Inputs!$B$31</f>
        <v>4.5600000000000002E-2</v>
      </c>
      <c r="L371" s="243">
        <f t="array" ref="L371">IF(OR($A371=NERC,WEEKDAY($A371,2)&gt;5),Inputs!$G$33,IF(AND($B371&gt;6,$B371&lt;23),Inputs!$E$33,Inputs!$G$33))</f>
        <v>2.5890384615384616E-3</v>
      </c>
      <c r="M371" s="246">
        <f t="shared" si="35"/>
        <v>259.52682451923079</v>
      </c>
      <c r="N371" s="249">
        <f t="shared" si="36"/>
        <v>0</v>
      </c>
    </row>
    <row r="372" spans="1:14" x14ac:dyDescent="0.25">
      <c r="A372" s="19">
        <f t="shared" si="38"/>
        <v>41624</v>
      </c>
      <c r="B372" s="7">
        <f t="shared" si="40"/>
        <v>9</v>
      </c>
      <c r="C372" s="237">
        <f>'Energy Summary'!E372</f>
        <v>0</v>
      </c>
      <c r="D372" s="10">
        <f>250</f>
        <v>250</v>
      </c>
      <c r="E372" s="243">
        <f>MISORates!N372</f>
        <v>45.888216994446488</v>
      </c>
      <c r="F372" s="243">
        <f t="array" ref="F372">IF(OR(A372=NERC,WEEKDAY(A372,2)&gt;5),Inputs!$G$21,IF(AND(B372&gt;6,B372&lt;23),Inputs!$E$21,Inputs!$G$21))</f>
        <v>0.51208665865384617</v>
      </c>
      <c r="G372" s="243">
        <f t="array" ref="G372">IF(OR($A372=NERC,WEEKDAY($A372,2)&gt;5),Inputs!$G$23,IF(AND($B372&gt;6,$B372&lt;23),Inputs!$E$23,Inputs!$G$23))</f>
        <v>0.33640990384615388</v>
      </c>
      <c r="H372" s="243">
        <f t="array" ref="H372">IF(OR($A372=NERC,WEEKDAY($A372,2)&gt;5),Inputs!$G$25,IF(AND($B372&gt;6,$B372&lt;23),Inputs!$E$25,Inputs!$G$25))</f>
        <v>3.7468266586538461</v>
      </c>
      <c r="I372" s="243">
        <f>Inputs!$B$27</f>
        <v>5.3100000000000001E-2</v>
      </c>
      <c r="J372" s="243">
        <f>Inputs!$B$29</f>
        <v>6.6799999999999998E-2</v>
      </c>
      <c r="K372" s="243">
        <f>Inputs!$B$31</f>
        <v>4.5600000000000002E-2</v>
      </c>
      <c r="L372" s="243">
        <f t="array" ref="L372">IF(OR($A372=NERC,WEEKDAY($A372,2)&gt;5),Inputs!$G$33,IF(AND($B372&gt;6,$B372&lt;23),Inputs!$E$33,Inputs!$G$33))</f>
        <v>2.5890384615384616E-3</v>
      </c>
      <c r="M372" s="246">
        <f t="shared" si="35"/>
        <v>259.52682451923079</v>
      </c>
      <c r="N372" s="249">
        <f t="shared" si="36"/>
        <v>0</v>
      </c>
    </row>
    <row r="373" spans="1:14" x14ac:dyDescent="0.25">
      <c r="A373" s="19">
        <f t="shared" si="38"/>
        <v>41624</v>
      </c>
      <c r="B373" s="7">
        <f t="shared" si="40"/>
        <v>10</v>
      </c>
      <c r="C373" s="237">
        <f>'Energy Summary'!E373</f>
        <v>0</v>
      </c>
      <c r="D373" s="10">
        <f>250</f>
        <v>250</v>
      </c>
      <c r="E373" s="243">
        <f>MISORates!N373</f>
        <v>47.610444064231999</v>
      </c>
      <c r="F373" s="243">
        <f t="array" ref="F373">IF(OR(A373=NERC,WEEKDAY(A373,2)&gt;5),Inputs!$G$21,IF(AND(B373&gt;6,B373&lt;23),Inputs!$E$21,Inputs!$G$21))</f>
        <v>0.51208665865384617</v>
      </c>
      <c r="G373" s="243">
        <f t="array" ref="G373">IF(OR($A373=NERC,WEEKDAY($A373,2)&gt;5),Inputs!$G$23,IF(AND($B373&gt;6,$B373&lt;23),Inputs!$E$23,Inputs!$G$23))</f>
        <v>0.33640990384615388</v>
      </c>
      <c r="H373" s="243">
        <f t="array" ref="H373">IF(OR($A373=NERC,WEEKDAY($A373,2)&gt;5),Inputs!$G$25,IF(AND($B373&gt;6,$B373&lt;23),Inputs!$E$25,Inputs!$G$25))</f>
        <v>3.7468266586538461</v>
      </c>
      <c r="I373" s="243">
        <f>Inputs!$B$27</f>
        <v>5.3100000000000001E-2</v>
      </c>
      <c r="J373" s="243">
        <f>Inputs!$B$29</f>
        <v>6.6799999999999998E-2</v>
      </c>
      <c r="K373" s="243">
        <f>Inputs!$B$31</f>
        <v>4.5600000000000002E-2</v>
      </c>
      <c r="L373" s="243">
        <f t="array" ref="L373">IF(OR($A373=NERC,WEEKDAY($A373,2)&gt;5),Inputs!$G$33,IF(AND($B373&gt;6,$B373&lt;23),Inputs!$E$33,Inputs!$G$33))</f>
        <v>2.5890384615384616E-3</v>
      </c>
      <c r="M373" s="246">
        <f t="shared" si="35"/>
        <v>259.52682451923079</v>
      </c>
      <c r="N373" s="249">
        <f t="shared" si="36"/>
        <v>0</v>
      </c>
    </row>
    <row r="374" spans="1:14" x14ac:dyDescent="0.25">
      <c r="A374" s="19">
        <f t="shared" si="38"/>
        <v>41624</v>
      </c>
      <c r="B374" s="7">
        <f t="shared" si="40"/>
        <v>11</v>
      </c>
      <c r="C374" s="237">
        <f>'Energy Summary'!E374</f>
        <v>0</v>
      </c>
      <c r="D374" s="10">
        <f>250</f>
        <v>250</v>
      </c>
      <c r="E374" s="243">
        <f>MISORates!N374</f>
        <v>44.901930575738668</v>
      </c>
      <c r="F374" s="243">
        <f t="array" ref="F374">IF(OR(A374=NERC,WEEKDAY(A374,2)&gt;5),Inputs!$G$21,IF(AND(B374&gt;6,B374&lt;23),Inputs!$E$21,Inputs!$G$21))</f>
        <v>0.51208665865384617</v>
      </c>
      <c r="G374" s="243">
        <f t="array" ref="G374">IF(OR($A374=NERC,WEEKDAY($A374,2)&gt;5),Inputs!$G$23,IF(AND($B374&gt;6,$B374&lt;23),Inputs!$E$23,Inputs!$G$23))</f>
        <v>0.33640990384615388</v>
      </c>
      <c r="H374" s="243">
        <f t="array" ref="H374">IF(OR($A374=NERC,WEEKDAY($A374,2)&gt;5),Inputs!$G$25,IF(AND($B374&gt;6,$B374&lt;23),Inputs!$E$25,Inputs!$G$25))</f>
        <v>3.7468266586538461</v>
      </c>
      <c r="I374" s="243">
        <f>Inputs!$B$27</f>
        <v>5.3100000000000001E-2</v>
      </c>
      <c r="J374" s="243">
        <f>Inputs!$B$29</f>
        <v>6.6799999999999998E-2</v>
      </c>
      <c r="K374" s="243">
        <f>Inputs!$B$31</f>
        <v>4.5600000000000002E-2</v>
      </c>
      <c r="L374" s="243">
        <f t="array" ref="L374">IF(OR($A374=NERC,WEEKDAY($A374,2)&gt;5),Inputs!$G$33,IF(AND($B374&gt;6,$B374&lt;23),Inputs!$E$33,Inputs!$G$33))</f>
        <v>2.5890384615384616E-3</v>
      </c>
      <c r="M374" s="246">
        <f t="shared" si="35"/>
        <v>259.52682451923079</v>
      </c>
      <c r="N374" s="249">
        <f t="shared" si="36"/>
        <v>0</v>
      </c>
    </row>
    <row r="375" spans="1:14" x14ac:dyDescent="0.25">
      <c r="A375" s="19">
        <f t="shared" si="38"/>
        <v>41624</v>
      </c>
      <c r="B375" s="7">
        <f t="shared" si="40"/>
        <v>12</v>
      </c>
      <c r="C375" s="237">
        <f>'Energy Summary'!E375</f>
        <v>0</v>
      </c>
      <c r="D375" s="10">
        <f>250</f>
        <v>250</v>
      </c>
      <c r="E375" s="243">
        <f>MISORates!N375</f>
        <v>39.187851036578941</v>
      </c>
      <c r="F375" s="243">
        <f t="array" ref="F375">IF(OR(A375=NERC,WEEKDAY(A375,2)&gt;5),Inputs!$G$21,IF(AND(B375&gt;6,B375&lt;23),Inputs!$E$21,Inputs!$G$21))</f>
        <v>0.51208665865384617</v>
      </c>
      <c r="G375" s="243">
        <f t="array" ref="G375">IF(OR($A375=NERC,WEEKDAY($A375,2)&gt;5),Inputs!$G$23,IF(AND($B375&gt;6,$B375&lt;23),Inputs!$E$23,Inputs!$G$23))</f>
        <v>0.33640990384615388</v>
      </c>
      <c r="H375" s="243">
        <f t="array" ref="H375">IF(OR($A375=NERC,WEEKDAY($A375,2)&gt;5),Inputs!$G$25,IF(AND($B375&gt;6,$B375&lt;23),Inputs!$E$25,Inputs!$G$25))</f>
        <v>3.7468266586538461</v>
      </c>
      <c r="I375" s="243">
        <f>Inputs!$B$27</f>
        <v>5.3100000000000001E-2</v>
      </c>
      <c r="J375" s="243">
        <f>Inputs!$B$29</f>
        <v>6.6799999999999998E-2</v>
      </c>
      <c r="K375" s="243">
        <f>Inputs!$B$31</f>
        <v>4.5600000000000002E-2</v>
      </c>
      <c r="L375" s="243">
        <f t="array" ref="L375">IF(OR($A375=NERC,WEEKDAY($A375,2)&gt;5),Inputs!$G$33,IF(AND($B375&gt;6,$B375&lt;23),Inputs!$E$33,Inputs!$G$33))</f>
        <v>2.5890384615384616E-3</v>
      </c>
      <c r="M375" s="246">
        <f t="shared" si="35"/>
        <v>259.52682451923079</v>
      </c>
      <c r="N375" s="249">
        <f t="shared" si="36"/>
        <v>0</v>
      </c>
    </row>
    <row r="376" spans="1:14" x14ac:dyDescent="0.25">
      <c r="A376" s="19">
        <f t="shared" si="38"/>
        <v>41624</v>
      </c>
      <c r="B376" s="7">
        <f t="shared" si="40"/>
        <v>13</v>
      </c>
      <c r="C376" s="237">
        <f>'Energy Summary'!E376</f>
        <v>0</v>
      </c>
      <c r="D376" s="10">
        <f>250</f>
        <v>250</v>
      </c>
      <c r="E376" s="243">
        <f>MISORates!N376</f>
        <v>43.20838418897074</v>
      </c>
      <c r="F376" s="243">
        <f t="array" ref="F376">IF(OR(A376=NERC,WEEKDAY(A376,2)&gt;5),Inputs!$G$21,IF(AND(B376&gt;6,B376&lt;23),Inputs!$E$21,Inputs!$G$21))</f>
        <v>0.51208665865384617</v>
      </c>
      <c r="G376" s="243">
        <f t="array" ref="G376">IF(OR($A376=NERC,WEEKDAY($A376,2)&gt;5),Inputs!$G$23,IF(AND($B376&gt;6,$B376&lt;23),Inputs!$E$23,Inputs!$G$23))</f>
        <v>0.33640990384615388</v>
      </c>
      <c r="H376" s="243">
        <f t="array" ref="H376">IF(OR($A376=NERC,WEEKDAY($A376,2)&gt;5),Inputs!$G$25,IF(AND($B376&gt;6,$B376&lt;23),Inputs!$E$25,Inputs!$G$25))</f>
        <v>3.7468266586538461</v>
      </c>
      <c r="I376" s="243">
        <f>Inputs!$B$27</f>
        <v>5.3100000000000001E-2</v>
      </c>
      <c r="J376" s="243">
        <f>Inputs!$B$29</f>
        <v>6.6799999999999998E-2</v>
      </c>
      <c r="K376" s="243">
        <f>Inputs!$B$31</f>
        <v>4.5600000000000002E-2</v>
      </c>
      <c r="L376" s="243">
        <f t="array" ref="L376">IF(OR($A376=NERC,WEEKDAY($A376,2)&gt;5),Inputs!$G$33,IF(AND($B376&gt;6,$B376&lt;23),Inputs!$E$33,Inputs!$G$33))</f>
        <v>2.5890384615384616E-3</v>
      </c>
      <c r="M376" s="246">
        <f t="shared" si="35"/>
        <v>259.52682451923079</v>
      </c>
      <c r="N376" s="249">
        <f t="shared" si="36"/>
        <v>0</v>
      </c>
    </row>
    <row r="377" spans="1:14" x14ac:dyDescent="0.25">
      <c r="A377" s="19">
        <f t="shared" si="38"/>
        <v>41624</v>
      </c>
      <c r="B377" s="7">
        <f t="shared" si="40"/>
        <v>14</v>
      </c>
      <c r="C377" s="237">
        <f>'Energy Summary'!E377</f>
        <v>0</v>
      </c>
      <c r="D377" s="10">
        <f>250</f>
        <v>250</v>
      </c>
      <c r="E377" s="243">
        <f>MISORates!N377</f>
        <v>37.546559435639466</v>
      </c>
      <c r="F377" s="243">
        <f t="array" ref="F377">IF(OR(A377=NERC,WEEKDAY(A377,2)&gt;5),Inputs!$G$21,IF(AND(B377&gt;6,B377&lt;23),Inputs!$E$21,Inputs!$G$21))</f>
        <v>0.51208665865384617</v>
      </c>
      <c r="G377" s="243">
        <f t="array" ref="G377">IF(OR($A377=NERC,WEEKDAY($A377,2)&gt;5),Inputs!$G$23,IF(AND($B377&gt;6,$B377&lt;23),Inputs!$E$23,Inputs!$G$23))</f>
        <v>0.33640990384615388</v>
      </c>
      <c r="H377" s="243">
        <f t="array" ref="H377">IF(OR($A377=NERC,WEEKDAY($A377,2)&gt;5),Inputs!$G$25,IF(AND($B377&gt;6,$B377&lt;23),Inputs!$E$25,Inputs!$G$25))</f>
        <v>3.7468266586538461</v>
      </c>
      <c r="I377" s="243">
        <f>Inputs!$B$27</f>
        <v>5.3100000000000001E-2</v>
      </c>
      <c r="J377" s="243">
        <f>Inputs!$B$29</f>
        <v>6.6799999999999998E-2</v>
      </c>
      <c r="K377" s="243">
        <f>Inputs!$B$31</f>
        <v>4.5600000000000002E-2</v>
      </c>
      <c r="L377" s="243">
        <f t="array" ref="L377">IF(OR($A377=NERC,WEEKDAY($A377,2)&gt;5),Inputs!$G$33,IF(AND($B377&gt;6,$B377&lt;23),Inputs!$E$33,Inputs!$G$33))</f>
        <v>2.5890384615384616E-3</v>
      </c>
      <c r="M377" s="246">
        <f t="shared" si="35"/>
        <v>259.52682451923079</v>
      </c>
      <c r="N377" s="249">
        <f t="shared" si="36"/>
        <v>0</v>
      </c>
    </row>
    <row r="378" spans="1:14" x14ac:dyDescent="0.25">
      <c r="A378" s="19">
        <f t="shared" si="38"/>
        <v>41624</v>
      </c>
      <c r="B378" s="7">
        <f t="shared" si="40"/>
        <v>15</v>
      </c>
      <c r="C378" s="237">
        <f>'Energy Summary'!E378</f>
        <v>0</v>
      </c>
      <c r="D378" s="10">
        <f>250</f>
        <v>250</v>
      </c>
      <c r="E378" s="243">
        <f>MISORates!N378</f>
        <v>29.165292610957099</v>
      </c>
      <c r="F378" s="243">
        <f t="array" ref="F378">IF(OR(A378=NERC,WEEKDAY(A378,2)&gt;5),Inputs!$G$21,IF(AND(B378&gt;6,B378&lt;23),Inputs!$E$21,Inputs!$G$21))</f>
        <v>0.51208665865384617</v>
      </c>
      <c r="G378" s="243">
        <f t="array" ref="G378">IF(OR($A378=NERC,WEEKDAY($A378,2)&gt;5),Inputs!$G$23,IF(AND($B378&gt;6,$B378&lt;23),Inputs!$E$23,Inputs!$G$23))</f>
        <v>0.33640990384615388</v>
      </c>
      <c r="H378" s="243">
        <f t="array" ref="H378">IF(OR($A378=NERC,WEEKDAY($A378,2)&gt;5),Inputs!$G$25,IF(AND($B378&gt;6,$B378&lt;23),Inputs!$E$25,Inputs!$G$25))</f>
        <v>3.7468266586538461</v>
      </c>
      <c r="I378" s="243">
        <f>Inputs!$B$27</f>
        <v>5.3100000000000001E-2</v>
      </c>
      <c r="J378" s="243">
        <f>Inputs!$B$29</f>
        <v>6.6799999999999998E-2</v>
      </c>
      <c r="K378" s="243">
        <f>Inputs!$B$31</f>
        <v>4.5600000000000002E-2</v>
      </c>
      <c r="L378" s="243">
        <f t="array" ref="L378">IF(OR($A378=NERC,WEEKDAY($A378,2)&gt;5),Inputs!$G$33,IF(AND($B378&gt;6,$B378&lt;23),Inputs!$E$33,Inputs!$G$33))</f>
        <v>2.5890384615384616E-3</v>
      </c>
      <c r="M378" s="246">
        <f t="shared" si="35"/>
        <v>259.52682451923079</v>
      </c>
      <c r="N378" s="249">
        <f t="shared" si="36"/>
        <v>0</v>
      </c>
    </row>
    <row r="379" spans="1:14" x14ac:dyDescent="0.25">
      <c r="A379" s="19">
        <f t="shared" si="38"/>
        <v>41624</v>
      </c>
      <c r="B379" s="7">
        <f t="shared" si="40"/>
        <v>16</v>
      </c>
      <c r="C379" s="237">
        <f>'Energy Summary'!E379</f>
        <v>0</v>
      </c>
      <c r="D379" s="10">
        <f>250</f>
        <v>250</v>
      </c>
      <c r="E379" s="243">
        <f>MISORates!N379</f>
        <v>24.974862010277061</v>
      </c>
      <c r="F379" s="243">
        <f t="array" ref="F379">IF(OR(A379=NERC,WEEKDAY(A379,2)&gt;5),Inputs!$G$21,IF(AND(B379&gt;6,B379&lt;23),Inputs!$E$21,Inputs!$G$21))</f>
        <v>0.51208665865384617</v>
      </c>
      <c r="G379" s="243">
        <f t="array" ref="G379">IF(OR($A379=NERC,WEEKDAY($A379,2)&gt;5),Inputs!$G$23,IF(AND($B379&gt;6,$B379&lt;23),Inputs!$E$23,Inputs!$G$23))</f>
        <v>0.33640990384615388</v>
      </c>
      <c r="H379" s="243">
        <f t="array" ref="H379">IF(OR($A379=NERC,WEEKDAY($A379,2)&gt;5),Inputs!$G$25,IF(AND($B379&gt;6,$B379&lt;23),Inputs!$E$25,Inputs!$G$25))</f>
        <v>3.7468266586538461</v>
      </c>
      <c r="I379" s="243">
        <f>Inputs!$B$27</f>
        <v>5.3100000000000001E-2</v>
      </c>
      <c r="J379" s="243">
        <f>Inputs!$B$29</f>
        <v>6.6799999999999998E-2</v>
      </c>
      <c r="K379" s="243">
        <f>Inputs!$B$31</f>
        <v>4.5600000000000002E-2</v>
      </c>
      <c r="L379" s="243">
        <f t="array" ref="L379">IF(OR($A379=NERC,WEEKDAY($A379,2)&gt;5),Inputs!$G$33,IF(AND($B379&gt;6,$B379&lt;23),Inputs!$E$33,Inputs!$G$33))</f>
        <v>2.5890384615384616E-3</v>
      </c>
      <c r="M379" s="246">
        <f t="shared" si="35"/>
        <v>259.52682451923079</v>
      </c>
      <c r="N379" s="249">
        <f t="shared" si="36"/>
        <v>0</v>
      </c>
    </row>
    <row r="380" spans="1:14" x14ac:dyDescent="0.25">
      <c r="A380" s="19">
        <f t="shared" si="38"/>
        <v>41624</v>
      </c>
      <c r="B380" s="7">
        <f t="shared" si="40"/>
        <v>17</v>
      </c>
      <c r="C380" s="237">
        <f>'Energy Summary'!E380</f>
        <v>0</v>
      </c>
      <c r="D380" s="10">
        <f>250</f>
        <v>250</v>
      </c>
      <c r="E380" s="243">
        <f>MISORates!N380</f>
        <v>34.965596937796001</v>
      </c>
      <c r="F380" s="243">
        <f t="array" ref="F380">IF(OR(A380=NERC,WEEKDAY(A380,2)&gt;5),Inputs!$G$21,IF(AND(B380&gt;6,B380&lt;23),Inputs!$E$21,Inputs!$G$21))</f>
        <v>0.51208665865384617</v>
      </c>
      <c r="G380" s="243">
        <f t="array" ref="G380">IF(OR($A380=NERC,WEEKDAY($A380,2)&gt;5),Inputs!$G$23,IF(AND($B380&gt;6,$B380&lt;23),Inputs!$E$23,Inputs!$G$23))</f>
        <v>0.33640990384615388</v>
      </c>
      <c r="H380" s="243">
        <f t="array" ref="H380">IF(OR($A380=NERC,WEEKDAY($A380,2)&gt;5),Inputs!$G$25,IF(AND($B380&gt;6,$B380&lt;23),Inputs!$E$25,Inputs!$G$25))</f>
        <v>3.7468266586538461</v>
      </c>
      <c r="I380" s="243">
        <f>Inputs!$B$27</f>
        <v>5.3100000000000001E-2</v>
      </c>
      <c r="J380" s="243">
        <f>Inputs!$B$29</f>
        <v>6.6799999999999998E-2</v>
      </c>
      <c r="K380" s="243">
        <f>Inputs!$B$31</f>
        <v>4.5600000000000002E-2</v>
      </c>
      <c r="L380" s="243">
        <f t="array" ref="L380">IF(OR($A380=NERC,WEEKDAY($A380,2)&gt;5),Inputs!$G$33,IF(AND($B380&gt;6,$B380&lt;23),Inputs!$E$33,Inputs!$G$33))</f>
        <v>2.5890384615384616E-3</v>
      </c>
      <c r="M380" s="246">
        <f t="shared" si="35"/>
        <v>259.52682451923079</v>
      </c>
      <c r="N380" s="249">
        <f t="shared" si="36"/>
        <v>0</v>
      </c>
    </row>
    <row r="381" spans="1:14" x14ac:dyDescent="0.25">
      <c r="A381" s="19">
        <f t="shared" si="38"/>
        <v>41624</v>
      </c>
      <c r="B381" s="7">
        <f t="shared" ref="B381:B396" si="41">B357</f>
        <v>18</v>
      </c>
      <c r="C381" s="237">
        <f>'Energy Summary'!E381</f>
        <v>0</v>
      </c>
      <c r="D381" s="10">
        <f>250</f>
        <v>250</v>
      </c>
      <c r="E381" s="243">
        <f>MISORates!N381</f>
        <v>42.859011174882077</v>
      </c>
      <c r="F381" s="243">
        <f t="array" ref="F381">IF(OR(A381=NERC,WEEKDAY(A381,2)&gt;5),Inputs!$G$21,IF(AND(B381&gt;6,B381&lt;23),Inputs!$E$21,Inputs!$G$21))</f>
        <v>0.51208665865384617</v>
      </c>
      <c r="G381" s="243">
        <f t="array" ref="G381">IF(OR($A381=NERC,WEEKDAY($A381,2)&gt;5),Inputs!$G$23,IF(AND($B381&gt;6,$B381&lt;23),Inputs!$E$23,Inputs!$G$23))</f>
        <v>0.33640990384615388</v>
      </c>
      <c r="H381" s="243">
        <f t="array" ref="H381">IF(OR($A381=NERC,WEEKDAY($A381,2)&gt;5),Inputs!$G$25,IF(AND($B381&gt;6,$B381&lt;23),Inputs!$E$25,Inputs!$G$25))</f>
        <v>3.7468266586538461</v>
      </c>
      <c r="I381" s="243">
        <f>Inputs!$B$27</f>
        <v>5.3100000000000001E-2</v>
      </c>
      <c r="J381" s="243">
        <f>Inputs!$B$29</f>
        <v>6.6799999999999998E-2</v>
      </c>
      <c r="K381" s="243">
        <f>Inputs!$B$31</f>
        <v>4.5600000000000002E-2</v>
      </c>
      <c r="L381" s="243">
        <f t="array" ref="L381">IF(OR($A381=NERC,WEEKDAY($A381,2)&gt;5),Inputs!$G$33,IF(AND($B381&gt;6,$B381&lt;23),Inputs!$E$33,Inputs!$G$33))</f>
        <v>2.5890384615384616E-3</v>
      </c>
      <c r="M381" s="246">
        <f t="shared" si="35"/>
        <v>259.52682451923079</v>
      </c>
      <c r="N381" s="249">
        <f t="shared" si="36"/>
        <v>0</v>
      </c>
    </row>
    <row r="382" spans="1:14" x14ac:dyDescent="0.25">
      <c r="A382" s="19">
        <f t="shared" si="38"/>
        <v>41624</v>
      </c>
      <c r="B382" s="7">
        <f t="shared" si="41"/>
        <v>19</v>
      </c>
      <c r="C382" s="237">
        <f>'Energy Summary'!E382</f>
        <v>0</v>
      </c>
      <c r="D382" s="10">
        <f>250</f>
        <v>250</v>
      </c>
      <c r="E382" s="243">
        <f>MISORates!N382</f>
        <v>46.175368027641959</v>
      </c>
      <c r="F382" s="243">
        <f t="array" ref="F382">IF(OR(A382=NERC,WEEKDAY(A382,2)&gt;5),Inputs!$G$21,IF(AND(B382&gt;6,B382&lt;23),Inputs!$E$21,Inputs!$G$21))</f>
        <v>0.51208665865384617</v>
      </c>
      <c r="G382" s="243">
        <f t="array" ref="G382">IF(OR($A382=NERC,WEEKDAY($A382,2)&gt;5),Inputs!$G$23,IF(AND($B382&gt;6,$B382&lt;23),Inputs!$E$23,Inputs!$G$23))</f>
        <v>0.33640990384615388</v>
      </c>
      <c r="H382" s="243">
        <f t="array" ref="H382">IF(OR($A382=NERC,WEEKDAY($A382,2)&gt;5),Inputs!$G$25,IF(AND($B382&gt;6,$B382&lt;23),Inputs!$E$25,Inputs!$G$25))</f>
        <v>3.7468266586538461</v>
      </c>
      <c r="I382" s="243">
        <f>Inputs!$B$27</f>
        <v>5.3100000000000001E-2</v>
      </c>
      <c r="J382" s="243">
        <f>Inputs!$B$29</f>
        <v>6.6799999999999998E-2</v>
      </c>
      <c r="K382" s="243">
        <f>Inputs!$B$31</f>
        <v>4.5600000000000002E-2</v>
      </c>
      <c r="L382" s="243">
        <f t="array" ref="L382">IF(OR($A382=NERC,WEEKDAY($A382,2)&gt;5),Inputs!$G$33,IF(AND($B382&gt;6,$B382&lt;23),Inputs!$E$33,Inputs!$G$33))</f>
        <v>2.5890384615384616E-3</v>
      </c>
      <c r="M382" s="246">
        <f t="shared" si="35"/>
        <v>259.52682451923079</v>
      </c>
      <c r="N382" s="249">
        <f t="shared" si="36"/>
        <v>0</v>
      </c>
    </row>
    <row r="383" spans="1:14" x14ac:dyDescent="0.25">
      <c r="A383" s="19">
        <f t="shared" si="38"/>
        <v>41624</v>
      </c>
      <c r="B383" s="7">
        <f t="shared" si="41"/>
        <v>20</v>
      </c>
      <c r="C383" s="237">
        <f>'Energy Summary'!E383</f>
        <v>0</v>
      </c>
      <c r="D383" s="10">
        <f>250</f>
        <v>250</v>
      </c>
      <c r="E383" s="243">
        <f>MISORates!N383</f>
        <v>37.445411890752965</v>
      </c>
      <c r="F383" s="243">
        <f t="array" ref="F383">IF(OR(A383=NERC,WEEKDAY(A383,2)&gt;5),Inputs!$G$21,IF(AND(B383&gt;6,B383&lt;23),Inputs!$E$21,Inputs!$G$21))</f>
        <v>0.51208665865384617</v>
      </c>
      <c r="G383" s="243">
        <f t="array" ref="G383">IF(OR($A383=NERC,WEEKDAY($A383,2)&gt;5),Inputs!$G$23,IF(AND($B383&gt;6,$B383&lt;23),Inputs!$E$23,Inputs!$G$23))</f>
        <v>0.33640990384615388</v>
      </c>
      <c r="H383" s="243">
        <f t="array" ref="H383">IF(OR($A383=NERC,WEEKDAY($A383,2)&gt;5),Inputs!$G$25,IF(AND($B383&gt;6,$B383&lt;23),Inputs!$E$25,Inputs!$G$25))</f>
        <v>3.7468266586538461</v>
      </c>
      <c r="I383" s="243">
        <f>Inputs!$B$27</f>
        <v>5.3100000000000001E-2</v>
      </c>
      <c r="J383" s="243">
        <f>Inputs!$B$29</f>
        <v>6.6799999999999998E-2</v>
      </c>
      <c r="K383" s="243">
        <f>Inputs!$B$31</f>
        <v>4.5600000000000002E-2</v>
      </c>
      <c r="L383" s="243">
        <f t="array" ref="L383">IF(OR($A383=NERC,WEEKDAY($A383,2)&gt;5),Inputs!$G$33,IF(AND($B383&gt;6,$B383&lt;23),Inputs!$E$33,Inputs!$G$33))</f>
        <v>2.5890384615384616E-3</v>
      </c>
      <c r="M383" s="246">
        <f t="shared" si="35"/>
        <v>259.52682451923079</v>
      </c>
      <c r="N383" s="249">
        <f t="shared" si="36"/>
        <v>0</v>
      </c>
    </row>
    <row r="384" spans="1:14" x14ac:dyDescent="0.25">
      <c r="A384" s="19">
        <f t="shared" si="38"/>
        <v>41624</v>
      </c>
      <c r="B384" s="7">
        <f t="shared" si="41"/>
        <v>21</v>
      </c>
      <c r="C384" s="237">
        <f>'Energy Summary'!E384</f>
        <v>0</v>
      </c>
      <c r="D384" s="10">
        <f>250</f>
        <v>250</v>
      </c>
      <c r="E384" s="243">
        <f>MISORates!N384</f>
        <v>39.047639729258805</v>
      </c>
      <c r="F384" s="243">
        <f t="array" ref="F384">IF(OR(A384=NERC,WEEKDAY(A384,2)&gt;5),Inputs!$G$21,IF(AND(B384&gt;6,B384&lt;23),Inputs!$E$21,Inputs!$G$21))</f>
        <v>0.51208665865384617</v>
      </c>
      <c r="G384" s="243">
        <f t="array" ref="G384">IF(OR($A384=NERC,WEEKDAY($A384,2)&gt;5),Inputs!$G$23,IF(AND($B384&gt;6,$B384&lt;23),Inputs!$E$23,Inputs!$G$23))</f>
        <v>0.33640990384615388</v>
      </c>
      <c r="H384" s="243">
        <f t="array" ref="H384">IF(OR($A384=NERC,WEEKDAY($A384,2)&gt;5),Inputs!$G$25,IF(AND($B384&gt;6,$B384&lt;23),Inputs!$E$25,Inputs!$G$25))</f>
        <v>3.7468266586538461</v>
      </c>
      <c r="I384" s="243">
        <f>Inputs!$B$27</f>
        <v>5.3100000000000001E-2</v>
      </c>
      <c r="J384" s="243">
        <f>Inputs!$B$29</f>
        <v>6.6799999999999998E-2</v>
      </c>
      <c r="K384" s="243">
        <f>Inputs!$B$31</f>
        <v>4.5600000000000002E-2</v>
      </c>
      <c r="L384" s="243">
        <f t="array" ref="L384">IF(OR($A384=NERC,WEEKDAY($A384,2)&gt;5),Inputs!$G$33,IF(AND($B384&gt;6,$B384&lt;23),Inputs!$E$33,Inputs!$G$33))</f>
        <v>2.5890384615384616E-3</v>
      </c>
      <c r="M384" s="246">
        <f t="shared" si="35"/>
        <v>259.52682451923079</v>
      </c>
      <c r="N384" s="249">
        <f t="shared" si="36"/>
        <v>0</v>
      </c>
    </row>
    <row r="385" spans="1:14" x14ac:dyDescent="0.25">
      <c r="A385" s="19">
        <f t="shared" si="38"/>
        <v>41624</v>
      </c>
      <c r="B385" s="7">
        <f t="shared" si="41"/>
        <v>22</v>
      </c>
      <c r="C385" s="237">
        <f>'Energy Summary'!E385</f>
        <v>0</v>
      </c>
      <c r="D385" s="10">
        <f>250</f>
        <v>250</v>
      </c>
      <c r="E385" s="243">
        <f>MISORates!N385</f>
        <v>38.814550529324819</v>
      </c>
      <c r="F385" s="243">
        <f t="array" ref="F385">IF(OR(A385=NERC,WEEKDAY(A385,2)&gt;5),Inputs!$G$21,IF(AND(B385&gt;6,B385&lt;23),Inputs!$E$21,Inputs!$G$21))</f>
        <v>0.51208665865384617</v>
      </c>
      <c r="G385" s="243">
        <f t="array" ref="G385">IF(OR($A385=NERC,WEEKDAY($A385,2)&gt;5),Inputs!$G$23,IF(AND($B385&gt;6,$B385&lt;23),Inputs!$E$23,Inputs!$G$23))</f>
        <v>0.33640990384615388</v>
      </c>
      <c r="H385" s="243">
        <f t="array" ref="H385">IF(OR($A385=NERC,WEEKDAY($A385,2)&gt;5),Inputs!$G$25,IF(AND($B385&gt;6,$B385&lt;23),Inputs!$E$25,Inputs!$G$25))</f>
        <v>3.7468266586538461</v>
      </c>
      <c r="I385" s="243">
        <f>Inputs!$B$27</f>
        <v>5.3100000000000001E-2</v>
      </c>
      <c r="J385" s="243">
        <f>Inputs!$B$29</f>
        <v>6.6799999999999998E-2</v>
      </c>
      <c r="K385" s="243">
        <f>Inputs!$B$31</f>
        <v>4.5600000000000002E-2</v>
      </c>
      <c r="L385" s="243">
        <f t="array" ref="L385">IF(OR($A385=NERC,WEEKDAY($A385,2)&gt;5),Inputs!$G$33,IF(AND($B385&gt;6,$B385&lt;23),Inputs!$E$33,Inputs!$G$33))</f>
        <v>2.5890384615384616E-3</v>
      </c>
      <c r="M385" s="246">
        <f t="shared" si="35"/>
        <v>257.11239570710399</v>
      </c>
      <c r="N385" s="249">
        <f t="shared" si="36"/>
        <v>0</v>
      </c>
    </row>
    <row r="386" spans="1:14" x14ac:dyDescent="0.25">
      <c r="A386" s="19">
        <f t="shared" si="38"/>
        <v>41624</v>
      </c>
      <c r="B386" s="7">
        <f t="shared" si="41"/>
        <v>23</v>
      </c>
      <c r="C386" s="237">
        <f>'Energy Summary'!E386</f>
        <v>0</v>
      </c>
      <c r="D386" s="10">
        <f>250</f>
        <v>250</v>
      </c>
      <c r="E386" s="243">
        <f>MISORates!N386</f>
        <v>31.349560834520588</v>
      </c>
      <c r="F386" s="243">
        <f t="array" ref="F386">IF(OR(A386=NERC,WEEKDAY(A386,2)&gt;5),Inputs!$G$21,IF(AND(B386&gt;6,B386&lt;23),Inputs!$E$21,Inputs!$G$21))</f>
        <v>0.24318270547945203</v>
      </c>
      <c r="G386" s="243">
        <f t="array" ref="G386">IF(OR($A386=NERC,WEEKDAY($A386,2)&gt;5),Inputs!$G$23,IF(AND($B386&gt;6,$B386&lt;23),Inputs!$E$23,Inputs!$G$23))</f>
        <v>0.15975630136986302</v>
      </c>
      <c r="H386" s="243">
        <f t="array" ref="H386">IF(OR($A386=NERC,WEEKDAY($A386,2)&gt;5),Inputs!$G$25,IF(AND($B386&gt;6,$B386&lt;23),Inputs!$E$25,Inputs!$G$25))</f>
        <v>1.7793149429223745</v>
      </c>
      <c r="I386" s="243">
        <f>Inputs!$B$27</f>
        <v>5.3100000000000001E-2</v>
      </c>
      <c r="J386" s="243">
        <f>Inputs!$B$29</f>
        <v>6.6799999999999998E-2</v>
      </c>
      <c r="K386" s="243">
        <f>Inputs!$B$31</f>
        <v>4.5600000000000002E-2</v>
      </c>
      <c r="L386" s="243">
        <f t="array" ref="L386">IF(OR($A386=NERC,WEEKDAY($A386,2)&gt;5),Inputs!$G$33,IF(AND($B386&gt;6,$B386&lt;23),Inputs!$E$33,Inputs!$G$33))</f>
        <v>1.2294977168949772E-3</v>
      </c>
      <c r="M386" s="246">
        <f t="shared" si="35"/>
        <v>254.69796689497716</v>
      </c>
      <c r="N386" s="249">
        <f t="shared" si="36"/>
        <v>0</v>
      </c>
    </row>
    <row r="387" spans="1:14" x14ac:dyDescent="0.25">
      <c r="A387" s="238">
        <f t="shared" si="38"/>
        <v>41624</v>
      </c>
      <c r="B387" s="239">
        <f t="shared" si="41"/>
        <v>24</v>
      </c>
      <c r="C387" s="237">
        <f>'Energy Summary'!E387</f>
        <v>0</v>
      </c>
      <c r="D387" s="10">
        <f>250</f>
        <v>250</v>
      </c>
      <c r="E387" s="243">
        <f>MISORates!N387</f>
        <v>28.605614802478797</v>
      </c>
      <c r="F387" s="243">
        <f t="array" ref="F387">IF(OR(A387=NERC,WEEKDAY(A387,2)&gt;5),Inputs!$G$21,IF(AND(B387&gt;6,B387&lt;23),Inputs!$E$21,Inputs!$G$21))</f>
        <v>0.24318270547945203</v>
      </c>
      <c r="G387" s="243">
        <f t="array" ref="G387">IF(OR($A387=NERC,WEEKDAY($A387,2)&gt;5),Inputs!$G$23,IF(AND($B387&gt;6,$B387&lt;23),Inputs!$E$23,Inputs!$G$23))</f>
        <v>0.15975630136986302</v>
      </c>
      <c r="H387" s="243">
        <f t="array" ref="H387">IF(OR($A387=NERC,WEEKDAY($A387,2)&gt;5),Inputs!$G$25,IF(AND($B387&gt;6,$B387&lt;23),Inputs!$E$25,Inputs!$G$25))</f>
        <v>1.7793149429223745</v>
      </c>
      <c r="I387" s="243">
        <f>Inputs!$B$27</f>
        <v>5.3100000000000001E-2</v>
      </c>
      <c r="J387" s="243">
        <f>Inputs!$B$29</f>
        <v>6.6799999999999998E-2</v>
      </c>
      <c r="K387" s="243">
        <f>Inputs!$B$31</f>
        <v>4.5600000000000002E-2</v>
      </c>
      <c r="L387" s="243">
        <f t="array" ref="L387">IF(OR($A387=NERC,WEEKDAY($A387,2)&gt;5),Inputs!$G$33,IF(AND($B387&gt;6,$B387&lt;23),Inputs!$E$33,Inputs!$G$33))</f>
        <v>1.2294977168949772E-3</v>
      </c>
      <c r="M387" s="246">
        <f t="shared" si="35"/>
        <v>254.69796689497716</v>
      </c>
      <c r="N387" s="250">
        <f t="shared" si="36"/>
        <v>0</v>
      </c>
    </row>
    <row r="388" spans="1:14" x14ac:dyDescent="0.25">
      <c r="A388" s="19">
        <f t="shared" si="38"/>
        <v>41625</v>
      </c>
      <c r="B388" s="7">
        <f t="shared" si="41"/>
        <v>1</v>
      </c>
      <c r="C388" s="237">
        <f>'Energy Summary'!E388</f>
        <v>0</v>
      </c>
      <c r="D388" s="10">
        <f>250</f>
        <v>250</v>
      </c>
      <c r="E388" s="243">
        <f>MISORates!N388</f>
        <v>24.691618222468815</v>
      </c>
      <c r="F388" s="243">
        <f t="array" ref="F388">IF(OR(A388=NERC,WEEKDAY(A388,2)&gt;5),Inputs!$G$21,IF(AND(B388&gt;6,B388&lt;23),Inputs!$E$21,Inputs!$G$21))</f>
        <v>0.24318270547945203</v>
      </c>
      <c r="G388" s="243">
        <f t="array" ref="G388">IF(OR($A388=NERC,WEEKDAY($A388,2)&gt;5),Inputs!$G$23,IF(AND($B388&gt;6,$B388&lt;23),Inputs!$E$23,Inputs!$G$23))</f>
        <v>0.15975630136986302</v>
      </c>
      <c r="H388" s="243">
        <f t="array" ref="H388">IF(OR($A388=NERC,WEEKDAY($A388,2)&gt;5),Inputs!$G$25,IF(AND($B388&gt;6,$B388&lt;23),Inputs!$E$25,Inputs!$G$25))</f>
        <v>1.7793149429223745</v>
      </c>
      <c r="I388" s="243">
        <f>Inputs!$B$27</f>
        <v>5.3100000000000001E-2</v>
      </c>
      <c r="J388" s="243">
        <f>Inputs!$B$29</f>
        <v>6.6799999999999998E-2</v>
      </c>
      <c r="K388" s="243">
        <f>Inputs!$B$31</f>
        <v>4.5600000000000002E-2</v>
      </c>
      <c r="L388" s="243">
        <f t="array" ref="L388">IF(OR($A388=NERC,WEEKDAY($A388,2)&gt;5),Inputs!$G$33,IF(AND($B388&gt;6,$B388&lt;23),Inputs!$E$33,Inputs!$G$33))</f>
        <v>1.2294977168949772E-3</v>
      </c>
      <c r="M388" s="246">
        <f t="shared" si="35"/>
        <v>254.69796689497716</v>
      </c>
      <c r="N388" s="249">
        <f t="shared" si="36"/>
        <v>0</v>
      </c>
    </row>
    <row r="389" spans="1:14" x14ac:dyDescent="0.25">
      <c r="A389" s="19">
        <f t="shared" si="38"/>
        <v>41625</v>
      </c>
      <c r="B389" s="7">
        <f t="shared" si="41"/>
        <v>2</v>
      </c>
      <c r="C389" s="237">
        <f>'Energy Summary'!E389</f>
        <v>0</v>
      </c>
      <c r="D389" s="10">
        <f>250</f>
        <v>250</v>
      </c>
      <c r="E389" s="243">
        <f>MISORates!N389</f>
        <v>26.099680720544011</v>
      </c>
      <c r="F389" s="243">
        <f t="array" ref="F389">IF(OR(A389=NERC,WEEKDAY(A389,2)&gt;5),Inputs!$G$21,IF(AND(B389&gt;6,B389&lt;23),Inputs!$E$21,Inputs!$G$21))</f>
        <v>0.24318270547945203</v>
      </c>
      <c r="G389" s="243">
        <f t="array" ref="G389">IF(OR($A389=NERC,WEEKDAY($A389,2)&gt;5),Inputs!$G$23,IF(AND($B389&gt;6,$B389&lt;23),Inputs!$E$23,Inputs!$G$23))</f>
        <v>0.15975630136986302</v>
      </c>
      <c r="H389" s="243">
        <f t="array" ref="H389">IF(OR($A389=NERC,WEEKDAY($A389,2)&gt;5),Inputs!$G$25,IF(AND($B389&gt;6,$B389&lt;23),Inputs!$E$25,Inputs!$G$25))</f>
        <v>1.7793149429223745</v>
      </c>
      <c r="I389" s="243">
        <f>Inputs!$B$27</f>
        <v>5.3100000000000001E-2</v>
      </c>
      <c r="J389" s="243">
        <f>Inputs!$B$29</f>
        <v>6.6799999999999998E-2</v>
      </c>
      <c r="K389" s="243">
        <f>Inputs!$B$31</f>
        <v>4.5600000000000002E-2</v>
      </c>
      <c r="L389" s="243">
        <f t="array" ref="L389">IF(OR($A389=NERC,WEEKDAY($A389,2)&gt;5),Inputs!$G$33,IF(AND($B389&gt;6,$B389&lt;23),Inputs!$E$33,Inputs!$G$33))</f>
        <v>1.2294977168949772E-3</v>
      </c>
      <c r="M389" s="246">
        <f t="shared" ref="M389:M452" si="42">(MAX(D389,E389)+(SUM(F389:L390)))</f>
        <v>254.69796689497716</v>
      </c>
      <c r="N389" s="249">
        <f t="shared" ref="N389:N452" si="43">C389*M389</f>
        <v>0</v>
      </c>
    </row>
    <row r="390" spans="1:14" x14ac:dyDescent="0.25">
      <c r="A390" s="19">
        <f t="shared" si="38"/>
        <v>41625</v>
      </c>
      <c r="B390" s="7">
        <f t="shared" si="41"/>
        <v>3</v>
      </c>
      <c r="C390" s="237">
        <f>'Energy Summary'!E390</f>
        <v>0</v>
      </c>
      <c r="D390" s="10">
        <f>250</f>
        <v>250</v>
      </c>
      <c r="E390" s="243">
        <f>MISORates!N390</f>
        <v>24.040806967564837</v>
      </c>
      <c r="F390" s="243">
        <f t="array" ref="F390">IF(OR(A390=NERC,WEEKDAY(A390,2)&gt;5),Inputs!$G$21,IF(AND(B390&gt;6,B390&lt;23),Inputs!$E$21,Inputs!$G$21))</f>
        <v>0.24318270547945203</v>
      </c>
      <c r="G390" s="243">
        <f t="array" ref="G390">IF(OR($A390=NERC,WEEKDAY($A390,2)&gt;5),Inputs!$G$23,IF(AND($B390&gt;6,$B390&lt;23),Inputs!$E$23,Inputs!$G$23))</f>
        <v>0.15975630136986302</v>
      </c>
      <c r="H390" s="243">
        <f t="array" ref="H390">IF(OR($A390=NERC,WEEKDAY($A390,2)&gt;5),Inputs!$G$25,IF(AND($B390&gt;6,$B390&lt;23),Inputs!$E$25,Inputs!$G$25))</f>
        <v>1.7793149429223745</v>
      </c>
      <c r="I390" s="243">
        <f>Inputs!$B$27</f>
        <v>5.3100000000000001E-2</v>
      </c>
      <c r="J390" s="243">
        <f>Inputs!$B$29</f>
        <v>6.6799999999999998E-2</v>
      </c>
      <c r="K390" s="243">
        <f>Inputs!$B$31</f>
        <v>4.5600000000000002E-2</v>
      </c>
      <c r="L390" s="243">
        <f t="array" ref="L390">IF(OR($A390=NERC,WEEKDAY($A390,2)&gt;5),Inputs!$G$33,IF(AND($B390&gt;6,$B390&lt;23),Inputs!$E$33,Inputs!$G$33))</f>
        <v>1.2294977168949772E-3</v>
      </c>
      <c r="M390" s="246">
        <f t="shared" si="42"/>
        <v>254.69796689497716</v>
      </c>
      <c r="N390" s="249">
        <f t="shared" si="43"/>
        <v>0</v>
      </c>
    </row>
    <row r="391" spans="1:14" x14ac:dyDescent="0.25">
      <c r="A391" s="19">
        <f t="shared" si="38"/>
        <v>41625</v>
      </c>
      <c r="B391" s="7">
        <f t="shared" si="41"/>
        <v>4</v>
      </c>
      <c r="C391" s="237">
        <f>'Energy Summary'!E391</f>
        <v>0</v>
      </c>
      <c r="D391" s="10">
        <f>250</f>
        <v>250</v>
      </c>
      <c r="E391" s="243">
        <f>MISORates!N391</f>
        <v>24.506616736231646</v>
      </c>
      <c r="F391" s="243">
        <f t="array" ref="F391">IF(OR(A391=NERC,WEEKDAY(A391,2)&gt;5),Inputs!$G$21,IF(AND(B391&gt;6,B391&lt;23),Inputs!$E$21,Inputs!$G$21))</f>
        <v>0.24318270547945203</v>
      </c>
      <c r="G391" s="243">
        <f t="array" ref="G391">IF(OR($A391=NERC,WEEKDAY($A391,2)&gt;5),Inputs!$G$23,IF(AND($B391&gt;6,$B391&lt;23),Inputs!$E$23,Inputs!$G$23))</f>
        <v>0.15975630136986302</v>
      </c>
      <c r="H391" s="243">
        <f t="array" ref="H391">IF(OR($A391=NERC,WEEKDAY($A391,2)&gt;5),Inputs!$G$25,IF(AND($B391&gt;6,$B391&lt;23),Inputs!$E$25,Inputs!$G$25))</f>
        <v>1.7793149429223745</v>
      </c>
      <c r="I391" s="243">
        <f>Inputs!$B$27</f>
        <v>5.3100000000000001E-2</v>
      </c>
      <c r="J391" s="243">
        <f>Inputs!$B$29</f>
        <v>6.6799999999999998E-2</v>
      </c>
      <c r="K391" s="243">
        <f>Inputs!$B$31</f>
        <v>4.5600000000000002E-2</v>
      </c>
      <c r="L391" s="243">
        <f t="array" ref="L391">IF(OR($A391=NERC,WEEKDAY($A391,2)&gt;5),Inputs!$G$33,IF(AND($B391&gt;6,$B391&lt;23),Inputs!$E$33,Inputs!$G$33))</f>
        <v>1.2294977168949772E-3</v>
      </c>
      <c r="M391" s="246">
        <f t="shared" si="42"/>
        <v>254.69796689497716</v>
      </c>
      <c r="N391" s="249">
        <f t="shared" si="43"/>
        <v>0</v>
      </c>
    </row>
    <row r="392" spans="1:14" x14ac:dyDescent="0.25">
      <c r="A392" s="19">
        <f t="shared" si="38"/>
        <v>41625</v>
      </c>
      <c r="B392" s="7">
        <f t="shared" si="41"/>
        <v>5</v>
      </c>
      <c r="C392" s="237">
        <f>'Energy Summary'!E392</f>
        <v>0</v>
      </c>
      <c r="D392" s="10">
        <f>250</f>
        <v>250</v>
      </c>
      <c r="E392" s="243">
        <f>MISORates!N392</f>
        <v>27.12315577827809</v>
      </c>
      <c r="F392" s="243">
        <f t="array" ref="F392">IF(OR(A392=NERC,WEEKDAY(A392,2)&gt;5),Inputs!$G$21,IF(AND(B392&gt;6,B392&lt;23),Inputs!$E$21,Inputs!$G$21))</f>
        <v>0.24318270547945203</v>
      </c>
      <c r="G392" s="243">
        <f t="array" ref="G392">IF(OR($A392=NERC,WEEKDAY($A392,2)&gt;5),Inputs!$G$23,IF(AND($B392&gt;6,$B392&lt;23),Inputs!$E$23,Inputs!$G$23))</f>
        <v>0.15975630136986302</v>
      </c>
      <c r="H392" s="243">
        <f t="array" ref="H392">IF(OR($A392=NERC,WEEKDAY($A392,2)&gt;5),Inputs!$G$25,IF(AND($B392&gt;6,$B392&lt;23),Inputs!$E$25,Inputs!$G$25))</f>
        <v>1.7793149429223745</v>
      </c>
      <c r="I392" s="243">
        <f>Inputs!$B$27</f>
        <v>5.3100000000000001E-2</v>
      </c>
      <c r="J392" s="243">
        <f>Inputs!$B$29</f>
        <v>6.6799999999999998E-2</v>
      </c>
      <c r="K392" s="243">
        <f>Inputs!$B$31</f>
        <v>4.5600000000000002E-2</v>
      </c>
      <c r="L392" s="243">
        <f t="array" ref="L392">IF(OR($A392=NERC,WEEKDAY($A392,2)&gt;5),Inputs!$G$33,IF(AND($B392&gt;6,$B392&lt;23),Inputs!$E$33,Inputs!$G$33))</f>
        <v>1.2294977168949772E-3</v>
      </c>
      <c r="M392" s="246">
        <f t="shared" si="42"/>
        <v>254.69796689497716</v>
      </c>
      <c r="N392" s="249">
        <f t="shared" si="43"/>
        <v>0</v>
      </c>
    </row>
    <row r="393" spans="1:14" x14ac:dyDescent="0.25">
      <c r="A393" s="19">
        <f t="shared" si="38"/>
        <v>41625</v>
      </c>
      <c r="B393" s="7">
        <f t="shared" si="41"/>
        <v>6</v>
      </c>
      <c r="C393" s="237">
        <f>'Energy Summary'!E393</f>
        <v>0</v>
      </c>
      <c r="D393" s="10">
        <f>250</f>
        <v>250</v>
      </c>
      <c r="E393" s="243">
        <f>MISORates!N393</f>
        <v>25.758349576875066</v>
      </c>
      <c r="F393" s="243">
        <f t="array" ref="F393">IF(OR(A393=NERC,WEEKDAY(A393,2)&gt;5),Inputs!$G$21,IF(AND(B393&gt;6,B393&lt;23),Inputs!$E$21,Inputs!$G$21))</f>
        <v>0.24318270547945203</v>
      </c>
      <c r="G393" s="243">
        <f t="array" ref="G393">IF(OR($A393=NERC,WEEKDAY($A393,2)&gt;5),Inputs!$G$23,IF(AND($B393&gt;6,$B393&lt;23),Inputs!$E$23,Inputs!$G$23))</f>
        <v>0.15975630136986302</v>
      </c>
      <c r="H393" s="243">
        <f t="array" ref="H393">IF(OR($A393=NERC,WEEKDAY($A393,2)&gt;5),Inputs!$G$25,IF(AND($B393&gt;6,$B393&lt;23),Inputs!$E$25,Inputs!$G$25))</f>
        <v>1.7793149429223745</v>
      </c>
      <c r="I393" s="243">
        <f>Inputs!$B$27</f>
        <v>5.3100000000000001E-2</v>
      </c>
      <c r="J393" s="243">
        <f>Inputs!$B$29</f>
        <v>6.6799999999999998E-2</v>
      </c>
      <c r="K393" s="243">
        <f>Inputs!$B$31</f>
        <v>4.5600000000000002E-2</v>
      </c>
      <c r="L393" s="243">
        <f t="array" ref="L393">IF(OR($A393=NERC,WEEKDAY($A393,2)&gt;5),Inputs!$G$33,IF(AND($B393&gt;6,$B393&lt;23),Inputs!$E$33,Inputs!$G$33))</f>
        <v>1.2294977168949772E-3</v>
      </c>
      <c r="M393" s="246">
        <f t="shared" si="42"/>
        <v>257.11239570710399</v>
      </c>
      <c r="N393" s="249">
        <f t="shared" si="43"/>
        <v>0</v>
      </c>
    </row>
    <row r="394" spans="1:14" x14ac:dyDescent="0.25">
      <c r="A394" s="19">
        <f t="shared" si="38"/>
        <v>41625</v>
      </c>
      <c r="B394" s="7">
        <f t="shared" si="41"/>
        <v>7</v>
      </c>
      <c r="C394" s="237">
        <f>'Energy Summary'!E394</f>
        <v>0</v>
      </c>
      <c r="D394" s="10">
        <f>250</f>
        <v>250</v>
      </c>
      <c r="E394" s="243">
        <f>MISORates!N394</f>
        <v>24.37418279848551</v>
      </c>
      <c r="F394" s="243">
        <f t="array" ref="F394">IF(OR(A394=NERC,WEEKDAY(A394,2)&gt;5),Inputs!$G$21,IF(AND(B394&gt;6,B394&lt;23),Inputs!$E$21,Inputs!$G$21))</f>
        <v>0.51208665865384617</v>
      </c>
      <c r="G394" s="243">
        <f t="array" ref="G394">IF(OR($A394=NERC,WEEKDAY($A394,2)&gt;5),Inputs!$G$23,IF(AND($B394&gt;6,$B394&lt;23),Inputs!$E$23,Inputs!$G$23))</f>
        <v>0.33640990384615388</v>
      </c>
      <c r="H394" s="243">
        <f t="array" ref="H394">IF(OR($A394=NERC,WEEKDAY($A394,2)&gt;5),Inputs!$G$25,IF(AND($B394&gt;6,$B394&lt;23),Inputs!$E$25,Inputs!$G$25))</f>
        <v>3.7468266586538461</v>
      </c>
      <c r="I394" s="243">
        <f>Inputs!$B$27</f>
        <v>5.3100000000000001E-2</v>
      </c>
      <c r="J394" s="243">
        <f>Inputs!$B$29</f>
        <v>6.6799999999999998E-2</v>
      </c>
      <c r="K394" s="243">
        <f>Inputs!$B$31</f>
        <v>4.5600000000000002E-2</v>
      </c>
      <c r="L394" s="243">
        <f t="array" ref="L394">IF(OR($A394=NERC,WEEKDAY($A394,2)&gt;5),Inputs!$G$33,IF(AND($B394&gt;6,$B394&lt;23),Inputs!$E$33,Inputs!$G$33))</f>
        <v>2.5890384615384616E-3</v>
      </c>
      <c r="M394" s="246">
        <f t="shared" si="42"/>
        <v>259.52682451923079</v>
      </c>
      <c r="N394" s="249">
        <f t="shared" si="43"/>
        <v>0</v>
      </c>
    </row>
    <row r="395" spans="1:14" x14ac:dyDescent="0.25">
      <c r="A395" s="19">
        <f t="shared" si="38"/>
        <v>41625</v>
      </c>
      <c r="B395" s="7">
        <f t="shared" si="41"/>
        <v>8</v>
      </c>
      <c r="C395" s="237">
        <f>'Energy Summary'!E395</f>
        <v>0</v>
      </c>
      <c r="D395" s="10">
        <f>250</f>
        <v>250</v>
      </c>
      <c r="E395" s="243">
        <f>MISORates!N395</f>
        <v>38.914306603704745</v>
      </c>
      <c r="F395" s="243">
        <f t="array" ref="F395">IF(OR(A395=NERC,WEEKDAY(A395,2)&gt;5),Inputs!$G$21,IF(AND(B395&gt;6,B395&lt;23),Inputs!$E$21,Inputs!$G$21))</f>
        <v>0.51208665865384617</v>
      </c>
      <c r="G395" s="243">
        <f t="array" ref="G395">IF(OR($A395=NERC,WEEKDAY($A395,2)&gt;5),Inputs!$G$23,IF(AND($B395&gt;6,$B395&lt;23),Inputs!$E$23,Inputs!$G$23))</f>
        <v>0.33640990384615388</v>
      </c>
      <c r="H395" s="243">
        <f t="array" ref="H395">IF(OR($A395=NERC,WEEKDAY($A395,2)&gt;5),Inputs!$G$25,IF(AND($B395&gt;6,$B395&lt;23),Inputs!$E$25,Inputs!$G$25))</f>
        <v>3.7468266586538461</v>
      </c>
      <c r="I395" s="243">
        <f>Inputs!$B$27</f>
        <v>5.3100000000000001E-2</v>
      </c>
      <c r="J395" s="243">
        <f>Inputs!$B$29</f>
        <v>6.6799999999999998E-2</v>
      </c>
      <c r="K395" s="243">
        <f>Inputs!$B$31</f>
        <v>4.5600000000000002E-2</v>
      </c>
      <c r="L395" s="243">
        <f t="array" ref="L395">IF(OR($A395=NERC,WEEKDAY($A395,2)&gt;5),Inputs!$G$33,IF(AND($B395&gt;6,$B395&lt;23),Inputs!$E$33,Inputs!$G$33))</f>
        <v>2.5890384615384616E-3</v>
      </c>
      <c r="M395" s="246">
        <f t="shared" si="42"/>
        <v>259.52682451923079</v>
      </c>
      <c r="N395" s="249">
        <f t="shared" si="43"/>
        <v>0</v>
      </c>
    </row>
    <row r="396" spans="1:14" x14ac:dyDescent="0.25">
      <c r="A396" s="19">
        <f t="shared" si="38"/>
        <v>41625</v>
      </c>
      <c r="B396" s="7">
        <f t="shared" si="41"/>
        <v>9</v>
      </c>
      <c r="C396" s="237">
        <f>'Energy Summary'!E396</f>
        <v>0</v>
      </c>
      <c r="D396" s="10">
        <f>250</f>
        <v>250</v>
      </c>
      <c r="E396" s="243">
        <f>MISORates!N396</f>
        <v>34.052921169637621</v>
      </c>
      <c r="F396" s="243">
        <f t="array" ref="F396">IF(OR(A396=NERC,WEEKDAY(A396,2)&gt;5),Inputs!$G$21,IF(AND(B396&gt;6,B396&lt;23),Inputs!$E$21,Inputs!$G$21))</f>
        <v>0.51208665865384617</v>
      </c>
      <c r="G396" s="243">
        <f t="array" ref="G396">IF(OR($A396=NERC,WEEKDAY($A396,2)&gt;5),Inputs!$G$23,IF(AND($B396&gt;6,$B396&lt;23),Inputs!$E$23,Inputs!$G$23))</f>
        <v>0.33640990384615388</v>
      </c>
      <c r="H396" s="243">
        <f t="array" ref="H396">IF(OR($A396=NERC,WEEKDAY($A396,2)&gt;5),Inputs!$G$25,IF(AND($B396&gt;6,$B396&lt;23),Inputs!$E$25,Inputs!$G$25))</f>
        <v>3.7468266586538461</v>
      </c>
      <c r="I396" s="243">
        <f>Inputs!$B$27</f>
        <v>5.3100000000000001E-2</v>
      </c>
      <c r="J396" s="243">
        <f>Inputs!$B$29</f>
        <v>6.6799999999999998E-2</v>
      </c>
      <c r="K396" s="243">
        <f>Inputs!$B$31</f>
        <v>4.5600000000000002E-2</v>
      </c>
      <c r="L396" s="243">
        <f t="array" ref="L396">IF(OR($A396=NERC,WEEKDAY($A396,2)&gt;5),Inputs!$G$33,IF(AND($B396&gt;6,$B396&lt;23),Inputs!$E$33,Inputs!$G$33))</f>
        <v>2.5890384615384616E-3</v>
      </c>
      <c r="M396" s="246">
        <f t="shared" si="42"/>
        <v>259.52682451923079</v>
      </c>
      <c r="N396" s="249">
        <f t="shared" si="43"/>
        <v>0</v>
      </c>
    </row>
    <row r="397" spans="1:14" x14ac:dyDescent="0.25">
      <c r="A397" s="19">
        <f t="shared" si="38"/>
        <v>41625</v>
      </c>
      <c r="B397" s="7">
        <f t="shared" ref="B397:B412" si="44">B373</f>
        <v>10</v>
      </c>
      <c r="C397" s="237">
        <f>'Energy Summary'!E397</f>
        <v>0</v>
      </c>
      <c r="D397" s="10">
        <f>250</f>
        <v>250</v>
      </c>
      <c r="E397" s="243">
        <f>MISORates!N397</f>
        <v>31.827140487338337</v>
      </c>
      <c r="F397" s="243">
        <f t="array" ref="F397">IF(OR(A397=NERC,WEEKDAY(A397,2)&gt;5),Inputs!$G$21,IF(AND(B397&gt;6,B397&lt;23),Inputs!$E$21,Inputs!$G$21))</f>
        <v>0.51208665865384617</v>
      </c>
      <c r="G397" s="243">
        <f t="array" ref="G397">IF(OR($A397=NERC,WEEKDAY($A397,2)&gt;5),Inputs!$G$23,IF(AND($B397&gt;6,$B397&lt;23),Inputs!$E$23,Inputs!$G$23))</f>
        <v>0.33640990384615388</v>
      </c>
      <c r="H397" s="243">
        <f t="array" ref="H397">IF(OR($A397=NERC,WEEKDAY($A397,2)&gt;5),Inputs!$G$25,IF(AND($B397&gt;6,$B397&lt;23),Inputs!$E$25,Inputs!$G$25))</f>
        <v>3.7468266586538461</v>
      </c>
      <c r="I397" s="243">
        <f>Inputs!$B$27</f>
        <v>5.3100000000000001E-2</v>
      </c>
      <c r="J397" s="243">
        <f>Inputs!$B$29</f>
        <v>6.6799999999999998E-2</v>
      </c>
      <c r="K397" s="243">
        <f>Inputs!$B$31</f>
        <v>4.5600000000000002E-2</v>
      </c>
      <c r="L397" s="243">
        <f t="array" ref="L397">IF(OR($A397=NERC,WEEKDAY($A397,2)&gt;5),Inputs!$G$33,IF(AND($B397&gt;6,$B397&lt;23),Inputs!$E$33,Inputs!$G$33))</f>
        <v>2.5890384615384616E-3</v>
      </c>
      <c r="M397" s="246">
        <f t="shared" si="42"/>
        <v>259.52682451923079</v>
      </c>
      <c r="N397" s="249">
        <f t="shared" si="43"/>
        <v>0</v>
      </c>
    </row>
    <row r="398" spans="1:14" x14ac:dyDescent="0.25">
      <c r="A398" s="19">
        <f t="shared" si="38"/>
        <v>41625</v>
      </c>
      <c r="B398" s="7">
        <f t="shared" si="44"/>
        <v>11</v>
      </c>
      <c r="C398" s="237">
        <f>'Energy Summary'!E398</f>
        <v>0</v>
      </c>
      <c r="D398" s="10">
        <f>250</f>
        <v>250</v>
      </c>
      <c r="E398" s="243">
        <f>MISORates!N398</f>
        <v>27.598748695737864</v>
      </c>
      <c r="F398" s="243">
        <f t="array" ref="F398">IF(OR(A398=NERC,WEEKDAY(A398,2)&gt;5),Inputs!$G$21,IF(AND(B398&gt;6,B398&lt;23),Inputs!$E$21,Inputs!$G$21))</f>
        <v>0.51208665865384617</v>
      </c>
      <c r="G398" s="243">
        <f t="array" ref="G398">IF(OR($A398=NERC,WEEKDAY($A398,2)&gt;5),Inputs!$G$23,IF(AND($B398&gt;6,$B398&lt;23),Inputs!$E$23,Inputs!$G$23))</f>
        <v>0.33640990384615388</v>
      </c>
      <c r="H398" s="243">
        <f t="array" ref="H398">IF(OR($A398=NERC,WEEKDAY($A398,2)&gt;5),Inputs!$G$25,IF(AND($B398&gt;6,$B398&lt;23),Inputs!$E$25,Inputs!$G$25))</f>
        <v>3.7468266586538461</v>
      </c>
      <c r="I398" s="243">
        <f>Inputs!$B$27</f>
        <v>5.3100000000000001E-2</v>
      </c>
      <c r="J398" s="243">
        <f>Inputs!$B$29</f>
        <v>6.6799999999999998E-2</v>
      </c>
      <c r="K398" s="243">
        <f>Inputs!$B$31</f>
        <v>4.5600000000000002E-2</v>
      </c>
      <c r="L398" s="243">
        <f t="array" ref="L398">IF(OR($A398=NERC,WEEKDAY($A398,2)&gt;5),Inputs!$G$33,IF(AND($B398&gt;6,$B398&lt;23),Inputs!$E$33,Inputs!$G$33))</f>
        <v>2.5890384615384616E-3</v>
      </c>
      <c r="M398" s="246">
        <f t="shared" si="42"/>
        <v>259.52682451923079</v>
      </c>
      <c r="N398" s="249">
        <f t="shared" si="43"/>
        <v>0</v>
      </c>
    </row>
    <row r="399" spans="1:14" x14ac:dyDescent="0.25">
      <c r="A399" s="19">
        <f t="shared" si="38"/>
        <v>41625</v>
      </c>
      <c r="B399" s="7">
        <f t="shared" si="44"/>
        <v>12</v>
      </c>
      <c r="C399" s="237">
        <f>'Energy Summary'!E399</f>
        <v>0</v>
      </c>
      <c r="D399" s="10">
        <f>250</f>
        <v>250</v>
      </c>
      <c r="E399" s="243">
        <f>MISORates!N399</f>
        <v>28.951576509898384</v>
      </c>
      <c r="F399" s="243">
        <f t="array" ref="F399">IF(OR(A399=NERC,WEEKDAY(A399,2)&gt;5),Inputs!$G$21,IF(AND(B399&gt;6,B399&lt;23),Inputs!$E$21,Inputs!$G$21))</f>
        <v>0.51208665865384617</v>
      </c>
      <c r="G399" s="243">
        <f t="array" ref="G399">IF(OR($A399=NERC,WEEKDAY($A399,2)&gt;5),Inputs!$G$23,IF(AND($B399&gt;6,$B399&lt;23),Inputs!$E$23,Inputs!$G$23))</f>
        <v>0.33640990384615388</v>
      </c>
      <c r="H399" s="243">
        <f t="array" ref="H399">IF(OR($A399=NERC,WEEKDAY($A399,2)&gt;5),Inputs!$G$25,IF(AND($B399&gt;6,$B399&lt;23),Inputs!$E$25,Inputs!$G$25))</f>
        <v>3.7468266586538461</v>
      </c>
      <c r="I399" s="243">
        <f>Inputs!$B$27</f>
        <v>5.3100000000000001E-2</v>
      </c>
      <c r="J399" s="243">
        <f>Inputs!$B$29</f>
        <v>6.6799999999999998E-2</v>
      </c>
      <c r="K399" s="243">
        <f>Inputs!$B$31</f>
        <v>4.5600000000000002E-2</v>
      </c>
      <c r="L399" s="243">
        <f t="array" ref="L399">IF(OR($A399=NERC,WEEKDAY($A399,2)&gt;5),Inputs!$G$33,IF(AND($B399&gt;6,$B399&lt;23),Inputs!$E$33,Inputs!$G$33))</f>
        <v>2.5890384615384616E-3</v>
      </c>
      <c r="M399" s="246">
        <f t="shared" si="42"/>
        <v>259.52682451923079</v>
      </c>
      <c r="N399" s="249">
        <f t="shared" si="43"/>
        <v>0</v>
      </c>
    </row>
    <row r="400" spans="1:14" x14ac:dyDescent="0.25">
      <c r="A400" s="19">
        <f t="shared" si="38"/>
        <v>41625</v>
      </c>
      <c r="B400" s="7">
        <f t="shared" si="44"/>
        <v>13</v>
      </c>
      <c r="C400" s="237">
        <f>'Energy Summary'!E400</f>
        <v>0</v>
      </c>
      <c r="D400" s="10">
        <f>250</f>
        <v>250</v>
      </c>
      <c r="E400" s="243">
        <f>MISORates!N400</f>
        <v>30.932325600592396</v>
      </c>
      <c r="F400" s="243">
        <f t="array" ref="F400">IF(OR(A400=NERC,WEEKDAY(A400,2)&gt;5),Inputs!$G$21,IF(AND(B400&gt;6,B400&lt;23),Inputs!$E$21,Inputs!$G$21))</f>
        <v>0.51208665865384617</v>
      </c>
      <c r="G400" s="243">
        <f t="array" ref="G400">IF(OR($A400=NERC,WEEKDAY($A400,2)&gt;5),Inputs!$G$23,IF(AND($B400&gt;6,$B400&lt;23),Inputs!$E$23,Inputs!$G$23))</f>
        <v>0.33640990384615388</v>
      </c>
      <c r="H400" s="243">
        <f t="array" ref="H400">IF(OR($A400=NERC,WEEKDAY($A400,2)&gt;5),Inputs!$G$25,IF(AND($B400&gt;6,$B400&lt;23),Inputs!$E$25,Inputs!$G$25))</f>
        <v>3.7468266586538461</v>
      </c>
      <c r="I400" s="243">
        <f>Inputs!$B$27</f>
        <v>5.3100000000000001E-2</v>
      </c>
      <c r="J400" s="243">
        <f>Inputs!$B$29</f>
        <v>6.6799999999999998E-2</v>
      </c>
      <c r="K400" s="243">
        <f>Inputs!$B$31</f>
        <v>4.5600000000000002E-2</v>
      </c>
      <c r="L400" s="243">
        <f t="array" ref="L400">IF(OR($A400=NERC,WEEKDAY($A400,2)&gt;5),Inputs!$G$33,IF(AND($B400&gt;6,$B400&lt;23),Inputs!$E$33,Inputs!$G$33))</f>
        <v>2.5890384615384616E-3</v>
      </c>
      <c r="M400" s="246">
        <f t="shared" si="42"/>
        <v>259.52682451923079</v>
      </c>
      <c r="N400" s="249">
        <f t="shared" si="43"/>
        <v>0</v>
      </c>
    </row>
    <row r="401" spans="1:14" x14ac:dyDescent="0.25">
      <c r="A401" s="19">
        <f t="shared" si="38"/>
        <v>41625</v>
      </c>
      <c r="B401" s="7">
        <f t="shared" si="44"/>
        <v>14</v>
      </c>
      <c r="C401" s="237">
        <f>'Energy Summary'!E401</f>
        <v>0</v>
      </c>
      <c r="D401" s="10">
        <f>250</f>
        <v>250</v>
      </c>
      <c r="E401" s="243">
        <f>MISORates!N401</f>
        <v>24.911193613720961</v>
      </c>
      <c r="F401" s="243">
        <f t="array" ref="F401">IF(OR(A401=NERC,WEEKDAY(A401,2)&gt;5),Inputs!$G$21,IF(AND(B401&gt;6,B401&lt;23),Inputs!$E$21,Inputs!$G$21))</f>
        <v>0.51208665865384617</v>
      </c>
      <c r="G401" s="243">
        <f t="array" ref="G401">IF(OR($A401=NERC,WEEKDAY($A401,2)&gt;5),Inputs!$G$23,IF(AND($B401&gt;6,$B401&lt;23),Inputs!$E$23,Inputs!$G$23))</f>
        <v>0.33640990384615388</v>
      </c>
      <c r="H401" s="243">
        <f t="array" ref="H401">IF(OR($A401=NERC,WEEKDAY($A401,2)&gt;5),Inputs!$G$25,IF(AND($B401&gt;6,$B401&lt;23),Inputs!$E$25,Inputs!$G$25))</f>
        <v>3.7468266586538461</v>
      </c>
      <c r="I401" s="243">
        <f>Inputs!$B$27</f>
        <v>5.3100000000000001E-2</v>
      </c>
      <c r="J401" s="243">
        <f>Inputs!$B$29</f>
        <v>6.6799999999999998E-2</v>
      </c>
      <c r="K401" s="243">
        <f>Inputs!$B$31</f>
        <v>4.5600000000000002E-2</v>
      </c>
      <c r="L401" s="243">
        <f t="array" ref="L401">IF(OR($A401=NERC,WEEKDAY($A401,2)&gt;5),Inputs!$G$33,IF(AND($B401&gt;6,$B401&lt;23),Inputs!$E$33,Inputs!$G$33))</f>
        <v>2.5890384615384616E-3</v>
      </c>
      <c r="M401" s="246">
        <f t="shared" si="42"/>
        <v>259.52682451923079</v>
      </c>
      <c r="N401" s="249">
        <f t="shared" si="43"/>
        <v>0</v>
      </c>
    </row>
    <row r="402" spans="1:14" x14ac:dyDescent="0.25">
      <c r="A402" s="19">
        <f t="shared" si="38"/>
        <v>41625</v>
      </c>
      <c r="B402" s="7">
        <f t="shared" si="44"/>
        <v>15</v>
      </c>
      <c r="C402" s="237">
        <f>'Energy Summary'!E402</f>
        <v>0</v>
      </c>
      <c r="D402" s="10">
        <f>250</f>
        <v>250</v>
      </c>
      <c r="E402" s="243">
        <f>MISORates!N402</f>
        <v>26.263102600454587</v>
      </c>
      <c r="F402" s="243">
        <f t="array" ref="F402">IF(OR(A402=NERC,WEEKDAY(A402,2)&gt;5),Inputs!$G$21,IF(AND(B402&gt;6,B402&lt;23),Inputs!$E$21,Inputs!$G$21))</f>
        <v>0.51208665865384617</v>
      </c>
      <c r="G402" s="243">
        <f t="array" ref="G402">IF(OR($A402=NERC,WEEKDAY($A402,2)&gt;5),Inputs!$G$23,IF(AND($B402&gt;6,$B402&lt;23),Inputs!$E$23,Inputs!$G$23))</f>
        <v>0.33640990384615388</v>
      </c>
      <c r="H402" s="243">
        <f t="array" ref="H402">IF(OR($A402=NERC,WEEKDAY($A402,2)&gt;5),Inputs!$G$25,IF(AND($B402&gt;6,$B402&lt;23),Inputs!$E$25,Inputs!$G$25))</f>
        <v>3.7468266586538461</v>
      </c>
      <c r="I402" s="243">
        <f>Inputs!$B$27</f>
        <v>5.3100000000000001E-2</v>
      </c>
      <c r="J402" s="243">
        <f>Inputs!$B$29</f>
        <v>6.6799999999999998E-2</v>
      </c>
      <c r="K402" s="243">
        <f>Inputs!$B$31</f>
        <v>4.5600000000000002E-2</v>
      </c>
      <c r="L402" s="243">
        <f t="array" ref="L402">IF(OR($A402=NERC,WEEKDAY($A402,2)&gt;5),Inputs!$G$33,IF(AND($B402&gt;6,$B402&lt;23),Inputs!$E$33,Inputs!$G$33))</f>
        <v>2.5890384615384616E-3</v>
      </c>
      <c r="M402" s="246">
        <f t="shared" si="42"/>
        <v>259.52682451923079</v>
      </c>
      <c r="N402" s="249">
        <f t="shared" si="43"/>
        <v>0</v>
      </c>
    </row>
    <row r="403" spans="1:14" x14ac:dyDescent="0.25">
      <c r="A403" s="19">
        <f t="shared" si="38"/>
        <v>41625</v>
      </c>
      <c r="B403" s="7">
        <f t="shared" si="44"/>
        <v>16</v>
      </c>
      <c r="C403" s="237">
        <f>'Energy Summary'!E403</f>
        <v>0</v>
      </c>
      <c r="D403" s="10">
        <f>250</f>
        <v>250</v>
      </c>
      <c r="E403" s="243">
        <f>MISORates!N403</f>
        <v>26.318575329515575</v>
      </c>
      <c r="F403" s="243">
        <f t="array" ref="F403">IF(OR(A403=NERC,WEEKDAY(A403,2)&gt;5),Inputs!$G$21,IF(AND(B403&gt;6,B403&lt;23),Inputs!$E$21,Inputs!$G$21))</f>
        <v>0.51208665865384617</v>
      </c>
      <c r="G403" s="243">
        <f t="array" ref="G403">IF(OR($A403=NERC,WEEKDAY($A403,2)&gt;5),Inputs!$G$23,IF(AND($B403&gt;6,$B403&lt;23),Inputs!$E$23,Inputs!$G$23))</f>
        <v>0.33640990384615388</v>
      </c>
      <c r="H403" s="243">
        <f t="array" ref="H403">IF(OR($A403=NERC,WEEKDAY($A403,2)&gt;5),Inputs!$G$25,IF(AND($B403&gt;6,$B403&lt;23),Inputs!$E$25,Inputs!$G$25))</f>
        <v>3.7468266586538461</v>
      </c>
      <c r="I403" s="243">
        <f>Inputs!$B$27</f>
        <v>5.3100000000000001E-2</v>
      </c>
      <c r="J403" s="243">
        <f>Inputs!$B$29</f>
        <v>6.6799999999999998E-2</v>
      </c>
      <c r="K403" s="243">
        <f>Inputs!$B$31</f>
        <v>4.5600000000000002E-2</v>
      </c>
      <c r="L403" s="243">
        <f t="array" ref="L403">IF(OR($A403=NERC,WEEKDAY($A403,2)&gt;5),Inputs!$G$33,IF(AND($B403&gt;6,$B403&lt;23),Inputs!$E$33,Inputs!$G$33))</f>
        <v>2.5890384615384616E-3</v>
      </c>
      <c r="M403" s="246">
        <f t="shared" si="42"/>
        <v>259.52682451923079</v>
      </c>
      <c r="N403" s="249">
        <f t="shared" si="43"/>
        <v>0</v>
      </c>
    </row>
    <row r="404" spans="1:14" x14ac:dyDescent="0.25">
      <c r="A404" s="19">
        <f t="shared" si="38"/>
        <v>41625</v>
      </c>
      <c r="B404" s="7">
        <f t="shared" si="44"/>
        <v>17</v>
      </c>
      <c r="C404" s="237">
        <f>'Energy Summary'!E404</f>
        <v>0</v>
      </c>
      <c r="D404" s="10">
        <f>250</f>
        <v>250</v>
      </c>
      <c r="E404" s="243">
        <f>MISORates!N404</f>
        <v>28.432149844104213</v>
      </c>
      <c r="F404" s="243">
        <f t="array" ref="F404">IF(OR(A404=NERC,WEEKDAY(A404,2)&gt;5),Inputs!$G$21,IF(AND(B404&gt;6,B404&lt;23),Inputs!$E$21,Inputs!$G$21))</f>
        <v>0.51208665865384617</v>
      </c>
      <c r="G404" s="243">
        <f t="array" ref="G404">IF(OR($A404=NERC,WEEKDAY($A404,2)&gt;5),Inputs!$G$23,IF(AND($B404&gt;6,$B404&lt;23),Inputs!$E$23,Inputs!$G$23))</f>
        <v>0.33640990384615388</v>
      </c>
      <c r="H404" s="243">
        <f t="array" ref="H404">IF(OR($A404=NERC,WEEKDAY($A404,2)&gt;5),Inputs!$G$25,IF(AND($B404&gt;6,$B404&lt;23),Inputs!$E$25,Inputs!$G$25))</f>
        <v>3.7468266586538461</v>
      </c>
      <c r="I404" s="243">
        <f>Inputs!$B$27</f>
        <v>5.3100000000000001E-2</v>
      </c>
      <c r="J404" s="243">
        <f>Inputs!$B$29</f>
        <v>6.6799999999999998E-2</v>
      </c>
      <c r="K404" s="243">
        <f>Inputs!$B$31</f>
        <v>4.5600000000000002E-2</v>
      </c>
      <c r="L404" s="243">
        <f t="array" ref="L404">IF(OR($A404=NERC,WEEKDAY($A404,2)&gt;5),Inputs!$G$33,IF(AND($B404&gt;6,$B404&lt;23),Inputs!$E$33,Inputs!$G$33))</f>
        <v>2.5890384615384616E-3</v>
      </c>
      <c r="M404" s="246">
        <f t="shared" si="42"/>
        <v>259.52682451923079</v>
      </c>
      <c r="N404" s="249">
        <f t="shared" si="43"/>
        <v>0</v>
      </c>
    </row>
    <row r="405" spans="1:14" x14ac:dyDescent="0.25">
      <c r="A405" s="19">
        <f t="shared" si="38"/>
        <v>41625</v>
      </c>
      <c r="B405" s="7">
        <f t="shared" si="44"/>
        <v>18</v>
      </c>
      <c r="C405" s="237">
        <f>'Energy Summary'!E405</f>
        <v>0</v>
      </c>
      <c r="D405" s="10">
        <f>250</f>
        <v>250</v>
      </c>
      <c r="E405" s="243">
        <f>MISORates!N405</f>
        <v>33.829178919319759</v>
      </c>
      <c r="F405" s="243">
        <f t="array" ref="F405">IF(OR(A405=NERC,WEEKDAY(A405,2)&gt;5),Inputs!$G$21,IF(AND(B405&gt;6,B405&lt;23),Inputs!$E$21,Inputs!$G$21))</f>
        <v>0.51208665865384617</v>
      </c>
      <c r="G405" s="243">
        <f t="array" ref="G405">IF(OR($A405=NERC,WEEKDAY($A405,2)&gt;5),Inputs!$G$23,IF(AND($B405&gt;6,$B405&lt;23),Inputs!$E$23,Inputs!$G$23))</f>
        <v>0.33640990384615388</v>
      </c>
      <c r="H405" s="243">
        <f t="array" ref="H405">IF(OR($A405=NERC,WEEKDAY($A405,2)&gt;5),Inputs!$G$25,IF(AND($B405&gt;6,$B405&lt;23),Inputs!$E$25,Inputs!$G$25))</f>
        <v>3.7468266586538461</v>
      </c>
      <c r="I405" s="243">
        <f>Inputs!$B$27</f>
        <v>5.3100000000000001E-2</v>
      </c>
      <c r="J405" s="243">
        <f>Inputs!$B$29</f>
        <v>6.6799999999999998E-2</v>
      </c>
      <c r="K405" s="243">
        <f>Inputs!$B$31</f>
        <v>4.5600000000000002E-2</v>
      </c>
      <c r="L405" s="243">
        <f t="array" ref="L405">IF(OR($A405=NERC,WEEKDAY($A405,2)&gt;5),Inputs!$G$33,IF(AND($B405&gt;6,$B405&lt;23),Inputs!$E$33,Inputs!$G$33))</f>
        <v>2.5890384615384616E-3</v>
      </c>
      <c r="M405" s="246">
        <f t="shared" si="42"/>
        <v>259.52682451923079</v>
      </c>
      <c r="N405" s="249">
        <f t="shared" si="43"/>
        <v>0</v>
      </c>
    </row>
    <row r="406" spans="1:14" x14ac:dyDescent="0.25">
      <c r="A406" s="19">
        <f t="shared" si="38"/>
        <v>41625</v>
      </c>
      <c r="B406" s="7">
        <f t="shared" si="44"/>
        <v>19</v>
      </c>
      <c r="C406" s="237">
        <f>'Energy Summary'!E406</f>
        <v>0</v>
      </c>
      <c r="D406" s="10">
        <f>250</f>
        <v>250</v>
      </c>
      <c r="E406" s="243">
        <f>MISORates!N406</f>
        <v>39.533172049233848</v>
      </c>
      <c r="F406" s="243">
        <f t="array" ref="F406">IF(OR(A406=NERC,WEEKDAY(A406,2)&gt;5),Inputs!$G$21,IF(AND(B406&gt;6,B406&lt;23),Inputs!$E$21,Inputs!$G$21))</f>
        <v>0.51208665865384617</v>
      </c>
      <c r="G406" s="243">
        <f t="array" ref="G406">IF(OR($A406=NERC,WEEKDAY($A406,2)&gt;5),Inputs!$G$23,IF(AND($B406&gt;6,$B406&lt;23),Inputs!$E$23,Inputs!$G$23))</f>
        <v>0.33640990384615388</v>
      </c>
      <c r="H406" s="243">
        <f t="array" ref="H406">IF(OR($A406=NERC,WEEKDAY($A406,2)&gt;5),Inputs!$G$25,IF(AND($B406&gt;6,$B406&lt;23),Inputs!$E$25,Inputs!$G$25))</f>
        <v>3.7468266586538461</v>
      </c>
      <c r="I406" s="243">
        <f>Inputs!$B$27</f>
        <v>5.3100000000000001E-2</v>
      </c>
      <c r="J406" s="243">
        <f>Inputs!$B$29</f>
        <v>6.6799999999999998E-2</v>
      </c>
      <c r="K406" s="243">
        <f>Inputs!$B$31</f>
        <v>4.5600000000000002E-2</v>
      </c>
      <c r="L406" s="243">
        <f t="array" ref="L406">IF(OR($A406=NERC,WEEKDAY($A406,2)&gt;5),Inputs!$G$33,IF(AND($B406&gt;6,$B406&lt;23),Inputs!$E$33,Inputs!$G$33))</f>
        <v>2.5890384615384616E-3</v>
      </c>
      <c r="M406" s="246">
        <f t="shared" si="42"/>
        <v>259.52682451923079</v>
      </c>
      <c r="N406" s="249">
        <f t="shared" si="43"/>
        <v>0</v>
      </c>
    </row>
    <row r="407" spans="1:14" x14ac:dyDescent="0.25">
      <c r="A407" s="19">
        <f t="shared" si="38"/>
        <v>41625</v>
      </c>
      <c r="B407" s="7">
        <f t="shared" si="44"/>
        <v>20</v>
      </c>
      <c r="C407" s="237">
        <f>'Energy Summary'!E407</f>
        <v>0</v>
      </c>
      <c r="D407" s="10">
        <f>250</f>
        <v>250</v>
      </c>
      <c r="E407" s="243">
        <f>MISORates!N407</f>
        <v>34.942470427501846</v>
      </c>
      <c r="F407" s="243">
        <f t="array" ref="F407">IF(OR(A407=NERC,WEEKDAY(A407,2)&gt;5),Inputs!$G$21,IF(AND(B407&gt;6,B407&lt;23),Inputs!$E$21,Inputs!$G$21))</f>
        <v>0.51208665865384617</v>
      </c>
      <c r="G407" s="243">
        <f t="array" ref="G407">IF(OR($A407=NERC,WEEKDAY($A407,2)&gt;5),Inputs!$G$23,IF(AND($B407&gt;6,$B407&lt;23),Inputs!$E$23,Inputs!$G$23))</f>
        <v>0.33640990384615388</v>
      </c>
      <c r="H407" s="243">
        <f t="array" ref="H407">IF(OR($A407=NERC,WEEKDAY($A407,2)&gt;5),Inputs!$G$25,IF(AND($B407&gt;6,$B407&lt;23),Inputs!$E$25,Inputs!$G$25))</f>
        <v>3.7468266586538461</v>
      </c>
      <c r="I407" s="243">
        <f>Inputs!$B$27</f>
        <v>5.3100000000000001E-2</v>
      </c>
      <c r="J407" s="243">
        <f>Inputs!$B$29</f>
        <v>6.6799999999999998E-2</v>
      </c>
      <c r="K407" s="243">
        <f>Inputs!$B$31</f>
        <v>4.5600000000000002E-2</v>
      </c>
      <c r="L407" s="243">
        <f t="array" ref="L407">IF(OR($A407=NERC,WEEKDAY($A407,2)&gt;5),Inputs!$G$33,IF(AND($B407&gt;6,$B407&lt;23),Inputs!$E$33,Inputs!$G$33))</f>
        <v>2.5890384615384616E-3</v>
      </c>
      <c r="M407" s="246">
        <f t="shared" si="42"/>
        <v>259.52682451923079</v>
      </c>
      <c r="N407" s="249">
        <f t="shared" si="43"/>
        <v>0</v>
      </c>
    </row>
    <row r="408" spans="1:14" x14ac:dyDescent="0.25">
      <c r="A408" s="19">
        <f t="shared" si="38"/>
        <v>41625</v>
      </c>
      <c r="B408" s="7">
        <f t="shared" si="44"/>
        <v>21</v>
      </c>
      <c r="C408" s="237">
        <f>'Energy Summary'!E408</f>
        <v>0</v>
      </c>
      <c r="D408" s="10">
        <f>250</f>
        <v>250</v>
      </c>
      <c r="E408" s="243">
        <f>MISORates!N408</f>
        <v>40.974188442243189</v>
      </c>
      <c r="F408" s="243">
        <f t="array" ref="F408">IF(OR(A408=NERC,WEEKDAY(A408,2)&gt;5),Inputs!$G$21,IF(AND(B408&gt;6,B408&lt;23),Inputs!$E$21,Inputs!$G$21))</f>
        <v>0.51208665865384617</v>
      </c>
      <c r="G408" s="243">
        <f t="array" ref="G408">IF(OR($A408=NERC,WEEKDAY($A408,2)&gt;5),Inputs!$G$23,IF(AND($B408&gt;6,$B408&lt;23),Inputs!$E$23,Inputs!$G$23))</f>
        <v>0.33640990384615388</v>
      </c>
      <c r="H408" s="243">
        <f t="array" ref="H408">IF(OR($A408=NERC,WEEKDAY($A408,2)&gt;5),Inputs!$G$25,IF(AND($B408&gt;6,$B408&lt;23),Inputs!$E$25,Inputs!$G$25))</f>
        <v>3.7468266586538461</v>
      </c>
      <c r="I408" s="243">
        <f>Inputs!$B$27</f>
        <v>5.3100000000000001E-2</v>
      </c>
      <c r="J408" s="243">
        <f>Inputs!$B$29</f>
        <v>6.6799999999999998E-2</v>
      </c>
      <c r="K408" s="243">
        <f>Inputs!$B$31</f>
        <v>4.5600000000000002E-2</v>
      </c>
      <c r="L408" s="243">
        <f t="array" ref="L408">IF(OR($A408=NERC,WEEKDAY($A408,2)&gt;5),Inputs!$G$33,IF(AND($B408&gt;6,$B408&lt;23),Inputs!$E$33,Inputs!$G$33))</f>
        <v>2.5890384615384616E-3</v>
      </c>
      <c r="M408" s="246">
        <f t="shared" si="42"/>
        <v>259.52682451923079</v>
      </c>
      <c r="N408" s="249">
        <f t="shared" si="43"/>
        <v>0</v>
      </c>
    </row>
    <row r="409" spans="1:14" x14ac:dyDescent="0.25">
      <c r="A409" s="19">
        <f t="shared" si="38"/>
        <v>41625</v>
      </c>
      <c r="B409" s="7">
        <f t="shared" si="44"/>
        <v>22</v>
      </c>
      <c r="C409" s="237">
        <f>'Energy Summary'!E409</f>
        <v>0</v>
      </c>
      <c r="D409" s="10">
        <f>250</f>
        <v>250</v>
      </c>
      <c r="E409" s="243">
        <f>MISORates!N409</f>
        <v>38.804821357809324</v>
      </c>
      <c r="F409" s="243">
        <f t="array" ref="F409">IF(OR(A409=NERC,WEEKDAY(A409,2)&gt;5),Inputs!$G$21,IF(AND(B409&gt;6,B409&lt;23),Inputs!$E$21,Inputs!$G$21))</f>
        <v>0.51208665865384617</v>
      </c>
      <c r="G409" s="243">
        <f t="array" ref="G409">IF(OR($A409=NERC,WEEKDAY($A409,2)&gt;5),Inputs!$G$23,IF(AND($B409&gt;6,$B409&lt;23),Inputs!$E$23,Inputs!$G$23))</f>
        <v>0.33640990384615388</v>
      </c>
      <c r="H409" s="243">
        <f t="array" ref="H409">IF(OR($A409=NERC,WEEKDAY($A409,2)&gt;5),Inputs!$G$25,IF(AND($B409&gt;6,$B409&lt;23),Inputs!$E$25,Inputs!$G$25))</f>
        <v>3.7468266586538461</v>
      </c>
      <c r="I409" s="243">
        <f>Inputs!$B$27</f>
        <v>5.3100000000000001E-2</v>
      </c>
      <c r="J409" s="243">
        <f>Inputs!$B$29</f>
        <v>6.6799999999999998E-2</v>
      </c>
      <c r="K409" s="243">
        <f>Inputs!$B$31</f>
        <v>4.5600000000000002E-2</v>
      </c>
      <c r="L409" s="243">
        <f t="array" ref="L409">IF(OR($A409=NERC,WEEKDAY($A409,2)&gt;5),Inputs!$G$33,IF(AND($B409&gt;6,$B409&lt;23),Inputs!$E$33,Inputs!$G$33))</f>
        <v>2.5890384615384616E-3</v>
      </c>
      <c r="M409" s="246">
        <f t="shared" si="42"/>
        <v>257.11239570710399</v>
      </c>
      <c r="N409" s="249">
        <f t="shared" si="43"/>
        <v>0</v>
      </c>
    </row>
    <row r="410" spans="1:14" x14ac:dyDescent="0.25">
      <c r="A410" s="19">
        <f t="shared" si="38"/>
        <v>41625</v>
      </c>
      <c r="B410" s="7">
        <f t="shared" si="44"/>
        <v>23</v>
      </c>
      <c r="C410" s="237">
        <f>'Energy Summary'!E410</f>
        <v>0</v>
      </c>
      <c r="D410" s="10">
        <f>250</f>
        <v>250</v>
      </c>
      <c r="E410" s="243">
        <f>MISORates!N410</f>
        <v>28.64791649180178</v>
      </c>
      <c r="F410" s="243">
        <f t="array" ref="F410">IF(OR(A410=NERC,WEEKDAY(A410,2)&gt;5),Inputs!$G$21,IF(AND(B410&gt;6,B410&lt;23),Inputs!$E$21,Inputs!$G$21))</f>
        <v>0.24318270547945203</v>
      </c>
      <c r="G410" s="243">
        <f t="array" ref="G410">IF(OR($A410=NERC,WEEKDAY($A410,2)&gt;5),Inputs!$G$23,IF(AND($B410&gt;6,$B410&lt;23),Inputs!$E$23,Inputs!$G$23))</f>
        <v>0.15975630136986302</v>
      </c>
      <c r="H410" s="243">
        <f t="array" ref="H410">IF(OR($A410=NERC,WEEKDAY($A410,2)&gt;5),Inputs!$G$25,IF(AND($B410&gt;6,$B410&lt;23),Inputs!$E$25,Inputs!$G$25))</f>
        <v>1.7793149429223745</v>
      </c>
      <c r="I410" s="243">
        <f>Inputs!$B$27</f>
        <v>5.3100000000000001E-2</v>
      </c>
      <c r="J410" s="243">
        <f>Inputs!$B$29</f>
        <v>6.6799999999999998E-2</v>
      </c>
      <c r="K410" s="243">
        <f>Inputs!$B$31</f>
        <v>4.5600000000000002E-2</v>
      </c>
      <c r="L410" s="243">
        <f t="array" ref="L410">IF(OR($A410=NERC,WEEKDAY($A410,2)&gt;5),Inputs!$G$33,IF(AND($B410&gt;6,$B410&lt;23),Inputs!$E$33,Inputs!$G$33))</f>
        <v>1.2294977168949772E-3</v>
      </c>
      <c r="M410" s="246">
        <f t="shared" si="42"/>
        <v>254.69796689497716</v>
      </c>
      <c r="N410" s="249">
        <f t="shared" si="43"/>
        <v>0</v>
      </c>
    </row>
    <row r="411" spans="1:14" x14ac:dyDescent="0.25">
      <c r="A411" s="238">
        <f t="shared" si="38"/>
        <v>41625</v>
      </c>
      <c r="B411" s="239">
        <f t="shared" si="44"/>
        <v>24</v>
      </c>
      <c r="C411" s="237">
        <f>'Energy Summary'!E411</f>
        <v>0</v>
      </c>
      <c r="D411" s="10">
        <f>250</f>
        <v>250</v>
      </c>
      <c r="E411" s="243">
        <f>MISORates!N411</f>
        <v>27.256854857950643</v>
      </c>
      <c r="F411" s="243">
        <f t="array" ref="F411">IF(OR(A411=NERC,WEEKDAY(A411,2)&gt;5),Inputs!$G$21,IF(AND(B411&gt;6,B411&lt;23),Inputs!$E$21,Inputs!$G$21))</f>
        <v>0.24318270547945203</v>
      </c>
      <c r="G411" s="243">
        <f t="array" ref="G411">IF(OR($A411=NERC,WEEKDAY($A411,2)&gt;5),Inputs!$G$23,IF(AND($B411&gt;6,$B411&lt;23),Inputs!$E$23,Inputs!$G$23))</f>
        <v>0.15975630136986302</v>
      </c>
      <c r="H411" s="243">
        <f t="array" ref="H411">IF(OR($A411=NERC,WEEKDAY($A411,2)&gt;5),Inputs!$G$25,IF(AND($B411&gt;6,$B411&lt;23),Inputs!$E$25,Inputs!$G$25))</f>
        <v>1.7793149429223745</v>
      </c>
      <c r="I411" s="243">
        <f>Inputs!$B$27</f>
        <v>5.3100000000000001E-2</v>
      </c>
      <c r="J411" s="243">
        <f>Inputs!$B$29</f>
        <v>6.6799999999999998E-2</v>
      </c>
      <c r="K411" s="243">
        <f>Inputs!$B$31</f>
        <v>4.5600000000000002E-2</v>
      </c>
      <c r="L411" s="243">
        <f t="array" ref="L411">IF(OR($A411=NERC,WEEKDAY($A411,2)&gt;5),Inputs!$G$33,IF(AND($B411&gt;6,$B411&lt;23),Inputs!$E$33,Inputs!$G$33))</f>
        <v>1.2294977168949772E-3</v>
      </c>
      <c r="M411" s="246">
        <f t="shared" si="42"/>
        <v>254.69796689497716</v>
      </c>
      <c r="N411" s="250">
        <f t="shared" si="43"/>
        <v>0</v>
      </c>
    </row>
    <row r="412" spans="1:14" x14ac:dyDescent="0.25">
      <c r="A412" s="19">
        <f t="shared" si="38"/>
        <v>41626</v>
      </c>
      <c r="B412" s="7">
        <f t="shared" si="44"/>
        <v>1</v>
      </c>
      <c r="C412" s="237">
        <f>'Energy Summary'!E412</f>
        <v>0</v>
      </c>
      <c r="D412" s="10">
        <f>250</f>
        <v>250</v>
      </c>
      <c r="E412" s="243">
        <f>MISORates!N412</f>
        <v>27.094430103483422</v>
      </c>
      <c r="F412" s="243">
        <f t="array" ref="F412">IF(OR(A412=NERC,WEEKDAY(A412,2)&gt;5),Inputs!$G$21,IF(AND(B412&gt;6,B412&lt;23),Inputs!$E$21,Inputs!$G$21))</f>
        <v>0.24318270547945203</v>
      </c>
      <c r="G412" s="243">
        <f t="array" ref="G412">IF(OR($A412=NERC,WEEKDAY($A412,2)&gt;5),Inputs!$G$23,IF(AND($B412&gt;6,$B412&lt;23),Inputs!$E$23,Inputs!$G$23))</f>
        <v>0.15975630136986302</v>
      </c>
      <c r="H412" s="243">
        <f t="array" ref="H412">IF(OR($A412=NERC,WEEKDAY($A412,2)&gt;5),Inputs!$G$25,IF(AND($B412&gt;6,$B412&lt;23),Inputs!$E$25,Inputs!$G$25))</f>
        <v>1.7793149429223745</v>
      </c>
      <c r="I412" s="243">
        <f>Inputs!$B$27</f>
        <v>5.3100000000000001E-2</v>
      </c>
      <c r="J412" s="243">
        <f>Inputs!$B$29</f>
        <v>6.6799999999999998E-2</v>
      </c>
      <c r="K412" s="243">
        <f>Inputs!$B$31</f>
        <v>4.5600000000000002E-2</v>
      </c>
      <c r="L412" s="243">
        <f t="array" ref="L412">IF(OR($A412=NERC,WEEKDAY($A412,2)&gt;5),Inputs!$G$33,IF(AND($B412&gt;6,$B412&lt;23),Inputs!$E$33,Inputs!$G$33))</f>
        <v>1.2294977168949772E-3</v>
      </c>
      <c r="M412" s="246">
        <f t="shared" si="42"/>
        <v>254.69796689497716</v>
      </c>
      <c r="N412" s="249">
        <f t="shared" si="43"/>
        <v>0</v>
      </c>
    </row>
    <row r="413" spans="1:14" x14ac:dyDescent="0.25">
      <c r="A413" s="19">
        <f t="shared" ref="A413:A476" si="45">A389+1</f>
        <v>41626</v>
      </c>
      <c r="B413" s="7">
        <f t="shared" ref="B413:B428" si="46">B389</f>
        <v>2</v>
      </c>
      <c r="C413" s="237">
        <f>'Energy Summary'!E413</f>
        <v>0</v>
      </c>
      <c r="D413" s="10">
        <f>250</f>
        <v>250</v>
      </c>
      <c r="E413" s="243">
        <f>MISORates!N413</f>
        <v>27.296827688863967</v>
      </c>
      <c r="F413" s="243">
        <f t="array" ref="F413">IF(OR(A413=NERC,WEEKDAY(A413,2)&gt;5),Inputs!$G$21,IF(AND(B413&gt;6,B413&lt;23),Inputs!$E$21,Inputs!$G$21))</f>
        <v>0.24318270547945203</v>
      </c>
      <c r="G413" s="243">
        <f t="array" ref="G413">IF(OR($A413=NERC,WEEKDAY($A413,2)&gt;5),Inputs!$G$23,IF(AND($B413&gt;6,$B413&lt;23),Inputs!$E$23,Inputs!$G$23))</f>
        <v>0.15975630136986302</v>
      </c>
      <c r="H413" s="243">
        <f t="array" ref="H413">IF(OR($A413=NERC,WEEKDAY($A413,2)&gt;5),Inputs!$G$25,IF(AND($B413&gt;6,$B413&lt;23),Inputs!$E$25,Inputs!$G$25))</f>
        <v>1.7793149429223745</v>
      </c>
      <c r="I413" s="243">
        <f>Inputs!$B$27</f>
        <v>5.3100000000000001E-2</v>
      </c>
      <c r="J413" s="243">
        <f>Inputs!$B$29</f>
        <v>6.6799999999999998E-2</v>
      </c>
      <c r="K413" s="243">
        <f>Inputs!$B$31</f>
        <v>4.5600000000000002E-2</v>
      </c>
      <c r="L413" s="243">
        <f t="array" ref="L413">IF(OR($A413=NERC,WEEKDAY($A413,2)&gt;5),Inputs!$G$33,IF(AND($B413&gt;6,$B413&lt;23),Inputs!$E$33,Inputs!$G$33))</f>
        <v>1.2294977168949772E-3</v>
      </c>
      <c r="M413" s="246">
        <f t="shared" si="42"/>
        <v>254.69796689497716</v>
      </c>
      <c r="N413" s="249">
        <f t="shared" si="43"/>
        <v>0</v>
      </c>
    </row>
    <row r="414" spans="1:14" x14ac:dyDescent="0.25">
      <c r="A414" s="19">
        <f t="shared" si="45"/>
        <v>41626</v>
      </c>
      <c r="B414" s="7">
        <f t="shared" si="46"/>
        <v>3</v>
      </c>
      <c r="C414" s="237">
        <f>'Energy Summary'!E414</f>
        <v>0</v>
      </c>
      <c r="D414" s="10">
        <f>250</f>
        <v>250</v>
      </c>
      <c r="E414" s="243">
        <f>MISORates!N414</f>
        <v>27.01225748509972</v>
      </c>
      <c r="F414" s="243">
        <f t="array" ref="F414">IF(OR(A414=NERC,WEEKDAY(A414,2)&gt;5),Inputs!$G$21,IF(AND(B414&gt;6,B414&lt;23),Inputs!$E$21,Inputs!$G$21))</f>
        <v>0.24318270547945203</v>
      </c>
      <c r="G414" s="243">
        <f t="array" ref="G414">IF(OR($A414=NERC,WEEKDAY($A414,2)&gt;5),Inputs!$G$23,IF(AND($B414&gt;6,$B414&lt;23),Inputs!$E$23,Inputs!$G$23))</f>
        <v>0.15975630136986302</v>
      </c>
      <c r="H414" s="243">
        <f t="array" ref="H414">IF(OR($A414=NERC,WEEKDAY($A414,2)&gt;5),Inputs!$G$25,IF(AND($B414&gt;6,$B414&lt;23),Inputs!$E$25,Inputs!$G$25))</f>
        <v>1.7793149429223745</v>
      </c>
      <c r="I414" s="243">
        <f>Inputs!$B$27</f>
        <v>5.3100000000000001E-2</v>
      </c>
      <c r="J414" s="243">
        <f>Inputs!$B$29</f>
        <v>6.6799999999999998E-2</v>
      </c>
      <c r="K414" s="243">
        <f>Inputs!$B$31</f>
        <v>4.5600000000000002E-2</v>
      </c>
      <c r="L414" s="243">
        <f t="array" ref="L414">IF(OR($A414=NERC,WEEKDAY($A414,2)&gt;5),Inputs!$G$33,IF(AND($B414&gt;6,$B414&lt;23),Inputs!$E$33,Inputs!$G$33))</f>
        <v>1.2294977168949772E-3</v>
      </c>
      <c r="M414" s="246">
        <f t="shared" si="42"/>
        <v>254.69796689497716</v>
      </c>
      <c r="N414" s="249">
        <f t="shared" si="43"/>
        <v>0</v>
      </c>
    </row>
    <row r="415" spans="1:14" x14ac:dyDescent="0.25">
      <c r="A415" s="19">
        <f t="shared" si="45"/>
        <v>41626</v>
      </c>
      <c r="B415" s="7">
        <f t="shared" si="46"/>
        <v>4</v>
      </c>
      <c r="C415" s="237">
        <f>'Energy Summary'!E415</f>
        <v>0</v>
      </c>
      <c r="D415" s="10">
        <f>250</f>
        <v>250</v>
      </c>
      <c r="E415" s="243">
        <f>MISORates!N415</f>
        <v>27.147570957395956</v>
      </c>
      <c r="F415" s="243">
        <f t="array" ref="F415">IF(OR(A415=NERC,WEEKDAY(A415,2)&gt;5),Inputs!$G$21,IF(AND(B415&gt;6,B415&lt;23),Inputs!$E$21,Inputs!$G$21))</f>
        <v>0.24318270547945203</v>
      </c>
      <c r="G415" s="243">
        <f t="array" ref="G415">IF(OR($A415=NERC,WEEKDAY($A415,2)&gt;5),Inputs!$G$23,IF(AND($B415&gt;6,$B415&lt;23),Inputs!$E$23,Inputs!$G$23))</f>
        <v>0.15975630136986302</v>
      </c>
      <c r="H415" s="243">
        <f t="array" ref="H415">IF(OR($A415=NERC,WEEKDAY($A415,2)&gt;5),Inputs!$G$25,IF(AND($B415&gt;6,$B415&lt;23),Inputs!$E$25,Inputs!$G$25))</f>
        <v>1.7793149429223745</v>
      </c>
      <c r="I415" s="243">
        <f>Inputs!$B$27</f>
        <v>5.3100000000000001E-2</v>
      </c>
      <c r="J415" s="243">
        <f>Inputs!$B$29</f>
        <v>6.6799999999999998E-2</v>
      </c>
      <c r="K415" s="243">
        <f>Inputs!$B$31</f>
        <v>4.5600000000000002E-2</v>
      </c>
      <c r="L415" s="243">
        <f t="array" ref="L415">IF(OR($A415=NERC,WEEKDAY($A415,2)&gt;5),Inputs!$G$33,IF(AND($B415&gt;6,$B415&lt;23),Inputs!$E$33,Inputs!$G$33))</f>
        <v>1.2294977168949772E-3</v>
      </c>
      <c r="M415" s="246">
        <f t="shared" si="42"/>
        <v>254.69796689497716</v>
      </c>
      <c r="N415" s="249">
        <f t="shared" si="43"/>
        <v>0</v>
      </c>
    </row>
    <row r="416" spans="1:14" x14ac:dyDescent="0.25">
      <c r="A416" s="19">
        <f t="shared" si="45"/>
        <v>41626</v>
      </c>
      <c r="B416" s="7">
        <f t="shared" si="46"/>
        <v>5</v>
      </c>
      <c r="C416" s="237">
        <f>'Energy Summary'!E416</f>
        <v>0</v>
      </c>
      <c r="D416" s="10">
        <f>250</f>
        <v>250</v>
      </c>
      <c r="E416" s="243">
        <f>MISORates!N416</f>
        <v>28.333143836675852</v>
      </c>
      <c r="F416" s="243">
        <f t="array" ref="F416">IF(OR(A416=NERC,WEEKDAY(A416,2)&gt;5),Inputs!$G$21,IF(AND(B416&gt;6,B416&lt;23),Inputs!$E$21,Inputs!$G$21))</f>
        <v>0.24318270547945203</v>
      </c>
      <c r="G416" s="243">
        <f t="array" ref="G416">IF(OR($A416=NERC,WEEKDAY($A416,2)&gt;5),Inputs!$G$23,IF(AND($B416&gt;6,$B416&lt;23),Inputs!$E$23,Inputs!$G$23))</f>
        <v>0.15975630136986302</v>
      </c>
      <c r="H416" s="243">
        <f t="array" ref="H416">IF(OR($A416=NERC,WEEKDAY($A416,2)&gt;5),Inputs!$G$25,IF(AND($B416&gt;6,$B416&lt;23),Inputs!$E$25,Inputs!$G$25))</f>
        <v>1.7793149429223745</v>
      </c>
      <c r="I416" s="243">
        <f>Inputs!$B$27</f>
        <v>5.3100000000000001E-2</v>
      </c>
      <c r="J416" s="243">
        <f>Inputs!$B$29</f>
        <v>6.6799999999999998E-2</v>
      </c>
      <c r="K416" s="243">
        <f>Inputs!$B$31</f>
        <v>4.5600000000000002E-2</v>
      </c>
      <c r="L416" s="243">
        <f t="array" ref="L416">IF(OR($A416=NERC,WEEKDAY($A416,2)&gt;5),Inputs!$G$33,IF(AND($B416&gt;6,$B416&lt;23),Inputs!$E$33,Inputs!$G$33))</f>
        <v>1.2294977168949772E-3</v>
      </c>
      <c r="M416" s="246">
        <f t="shared" si="42"/>
        <v>254.69796689497716</v>
      </c>
      <c r="N416" s="249">
        <f t="shared" si="43"/>
        <v>0</v>
      </c>
    </row>
    <row r="417" spans="1:14" x14ac:dyDescent="0.25">
      <c r="A417" s="19">
        <f t="shared" si="45"/>
        <v>41626</v>
      </c>
      <c r="B417" s="7">
        <f t="shared" si="46"/>
        <v>6</v>
      </c>
      <c r="C417" s="237">
        <f>'Energy Summary'!E417</f>
        <v>0</v>
      </c>
      <c r="D417" s="10">
        <f>250</f>
        <v>250</v>
      </c>
      <c r="E417" s="243">
        <f>MISORates!N417</f>
        <v>27.464424940710821</v>
      </c>
      <c r="F417" s="243">
        <f t="array" ref="F417">IF(OR(A417=NERC,WEEKDAY(A417,2)&gt;5),Inputs!$G$21,IF(AND(B417&gt;6,B417&lt;23),Inputs!$E$21,Inputs!$G$21))</f>
        <v>0.24318270547945203</v>
      </c>
      <c r="G417" s="243">
        <f t="array" ref="G417">IF(OR($A417=NERC,WEEKDAY($A417,2)&gt;5),Inputs!$G$23,IF(AND($B417&gt;6,$B417&lt;23),Inputs!$E$23,Inputs!$G$23))</f>
        <v>0.15975630136986302</v>
      </c>
      <c r="H417" s="243">
        <f t="array" ref="H417">IF(OR($A417=NERC,WEEKDAY($A417,2)&gt;5),Inputs!$G$25,IF(AND($B417&gt;6,$B417&lt;23),Inputs!$E$25,Inputs!$G$25))</f>
        <v>1.7793149429223745</v>
      </c>
      <c r="I417" s="243">
        <f>Inputs!$B$27</f>
        <v>5.3100000000000001E-2</v>
      </c>
      <c r="J417" s="243">
        <f>Inputs!$B$29</f>
        <v>6.6799999999999998E-2</v>
      </c>
      <c r="K417" s="243">
        <f>Inputs!$B$31</f>
        <v>4.5600000000000002E-2</v>
      </c>
      <c r="L417" s="243">
        <f t="array" ref="L417">IF(OR($A417=NERC,WEEKDAY($A417,2)&gt;5),Inputs!$G$33,IF(AND($B417&gt;6,$B417&lt;23),Inputs!$E$33,Inputs!$G$33))</f>
        <v>1.2294977168949772E-3</v>
      </c>
      <c r="M417" s="246">
        <f t="shared" si="42"/>
        <v>257.11239570710399</v>
      </c>
      <c r="N417" s="249">
        <f t="shared" si="43"/>
        <v>0</v>
      </c>
    </row>
    <row r="418" spans="1:14" x14ac:dyDescent="0.25">
      <c r="A418" s="19">
        <f t="shared" si="45"/>
        <v>41626</v>
      </c>
      <c r="B418" s="7">
        <f t="shared" si="46"/>
        <v>7</v>
      </c>
      <c r="C418" s="237">
        <f>'Energy Summary'!E418</f>
        <v>0</v>
      </c>
      <c r="D418" s="10">
        <f>250</f>
        <v>250</v>
      </c>
      <c r="E418" s="243">
        <f>MISORates!N418</f>
        <v>34.135248209211447</v>
      </c>
      <c r="F418" s="243">
        <f t="array" ref="F418">IF(OR(A418=NERC,WEEKDAY(A418,2)&gt;5),Inputs!$G$21,IF(AND(B418&gt;6,B418&lt;23),Inputs!$E$21,Inputs!$G$21))</f>
        <v>0.51208665865384617</v>
      </c>
      <c r="G418" s="243">
        <f t="array" ref="G418">IF(OR($A418=NERC,WEEKDAY($A418,2)&gt;5),Inputs!$G$23,IF(AND($B418&gt;6,$B418&lt;23),Inputs!$E$23,Inputs!$G$23))</f>
        <v>0.33640990384615388</v>
      </c>
      <c r="H418" s="243">
        <f t="array" ref="H418">IF(OR($A418=NERC,WEEKDAY($A418,2)&gt;5),Inputs!$G$25,IF(AND($B418&gt;6,$B418&lt;23),Inputs!$E$25,Inputs!$G$25))</f>
        <v>3.7468266586538461</v>
      </c>
      <c r="I418" s="243">
        <f>Inputs!$B$27</f>
        <v>5.3100000000000001E-2</v>
      </c>
      <c r="J418" s="243">
        <f>Inputs!$B$29</f>
        <v>6.6799999999999998E-2</v>
      </c>
      <c r="K418" s="243">
        <f>Inputs!$B$31</f>
        <v>4.5600000000000002E-2</v>
      </c>
      <c r="L418" s="243">
        <f t="array" ref="L418">IF(OR($A418=NERC,WEEKDAY($A418,2)&gt;5),Inputs!$G$33,IF(AND($B418&gt;6,$B418&lt;23),Inputs!$E$33,Inputs!$G$33))</f>
        <v>2.5890384615384616E-3</v>
      </c>
      <c r="M418" s="246">
        <f t="shared" si="42"/>
        <v>259.52682451923079</v>
      </c>
      <c r="N418" s="249">
        <f t="shared" si="43"/>
        <v>0</v>
      </c>
    </row>
    <row r="419" spans="1:14" x14ac:dyDescent="0.25">
      <c r="A419" s="19">
        <f t="shared" si="45"/>
        <v>41626</v>
      </c>
      <c r="B419" s="7">
        <f t="shared" si="46"/>
        <v>8</v>
      </c>
      <c r="C419" s="237">
        <f>'Energy Summary'!E419</f>
        <v>0</v>
      </c>
      <c r="D419" s="10">
        <f>250</f>
        <v>250</v>
      </c>
      <c r="E419" s="243">
        <f>MISORates!N419</f>
        <v>56.563046099991958</v>
      </c>
      <c r="F419" s="243">
        <f t="array" ref="F419">IF(OR(A419=NERC,WEEKDAY(A419,2)&gt;5),Inputs!$G$21,IF(AND(B419&gt;6,B419&lt;23),Inputs!$E$21,Inputs!$G$21))</f>
        <v>0.51208665865384617</v>
      </c>
      <c r="G419" s="243">
        <f t="array" ref="G419">IF(OR($A419=NERC,WEEKDAY($A419,2)&gt;5),Inputs!$G$23,IF(AND($B419&gt;6,$B419&lt;23),Inputs!$E$23,Inputs!$G$23))</f>
        <v>0.33640990384615388</v>
      </c>
      <c r="H419" s="243">
        <f t="array" ref="H419">IF(OR($A419=NERC,WEEKDAY($A419,2)&gt;5),Inputs!$G$25,IF(AND($B419&gt;6,$B419&lt;23),Inputs!$E$25,Inputs!$G$25))</f>
        <v>3.7468266586538461</v>
      </c>
      <c r="I419" s="243">
        <f>Inputs!$B$27</f>
        <v>5.3100000000000001E-2</v>
      </c>
      <c r="J419" s="243">
        <f>Inputs!$B$29</f>
        <v>6.6799999999999998E-2</v>
      </c>
      <c r="K419" s="243">
        <f>Inputs!$B$31</f>
        <v>4.5600000000000002E-2</v>
      </c>
      <c r="L419" s="243">
        <f t="array" ref="L419">IF(OR($A419=NERC,WEEKDAY($A419,2)&gt;5),Inputs!$G$33,IF(AND($B419&gt;6,$B419&lt;23),Inputs!$E$33,Inputs!$G$33))</f>
        <v>2.5890384615384616E-3</v>
      </c>
      <c r="M419" s="246">
        <f t="shared" si="42"/>
        <v>259.52682451923079</v>
      </c>
      <c r="N419" s="249">
        <f t="shared" si="43"/>
        <v>0</v>
      </c>
    </row>
    <row r="420" spans="1:14" x14ac:dyDescent="0.25">
      <c r="A420" s="19">
        <f t="shared" si="45"/>
        <v>41626</v>
      </c>
      <c r="B420" s="7">
        <f t="shared" si="46"/>
        <v>9</v>
      </c>
      <c r="C420" s="237">
        <f>'Energy Summary'!E420</f>
        <v>0</v>
      </c>
      <c r="D420" s="10">
        <f>250</f>
        <v>250</v>
      </c>
      <c r="E420" s="243">
        <f>MISORates!N420</f>
        <v>19.298344518249724</v>
      </c>
      <c r="F420" s="243">
        <f t="array" ref="F420">IF(OR(A420=NERC,WEEKDAY(A420,2)&gt;5),Inputs!$G$21,IF(AND(B420&gt;6,B420&lt;23),Inputs!$E$21,Inputs!$G$21))</f>
        <v>0.51208665865384617</v>
      </c>
      <c r="G420" s="243">
        <f t="array" ref="G420">IF(OR($A420=NERC,WEEKDAY($A420,2)&gt;5),Inputs!$G$23,IF(AND($B420&gt;6,$B420&lt;23),Inputs!$E$23,Inputs!$G$23))</f>
        <v>0.33640990384615388</v>
      </c>
      <c r="H420" s="243">
        <f t="array" ref="H420">IF(OR($A420=NERC,WEEKDAY($A420,2)&gt;5),Inputs!$G$25,IF(AND($B420&gt;6,$B420&lt;23),Inputs!$E$25,Inputs!$G$25))</f>
        <v>3.7468266586538461</v>
      </c>
      <c r="I420" s="243">
        <f>Inputs!$B$27</f>
        <v>5.3100000000000001E-2</v>
      </c>
      <c r="J420" s="243">
        <f>Inputs!$B$29</f>
        <v>6.6799999999999998E-2</v>
      </c>
      <c r="K420" s="243">
        <f>Inputs!$B$31</f>
        <v>4.5600000000000002E-2</v>
      </c>
      <c r="L420" s="243">
        <f t="array" ref="L420">IF(OR($A420=NERC,WEEKDAY($A420,2)&gt;5),Inputs!$G$33,IF(AND($B420&gt;6,$B420&lt;23),Inputs!$E$33,Inputs!$G$33))</f>
        <v>2.5890384615384616E-3</v>
      </c>
      <c r="M420" s="246">
        <f t="shared" si="42"/>
        <v>259.52682451923079</v>
      </c>
      <c r="N420" s="249">
        <f t="shared" si="43"/>
        <v>0</v>
      </c>
    </row>
    <row r="421" spans="1:14" x14ac:dyDescent="0.25">
      <c r="A421" s="19">
        <f t="shared" si="45"/>
        <v>41626</v>
      </c>
      <c r="B421" s="7">
        <f t="shared" si="46"/>
        <v>10</v>
      </c>
      <c r="C421" s="237">
        <f>'Energy Summary'!E421</f>
        <v>0</v>
      </c>
      <c r="D421" s="10">
        <f>250</f>
        <v>250</v>
      </c>
      <c r="E421" s="243">
        <f>MISORates!N421</f>
        <v>29.957783854490753</v>
      </c>
      <c r="F421" s="243">
        <f t="array" ref="F421">IF(OR(A421=NERC,WEEKDAY(A421,2)&gt;5),Inputs!$G$21,IF(AND(B421&gt;6,B421&lt;23),Inputs!$E$21,Inputs!$G$21))</f>
        <v>0.51208665865384617</v>
      </c>
      <c r="G421" s="243">
        <f t="array" ref="G421">IF(OR($A421=NERC,WEEKDAY($A421,2)&gt;5),Inputs!$G$23,IF(AND($B421&gt;6,$B421&lt;23),Inputs!$E$23,Inputs!$G$23))</f>
        <v>0.33640990384615388</v>
      </c>
      <c r="H421" s="243">
        <f t="array" ref="H421">IF(OR($A421=NERC,WEEKDAY($A421,2)&gt;5),Inputs!$G$25,IF(AND($B421&gt;6,$B421&lt;23),Inputs!$E$25,Inputs!$G$25))</f>
        <v>3.7468266586538461</v>
      </c>
      <c r="I421" s="243">
        <f>Inputs!$B$27</f>
        <v>5.3100000000000001E-2</v>
      </c>
      <c r="J421" s="243">
        <f>Inputs!$B$29</f>
        <v>6.6799999999999998E-2</v>
      </c>
      <c r="K421" s="243">
        <f>Inputs!$B$31</f>
        <v>4.5600000000000002E-2</v>
      </c>
      <c r="L421" s="243">
        <f t="array" ref="L421">IF(OR($A421=NERC,WEEKDAY($A421,2)&gt;5),Inputs!$G$33,IF(AND($B421&gt;6,$B421&lt;23),Inputs!$E$33,Inputs!$G$33))</f>
        <v>2.5890384615384616E-3</v>
      </c>
      <c r="M421" s="246">
        <f t="shared" si="42"/>
        <v>259.52682451923079</v>
      </c>
      <c r="N421" s="249">
        <f t="shared" si="43"/>
        <v>0</v>
      </c>
    </row>
    <row r="422" spans="1:14" x14ac:dyDescent="0.25">
      <c r="A422" s="19">
        <f t="shared" si="45"/>
        <v>41626</v>
      </c>
      <c r="B422" s="7">
        <f t="shared" si="46"/>
        <v>11</v>
      </c>
      <c r="C422" s="237">
        <f>'Energy Summary'!E422</f>
        <v>0</v>
      </c>
      <c r="D422" s="10">
        <f>250</f>
        <v>250</v>
      </c>
      <c r="E422" s="243">
        <f>MISORates!N422</f>
        <v>26.882802534723563</v>
      </c>
      <c r="F422" s="243">
        <f t="array" ref="F422">IF(OR(A422=NERC,WEEKDAY(A422,2)&gt;5),Inputs!$G$21,IF(AND(B422&gt;6,B422&lt;23),Inputs!$E$21,Inputs!$G$21))</f>
        <v>0.51208665865384617</v>
      </c>
      <c r="G422" s="243">
        <f t="array" ref="G422">IF(OR($A422=NERC,WEEKDAY($A422,2)&gt;5),Inputs!$G$23,IF(AND($B422&gt;6,$B422&lt;23),Inputs!$E$23,Inputs!$G$23))</f>
        <v>0.33640990384615388</v>
      </c>
      <c r="H422" s="243">
        <f t="array" ref="H422">IF(OR($A422=NERC,WEEKDAY($A422,2)&gt;5),Inputs!$G$25,IF(AND($B422&gt;6,$B422&lt;23),Inputs!$E$25,Inputs!$G$25))</f>
        <v>3.7468266586538461</v>
      </c>
      <c r="I422" s="243">
        <f>Inputs!$B$27</f>
        <v>5.3100000000000001E-2</v>
      </c>
      <c r="J422" s="243">
        <f>Inputs!$B$29</f>
        <v>6.6799999999999998E-2</v>
      </c>
      <c r="K422" s="243">
        <f>Inputs!$B$31</f>
        <v>4.5600000000000002E-2</v>
      </c>
      <c r="L422" s="243">
        <f t="array" ref="L422">IF(OR($A422=NERC,WEEKDAY($A422,2)&gt;5),Inputs!$G$33,IF(AND($B422&gt;6,$B422&lt;23),Inputs!$E$33,Inputs!$G$33))</f>
        <v>2.5890384615384616E-3</v>
      </c>
      <c r="M422" s="246">
        <f t="shared" si="42"/>
        <v>259.52682451923079</v>
      </c>
      <c r="N422" s="249">
        <f t="shared" si="43"/>
        <v>0</v>
      </c>
    </row>
    <row r="423" spans="1:14" x14ac:dyDescent="0.25">
      <c r="A423" s="19">
        <f t="shared" si="45"/>
        <v>41626</v>
      </c>
      <c r="B423" s="7">
        <f t="shared" si="46"/>
        <v>12</v>
      </c>
      <c r="C423" s="237">
        <f>'Energy Summary'!E423</f>
        <v>0</v>
      </c>
      <c r="D423" s="10">
        <f>250</f>
        <v>250</v>
      </c>
      <c r="E423" s="243">
        <f>MISORates!N423</f>
        <v>27.174403475892728</v>
      </c>
      <c r="F423" s="243">
        <f t="array" ref="F423">IF(OR(A423=NERC,WEEKDAY(A423,2)&gt;5),Inputs!$G$21,IF(AND(B423&gt;6,B423&lt;23),Inputs!$E$21,Inputs!$G$21))</f>
        <v>0.51208665865384617</v>
      </c>
      <c r="G423" s="243">
        <f t="array" ref="G423">IF(OR($A423=NERC,WEEKDAY($A423,2)&gt;5),Inputs!$G$23,IF(AND($B423&gt;6,$B423&lt;23),Inputs!$E$23,Inputs!$G$23))</f>
        <v>0.33640990384615388</v>
      </c>
      <c r="H423" s="243">
        <f t="array" ref="H423">IF(OR($A423=NERC,WEEKDAY($A423,2)&gt;5),Inputs!$G$25,IF(AND($B423&gt;6,$B423&lt;23),Inputs!$E$25,Inputs!$G$25))</f>
        <v>3.7468266586538461</v>
      </c>
      <c r="I423" s="243">
        <f>Inputs!$B$27</f>
        <v>5.3100000000000001E-2</v>
      </c>
      <c r="J423" s="243">
        <f>Inputs!$B$29</f>
        <v>6.6799999999999998E-2</v>
      </c>
      <c r="K423" s="243">
        <f>Inputs!$B$31</f>
        <v>4.5600000000000002E-2</v>
      </c>
      <c r="L423" s="243">
        <f t="array" ref="L423">IF(OR($A423=NERC,WEEKDAY($A423,2)&gt;5),Inputs!$G$33,IF(AND($B423&gt;6,$B423&lt;23),Inputs!$E$33,Inputs!$G$33))</f>
        <v>2.5890384615384616E-3</v>
      </c>
      <c r="M423" s="246">
        <f t="shared" si="42"/>
        <v>259.52682451923079</v>
      </c>
      <c r="N423" s="249">
        <f t="shared" si="43"/>
        <v>0</v>
      </c>
    </row>
    <row r="424" spans="1:14" x14ac:dyDescent="0.25">
      <c r="A424" s="19">
        <f t="shared" si="45"/>
        <v>41626</v>
      </c>
      <c r="B424" s="7">
        <f t="shared" si="46"/>
        <v>13</v>
      </c>
      <c r="C424" s="237">
        <f>'Energy Summary'!E424</f>
        <v>0</v>
      </c>
      <c r="D424" s="10">
        <f>250</f>
        <v>250</v>
      </c>
      <c r="E424" s="243">
        <f>MISORates!N424</f>
        <v>25.437377124488382</v>
      </c>
      <c r="F424" s="243">
        <f t="array" ref="F424">IF(OR(A424=NERC,WEEKDAY(A424,2)&gt;5),Inputs!$G$21,IF(AND(B424&gt;6,B424&lt;23),Inputs!$E$21,Inputs!$G$21))</f>
        <v>0.51208665865384617</v>
      </c>
      <c r="G424" s="243">
        <f t="array" ref="G424">IF(OR($A424=NERC,WEEKDAY($A424,2)&gt;5),Inputs!$G$23,IF(AND($B424&gt;6,$B424&lt;23),Inputs!$E$23,Inputs!$G$23))</f>
        <v>0.33640990384615388</v>
      </c>
      <c r="H424" s="243">
        <f t="array" ref="H424">IF(OR($A424=NERC,WEEKDAY($A424,2)&gt;5),Inputs!$G$25,IF(AND($B424&gt;6,$B424&lt;23),Inputs!$E$25,Inputs!$G$25))</f>
        <v>3.7468266586538461</v>
      </c>
      <c r="I424" s="243">
        <f>Inputs!$B$27</f>
        <v>5.3100000000000001E-2</v>
      </c>
      <c r="J424" s="243">
        <f>Inputs!$B$29</f>
        <v>6.6799999999999998E-2</v>
      </c>
      <c r="K424" s="243">
        <f>Inputs!$B$31</f>
        <v>4.5600000000000002E-2</v>
      </c>
      <c r="L424" s="243">
        <f t="array" ref="L424">IF(OR($A424=NERC,WEEKDAY($A424,2)&gt;5),Inputs!$G$33,IF(AND($B424&gt;6,$B424&lt;23),Inputs!$E$33,Inputs!$G$33))</f>
        <v>2.5890384615384616E-3</v>
      </c>
      <c r="M424" s="246">
        <f t="shared" si="42"/>
        <v>259.52682451923079</v>
      </c>
      <c r="N424" s="249">
        <f t="shared" si="43"/>
        <v>0</v>
      </c>
    </row>
    <row r="425" spans="1:14" x14ac:dyDescent="0.25">
      <c r="A425" s="19">
        <f t="shared" si="45"/>
        <v>41626</v>
      </c>
      <c r="B425" s="7">
        <f t="shared" si="46"/>
        <v>14</v>
      </c>
      <c r="C425" s="237">
        <f>'Energy Summary'!E425</f>
        <v>0</v>
      </c>
      <c r="D425" s="10">
        <f>250</f>
        <v>250</v>
      </c>
      <c r="E425" s="243">
        <f>MISORates!N425</f>
        <v>26.061159552489816</v>
      </c>
      <c r="F425" s="243">
        <f t="array" ref="F425">IF(OR(A425=NERC,WEEKDAY(A425,2)&gt;5),Inputs!$G$21,IF(AND(B425&gt;6,B425&lt;23),Inputs!$E$21,Inputs!$G$21))</f>
        <v>0.51208665865384617</v>
      </c>
      <c r="G425" s="243">
        <f t="array" ref="G425">IF(OR($A425=NERC,WEEKDAY($A425,2)&gt;5),Inputs!$G$23,IF(AND($B425&gt;6,$B425&lt;23),Inputs!$E$23,Inputs!$G$23))</f>
        <v>0.33640990384615388</v>
      </c>
      <c r="H425" s="243">
        <f t="array" ref="H425">IF(OR($A425=NERC,WEEKDAY($A425,2)&gt;5),Inputs!$G$25,IF(AND($B425&gt;6,$B425&lt;23),Inputs!$E$25,Inputs!$G$25))</f>
        <v>3.7468266586538461</v>
      </c>
      <c r="I425" s="243">
        <f>Inputs!$B$27</f>
        <v>5.3100000000000001E-2</v>
      </c>
      <c r="J425" s="243">
        <f>Inputs!$B$29</f>
        <v>6.6799999999999998E-2</v>
      </c>
      <c r="K425" s="243">
        <f>Inputs!$B$31</f>
        <v>4.5600000000000002E-2</v>
      </c>
      <c r="L425" s="243">
        <f t="array" ref="L425">IF(OR($A425=NERC,WEEKDAY($A425,2)&gt;5),Inputs!$G$33,IF(AND($B425&gt;6,$B425&lt;23),Inputs!$E$33,Inputs!$G$33))</f>
        <v>2.5890384615384616E-3</v>
      </c>
      <c r="M425" s="246">
        <f t="shared" si="42"/>
        <v>259.52682451923079</v>
      </c>
      <c r="N425" s="249">
        <f t="shared" si="43"/>
        <v>0</v>
      </c>
    </row>
    <row r="426" spans="1:14" x14ac:dyDescent="0.25">
      <c r="A426" s="19">
        <f t="shared" si="45"/>
        <v>41626</v>
      </c>
      <c r="B426" s="7">
        <f t="shared" si="46"/>
        <v>15</v>
      </c>
      <c r="C426" s="237">
        <f>'Energy Summary'!E426</f>
        <v>0</v>
      </c>
      <c r="D426" s="10">
        <f>250</f>
        <v>250</v>
      </c>
      <c r="E426" s="243">
        <f>MISORates!N426</f>
        <v>26.688008667523533</v>
      </c>
      <c r="F426" s="243">
        <f t="array" ref="F426">IF(OR(A426=NERC,WEEKDAY(A426,2)&gt;5),Inputs!$G$21,IF(AND(B426&gt;6,B426&lt;23),Inputs!$E$21,Inputs!$G$21))</f>
        <v>0.51208665865384617</v>
      </c>
      <c r="G426" s="243">
        <f t="array" ref="G426">IF(OR($A426=NERC,WEEKDAY($A426,2)&gt;5),Inputs!$G$23,IF(AND($B426&gt;6,$B426&lt;23),Inputs!$E$23,Inputs!$G$23))</f>
        <v>0.33640990384615388</v>
      </c>
      <c r="H426" s="243">
        <f t="array" ref="H426">IF(OR($A426=NERC,WEEKDAY($A426,2)&gt;5),Inputs!$G$25,IF(AND($B426&gt;6,$B426&lt;23),Inputs!$E$25,Inputs!$G$25))</f>
        <v>3.7468266586538461</v>
      </c>
      <c r="I426" s="243">
        <f>Inputs!$B$27</f>
        <v>5.3100000000000001E-2</v>
      </c>
      <c r="J426" s="243">
        <f>Inputs!$B$29</f>
        <v>6.6799999999999998E-2</v>
      </c>
      <c r="K426" s="243">
        <f>Inputs!$B$31</f>
        <v>4.5600000000000002E-2</v>
      </c>
      <c r="L426" s="243">
        <f t="array" ref="L426">IF(OR($A426=NERC,WEEKDAY($A426,2)&gt;5),Inputs!$G$33,IF(AND($B426&gt;6,$B426&lt;23),Inputs!$E$33,Inputs!$G$33))</f>
        <v>2.5890384615384616E-3</v>
      </c>
      <c r="M426" s="246">
        <f t="shared" si="42"/>
        <v>259.52682451923079</v>
      </c>
      <c r="N426" s="249">
        <f t="shared" si="43"/>
        <v>0</v>
      </c>
    </row>
    <row r="427" spans="1:14" x14ac:dyDescent="0.25">
      <c r="A427" s="19">
        <f t="shared" si="45"/>
        <v>41626</v>
      </c>
      <c r="B427" s="7">
        <f t="shared" si="46"/>
        <v>16</v>
      </c>
      <c r="C427" s="237">
        <f>'Energy Summary'!E427</f>
        <v>0</v>
      </c>
      <c r="D427" s="10">
        <f>250</f>
        <v>250</v>
      </c>
      <c r="E427" s="243">
        <f>MISORates!N427</f>
        <v>27.769720606117389</v>
      </c>
      <c r="F427" s="243">
        <f t="array" ref="F427">IF(OR(A427=NERC,WEEKDAY(A427,2)&gt;5),Inputs!$G$21,IF(AND(B427&gt;6,B427&lt;23),Inputs!$E$21,Inputs!$G$21))</f>
        <v>0.51208665865384617</v>
      </c>
      <c r="G427" s="243">
        <f t="array" ref="G427">IF(OR($A427=NERC,WEEKDAY($A427,2)&gt;5),Inputs!$G$23,IF(AND($B427&gt;6,$B427&lt;23),Inputs!$E$23,Inputs!$G$23))</f>
        <v>0.33640990384615388</v>
      </c>
      <c r="H427" s="243">
        <f t="array" ref="H427">IF(OR($A427=NERC,WEEKDAY($A427,2)&gt;5),Inputs!$G$25,IF(AND($B427&gt;6,$B427&lt;23),Inputs!$E$25,Inputs!$G$25))</f>
        <v>3.7468266586538461</v>
      </c>
      <c r="I427" s="243">
        <f>Inputs!$B$27</f>
        <v>5.3100000000000001E-2</v>
      </c>
      <c r="J427" s="243">
        <f>Inputs!$B$29</f>
        <v>6.6799999999999998E-2</v>
      </c>
      <c r="K427" s="243">
        <f>Inputs!$B$31</f>
        <v>4.5600000000000002E-2</v>
      </c>
      <c r="L427" s="243">
        <f t="array" ref="L427">IF(OR($A427=NERC,WEEKDAY($A427,2)&gt;5),Inputs!$G$33,IF(AND($B427&gt;6,$B427&lt;23),Inputs!$E$33,Inputs!$G$33))</f>
        <v>2.5890384615384616E-3</v>
      </c>
      <c r="M427" s="246">
        <f t="shared" si="42"/>
        <v>259.52682451923079</v>
      </c>
      <c r="N427" s="249">
        <f t="shared" si="43"/>
        <v>0</v>
      </c>
    </row>
    <row r="428" spans="1:14" x14ac:dyDescent="0.25">
      <c r="A428" s="19">
        <f t="shared" si="45"/>
        <v>41626</v>
      </c>
      <c r="B428" s="7">
        <f t="shared" si="46"/>
        <v>17</v>
      </c>
      <c r="C428" s="237">
        <f>'Energy Summary'!E428</f>
        <v>0</v>
      </c>
      <c r="D428" s="10">
        <f>250</f>
        <v>250</v>
      </c>
      <c r="E428" s="243">
        <f>MISORates!N428</f>
        <v>28.48870666630356</v>
      </c>
      <c r="F428" s="243">
        <f t="array" ref="F428">IF(OR(A428=NERC,WEEKDAY(A428,2)&gt;5),Inputs!$G$21,IF(AND(B428&gt;6,B428&lt;23),Inputs!$E$21,Inputs!$G$21))</f>
        <v>0.51208665865384617</v>
      </c>
      <c r="G428" s="243">
        <f t="array" ref="G428">IF(OR($A428=NERC,WEEKDAY($A428,2)&gt;5),Inputs!$G$23,IF(AND($B428&gt;6,$B428&lt;23),Inputs!$E$23,Inputs!$G$23))</f>
        <v>0.33640990384615388</v>
      </c>
      <c r="H428" s="243">
        <f t="array" ref="H428">IF(OR($A428=NERC,WEEKDAY($A428,2)&gt;5),Inputs!$G$25,IF(AND($B428&gt;6,$B428&lt;23),Inputs!$E$25,Inputs!$G$25))</f>
        <v>3.7468266586538461</v>
      </c>
      <c r="I428" s="243">
        <f>Inputs!$B$27</f>
        <v>5.3100000000000001E-2</v>
      </c>
      <c r="J428" s="243">
        <f>Inputs!$B$29</f>
        <v>6.6799999999999998E-2</v>
      </c>
      <c r="K428" s="243">
        <f>Inputs!$B$31</f>
        <v>4.5600000000000002E-2</v>
      </c>
      <c r="L428" s="243">
        <f t="array" ref="L428">IF(OR($A428=NERC,WEEKDAY($A428,2)&gt;5),Inputs!$G$33,IF(AND($B428&gt;6,$B428&lt;23),Inputs!$E$33,Inputs!$G$33))</f>
        <v>2.5890384615384616E-3</v>
      </c>
      <c r="M428" s="246">
        <f t="shared" si="42"/>
        <v>259.52682451923079</v>
      </c>
      <c r="N428" s="249">
        <f t="shared" si="43"/>
        <v>0</v>
      </c>
    </row>
    <row r="429" spans="1:14" x14ac:dyDescent="0.25">
      <c r="A429" s="19">
        <f t="shared" si="45"/>
        <v>41626</v>
      </c>
      <c r="B429" s="7">
        <f t="shared" ref="B429:B444" si="47">B405</f>
        <v>18</v>
      </c>
      <c r="C429" s="237">
        <f>'Energy Summary'!E429</f>
        <v>0</v>
      </c>
      <c r="D429" s="10">
        <f>250</f>
        <v>250</v>
      </c>
      <c r="E429" s="243">
        <f>MISORates!N429</f>
        <v>38.620672641778235</v>
      </c>
      <c r="F429" s="243">
        <f t="array" ref="F429">IF(OR(A429=NERC,WEEKDAY(A429,2)&gt;5),Inputs!$G$21,IF(AND(B429&gt;6,B429&lt;23),Inputs!$E$21,Inputs!$G$21))</f>
        <v>0.51208665865384617</v>
      </c>
      <c r="G429" s="243">
        <f t="array" ref="G429">IF(OR($A429=NERC,WEEKDAY($A429,2)&gt;5),Inputs!$G$23,IF(AND($B429&gt;6,$B429&lt;23),Inputs!$E$23,Inputs!$G$23))</f>
        <v>0.33640990384615388</v>
      </c>
      <c r="H429" s="243">
        <f t="array" ref="H429">IF(OR($A429=NERC,WEEKDAY($A429,2)&gt;5),Inputs!$G$25,IF(AND($B429&gt;6,$B429&lt;23),Inputs!$E$25,Inputs!$G$25))</f>
        <v>3.7468266586538461</v>
      </c>
      <c r="I429" s="243">
        <f>Inputs!$B$27</f>
        <v>5.3100000000000001E-2</v>
      </c>
      <c r="J429" s="243">
        <f>Inputs!$B$29</f>
        <v>6.6799999999999998E-2</v>
      </c>
      <c r="K429" s="243">
        <f>Inputs!$B$31</f>
        <v>4.5600000000000002E-2</v>
      </c>
      <c r="L429" s="243">
        <f t="array" ref="L429">IF(OR($A429=NERC,WEEKDAY($A429,2)&gt;5),Inputs!$G$33,IF(AND($B429&gt;6,$B429&lt;23),Inputs!$E$33,Inputs!$G$33))</f>
        <v>2.5890384615384616E-3</v>
      </c>
      <c r="M429" s="246">
        <f t="shared" si="42"/>
        <v>259.52682451923079</v>
      </c>
      <c r="N429" s="249">
        <f t="shared" si="43"/>
        <v>0</v>
      </c>
    </row>
    <row r="430" spans="1:14" x14ac:dyDescent="0.25">
      <c r="A430" s="19">
        <f t="shared" si="45"/>
        <v>41626</v>
      </c>
      <c r="B430" s="7">
        <f t="shared" si="47"/>
        <v>19</v>
      </c>
      <c r="C430" s="237">
        <f>'Energy Summary'!E430</f>
        <v>0</v>
      </c>
      <c r="D430" s="10">
        <f>250</f>
        <v>250</v>
      </c>
      <c r="E430" s="243">
        <f>MISORates!N430</f>
        <v>64.773155104158946</v>
      </c>
      <c r="F430" s="243">
        <f t="array" ref="F430">IF(OR(A430=NERC,WEEKDAY(A430,2)&gt;5),Inputs!$G$21,IF(AND(B430&gt;6,B430&lt;23),Inputs!$E$21,Inputs!$G$21))</f>
        <v>0.51208665865384617</v>
      </c>
      <c r="G430" s="243">
        <f t="array" ref="G430">IF(OR($A430=NERC,WEEKDAY($A430,2)&gt;5),Inputs!$G$23,IF(AND($B430&gt;6,$B430&lt;23),Inputs!$E$23,Inputs!$G$23))</f>
        <v>0.33640990384615388</v>
      </c>
      <c r="H430" s="243">
        <f t="array" ref="H430">IF(OR($A430=NERC,WEEKDAY($A430,2)&gt;5),Inputs!$G$25,IF(AND($B430&gt;6,$B430&lt;23),Inputs!$E$25,Inputs!$G$25))</f>
        <v>3.7468266586538461</v>
      </c>
      <c r="I430" s="243">
        <f>Inputs!$B$27</f>
        <v>5.3100000000000001E-2</v>
      </c>
      <c r="J430" s="243">
        <f>Inputs!$B$29</f>
        <v>6.6799999999999998E-2</v>
      </c>
      <c r="K430" s="243">
        <f>Inputs!$B$31</f>
        <v>4.5600000000000002E-2</v>
      </c>
      <c r="L430" s="243">
        <f t="array" ref="L430">IF(OR($A430=NERC,WEEKDAY($A430,2)&gt;5),Inputs!$G$33,IF(AND($B430&gt;6,$B430&lt;23),Inputs!$E$33,Inputs!$G$33))</f>
        <v>2.5890384615384616E-3</v>
      </c>
      <c r="M430" s="246">
        <f t="shared" si="42"/>
        <v>259.52682451923079</v>
      </c>
      <c r="N430" s="249">
        <f t="shared" si="43"/>
        <v>0</v>
      </c>
    </row>
    <row r="431" spans="1:14" x14ac:dyDescent="0.25">
      <c r="A431" s="19">
        <f t="shared" si="45"/>
        <v>41626</v>
      </c>
      <c r="B431" s="7">
        <f t="shared" si="47"/>
        <v>20</v>
      </c>
      <c r="C431" s="237">
        <f>'Energy Summary'!E431</f>
        <v>0</v>
      </c>
      <c r="D431" s="10">
        <f>250</f>
        <v>250</v>
      </c>
      <c r="E431" s="243">
        <f>MISORates!N431</f>
        <v>55.787069669538269</v>
      </c>
      <c r="F431" s="243">
        <f t="array" ref="F431">IF(OR(A431=NERC,WEEKDAY(A431,2)&gt;5),Inputs!$G$21,IF(AND(B431&gt;6,B431&lt;23),Inputs!$E$21,Inputs!$G$21))</f>
        <v>0.51208665865384617</v>
      </c>
      <c r="G431" s="243">
        <f t="array" ref="G431">IF(OR($A431=NERC,WEEKDAY($A431,2)&gt;5),Inputs!$G$23,IF(AND($B431&gt;6,$B431&lt;23),Inputs!$E$23,Inputs!$G$23))</f>
        <v>0.33640990384615388</v>
      </c>
      <c r="H431" s="243">
        <f t="array" ref="H431">IF(OR($A431=NERC,WEEKDAY($A431,2)&gt;5),Inputs!$G$25,IF(AND($B431&gt;6,$B431&lt;23),Inputs!$E$25,Inputs!$G$25))</f>
        <v>3.7468266586538461</v>
      </c>
      <c r="I431" s="243">
        <f>Inputs!$B$27</f>
        <v>5.3100000000000001E-2</v>
      </c>
      <c r="J431" s="243">
        <f>Inputs!$B$29</f>
        <v>6.6799999999999998E-2</v>
      </c>
      <c r="K431" s="243">
        <f>Inputs!$B$31</f>
        <v>4.5600000000000002E-2</v>
      </c>
      <c r="L431" s="243">
        <f t="array" ref="L431">IF(OR($A431=NERC,WEEKDAY($A431,2)&gt;5),Inputs!$G$33,IF(AND($B431&gt;6,$B431&lt;23),Inputs!$E$33,Inputs!$G$33))</f>
        <v>2.5890384615384616E-3</v>
      </c>
      <c r="M431" s="246">
        <f t="shared" si="42"/>
        <v>259.52682451923079</v>
      </c>
      <c r="N431" s="249">
        <f t="shared" si="43"/>
        <v>0</v>
      </c>
    </row>
    <row r="432" spans="1:14" x14ac:dyDescent="0.25">
      <c r="A432" s="19">
        <f t="shared" si="45"/>
        <v>41626</v>
      </c>
      <c r="B432" s="7">
        <f t="shared" si="47"/>
        <v>21</v>
      </c>
      <c r="C432" s="237">
        <f>'Energy Summary'!E432</f>
        <v>0</v>
      </c>
      <c r="D432" s="10">
        <f>250</f>
        <v>250</v>
      </c>
      <c r="E432" s="243">
        <f>MISORates!N432</f>
        <v>54.209007544937265</v>
      </c>
      <c r="F432" s="243">
        <f t="array" ref="F432">IF(OR(A432=NERC,WEEKDAY(A432,2)&gt;5),Inputs!$G$21,IF(AND(B432&gt;6,B432&lt;23),Inputs!$E$21,Inputs!$G$21))</f>
        <v>0.51208665865384617</v>
      </c>
      <c r="G432" s="243">
        <f t="array" ref="G432">IF(OR($A432=NERC,WEEKDAY($A432,2)&gt;5),Inputs!$G$23,IF(AND($B432&gt;6,$B432&lt;23),Inputs!$E$23,Inputs!$G$23))</f>
        <v>0.33640990384615388</v>
      </c>
      <c r="H432" s="243">
        <f t="array" ref="H432">IF(OR($A432=NERC,WEEKDAY($A432,2)&gt;5),Inputs!$G$25,IF(AND($B432&gt;6,$B432&lt;23),Inputs!$E$25,Inputs!$G$25))</f>
        <v>3.7468266586538461</v>
      </c>
      <c r="I432" s="243">
        <f>Inputs!$B$27</f>
        <v>5.3100000000000001E-2</v>
      </c>
      <c r="J432" s="243">
        <f>Inputs!$B$29</f>
        <v>6.6799999999999998E-2</v>
      </c>
      <c r="K432" s="243">
        <f>Inputs!$B$31</f>
        <v>4.5600000000000002E-2</v>
      </c>
      <c r="L432" s="243">
        <f t="array" ref="L432">IF(OR($A432=NERC,WEEKDAY($A432,2)&gt;5),Inputs!$G$33,IF(AND($B432&gt;6,$B432&lt;23),Inputs!$E$33,Inputs!$G$33))</f>
        <v>2.5890384615384616E-3</v>
      </c>
      <c r="M432" s="246">
        <f t="shared" si="42"/>
        <v>259.52682451923079</v>
      </c>
      <c r="N432" s="249">
        <f t="shared" si="43"/>
        <v>0</v>
      </c>
    </row>
    <row r="433" spans="1:14" x14ac:dyDescent="0.25">
      <c r="A433" s="19">
        <f t="shared" si="45"/>
        <v>41626</v>
      </c>
      <c r="B433" s="7">
        <f t="shared" si="47"/>
        <v>22</v>
      </c>
      <c r="C433" s="237">
        <f>'Energy Summary'!E433</f>
        <v>0</v>
      </c>
      <c r="D433" s="10">
        <f>250</f>
        <v>250</v>
      </c>
      <c r="E433" s="243">
        <f>MISORates!N433</f>
        <v>34.340539321340948</v>
      </c>
      <c r="F433" s="243">
        <f t="array" ref="F433">IF(OR(A433=NERC,WEEKDAY(A433,2)&gt;5),Inputs!$G$21,IF(AND(B433&gt;6,B433&lt;23),Inputs!$E$21,Inputs!$G$21))</f>
        <v>0.51208665865384617</v>
      </c>
      <c r="G433" s="243">
        <f t="array" ref="G433">IF(OR($A433=NERC,WEEKDAY($A433,2)&gt;5),Inputs!$G$23,IF(AND($B433&gt;6,$B433&lt;23),Inputs!$E$23,Inputs!$G$23))</f>
        <v>0.33640990384615388</v>
      </c>
      <c r="H433" s="243">
        <f t="array" ref="H433">IF(OR($A433=NERC,WEEKDAY($A433,2)&gt;5),Inputs!$G$25,IF(AND($B433&gt;6,$B433&lt;23),Inputs!$E$25,Inputs!$G$25))</f>
        <v>3.7468266586538461</v>
      </c>
      <c r="I433" s="243">
        <f>Inputs!$B$27</f>
        <v>5.3100000000000001E-2</v>
      </c>
      <c r="J433" s="243">
        <f>Inputs!$B$29</f>
        <v>6.6799999999999998E-2</v>
      </c>
      <c r="K433" s="243">
        <f>Inputs!$B$31</f>
        <v>4.5600000000000002E-2</v>
      </c>
      <c r="L433" s="243">
        <f t="array" ref="L433">IF(OR($A433=NERC,WEEKDAY($A433,2)&gt;5),Inputs!$G$33,IF(AND($B433&gt;6,$B433&lt;23),Inputs!$E$33,Inputs!$G$33))</f>
        <v>2.5890384615384616E-3</v>
      </c>
      <c r="M433" s="246">
        <f t="shared" si="42"/>
        <v>257.11239570710399</v>
      </c>
      <c r="N433" s="249">
        <f t="shared" si="43"/>
        <v>0</v>
      </c>
    </row>
    <row r="434" spans="1:14" x14ac:dyDescent="0.25">
      <c r="A434" s="19">
        <f t="shared" si="45"/>
        <v>41626</v>
      </c>
      <c r="B434" s="7">
        <f t="shared" si="47"/>
        <v>23</v>
      </c>
      <c r="C434" s="237">
        <f>'Energy Summary'!E434</f>
        <v>0</v>
      </c>
      <c r="D434" s="10">
        <f>250</f>
        <v>250</v>
      </c>
      <c r="E434" s="243">
        <f>MISORates!N434</f>
        <v>29.287217522013894</v>
      </c>
      <c r="F434" s="243">
        <f t="array" ref="F434">IF(OR(A434=NERC,WEEKDAY(A434,2)&gt;5),Inputs!$G$21,IF(AND(B434&gt;6,B434&lt;23),Inputs!$E$21,Inputs!$G$21))</f>
        <v>0.24318270547945203</v>
      </c>
      <c r="G434" s="243">
        <f t="array" ref="G434">IF(OR($A434=NERC,WEEKDAY($A434,2)&gt;5),Inputs!$G$23,IF(AND($B434&gt;6,$B434&lt;23),Inputs!$E$23,Inputs!$G$23))</f>
        <v>0.15975630136986302</v>
      </c>
      <c r="H434" s="243">
        <f t="array" ref="H434">IF(OR($A434=NERC,WEEKDAY($A434,2)&gt;5),Inputs!$G$25,IF(AND($B434&gt;6,$B434&lt;23),Inputs!$E$25,Inputs!$G$25))</f>
        <v>1.7793149429223745</v>
      </c>
      <c r="I434" s="243">
        <f>Inputs!$B$27</f>
        <v>5.3100000000000001E-2</v>
      </c>
      <c r="J434" s="243">
        <f>Inputs!$B$29</f>
        <v>6.6799999999999998E-2</v>
      </c>
      <c r="K434" s="243">
        <f>Inputs!$B$31</f>
        <v>4.5600000000000002E-2</v>
      </c>
      <c r="L434" s="243">
        <f t="array" ref="L434">IF(OR($A434=NERC,WEEKDAY($A434,2)&gt;5),Inputs!$G$33,IF(AND($B434&gt;6,$B434&lt;23),Inputs!$E$33,Inputs!$G$33))</f>
        <v>1.2294977168949772E-3</v>
      </c>
      <c r="M434" s="246">
        <f t="shared" si="42"/>
        <v>254.69796689497716</v>
      </c>
      <c r="N434" s="249">
        <f t="shared" si="43"/>
        <v>0</v>
      </c>
    </row>
    <row r="435" spans="1:14" x14ac:dyDescent="0.25">
      <c r="A435" s="238">
        <f t="shared" si="45"/>
        <v>41626</v>
      </c>
      <c r="B435" s="239">
        <f t="shared" si="47"/>
        <v>24</v>
      </c>
      <c r="C435" s="237">
        <f>'Energy Summary'!E435</f>
        <v>0</v>
      </c>
      <c r="D435" s="10">
        <f>250</f>
        <v>250</v>
      </c>
      <c r="E435" s="243">
        <f>MISORates!N435</f>
        <v>24.967848289227774</v>
      </c>
      <c r="F435" s="243">
        <f t="array" ref="F435">IF(OR(A435=NERC,WEEKDAY(A435,2)&gt;5),Inputs!$G$21,IF(AND(B435&gt;6,B435&lt;23),Inputs!$E$21,Inputs!$G$21))</f>
        <v>0.24318270547945203</v>
      </c>
      <c r="G435" s="243">
        <f t="array" ref="G435">IF(OR($A435=NERC,WEEKDAY($A435,2)&gt;5),Inputs!$G$23,IF(AND($B435&gt;6,$B435&lt;23),Inputs!$E$23,Inputs!$G$23))</f>
        <v>0.15975630136986302</v>
      </c>
      <c r="H435" s="243">
        <f t="array" ref="H435">IF(OR($A435=NERC,WEEKDAY($A435,2)&gt;5),Inputs!$G$25,IF(AND($B435&gt;6,$B435&lt;23),Inputs!$E$25,Inputs!$G$25))</f>
        <v>1.7793149429223745</v>
      </c>
      <c r="I435" s="243">
        <f>Inputs!$B$27</f>
        <v>5.3100000000000001E-2</v>
      </c>
      <c r="J435" s="243">
        <f>Inputs!$B$29</f>
        <v>6.6799999999999998E-2</v>
      </c>
      <c r="K435" s="243">
        <f>Inputs!$B$31</f>
        <v>4.5600000000000002E-2</v>
      </c>
      <c r="L435" s="243">
        <f t="array" ref="L435">IF(OR($A435=NERC,WEEKDAY($A435,2)&gt;5),Inputs!$G$33,IF(AND($B435&gt;6,$B435&lt;23),Inputs!$E$33,Inputs!$G$33))</f>
        <v>1.2294977168949772E-3</v>
      </c>
      <c r="M435" s="246">
        <f t="shared" si="42"/>
        <v>254.69796689497716</v>
      </c>
      <c r="N435" s="250">
        <f t="shared" si="43"/>
        <v>0</v>
      </c>
    </row>
    <row r="436" spans="1:14" x14ac:dyDescent="0.25">
      <c r="A436" s="19">
        <f t="shared" si="45"/>
        <v>41627</v>
      </c>
      <c r="B436" s="7">
        <f t="shared" si="47"/>
        <v>1</v>
      </c>
      <c r="C436" s="237">
        <f>'Energy Summary'!E436</f>
        <v>0</v>
      </c>
      <c r="D436" s="10">
        <f>250</f>
        <v>250</v>
      </c>
      <c r="E436" s="243">
        <f>MISORates!N436</f>
        <v>28.181670050508977</v>
      </c>
      <c r="F436" s="243">
        <f t="array" ref="F436">IF(OR(A436=NERC,WEEKDAY(A436,2)&gt;5),Inputs!$G$21,IF(AND(B436&gt;6,B436&lt;23),Inputs!$E$21,Inputs!$G$21))</f>
        <v>0.24318270547945203</v>
      </c>
      <c r="G436" s="243">
        <f t="array" ref="G436">IF(OR($A436=NERC,WEEKDAY($A436,2)&gt;5),Inputs!$G$23,IF(AND($B436&gt;6,$B436&lt;23),Inputs!$E$23,Inputs!$G$23))</f>
        <v>0.15975630136986302</v>
      </c>
      <c r="H436" s="243">
        <f t="array" ref="H436">IF(OR($A436=NERC,WEEKDAY($A436,2)&gt;5),Inputs!$G$25,IF(AND($B436&gt;6,$B436&lt;23),Inputs!$E$25,Inputs!$G$25))</f>
        <v>1.7793149429223745</v>
      </c>
      <c r="I436" s="243">
        <f>Inputs!$B$27</f>
        <v>5.3100000000000001E-2</v>
      </c>
      <c r="J436" s="243">
        <f>Inputs!$B$29</f>
        <v>6.6799999999999998E-2</v>
      </c>
      <c r="K436" s="243">
        <f>Inputs!$B$31</f>
        <v>4.5600000000000002E-2</v>
      </c>
      <c r="L436" s="243">
        <f t="array" ref="L436">IF(OR($A436=NERC,WEEKDAY($A436,2)&gt;5),Inputs!$G$33,IF(AND($B436&gt;6,$B436&lt;23),Inputs!$E$33,Inputs!$G$33))</f>
        <v>1.2294977168949772E-3</v>
      </c>
      <c r="M436" s="246">
        <f t="shared" si="42"/>
        <v>254.69796689497716</v>
      </c>
      <c r="N436" s="249">
        <f t="shared" si="43"/>
        <v>0</v>
      </c>
    </row>
    <row r="437" spans="1:14" x14ac:dyDescent="0.25">
      <c r="A437" s="19">
        <f t="shared" si="45"/>
        <v>41627</v>
      </c>
      <c r="B437" s="7">
        <f t="shared" si="47"/>
        <v>2</v>
      </c>
      <c r="C437" s="237">
        <f>'Energy Summary'!E437</f>
        <v>0</v>
      </c>
      <c r="D437" s="10">
        <f>250</f>
        <v>250</v>
      </c>
      <c r="E437" s="243">
        <f>MISORates!N437</f>
        <v>28.332454557773588</v>
      </c>
      <c r="F437" s="243">
        <f t="array" ref="F437">IF(OR(A437=NERC,WEEKDAY(A437,2)&gt;5),Inputs!$G$21,IF(AND(B437&gt;6,B437&lt;23),Inputs!$E$21,Inputs!$G$21))</f>
        <v>0.24318270547945203</v>
      </c>
      <c r="G437" s="243">
        <f t="array" ref="G437">IF(OR($A437=NERC,WEEKDAY($A437,2)&gt;5),Inputs!$G$23,IF(AND($B437&gt;6,$B437&lt;23),Inputs!$E$23,Inputs!$G$23))</f>
        <v>0.15975630136986302</v>
      </c>
      <c r="H437" s="243">
        <f t="array" ref="H437">IF(OR($A437=NERC,WEEKDAY($A437,2)&gt;5),Inputs!$G$25,IF(AND($B437&gt;6,$B437&lt;23),Inputs!$E$25,Inputs!$G$25))</f>
        <v>1.7793149429223745</v>
      </c>
      <c r="I437" s="243">
        <f>Inputs!$B$27</f>
        <v>5.3100000000000001E-2</v>
      </c>
      <c r="J437" s="243">
        <f>Inputs!$B$29</f>
        <v>6.6799999999999998E-2</v>
      </c>
      <c r="K437" s="243">
        <f>Inputs!$B$31</f>
        <v>4.5600000000000002E-2</v>
      </c>
      <c r="L437" s="243">
        <f t="array" ref="L437">IF(OR($A437=NERC,WEEKDAY($A437,2)&gt;5),Inputs!$G$33,IF(AND($B437&gt;6,$B437&lt;23),Inputs!$E$33,Inputs!$G$33))</f>
        <v>1.2294977168949772E-3</v>
      </c>
      <c r="M437" s="246">
        <f t="shared" si="42"/>
        <v>254.69796689497716</v>
      </c>
      <c r="N437" s="249">
        <f t="shared" si="43"/>
        <v>0</v>
      </c>
    </row>
    <row r="438" spans="1:14" x14ac:dyDescent="0.25">
      <c r="A438" s="19">
        <f t="shared" si="45"/>
        <v>41627</v>
      </c>
      <c r="B438" s="7">
        <f t="shared" si="47"/>
        <v>3</v>
      </c>
      <c r="C438" s="237">
        <f>'Energy Summary'!E438</f>
        <v>0</v>
      </c>
      <c r="D438" s="10">
        <f>250</f>
        <v>250</v>
      </c>
      <c r="E438" s="243">
        <f>MISORates!N438</f>
        <v>32.823459276119905</v>
      </c>
      <c r="F438" s="243">
        <f t="array" ref="F438">IF(OR(A438=NERC,WEEKDAY(A438,2)&gt;5),Inputs!$G$21,IF(AND(B438&gt;6,B438&lt;23),Inputs!$E$21,Inputs!$G$21))</f>
        <v>0.24318270547945203</v>
      </c>
      <c r="G438" s="243">
        <f t="array" ref="G438">IF(OR($A438=NERC,WEEKDAY($A438,2)&gt;5),Inputs!$G$23,IF(AND($B438&gt;6,$B438&lt;23),Inputs!$E$23,Inputs!$G$23))</f>
        <v>0.15975630136986302</v>
      </c>
      <c r="H438" s="243">
        <f t="array" ref="H438">IF(OR($A438=NERC,WEEKDAY($A438,2)&gt;5),Inputs!$G$25,IF(AND($B438&gt;6,$B438&lt;23),Inputs!$E$25,Inputs!$G$25))</f>
        <v>1.7793149429223745</v>
      </c>
      <c r="I438" s="243">
        <f>Inputs!$B$27</f>
        <v>5.3100000000000001E-2</v>
      </c>
      <c r="J438" s="243">
        <f>Inputs!$B$29</f>
        <v>6.6799999999999998E-2</v>
      </c>
      <c r="K438" s="243">
        <f>Inputs!$B$31</f>
        <v>4.5600000000000002E-2</v>
      </c>
      <c r="L438" s="243">
        <f t="array" ref="L438">IF(OR($A438=NERC,WEEKDAY($A438,2)&gt;5),Inputs!$G$33,IF(AND($B438&gt;6,$B438&lt;23),Inputs!$E$33,Inputs!$G$33))</f>
        <v>1.2294977168949772E-3</v>
      </c>
      <c r="M438" s="246">
        <f t="shared" si="42"/>
        <v>254.69796689497716</v>
      </c>
      <c r="N438" s="249">
        <f t="shared" si="43"/>
        <v>0</v>
      </c>
    </row>
    <row r="439" spans="1:14" x14ac:dyDescent="0.25">
      <c r="A439" s="19">
        <f t="shared" si="45"/>
        <v>41627</v>
      </c>
      <c r="B439" s="7">
        <f t="shared" si="47"/>
        <v>4</v>
      </c>
      <c r="C439" s="237">
        <f>'Energy Summary'!E439</f>
        <v>0</v>
      </c>
      <c r="D439" s="10">
        <f>250</f>
        <v>250</v>
      </c>
      <c r="E439" s="243">
        <f>MISORates!N439</f>
        <v>31.418846607798784</v>
      </c>
      <c r="F439" s="243">
        <f t="array" ref="F439">IF(OR(A439=NERC,WEEKDAY(A439,2)&gt;5),Inputs!$G$21,IF(AND(B439&gt;6,B439&lt;23),Inputs!$E$21,Inputs!$G$21))</f>
        <v>0.24318270547945203</v>
      </c>
      <c r="G439" s="243">
        <f t="array" ref="G439">IF(OR($A439=NERC,WEEKDAY($A439,2)&gt;5),Inputs!$G$23,IF(AND($B439&gt;6,$B439&lt;23),Inputs!$E$23,Inputs!$G$23))</f>
        <v>0.15975630136986302</v>
      </c>
      <c r="H439" s="243">
        <f t="array" ref="H439">IF(OR($A439=NERC,WEEKDAY($A439,2)&gt;5),Inputs!$G$25,IF(AND($B439&gt;6,$B439&lt;23),Inputs!$E$25,Inputs!$G$25))</f>
        <v>1.7793149429223745</v>
      </c>
      <c r="I439" s="243">
        <f>Inputs!$B$27</f>
        <v>5.3100000000000001E-2</v>
      </c>
      <c r="J439" s="243">
        <f>Inputs!$B$29</f>
        <v>6.6799999999999998E-2</v>
      </c>
      <c r="K439" s="243">
        <f>Inputs!$B$31</f>
        <v>4.5600000000000002E-2</v>
      </c>
      <c r="L439" s="243">
        <f t="array" ref="L439">IF(OR($A439=NERC,WEEKDAY($A439,2)&gt;5),Inputs!$G$33,IF(AND($B439&gt;6,$B439&lt;23),Inputs!$E$33,Inputs!$G$33))</f>
        <v>1.2294977168949772E-3</v>
      </c>
      <c r="M439" s="246">
        <f t="shared" si="42"/>
        <v>254.69796689497716</v>
      </c>
      <c r="N439" s="249">
        <f t="shared" si="43"/>
        <v>0</v>
      </c>
    </row>
    <row r="440" spans="1:14" x14ac:dyDescent="0.25">
      <c r="A440" s="19">
        <f t="shared" si="45"/>
        <v>41627</v>
      </c>
      <c r="B440" s="7">
        <f t="shared" si="47"/>
        <v>5</v>
      </c>
      <c r="C440" s="237">
        <f>'Energy Summary'!E440</f>
        <v>0</v>
      </c>
      <c r="D440" s="10">
        <f>250</f>
        <v>250</v>
      </c>
      <c r="E440" s="243">
        <f>MISORates!N440</f>
        <v>41.33835326752974</v>
      </c>
      <c r="F440" s="243">
        <f t="array" ref="F440">IF(OR(A440=NERC,WEEKDAY(A440,2)&gt;5),Inputs!$G$21,IF(AND(B440&gt;6,B440&lt;23),Inputs!$E$21,Inputs!$G$21))</f>
        <v>0.24318270547945203</v>
      </c>
      <c r="G440" s="243">
        <f t="array" ref="G440">IF(OR($A440=NERC,WEEKDAY($A440,2)&gt;5),Inputs!$G$23,IF(AND($B440&gt;6,$B440&lt;23),Inputs!$E$23,Inputs!$G$23))</f>
        <v>0.15975630136986302</v>
      </c>
      <c r="H440" s="243">
        <f t="array" ref="H440">IF(OR($A440=NERC,WEEKDAY($A440,2)&gt;5),Inputs!$G$25,IF(AND($B440&gt;6,$B440&lt;23),Inputs!$E$25,Inputs!$G$25))</f>
        <v>1.7793149429223745</v>
      </c>
      <c r="I440" s="243">
        <f>Inputs!$B$27</f>
        <v>5.3100000000000001E-2</v>
      </c>
      <c r="J440" s="243">
        <f>Inputs!$B$29</f>
        <v>6.6799999999999998E-2</v>
      </c>
      <c r="K440" s="243">
        <f>Inputs!$B$31</f>
        <v>4.5600000000000002E-2</v>
      </c>
      <c r="L440" s="243">
        <f t="array" ref="L440">IF(OR($A440=NERC,WEEKDAY($A440,2)&gt;5),Inputs!$G$33,IF(AND($B440&gt;6,$B440&lt;23),Inputs!$E$33,Inputs!$G$33))</f>
        <v>1.2294977168949772E-3</v>
      </c>
      <c r="M440" s="246">
        <f t="shared" si="42"/>
        <v>254.69796689497716</v>
      </c>
      <c r="N440" s="249">
        <f t="shared" si="43"/>
        <v>0</v>
      </c>
    </row>
    <row r="441" spans="1:14" x14ac:dyDescent="0.25">
      <c r="A441" s="19">
        <f t="shared" si="45"/>
        <v>41627</v>
      </c>
      <c r="B441" s="7">
        <f t="shared" si="47"/>
        <v>6</v>
      </c>
      <c r="C441" s="237">
        <f>'Energy Summary'!E441</f>
        <v>0</v>
      </c>
      <c r="D441" s="10">
        <f>250</f>
        <v>250</v>
      </c>
      <c r="E441" s="243">
        <f>MISORates!N441</f>
        <v>38.57029289352208</v>
      </c>
      <c r="F441" s="243">
        <f t="array" ref="F441">IF(OR(A441=NERC,WEEKDAY(A441,2)&gt;5),Inputs!$G$21,IF(AND(B441&gt;6,B441&lt;23),Inputs!$E$21,Inputs!$G$21))</f>
        <v>0.24318270547945203</v>
      </c>
      <c r="G441" s="243">
        <f t="array" ref="G441">IF(OR($A441=NERC,WEEKDAY($A441,2)&gt;5),Inputs!$G$23,IF(AND($B441&gt;6,$B441&lt;23),Inputs!$E$23,Inputs!$G$23))</f>
        <v>0.15975630136986302</v>
      </c>
      <c r="H441" s="243">
        <f t="array" ref="H441">IF(OR($A441=NERC,WEEKDAY($A441,2)&gt;5),Inputs!$G$25,IF(AND($B441&gt;6,$B441&lt;23),Inputs!$E$25,Inputs!$G$25))</f>
        <v>1.7793149429223745</v>
      </c>
      <c r="I441" s="243">
        <f>Inputs!$B$27</f>
        <v>5.3100000000000001E-2</v>
      </c>
      <c r="J441" s="243">
        <f>Inputs!$B$29</f>
        <v>6.6799999999999998E-2</v>
      </c>
      <c r="K441" s="243">
        <f>Inputs!$B$31</f>
        <v>4.5600000000000002E-2</v>
      </c>
      <c r="L441" s="243">
        <f t="array" ref="L441">IF(OR($A441=NERC,WEEKDAY($A441,2)&gt;5),Inputs!$G$33,IF(AND($B441&gt;6,$B441&lt;23),Inputs!$E$33,Inputs!$G$33))</f>
        <v>1.2294977168949772E-3</v>
      </c>
      <c r="M441" s="246">
        <f t="shared" si="42"/>
        <v>257.11239570710399</v>
      </c>
      <c r="N441" s="249">
        <f t="shared" si="43"/>
        <v>0</v>
      </c>
    </row>
    <row r="442" spans="1:14" x14ac:dyDescent="0.25">
      <c r="A442" s="19">
        <f t="shared" si="45"/>
        <v>41627</v>
      </c>
      <c r="B442" s="7">
        <f t="shared" si="47"/>
        <v>7</v>
      </c>
      <c r="C442" s="237">
        <f>'Energy Summary'!E442</f>
        <v>0</v>
      </c>
      <c r="D442" s="10">
        <f>250</f>
        <v>250</v>
      </c>
      <c r="E442" s="243">
        <f>MISORates!N442</f>
        <v>102.94090970198729</v>
      </c>
      <c r="F442" s="243">
        <f t="array" ref="F442">IF(OR(A442=NERC,WEEKDAY(A442,2)&gt;5),Inputs!$G$21,IF(AND(B442&gt;6,B442&lt;23),Inputs!$E$21,Inputs!$G$21))</f>
        <v>0.51208665865384617</v>
      </c>
      <c r="G442" s="243">
        <f t="array" ref="G442">IF(OR($A442=NERC,WEEKDAY($A442,2)&gt;5),Inputs!$G$23,IF(AND($B442&gt;6,$B442&lt;23),Inputs!$E$23,Inputs!$G$23))</f>
        <v>0.33640990384615388</v>
      </c>
      <c r="H442" s="243">
        <f t="array" ref="H442">IF(OR($A442=NERC,WEEKDAY($A442,2)&gt;5),Inputs!$G$25,IF(AND($B442&gt;6,$B442&lt;23),Inputs!$E$25,Inputs!$G$25))</f>
        <v>3.7468266586538461</v>
      </c>
      <c r="I442" s="243">
        <f>Inputs!$B$27</f>
        <v>5.3100000000000001E-2</v>
      </c>
      <c r="J442" s="243">
        <f>Inputs!$B$29</f>
        <v>6.6799999999999998E-2</v>
      </c>
      <c r="K442" s="243">
        <f>Inputs!$B$31</f>
        <v>4.5600000000000002E-2</v>
      </c>
      <c r="L442" s="243">
        <f t="array" ref="L442">IF(OR($A442=NERC,WEEKDAY($A442,2)&gt;5),Inputs!$G$33,IF(AND($B442&gt;6,$B442&lt;23),Inputs!$E$33,Inputs!$G$33))</f>
        <v>2.5890384615384616E-3</v>
      </c>
      <c r="M442" s="246">
        <f t="shared" si="42"/>
        <v>259.52682451923079</v>
      </c>
      <c r="N442" s="249">
        <f t="shared" si="43"/>
        <v>0</v>
      </c>
    </row>
    <row r="443" spans="1:14" x14ac:dyDescent="0.25">
      <c r="A443" s="19">
        <f t="shared" si="45"/>
        <v>41627</v>
      </c>
      <c r="B443" s="7">
        <f t="shared" si="47"/>
        <v>8</v>
      </c>
      <c r="C443" s="237">
        <f>'Energy Summary'!E443</f>
        <v>0</v>
      </c>
      <c r="D443" s="10">
        <f>250</f>
        <v>250</v>
      </c>
      <c r="E443" s="243">
        <f>MISORates!N443</f>
        <v>84.581784388803868</v>
      </c>
      <c r="F443" s="243">
        <f t="array" ref="F443">IF(OR(A443=NERC,WEEKDAY(A443,2)&gt;5),Inputs!$G$21,IF(AND(B443&gt;6,B443&lt;23),Inputs!$E$21,Inputs!$G$21))</f>
        <v>0.51208665865384617</v>
      </c>
      <c r="G443" s="243">
        <f t="array" ref="G443">IF(OR($A443=NERC,WEEKDAY($A443,2)&gt;5),Inputs!$G$23,IF(AND($B443&gt;6,$B443&lt;23),Inputs!$E$23,Inputs!$G$23))</f>
        <v>0.33640990384615388</v>
      </c>
      <c r="H443" s="243">
        <f t="array" ref="H443">IF(OR($A443=NERC,WEEKDAY($A443,2)&gt;5),Inputs!$G$25,IF(AND($B443&gt;6,$B443&lt;23),Inputs!$E$25,Inputs!$G$25))</f>
        <v>3.7468266586538461</v>
      </c>
      <c r="I443" s="243">
        <f>Inputs!$B$27</f>
        <v>5.3100000000000001E-2</v>
      </c>
      <c r="J443" s="243">
        <f>Inputs!$B$29</f>
        <v>6.6799999999999998E-2</v>
      </c>
      <c r="K443" s="243">
        <f>Inputs!$B$31</f>
        <v>4.5600000000000002E-2</v>
      </c>
      <c r="L443" s="243">
        <f t="array" ref="L443">IF(OR($A443=NERC,WEEKDAY($A443,2)&gt;5),Inputs!$G$33,IF(AND($B443&gt;6,$B443&lt;23),Inputs!$E$33,Inputs!$G$33))</f>
        <v>2.5890384615384616E-3</v>
      </c>
      <c r="M443" s="246">
        <f t="shared" si="42"/>
        <v>259.52682451923079</v>
      </c>
      <c r="N443" s="249">
        <f t="shared" si="43"/>
        <v>0</v>
      </c>
    </row>
    <row r="444" spans="1:14" x14ac:dyDescent="0.25">
      <c r="A444" s="19">
        <f t="shared" si="45"/>
        <v>41627</v>
      </c>
      <c r="B444" s="7">
        <f t="shared" si="47"/>
        <v>9</v>
      </c>
      <c r="C444" s="237">
        <f>'Energy Summary'!E444</f>
        <v>0</v>
      </c>
      <c r="D444" s="10">
        <f>250</f>
        <v>250</v>
      </c>
      <c r="E444" s="243">
        <f>MISORates!N444</f>
        <v>47.812149350374966</v>
      </c>
      <c r="F444" s="243">
        <f t="array" ref="F444">IF(OR(A444=NERC,WEEKDAY(A444,2)&gt;5),Inputs!$G$21,IF(AND(B444&gt;6,B444&lt;23),Inputs!$E$21,Inputs!$G$21))</f>
        <v>0.51208665865384617</v>
      </c>
      <c r="G444" s="243">
        <f t="array" ref="G444">IF(OR($A444=NERC,WEEKDAY($A444,2)&gt;5),Inputs!$G$23,IF(AND($B444&gt;6,$B444&lt;23),Inputs!$E$23,Inputs!$G$23))</f>
        <v>0.33640990384615388</v>
      </c>
      <c r="H444" s="243">
        <f t="array" ref="H444">IF(OR($A444=NERC,WEEKDAY($A444,2)&gt;5),Inputs!$G$25,IF(AND($B444&gt;6,$B444&lt;23),Inputs!$E$25,Inputs!$G$25))</f>
        <v>3.7468266586538461</v>
      </c>
      <c r="I444" s="243">
        <f>Inputs!$B$27</f>
        <v>5.3100000000000001E-2</v>
      </c>
      <c r="J444" s="243">
        <f>Inputs!$B$29</f>
        <v>6.6799999999999998E-2</v>
      </c>
      <c r="K444" s="243">
        <f>Inputs!$B$31</f>
        <v>4.5600000000000002E-2</v>
      </c>
      <c r="L444" s="243">
        <f t="array" ref="L444">IF(OR($A444=NERC,WEEKDAY($A444,2)&gt;5),Inputs!$G$33,IF(AND($B444&gt;6,$B444&lt;23),Inputs!$E$33,Inputs!$G$33))</f>
        <v>2.5890384615384616E-3</v>
      </c>
      <c r="M444" s="246">
        <f t="shared" si="42"/>
        <v>259.52682451923079</v>
      </c>
      <c r="N444" s="249">
        <f t="shared" si="43"/>
        <v>0</v>
      </c>
    </row>
    <row r="445" spans="1:14" x14ac:dyDescent="0.25">
      <c r="A445" s="19">
        <f t="shared" si="45"/>
        <v>41627</v>
      </c>
      <c r="B445" s="7">
        <f t="shared" ref="B445:B460" si="48">B421</f>
        <v>10</v>
      </c>
      <c r="C445" s="237">
        <f>'Energy Summary'!E445</f>
        <v>0</v>
      </c>
      <c r="D445" s="10">
        <f>250</f>
        <v>250</v>
      </c>
      <c r="E445" s="243">
        <f>MISORates!N445</f>
        <v>36.266242441557914</v>
      </c>
      <c r="F445" s="243">
        <f t="array" ref="F445">IF(OR(A445=NERC,WEEKDAY(A445,2)&gt;5),Inputs!$G$21,IF(AND(B445&gt;6,B445&lt;23),Inputs!$E$21,Inputs!$G$21))</f>
        <v>0.51208665865384617</v>
      </c>
      <c r="G445" s="243">
        <f t="array" ref="G445">IF(OR($A445=NERC,WEEKDAY($A445,2)&gt;5),Inputs!$G$23,IF(AND($B445&gt;6,$B445&lt;23),Inputs!$E$23,Inputs!$G$23))</f>
        <v>0.33640990384615388</v>
      </c>
      <c r="H445" s="243">
        <f t="array" ref="H445">IF(OR($A445=NERC,WEEKDAY($A445,2)&gt;5),Inputs!$G$25,IF(AND($B445&gt;6,$B445&lt;23),Inputs!$E$25,Inputs!$G$25))</f>
        <v>3.7468266586538461</v>
      </c>
      <c r="I445" s="243">
        <f>Inputs!$B$27</f>
        <v>5.3100000000000001E-2</v>
      </c>
      <c r="J445" s="243">
        <f>Inputs!$B$29</f>
        <v>6.6799999999999998E-2</v>
      </c>
      <c r="K445" s="243">
        <f>Inputs!$B$31</f>
        <v>4.5600000000000002E-2</v>
      </c>
      <c r="L445" s="243">
        <f t="array" ref="L445">IF(OR($A445=NERC,WEEKDAY($A445,2)&gt;5),Inputs!$G$33,IF(AND($B445&gt;6,$B445&lt;23),Inputs!$E$33,Inputs!$G$33))</f>
        <v>2.5890384615384616E-3</v>
      </c>
      <c r="M445" s="246">
        <f t="shared" si="42"/>
        <v>259.52682451923079</v>
      </c>
      <c r="N445" s="249">
        <f t="shared" si="43"/>
        <v>0</v>
      </c>
    </row>
    <row r="446" spans="1:14" x14ac:dyDescent="0.25">
      <c r="A446" s="19">
        <f t="shared" si="45"/>
        <v>41627</v>
      </c>
      <c r="B446" s="7">
        <f t="shared" si="48"/>
        <v>11</v>
      </c>
      <c r="C446" s="237">
        <f>'Energy Summary'!E446</f>
        <v>0</v>
      </c>
      <c r="D446" s="10">
        <f>250</f>
        <v>250</v>
      </c>
      <c r="E446" s="243">
        <f>MISORates!N446</f>
        <v>38.900227500919812</v>
      </c>
      <c r="F446" s="243">
        <f t="array" ref="F446">IF(OR(A446=NERC,WEEKDAY(A446,2)&gt;5),Inputs!$G$21,IF(AND(B446&gt;6,B446&lt;23),Inputs!$E$21,Inputs!$G$21))</f>
        <v>0.51208665865384617</v>
      </c>
      <c r="G446" s="243">
        <f t="array" ref="G446">IF(OR($A446=NERC,WEEKDAY($A446,2)&gt;5),Inputs!$G$23,IF(AND($B446&gt;6,$B446&lt;23),Inputs!$E$23,Inputs!$G$23))</f>
        <v>0.33640990384615388</v>
      </c>
      <c r="H446" s="243">
        <f t="array" ref="H446">IF(OR($A446=NERC,WEEKDAY($A446,2)&gt;5),Inputs!$G$25,IF(AND($B446&gt;6,$B446&lt;23),Inputs!$E$25,Inputs!$G$25))</f>
        <v>3.7468266586538461</v>
      </c>
      <c r="I446" s="243">
        <f>Inputs!$B$27</f>
        <v>5.3100000000000001E-2</v>
      </c>
      <c r="J446" s="243">
        <f>Inputs!$B$29</f>
        <v>6.6799999999999998E-2</v>
      </c>
      <c r="K446" s="243">
        <f>Inputs!$B$31</f>
        <v>4.5600000000000002E-2</v>
      </c>
      <c r="L446" s="243">
        <f t="array" ref="L446">IF(OR($A446=NERC,WEEKDAY($A446,2)&gt;5),Inputs!$G$33,IF(AND($B446&gt;6,$B446&lt;23),Inputs!$E$33,Inputs!$G$33))</f>
        <v>2.5890384615384616E-3</v>
      </c>
      <c r="M446" s="246">
        <f t="shared" si="42"/>
        <v>259.52682451923079</v>
      </c>
      <c r="N446" s="249">
        <f t="shared" si="43"/>
        <v>0</v>
      </c>
    </row>
    <row r="447" spans="1:14" x14ac:dyDescent="0.25">
      <c r="A447" s="19">
        <f t="shared" si="45"/>
        <v>41627</v>
      </c>
      <c r="B447" s="7">
        <f t="shared" si="48"/>
        <v>12</v>
      </c>
      <c r="C447" s="237">
        <f>'Energy Summary'!E447</f>
        <v>0</v>
      </c>
      <c r="D447" s="10">
        <f>250</f>
        <v>250</v>
      </c>
      <c r="E447" s="243">
        <f>MISORates!N447</f>
        <v>32.019333240251491</v>
      </c>
      <c r="F447" s="243">
        <f t="array" ref="F447">IF(OR(A447=NERC,WEEKDAY(A447,2)&gt;5),Inputs!$G$21,IF(AND(B447&gt;6,B447&lt;23),Inputs!$E$21,Inputs!$G$21))</f>
        <v>0.51208665865384617</v>
      </c>
      <c r="G447" s="243">
        <f t="array" ref="G447">IF(OR($A447=NERC,WEEKDAY($A447,2)&gt;5),Inputs!$G$23,IF(AND($B447&gt;6,$B447&lt;23),Inputs!$E$23,Inputs!$G$23))</f>
        <v>0.33640990384615388</v>
      </c>
      <c r="H447" s="243">
        <f t="array" ref="H447">IF(OR($A447=NERC,WEEKDAY($A447,2)&gt;5),Inputs!$G$25,IF(AND($B447&gt;6,$B447&lt;23),Inputs!$E$25,Inputs!$G$25))</f>
        <v>3.7468266586538461</v>
      </c>
      <c r="I447" s="243">
        <f>Inputs!$B$27</f>
        <v>5.3100000000000001E-2</v>
      </c>
      <c r="J447" s="243">
        <f>Inputs!$B$29</f>
        <v>6.6799999999999998E-2</v>
      </c>
      <c r="K447" s="243">
        <f>Inputs!$B$31</f>
        <v>4.5600000000000002E-2</v>
      </c>
      <c r="L447" s="243">
        <f t="array" ref="L447">IF(OR($A447=NERC,WEEKDAY($A447,2)&gt;5),Inputs!$G$33,IF(AND($B447&gt;6,$B447&lt;23),Inputs!$E$33,Inputs!$G$33))</f>
        <v>2.5890384615384616E-3</v>
      </c>
      <c r="M447" s="246">
        <f t="shared" si="42"/>
        <v>259.52682451923079</v>
      </c>
      <c r="N447" s="249">
        <f t="shared" si="43"/>
        <v>0</v>
      </c>
    </row>
    <row r="448" spans="1:14" x14ac:dyDescent="0.25">
      <c r="A448" s="19">
        <f t="shared" si="45"/>
        <v>41627</v>
      </c>
      <c r="B448" s="7">
        <f t="shared" si="48"/>
        <v>13</v>
      </c>
      <c r="C448" s="237">
        <f>'Energy Summary'!E448</f>
        <v>0</v>
      </c>
      <c r="D448" s="10">
        <f>250</f>
        <v>250</v>
      </c>
      <c r="E448" s="243">
        <f>MISORates!N448</f>
        <v>31.706595912905016</v>
      </c>
      <c r="F448" s="243">
        <f t="array" ref="F448">IF(OR(A448=NERC,WEEKDAY(A448,2)&gt;5),Inputs!$G$21,IF(AND(B448&gt;6,B448&lt;23),Inputs!$E$21,Inputs!$G$21))</f>
        <v>0.51208665865384617</v>
      </c>
      <c r="G448" s="243">
        <f t="array" ref="G448">IF(OR($A448=NERC,WEEKDAY($A448,2)&gt;5),Inputs!$G$23,IF(AND($B448&gt;6,$B448&lt;23),Inputs!$E$23,Inputs!$G$23))</f>
        <v>0.33640990384615388</v>
      </c>
      <c r="H448" s="243">
        <f t="array" ref="H448">IF(OR($A448=NERC,WEEKDAY($A448,2)&gt;5),Inputs!$G$25,IF(AND($B448&gt;6,$B448&lt;23),Inputs!$E$25,Inputs!$G$25))</f>
        <v>3.7468266586538461</v>
      </c>
      <c r="I448" s="243">
        <f>Inputs!$B$27</f>
        <v>5.3100000000000001E-2</v>
      </c>
      <c r="J448" s="243">
        <f>Inputs!$B$29</f>
        <v>6.6799999999999998E-2</v>
      </c>
      <c r="K448" s="243">
        <f>Inputs!$B$31</f>
        <v>4.5600000000000002E-2</v>
      </c>
      <c r="L448" s="243">
        <f t="array" ref="L448">IF(OR($A448=NERC,WEEKDAY($A448,2)&gt;5),Inputs!$G$33,IF(AND($B448&gt;6,$B448&lt;23),Inputs!$E$33,Inputs!$G$33))</f>
        <v>2.5890384615384616E-3</v>
      </c>
      <c r="M448" s="246">
        <f t="shared" si="42"/>
        <v>259.52682451923079</v>
      </c>
      <c r="N448" s="249">
        <f t="shared" si="43"/>
        <v>0</v>
      </c>
    </row>
    <row r="449" spans="1:14" x14ac:dyDescent="0.25">
      <c r="A449" s="19">
        <f t="shared" si="45"/>
        <v>41627</v>
      </c>
      <c r="B449" s="7">
        <f t="shared" si="48"/>
        <v>14</v>
      </c>
      <c r="C449" s="237">
        <f>'Energy Summary'!E449</f>
        <v>0</v>
      </c>
      <c r="D449" s="10">
        <f>250</f>
        <v>250</v>
      </c>
      <c r="E449" s="243">
        <f>MISORates!N449</f>
        <v>29.213816037626028</v>
      </c>
      <c r="F449" s="243">
        <f t="array" ref="F449">IF(OR(A449=NERC,WEEKDAY(A449,2)&gt;5),Inputs!$G$21,IF(AND(B449&gt;6,B449&lt;23),Inputs!$E$21,Inputs!$G$21))</f>
        <v>0.51208665865384617</v>
      </c>
      <c r="G449" s="243">
        <f t="array" ref="G449">IF(OR($A449=NERC,WEEKDAY($A449,2)&gt;5),Inputs!$G$23,IF(AND($B449&gt;6,$B449&lt;23),Inputs!$E$23,Inputs!$G$23))</f>
        <v>0.33640990384615388</v>
      </c>
      <c r="H449" s="243">
        <f t="array" ref="H449">IF(OR($A449=NERC,WEEKDAY($A449,2)&gt;5),Inputs!$G$25,IF(AND($B449&gt;6,$B449&lt;23),Inputs!$E$25,Inputs!$G$25))</f>
        <v>3.7468266586538461</v>
      </c>
      <c r="I449" s="243">
        <f>Inputs!$B$27</f>
        <v>5.3100000000000001E-2</v>
      </c>
      <c r="J449" s="243">
        <f>Inputs!$B$29</f>
        <v>6.6799999999999998E-2</v>
      </c>
      <c r="K449" s="243">
        <f>Inputs!$B$31</f>
        <v>4.5600000000000002E-2</v>
      </c>
      <c r="L449" s="243">
        <f t="array" ref="L449">IF(OR($A449=NERC,WEEKDAY($A449,2)&gt;5),Inputs!$G$33,IF(AND($B449&gt;6,$B449&lt;23),Inputs!$E$33,Inputs!$G$33))</f>
        <v>2.5890384615384616E-3</v>
      </c>
      <c r="M449" s="246">
        <f t="shared" si="42"/>
        <v>259.52682451923079</v>
      </c>
      <c r="N449" s="249">
        <f t="shared" si="43"/>
        <v>0</v>
      </c>
    </row>
    <row r="450" spans="1:14" x14ac:dyDescent="0.25">
      <c r="A450" s="19">
        <f t="shared" si="45"/>
        <v>41627</v>
      </c>
      <c r="B450" s="7">
        <f t="shared" si="48"/>
        <v>15</v>
      </c>
      <c r="C450" s="237">
        <f>'Energy Summary'!E450</f>
        <v>0</v>
      </c>
      <c r="D450" s="10">
        <f>250</f>
        <v>250</v>
      </c>
      <c r="E450" s="243">
        <f>MISORates!N450</f>
        <v>31.908298522735652</v>
      </c>
      <c r="F450" s="243">
        <f t="array" ref="F450">IF(OR(A450=NERC,WEEKDAY(A450,2)&gt;5),Inputs!$G$21,IF(AND(B450&gt;6,B450&lt;23),Inputs!$E$21,Inputs!$G$21))</f>
        <v>0.51208665865384617</v>
      </c>
      <c r="G450" s="243">
        <f t="array" ref="G450">IF(OR($A450=NERC,WEEKDAY($A450,2)&gt;5),Inputs!$G$23,IF(AND($B450&gt;6,$B450&lt;23),Inputs!$E$23,Inputs!$G$23))</f>
        <v>0.33640990384615388</v>
      </c>
      <c r="H450" s="243">
        <f t="array" ref="H450">IF(OR($A450=NERC,WEEKDAY($A450,2)&gt;5),Inputs!$G$25,IF(AND($B450&gt;6,$B450&lt;23),Inputs!$E$25,Inputs!$G$25))</f>
        <v>3.7468266586538461</v>
      </c>
      <c r="I450" s="243">
        <f>Inputs!$B$27</f>
        <v>5.3100000000000001E-2</v>
      </c>
      <c r="J450" s="243">
        <f>Inputs!$B$29</f>
        <v>6.6799999999999998E-2</v>
      </c>
      <c r="K450" s="243">
        <f>Inputs!$B$31</f>
        <v>4.5600000000000002E-2</v>
      </c>
      <c r="L450" s="243">
        <f t="array" ref="L450">IF(OR($A450=NERC,WEEKDAY($A450,2)&gt;5),Inputs!$G$33,IF(AND($B450&gt;6,$B450&lt;23),Inputs!$E$33,Inputs!$G$33))</f>
        <v>2.5890384615384616E-3</v>
      </c>
      <c r="M450" s="246">
        <f t="shared" si="42"/>
        <v>259.52682451923079</v>
      </c>
      <c r="N450" s="249">
        <f t="shared" si="43"/>
        <v>0</v>
      </c>
    </row>
    <row r="451" spans="1:14" x14ac:dyDescent="0.25">
      <c r="A451" s="19">
        <f t="shared" si="45"/>
        <v>41627</v>
      </c>
      <c r="B451" s="7">
        <f t="shared" si="48"/>
        <v>16</v>
      </c>
      <c r="C451" s="237">
        <f>'Energy Summary'!E451</f>
        <v>0</v>
      </c>
      <c r="D451" s="10">
        <f>250</f>
        <v>250</v>
      </c>
      <c r="E451" s="243">
        <f>MISORates!N451</f>
        <v>31.495248609642079</v>
      </c>
      <c r="F451" s="243">
        <f t="array" ref="F451">IF(OR(A451=NERC,WEEKDAY(A451,2)&gt;5),Inputs!$G$21,IF(AND(B451&gt;6,B451&lt;23),Inputs!$E$21,Inputs!$G$21))</f>
        <v>0.51208665865384617</v>
      </c>
      <c r="G451" s="243">
        <f t="array" ref="G451">IF(OR($A451=NERC,WEEKDAY($A451,2)&gt;5),Inputs!$G$23,IF(AND($B451&gt;6,$B451&lt;23),Inputs!$E$23,Inputs!$G$23))</f>
        <v>0.33640990384615388</v>
      </c>
      <c r="H451" s="243">
        <f t="array" ref="H451">IF(OR($A451=NERC,WEEKDAY($A451,2)&gt;5),Inputs!$G$25,IF(AND($B451&gt;6,$B451&lt;23),Inputs!$E$25,Inputs!$G$25))</f>
        <v>3.7468266586538461</v>
      </c>
      <c r="I451" s="243">
        <f>Inputs!$B$27</f>
        <v>5.3100000000000001E-2</v>
      </c>
      <c r="J451" s="243">
        <f>Inputs!$B$29</f>
        <v>6.6799999999999998E-2</v>
      </c>
      <c r="K451" s="243">
        <f>Inputs!$B$31</f>
        <v>4.5600000000000002E-2</v>
      </c>
      <c r="L451" s="243">
        <f t="array" ref="L451">IF(OR($A451=NERC,WEEKDAY($A451,2)&gt;5),Inputs!$G$33,IF(AND($B451&gt;6,$B451&lt;23),Inputs!$E$33,Inputs!$G$33))</f>
        <v>2.5890384615384616E-3</v>
      </c>
      <c r="M451" s="246">
        <f t="shared" si="42"/>
        <v>259.52682451923079</v>
      </c>
      <c r="N451" s="249">
        <f t="shared" si="43"/>
        <v>0</v>
      </c>
    </row>
    <row r="452" spans="1:14" x14ac:dyDescent="0.25">
      <c r="A452" s="19">
        <f t="shared" si="45"/>
        <v>41627</v>
      </c>
      <c r="B452" s="7">
        <f t="shared" si="48"/>
        <v>17</v>
      </c>
      <c r="C452" s="237">
        <f>'Energy Summary'!E452</f>
        <v>0.13439999999997099</v>
      </c>
      <c r="D452" s="10">
        <f>250</f>
        <v>250</v>
      </c>
      <c r="E452" s="243">
        <f>MISORates!N452</f>
        <v>32.949688262144903</v>
      </c>
      <c r="F452" s="243">
        <f t="array" ref="F452">IF(OR(A452=NERC,WEEKDAY(A452,2)&gt;5),Inputs!$G$21,IF(AND(B452&gt;6,B452&lt;23),Inputs!$E$21,Inputs!$G$21))</f>
        <v>0.51208665865384617</v>
      </c>
      <c r="G452" s="243">
        <f t="array" ref="G452">IF(OR($A452=NERC,WEEKDAY($A452,2)&gt;5),Inputs!$G$23,IF(AND($B452&gt;6,$B452&lt;23),Inputs!$E$23,Inputs!$G$23))</f>
        <v>0.33640990384615388</v>
      </c>
      <c r="H452" s="243">
        <f t="array" ref="H452">IF(OR($A452=NERC,WEEKDAY($A452,2)&gt;5),Inputs!$G$25,IF(AND($B452&gt;6,$B452&lt;23),Inputs!$E$25,Inputs!$G$25))</f>
        <v>3.7468266586538461</v>
      </c>
      <c r="I452" s="243">
        <f>Inputs!$B$27</f>
        <v>5.3100000000000001E-2</v>
      </c>
      <c r="J452" s="243">
        <f>Inputs!$B$29</f>
        <v>6.6799999999999998E-2</v>
      </c>
      <c r="K452" s="243">
        <f>Inputs!$B$31</f>
        <v>4.5600000000000002E-2</v>
      </c>
      <c r="L452" s="243">
        <f t="array" ref="L452">IF(OR($A452=NERC,WEEKDAY($A452,2)&gt;5),Inputs!$G$33,IF(AND($B452&gt;6,$B452&lt;23),Inputs!$E$33,Inputs!$G$33))</f>
        <v>2.5890384615384616E-3</v>
      </c>
      <c r="M452" s="246">
        <f t="shared" si="42"/>
        <v>259.52682451923079</v>
      </c>
      <c r="N452" s="249">
        <f t="shared" si="43"/>
        <v>34.880405215377088</v>
      </c>
    </row>
    <row r="453" spans="1:14" x14ac:dyDescent="0.25">
      <c r="A453" s="19">
        <f t="shared" si="45"/>
        <v>41627</v>
      </c>
      <c r="B453" s="7">
        <f t="shared" si="48"/>
        <v>18</v>
      </c>
      <c r="C453" s="237">
        <f>'Energy Summary'!E453</f>
        <v>0</v>
      </c>
      <c r="D453" s="10">
        <f>250</f>
        <v>250</v>
      </c>
      <c r="E453" s="243">
        <f>MISORates!N453</f>
        <v>42.06795195891754</v>
      </c>
      <c r="F453" s="243">
        <f t="array" ref="F453">IF(OR(A453=NERC,WEEKDAY(A453,2)&gt;5),Inputs!$G$21,IF(AND(B453&gt;6,B453&lt;23),Inputs!$E$21,Inputs!$G$21))</f>
        <v>0.51208665865384617</v>
      </c>
      <c r="G453" s="243">
        <f t="array" ref="G453">IF(OR($A453=NERC,WEEKDAY($A453,2)&gt;5),Inputs!$G$23,IF(AND($B453&gt;6,$B453&lt;23),Inputs!$E$23,Inputs!$G$23))</f>
        <v>0.33640990384615388</v>
      </c>
      <c r="H453" s="243">
        <f t="array" ref="H453">IF(OR($A453=NERC,WEEKDAY($A453,2)&gt;5),Inputs!$G$25,IF(AND($B453&gt;6,$B453&lt;23),Inputs!$E$25,Inputs!$G$25))</f>
        <v>3.7468266586538461</v>
      </c>
      <c r="I453" s="243">
        <f>Inputs!$B$27</f>
        <v>5.3100000000000001E-2</v>
      </c>
      <c r="J453" s="243">
        <f>Inputs!$B$29</f>
        <v>6.6799999999999998E-2</v>
      </c>
      <c r="K453" s="243">
        <f>Inputs!$B$31</f>
        <v>4.5600000000000002E-2</v>
      </c>
      <c r="L453" s="243">
        <f t="array" ref="L453">IF(OR($A453=NERC,WEEKDAY($A453,2)&gt;5),Inputs!$G$33,IF(AND($B453&gt;6,$B453&lt;23),Inputs!$E$33,Inputs!$G$33))</f>
        <v>2.5890384615384616E-3</v>
      </c>
      <c r="M453" s="246">
        <f t="shared" ref="M453:M516" si="49">(MAX(D453,E453)+(SUM(F453:L454)))</f>
        <v>259.52682451923079</v>
      </c>
      <c r="N453" s="249">
        <f t="shared" ref="N453:N516" si="50">C453*M453</f>
        <v>0</v>
      </c>
    </row>
    <row r="454" spans="1:14" x14ac:dyDescent="0.25">
      <c r="A454" s="19">
        <f t="shared" si="45"/>
        <v>41627</v>
      </c>
      <c r="B454" s="7">
        <f t="shared" si="48"/>
        <v>19</v>
      </c>
      <c r="C454" s="237">
        <f>'Energy Summary'!E454</f>
        <v>0</v>
      </c>
      <c r="D454" s="10">
        <f>250</f>
        <v>250</v>
      </c>
      <c r="E454" s="243">
        <f>MISORates!N454</f>
        <v>50.981879331155433</v>
      </c>
      <c r="F454" s="243">
        <f t="array" ref="F454">IF(OR(A454=NERC,WEEKDAY(A454,2)&gt;5),Inputs!$G$21,IF(AND(B454&gt;6,B454&lt;23),Inputs!$E$21,Inputs!$G$21))</f>
        <v>0.51208665865384617</v>
      </c>
      <c r="G454" s="243">
        <f t="array" ref="G454">IF(OR($A454=NERC,WEEKDAY($A454,2)&gt;5),Inputs!$G$23,IF(AND($B454&gt;6,$B454&lt;23),Inputs!$E$23,Inputs!$G$23))</f>
        <v>0.33640990384615388</v>
      </c>
      <c r="H454" s="243">
        <f t="array" ref="H454">IF(OR($A454=NERC,WEEKDAY($A454,2)&gt;5),Inputs!$G$25,IF(AND($B454&gt;6,$B454&lt;23),Inputs!$E$25,Inputs!$G$25))</f>
        <v>3.7468266586538461</v>
      </c>
      <c r="I454" s="243">
        <f>Inputs!$B$27</f>
        <v>5.3100000000000001E-2</v>
      </c>
      <c r="J454" s="243">
        <f>Inputs!$B$29</f>
        <v>6.6799999999999998E-2</v>
      </c>
      <c r="K454" s="243">
        <f>Inputs!$B$31</f>
        <v>4.5600000000000002E-2</v>
      </c>
      <c r="L454" s="243">
        <f t="array" ref="L454">IF(OR($A454=NERC,WEEKDAY($A454,2)&gt;5),Inputs!$G$33,IF(AND($B454&gt;6,$B454&lt;23),Inputs!$E$33,Inputs!$G$33))</f>
        <v>2.5890384615384616E-3</v>
      </c>
      <c r="M454" s="246">
        <f t="shared" si="49"/>
        <v>259.52682451923079</v>
      </c>
      <c r="N454" s="249">
        <f t="shared" si="50"/>
        <v>0</v>
      </c>
    </row>
    <row r="455" spans="1:14" x14ac:dyDescent="0.25">
      <c r="A455" s="19">
        <f t="shared" si="45"/>
        <v>41627</v>
      </c>
      <c r="B455" s="7">
        <f t="shared" si="48"/>
        <v>20</v>
      </c>
      <c r="C455" s="237">
        <f>'Energy Summary'!E455</f>
        <v>0</v>
      </c>
      <c r="D455" s="10">
        <f>250</f>
        <v>250</v>
      </c>
      <c r="E455" s="243">
        <f>MISORates!N455</f>
        <v>46.917775656517541</v>
      </c>
      <c r="F455" s="243">
        <f t="array" ref="F455">IF(OR(A455=NERC,WEEKDAY(A455,2)&gt;5),Inputs!$G$21,IF(AND(B455&gt;6,B455&lt;23),Inputs!$E$21,Inputs!$G$21))</f>
        <v>0.51208665865384617</v>
      </c>
      <c r="G455" s="243">
        <f t="array" ref="G455">IF(OR($A455=NERC,WEEKDAY($A455,2)&gt;5),Inputs!$G$23,IF(AND($B455&gt;6,$B455&lt;23),Inputs!$E$23,Inputs!$G$23))</f>
        <v>0.33640990384615388</v>
      </c>
      <c r="H455" s="243">
        <f t="array" ref="H455">IF(OR($A455=NERC,WEEKDAY($A455,2)&gt;5),Inputs!$G$25,IF(AND($B455&gt;6,$B455&lt;23),Inputs!$E$25,Inputs!$G$25))</f>
        <v>3.7468266586538461</v>
      </c>
      <c r="I455" s="243">
        <f>Inputs!$B$27</f>
        <v>5.3100000000000001E-2</v>
      </c>
      <c r="J455" s="243">
        <f>Inputs!$B$29</f>
        <v>6.6799999999999998E-2</v>
      </c>
      <c r="K455" s="243">
        <f>Inputs!$B$31</f>
        <v>4.5600000000000002E-2</v>
      </c>
      <c r="L455" s="243">
        <f t="array" ref="L455">IF(OR($A455=NERC,WEEKDAY($A455,2)&gt;5),Inputs!$G$33,IF(AND($B455&gt;6,$B455&lt;23),Inputs!$E$33,Inputs!$G$33))</f>
        <v>2.5890384615384616E-3</v>
      </c>
      <c r="M455" s="246">
        <f t="shared" si="49"/>
        <v>259.52682451923079</v>
      </c>
      <c r="N455" s="249">
        <f t="shared" si="50"/>
        <v>0</v>
      </c>
    </row>
    <row r="456" spans="1:14" x14ac:dyDescent="0.25">
      <c r="A456" s="19">
        <f t="shared" si="45"/>
        <v>41627</v>
      </c>
      <c r="B456" s="7">
        <f t="shared" si="48"/>
        <v>21</v>
      </c>
      <c r="C456" s="237">
        <f>'Energy Summary'!E456</f>
        <v>0</v>
      </c>
      <c r="D456" s="10">
        <f>250</f>
        <v>250</v>
      </c>
      <c r="E456" s="243">
        <f>MISORates!N456</f>
        <v>41.653934620728151</v>
      </c>
      <c r="F456" s="243">
        <f t="array" ref="F456">IF(OR(A456=NERC,WEEKDAY(A456,2)&gt;5),Inputs!$G$21,IF(AND(B456&gt;6,B456&lt;23),Inputs!$E$21,Inputs!$G$21))</f>
        <v>0.51208665865384617</v>
      </c>
      <c r="G456" s="243">
        <f t="array" ref="G456">IF(OR($A456=NERC,WEEKDAY($A456,2)&gt;5),Inputs!$G$23,IF(AND($B456&gt;6,$B456&lt;23),Inputs!$E$23,Inputs!$G$23))</f>
        <v>0.33640990384615388</v>
      </c>
      <c r="H456" s="243">
        <f t="array" ref="H456">IF(OR($A456=NERC,WEEKDAY($A456,2)&gt;5),Inputs!$G$25,IF(AND($B456&gt;6,$B456&lt;23),Inputs!$E$25,Inputs!$G$25))</f>
        <v>3.7468266586538461</v>
      </c>
      <c r="I456" s="243">
        <f>Inputs!$B$27</f>
        <v>5.3100000000000001E-2</v>
      </c>
      <c r="J456" s="243">
        <f>Inputs!$B$29</f>
        <v>6.6799999999999998E-2</v>
      </c>
      <c r="K456" s="243">
        <f>Inputs!$B$31</f>
        <v>4.5600000000000002E-2</v>
      </c>
      <c r="L456" s="243">
        <f t="array" ref="L456">IF(OR($A456=NERC,WEEKDAY($A456,2)&gt;5),Inputs!$G$33,IF(AND($B456&gt;6,$B456&lt;23),Inputs!$E$33,Inputs!$G$33))</f>
        <v>2.5890384615384616E-3</v>
      </c>
      <c r="M456" s="246">
        <f t="shared" si="49"/>
        <v>259.52682451923079</v>
      </c>
      <c r="N456" s="249">
        <f t="shared" si="50"/>
        <v>0</v>
      </c>
    </row>
    <row r="457" spans="1:14" x14ac:dyDescent="0.25">
      <c r="A457" s="19">
        <f t="shared" si="45"/>
        <v>41627</v>
      </c>
      <c r="B457" s="7">
        <f t="shared" si="48"/>
        <v>22</v>
      </c>
      <c r="C457" s="237">
        <f>'Energy Summary'!E457</f>
        <v>0</v>
      </c>
      <c r="D457" s="10">
        <f>250</f>
        <v>250</v>
      </c>
      <c r="E457" s="243">
        <f>MISORates!N457</f>
        <v>40.592592137153837</v>
      </c>
      <c r="F457" s="243">
        <f t="array" ref="F457">IF(OR(A457=NERC,WEEKDAY(A457,2)&gt;5),Inputs!$G$21,IF(AND(B457&gt;6,B457&lt;23),Inputs!$E$21,Inputs!$G$21))</f>
        <v>0.51208665865384617</v>
      </c>
      <c r="G457" s="243">
        <f t="array" ref="G457">IF(OR($A457=NERC,WEEKDAY($A457,2)&gt;5),Inputs!$G$23,IF(AND($B457&gt;6,$B457&lt;23),Inputs!$E$23,Inputs!$G$23))</f>
        <v>0.33640990384615388</v>
      </c>
      <c r="H457" s="243">
        <f t="array" ref="H457">IF(OR($A457=NERC,WEEKDAY($A457,2)&gt;5),Inputs!$G$25,IF(AND($B457&gt;6,$B457&lt;23),Inputs!$E$25,Inputs!$G$25))</f>
        <v>3.7468266586538461</v>
      </c>
      <c r="I457" s="243">
        <f>Inputs!$B$27</f>
        <v>5.3100000000000001E-2</v>
      </c>
      <c r="J457" s="243">
        <f>Inputs!$B$29</f>
        <v>6.6799999999999998E-2</v>
      </c>
      <c r="K457" s="243">
        <f>Inputs!$B$31</f>
        <v>4.5600000000000002E-2</v>
      </c>
      <c r="L457" s="243">
        <f t="array" ref="L457">IF(OR($A457=NERC,WEEKDAY($A457,2)&gt;5),Inputs!$G$33,IF(AND($B457&gt;6,$B457&lt;23),Inputs!$E$33,Inputs!$G$33))</f>
        <v>2.5890384615384616E-3</v>
      </c>
      <c r="M457" s="246">
        <f t="shared" si="49"/>
        <v>257.11239570710399</v>
      </c>
      <c r="N457" s="249">
        <f t="shared" si="50"/>
        <v>0</v>
      </c>
    </row>
    <row r="458" spans="1:14" x14ac:dyDescent="0.25">
      <c r="A458" s="19">
        <f t="shared" si="45"/>
        <v>41627</v>
      </c>
      <c r="B458" s="7">
        <f t="shared" si="48"/>
        <v>23</v>
      </c>
      <c r="C458" s="237">
        <f>'Energy Summary'!E458</f>
        <v>0</v>
      </c>
      <c r="D458" s="10">
        <f>250</f>
        <v>250</v>
      </c>
      <c r="E458" s="243">
        <f>MISORates!N458</f>
        <v>35.103232367442189</v>
      </c>
      <c r="F458" s="243">
        <f t="array" ref="F458">IF(OR(A458=NERC,WEEKDAY(A458,2)&gt;5),Inputs!$G$21,IF(AND(B458&gt;6,B458&lt;23),Inputs!$E$21,Inputs!$G$21))</f>
        <v>0.24318270547945203</v>
      </c>
      <c r="G458" s="243">
        <f t="array" ref="G458">IF(OR($A458=NERC,WEEKDAY($A458,2)&gt;5),Inputs!$G$23,IF(AND($B458&gt;6,$B458&lt;23),Inputs!$E$23,Inputs!$G$23))</f>
        <v>0.15975630136986302</v>
      </c>
      <c r="H458" s="243">
        <f t="array" ref="H458">IF(OR($A458=NERC,WEEKDAY($A458,2)&gt;5),Inputs!$G$25,IF(AND($B458&gt;6,$B458&lt;23),Inputs!$E$25,Inputs!$G$25))</f>
        <v>1.7793149429223745</v>
      </c>
      <c r="I458" s="243">
        <f>Inputs!$B$27</f>
        <v>5.3100000000000001E-2</v>
      </c>
      <c r="J458" s="243">
        <f>Inputs!$B$29</f>
        <v>6.6799999999999998E-2</v>
      </c>
      <c r="K458" s="243">
        <f>Inputs!$B$31</f>
        <v>4.5600000000000002E-2</v>
      </c>
      <c r="L458" s="243">
        <f t="array" ref="L458">IF(OR($A458=NERC,WEEKDAY($A458,2)&gt;5),Inputs!$G$33,IF(AND($B458&gt;6,$B458&lt;23),Inputs!$E$33,Inputs!$G$33))</f>
        <v>1.2294977168949772E-3</v>
      </c>
      <c r="M458" s="246">
        <f t="shared" si="49"/>
        <v>254.69796689497716</v>
      </c>
      <c r="N458" s="249">
        <f t="shared" si="50"/>
        <v>0</v>
      </c>
    </row>
    <row r="459" spans="1:14" x14ac:dyDescent="0.25">
      <c r="A459" s="238">
        <f t="shared" si="45"/>
        <v>41627</v>
      </c>
      <c r="B459" s="239">
        <f t="shared" si="48"/>
        <v>24</v>
      </c>
      <c r="C459" s="237">
        <f>'Energy Summary'!E459</f>
        <v>0</v>
      </c>
      <c r="D459" s="10">
        <f>250</f>
        <v>250</v>
      </c>
      <c r="E459" s="243">
        <f>MISORates!N459</f>
        <v>35.553551312376904</v>
      </c>
      <c r="F459" s="243">
        <f t="array" ref="F459">IF(OR(A459=NERC,WEEKDAY(A459,2)&gt;5),Inputs!$G$21,IF(AND(B459&gt;6,B459&lt;23),Inputs!$E$21,Inputs!$G$21))</f>
        <v>0.24318270547945203</v>
      </c>
      <c r="G459" s="243">
        <f t="array" ref="G459">IF(OR($A459=NERC,WEEKDAY($A459,2)&gt;5),Inputs!$G$23,IF(AND($B459&gt;6,$B459&lt;23),Inputs!$E$23,Inputs!$G$23))</f>
        <v>0.15975630136986302</v>
      </c>
      <c r="H459" s="243">
        <f t="array" ref="H459">IF(OR($A459=NERC,WEEKDAY($A459,2)&gt;5),Inputs!$G$25,IF(AND($B459&gt;6,$B459&lt;23),Inputs!$E$25,Inputs!$G$25))</f>
        <v>1.7793149429223745</v>
      </c>
      <c r="I459" s="243">
        <f>Inputs!$B$27</f>
        <v>5.3100000000000001E-2</v>
      </c>
      <c r="J459" s="243">
        <f>Inputs!$B$29</f>
        <v>6.6799999999999998E-2</v>
      </c>
      <c r="K459" s="243">
        <f>Inputs!$B$31</f>
        <v>4.5600000000000002E-2</v>
      </c>
      <c r="L459" s="243">
        <f t="array" ref="L459">IF(OR($A459=NERC,WEEKDAY($A459,2)&gt;5),Inputs!$G$33,IF(AND($B459&gt;6,$B459&lt;23),Inputs!$E$33,Inputs!$G$33))</f>
        <v>1.2294977168949772E-3</v>
      </c>
      <c r="M459" s="246">
        <f t="shared" si="49"/>
        <v>254.69796689497716</v>
      </c>
      <c r="N459" s="250">
        <f t="shared" si="50"/>
        <v>0</v>
      </c>
    </row>
    <row r="460" spans="1:14" x14ac:dyDescent="0.25">
      <c r="A460" s="19">
        <f t="shared" si="45"/>
        <v>41628</v>
      </c>
      <c r="B460" s="7">
        <f t="shared" si="48"/>
        <v>1</v>
      </c>
      <c r="C460" s="237">
        <f>'Energy Summary'!E460</f>
        <v>0</v>
      </c>
      <c r="D460" s="10">
        <f>250</f>
        <v>250</v>
      </c>
      <c r="E460" s="243">
        <f>MISORates!N460</f>
        <v>29.920976003819831</v>
      </c>
      <c r="F460" s="243">
        <f t="array" ref="F460">IF(OR(A460=NERC,WEEKDAY(A460,2)&gt;5),Inputs!$G$21,IF(AND(B460&gt;6,B460&lt;23),Inputs!$E$21,Inputs!$G$21))</f>
        <v>0.24318270547945203</v>
      </c>
      <c r="G460" s="243">
        <f t="array" ref="G460">IF(OR($A460=NERC,WEEKDAY($A460,2)&gt;5),Inputs!$G$23,IF(AND($B460&gt;6,$B460&lt;23),Inputs!$E$23,Inputs!$G$23))</f>
        <v>0.15975630136986302</v>
      </c>
      <c r="H460" s="243">
        <f t="array" ref="H460">IF(OR($A460=NERC,WEEKDAY($A460,2)&gt;5),Inputs!$G$25,IF(AND($B460&gt;6,$B460&lt;23),Inputs!$E$25,Inputs!$G$25))</f>
        <v>1.7793149429223745</v>
      </c>
      <c r="I460" s="243">
        <f>Inputs!$B$27</f>
        <v>5.3100000000000001E-2</v>
      </c>
      <c r="J460" s="243">
        <f>Inputs!$B$29</f>
        <v>6.6799999999999998E-2</v>
      </c>
      <c r="K460" s="243">
        <f>Inputs!$B$31</f>
        <v>4.5600000000000002E-2</v>
      </c>
      <c r="L460" s="243">
        <f t="array" ref="L460">IF(OR($A460=NERC,WEEKDAY($A460,2)&gt;5),Inputs!$G$33,IF(AND($B460&gt;6,$B460&lt;23),Inputs!$E$33,Inputs!$G$33))</f>
        <v>1.2294977168949772E-3</v>
      </c>
      <c r="M460" s="246">
        <f t="shared" si="49"/>
        <v>254.69796689497716</v>
      </c>
      <c r="N460" s="249">
        <f t="shared" si="50"/>
        <v>0</v>
      </c>
    </row>
    <row r="461" spans="1:14" x14ac:dyDescent="0.25">
      <c r="A461" s="19">
        <f t="shared" si="45"/>
        <v>41628</v>
      </c>
      <c r="B461" s="7">
        <f t="shared" ref="B461:B476" si="51">B437</f>
        <v>2</v>
      </c>
      <c r="C461" s="237">
        <f>'Energy Summary'!E461</f>
        <v>0</v>
      </c>
      <c r="D461" s="10">
        <f>250</f>
        <v>250</v>
      </c>
      <c r="E461" s="243">
        <f>MISORates!N461</f>
        <v>28.519343625246638</v>
      </c>
      <c r="F461" s="243">
        <f t="array" ref="F461">IF(OR(A461=NERC,WEEKDAY(A461,2)&gt;5),Inputs!$G$21,IF(AND(B461&gt;6,B461&lt;23),Inputs!$E$21,Inputs!$G$21))</f>
        <v>0.24318270547945203</v>
      </c>
      <c r="G461" s="243">
        <f t="array" ref="G461">IF(OR($A461=NERC,WEEKDAY($A461,2)&gt;5),Inputs!$G$23,IF(AND($B461&gt;6,$B461&lt;23),Inputs!$E$23,Inputs!$G$23))</f>
        <v>0.15975630136986302</v>
      </c>
      <c r="H461" s="243">
        <f t="array" ref="H461">IF(OR($A461=NERC,WEEKDAY($A461,2)&gt;5),Inputs!$G$25,IF(AND($B461&gt;6,$B461&lt;23),Inputs!$E$25,Inputs!$G$25))</f>
        <v>1.7793149429223745</v>
      </c>
      <c r="I461" s="243">
        <f>Inputs!$B$27</f>
        <v>5.3100000000000001E-2</v>
      </c>
      <c r="J461" s="243">
        <f>Inputs!$B$29</f>
        <v>6.6799999999999998E-2</v>
      </c>
      <c r="K461" s="243">
        <f>Inputs!$B$31</f>
        <v>4.5600000000000002E-2</v>
      </c>
      <c r="L461" s="243">
        <f t="array" ref="L461">IF(OR($A461=NERC,WEEKDAY($A461,2)&gt;5),Inputs!$G$33,IF(AND($B461&gt;6,$B461&lt;23),Inputs!$E$33,Inputs!$G$33))</f>
        <v>1.2294977168949772E-3</v>
      </c>
      <c r="M461" s="246">
        <f t="shared" si="49"/>
        <v>254.69796689497716</v>
      </c>
      <c r="N461" s="249">
        <f t="shared" si="50"/>
        <v>0</v>
      </c>
    </row>
    <row r="462" spans="1:14" x14ac:dyDescent="0.25">
      <c r="A462" s="19">
        <f t="shared" si="45"/>
        <v>41628</v>
      </c>
      <c r="B462" s="7">
        <f t="shared" si="51"/>
        <v>3</v>
      </c>
      <c r="C462" s="237">
        <f>'Energy Summary'!E462</f>
        <v>0</v>
      </c>
      <c r="D462" s="10">
        <f>250</f>
        <v>250</v>
      </c>
      <c r="E462" s="243">
        <f>MISORates!N462</f>
        <v>28.332388611199658</v>
      </c>
      <c r="F462" s="243">
        <f t="array" ref="F462">IF(OR(A462=NERC,WEEKDAY(A462,2)&gt;5),Inputs!$G$21,IF(AND(B462&gt;6,B462&lt;23),Inputs!$E$21,Inputs!$G$21))</f>
        <v>0.24318270547945203</v>
      </c>
      <c r="G462" s="243">
        <f t="array" ref="G462">IF(OR($A462=NERC,WEEKDAY($A462,2)&gt;5),Inputs!$G$23,IF(AND($B462&gt;6,$B462&lt;23),Inputs!$E$23,Inputs!$G$23))</f>
        <v>0.15975630136986302</v>
      </c>
      <c r="H462" s="243">
        <f t="array" ref="H462">IF(OR($A462=NERC,WEEKDAY($A462,2)&gt;5),Inputs!$G$25,IF(AND($B462&gt;6,$B462&lt;23),Inputs!$E$25,Inputs!$G$25))</f>
        <v>1.7793149429223745</v>
      </c>
      <c r="I462" s="243">
        <f>Inputs!$B$27</f>
        <v>5.3100000000000001E-2</v>
      </c>
      <c r="J462" s="243">
        <f>Inputs!$B$29</f>
        <v>6.6799999999999998E-2</v>
      </c>
      <c r="K462" s="243">
        <f>Inputs!$B$31</f>
        <v>4.5600000000000002E-2</v>
      </c>
      <c r="L462" s="243">
        <f t="array" ref="L462">IF(OR($A462=NERC,WEEKDAY($A462,2)&gt;5),Inputs!$G$33,IF(AND($B462&gt;6,$B462&lt;23),Inputs!$E$33,Inputs!$G$33))</f>
        <v>1.2294977168949772E-3</v>
      </c>
      <c r="M462" s="246">
        <f t="shared" si="49"/>
        <v>254.69796689497716</v>
      </c>
      <c r="N462" s="249">
        <f t="shared" si="50"/>
        <v>0</v>
      </c>
    </row>
    <row r="463" spans="1:14" x14ac:dyDescent="0.25">
      <c r="A463" s="19">
        <f t="shared" si="45"/>
        <v>41628</v>
      </c>
      <c r="B463" s="7">
        <f t="shared" si="51"/>
        <v>4</v>
      </c>
      <c r="C463" s="237">
        <f>'Energy Summary'!E463</f>
        <v>0</v>
      </c>
      <c r="D463" s="10">
        <f>250</f>
        <v>250</v>
      </c>
      <c r="E463" s="243">
        <f>MISORates!N463</f>
        <v>28.158984168483226</v>
      </c>
      <c r="F463" s="243">
        <f t="array" ref="F463">IF(OR(A463=NERC,WEEKDAY(A463,2)&gt;5),Inputs!$G$21,IF(AND(B463&gt;6,B463&lt;23),Inputs!$E$21,Inputs!$G$21))</f>
        <v>0.24318270547945203</v>
      </c>
      <c r="G463" s="243">
        <f t="array" ref="G463">IF(OR($A463=NERC,WEEKDAY($A463,2)&gt;5),Inputs!$G$23,IF(AND($B463&gt;6,$B463&lt;23),Inputs!$E$23,Inputs!$G$23))</f>
        <v>0.15975630136986302</v>
      </c>
      <c r="H463" s="243">
        <f t="array" ref="H463">IF(OR($A463=NERC,WEEKDAY($A463,2)&gt;5),Inputs!$G$25,IF(AND($B463&gt;6,$B463&lt;23),Inputs!$E$25,Inputs!$G$25))</f>
        <v>1.7793149429223745</v>
      </c>
      <c r="I463" s="243">
        <f>Inputs!$B$27</f>
        <v>5.3100000000000001E-2</v>
      </c>
      <c r="J463" s="243">
        <f>Inputs!$B$29</f>
        <v>6.6799999999999998E-2</v>
      </c>
      <c r="K463" s="243">
        <f>Inputs!$B$31</f>
        <v>4.5600000000000002E-2</v>
      </c>
      <c r="L463" s="243">
        <f t="array" ref="L463">IF(OR($A463=NERC,WEEKDAY($A463,2)&gt;5),Inputs!$G$33,IF(AND($B463&gt;6,$B463&lt;23),Inputs!$E$33,Inputs!$G$33))</f>
        <v>1.2294977168949772E-3</v>
      </c>
      <c r="M463" s="246">
        <f t="shared" si="49"/>
        <v>254.69796689497716</v>
      </c>
      <c r="N463" s="249">
        <f t="shared" si="50"/>
        <v>0</v>
      </c>
    </row>
    <row r="464" spans="1:14" x14ac:dyDescent="0.25">
      <c r="A464" s="19">
        <f t="shared" si="45"/>
        <v>41628</v>
      </c>
      <c r="B464" s="7">
        <f t="shared" si="51"/>
        <v>5</v>
      </c>
      <c r="C464" s="237">
        <f>'Energy Summary'!E464</f>
        <v>0</v>
      </c>
      <c r="D464" s="10">
        <f>250</f>
        <v>250</v>
      </c>
      <c r="E464" s="243">
        <f>MISORates!N464</f>
        <v>28.445304902145459</v>
      </c>
      <c r="F464" s="243">
        <f t="array" ref="F464">IF(OR(A464=NERC,WEEKDAY(A464,2)&gt;5),Inputs!$G$21,IF(AND(B464&gt;6,B464&lt;23),Inputs!$E$21,Inputs!$G$21))</f>
        <v>0.24318270547945203</v>
      </c>
      <c r="G464" s="243">
        <f t="array" ref="G464">IF(OR($A464=NERC,WEEKDAY($A464,2)&gt;5),Inputs!$G$23,IF(AND($B464&gt;6,$B464&lt;23),Inputs!$E$23,Inputs!$G$23))</f>
        <v>0.15975630136986302</v>
      </c>
      <c r="H464" s="243">
        <f t="array" ref="H464">IF(OR($A464=NERC,WEEKDAY($A464,2)&gt;5),Inputs!$G$25,IF(AND($B464&gt;6,$B464&lt;23),Inputs!$E$25,Inputs!$G$25))</f>
        <v>1.7793149429223745</v>
      </c>
      <c r="I464" s="243">
        <f>Inputs!$B$27</f>
        <v>5.3100000000000001E-2</v>
      </c>
      <c r="J464" s="243">
        <f>Inputs!$B$29</f>
        <v>6.6799999999999998E-2</v>
      </c>
      <c r="K464" s="243">
        <f>Inputs!$B$31</f>
        <v>4.5600000000000002E-2</v>
      </c>
      <c r="L464" s="243">
        <f t="array" ref="L464">IF(OR($A464=NERC,WEEKDAY($A464,2)&gt;5),Inputs!$G$33,IF(AND($B464&gt;6,$B464&lt;23),Inputs!$E$33,Inputs!$G$33))</f>
        <v>1.2294977168949772E-3</v>
      </c>
      <c r="M464" s="246">
        <f t="shared" si="49"/>
        <v>254.69796689497716</v>
      </c>
      <c r="N464" s="249">
        <f t="shared" si="50"/>
        <v>0</v>
      </c>
    </row>
    <row r="465" spans="1:14" x14ac:dyDescent="0.25">
      <c r="A465" s="19">
        <f t="shared" si="45"/>
        <v>41628</v>
      </c>
      <c r="B465" s="7">
        <f t="shared" si="51"/>
        <v>6</v>
      </c>
      <c r="C465" s="237">
        <f>'Energy Summary'!E465</f>
        <v>0</v>
      </c>
      <c r="D465" s="10">
        <f>250</f>
        <v>250</v>
      </c>
      <c r="E465" s="243">
        <f>MISORates!N465</f>
        <v>29.339015691137448</v>
      </c>
      <c r="F465" s="243">
        <f t="array" ref="F465">IF(OR(A465=NERC,WEEKDAY(A465,2)&gt;5),Inputs!$G$21,IF(AND(B465&gt;6,B465&lt;23),Inputs!$E$21,Inputs!$G$21))</f>
        <v>0.24318270547945203</v>
      </c>
      <c r="G465" s="243">
        <f t="array" ref="G465">IF(OR($A465=NERC,WEEKDAY($A465,2)&gt;5),Inputs!$G$23,IF(AND($B465&gt;6,$B465&lt;23),Inputs!$E$23,Inputs!$G$23))</f>
        <v>0.15975630136986302</v>
      </c>
      <c r="H465" s="243">
        <f t="array" ref="H465">IF(OR($A465=NERC,WEEKDAY($A465,2)&gt;5),Inputs!$G$25,IF(AND($B465&gt;6,$B465&lt;23),Inputs!$E$25,Inputs!$G$25))</f>
        <v>1.7793149429223745</v>
      </c>
      <c r="I465" s="243">
        <f>Inputs!$B$27</f>
        <v>5.3100000000000001E-2</v>
      </c>
      <c r="J465" s="243">
        <f>Inputs!$B$29</f>
        <v>6.6799999999999998E-2</v>
      </c>
      <c r="K465" s="243">
        <f>Inputs!$B$31</f>
        <v>4.5600000000000002E-2</v>
      </c>
      <c r="L465" s="243">
        <f t="array" ref="L465">IF(OR($A465=NERC,WEEKDAY($A465,2)&gt;5),Inputs!$G$33,IF(AND($B465&gt;6,$B465&lt;23),Inputs!$E$33,Inputs!$G$33))</f>
        <v>1.2294977168949772E-3</v>
      </c>
      <c r="M465" s="246">
        <f t="shared" si="49"/>
        <v>257.11239570710399</v>
      </c>
      <c r="N465" s="249">
        <f t="shared" si="50"/>
        <v>0</v>
      </c>
    </row>
    <row r="466" spans="1:14" x14ac:dyDescent="0.25">
      <c r="A466" s="19">
        <f t="shared" si="45"/>
        <v>41628</v>
      </c>
      <c r="B466" s="7">
        <f t="shared" si="51"/>
        <v>7</v>
      </c>
      <c r="C466" s="237">
        <f>'Energy Summary'!E466</f>
        <v>0</v>
      </c>
      <c r="D466" s="10">
        <f>250</f>
        <v>250</v>
      </c>
      <c r="E466" s="243">
        <f>MISORates!N466</f>
        <v>37.418139838513667</v>
      </c>
      <c r="F466" s="243">
        <f t="array" ref="F466">IF(OR(A466=NERC,WEEKDAY(A466,2)&gt;5),Inputs!$G$21,IF(AND(B466&gt;6,B466&lt;23),Inputs!$E$21,Inputs!$G$21))</f>
        <v>0.51208665865384617</v>
      </c>
      <c r="G466" s="243">
        <f t="array" ref="G466">IF(OR($A466=NERC,WEEKDAY($A466,2)&gt;5),Inputs!$G$23,IF(AND($B466&gt;6,$B466&lt;23),Inputs!$E$23,Inputs!$G$23))</f>
        <v>0.33640990384615388</v>
      </c>
      <c r="H466" s="243">
        <f t="array" ref="H466">IF(OR($A466=NERC,WEEKDAY($A466,2)&gt;5),Inputs!$G$25,IF(AND($B466&gt;6,$B466&lt;23),Inputs!$E$25,Inputs!$G$25))</f>
        <v>3.7468266586538461</v>
      </c>
      <c r="I466" s="243">
        <f>Inputs!$B$27</f>
        <v>5.3100000000000001E-2</v>
      </c>
      <c r="J466" s="243">
        <f>Inputs!$B$29</f>
        <v>6.6799999999999998E-2</v>
      </c>
      <c r="K466" s="243">
        <f>Inputs!$B$31</f>
        <v>4.5600000000000002E-2</v>
      </c>
      <c r="L466" s="243">
        <f t="array" ref="L466">IF(OR($A466=NERC,WEEKDAY($A466,2)&gt;5),Inputs!$G$33,IF(AND($B466&gt;6,$B466&lt;23),Inputs!$E$33,Inputs!$G$33))</f>
        <v>2.5890384615384616E-3</v>
      </c>
      <c r="M466" s="246">
        <f t="shared" si="49"/>
        <v>259.52682451923079</v>
      </c>
      <c r="N466" s="249">
        <f t="shared" si="50"/>
        <v>0</v>
      </c>
    </row>
    <row r="467" spans="1:14" x14ac:dyDescent="0.25">
      <c r="A467" s="19">
        <f t="shared" si="45"/>
        <v>41628</v>
      </c>
      <c r="B467" s="7">
        <f t="shared" si="51"/>
        <v>8</v>
      </c>
      <c r="C467" s="237">
        <f>'Energy Summary'!E467</f>
        <v>0</v>
      </c>
      <c r="D467" s="10">
        <f>250</f>
        <v>250</v>
      </c>
      <c r="E467" s="243">
        <f>MISORates!N467</f>
        <v>45.5332674517256</v>
      </c>
      <c r="F467" s="243">
        <f t="array" ref="F467">IF(OR(A467=NERC,WEEKDAY(A467,2)&gt;5),Inputs!$G$21,IF(AND(B467&gt;6,B467&lt;23),Inputs!$E$21,Inputs!$G$21))</f>
        <v>0.51208665865384617</v>
      </c>
      <c r="G467" s="243">
        <f t="array" ref="G467">IF(OR($A467=NERC,WEEKDAY($A467,2)&gt;5),Inputs!$G$23,IF(AND($B467&gt;6,$B467&lt;23),Inputs!$E$23,Inputs!$G$23))</f>
        <v>0.33640990384615388</v>
      </c>
      <c r="H467" s="243">
        <f t="array" ref="H467">IF(OR($A467=NERC,WEEKDAY($A467,2)&gt;5),Inputs!$G$25,IF(AND($B467&gt;6,$B467&lt;23),Inputs!$E$25,Inputs!$G$25))</f>
        <v>3.7468266586538461</v>
      </c>
      <c r="I467" s="243">
        <f>Inputs!$B$27</f>
        <v>5.3100000000000001E-2</v>
      </c>
      <c r="J467" s="243">
        <f>Inputs!$B$29</f>
        <v>6.6799999999999998E-2</v>
      </c>
      <c r="K467" s="243">
        <f>Inputs!$B$31</f>
        <v>4.5600000000000002E-2</v>
      </c>
      <c r="L467" s="243">
        <f t="array" ref="L467">IF(OR($A467=NERC,WEEKDAY($A467,2)&gt;5),Inputs!$G$33,IF(AND($B467&gt;6,$B467&lt;23),Inputs!$E$33,Inputs!$G$33))</f>
        <v>2.5890384615384616E-3</v>
      </c>
      <c r="M467" s="246">
        <f t="shared" si="49"/>
        <v>259.52682451923079</v>
      </c>
      <c r="N467" s="249">
        <f t="shared" si="50"/>
        <v>0</v>
      </c>
    </row>
    <row r="468" spans="1:14" x14ac:dyDescent="0.25">
      <c r="A468" s="19">
        <f t="shared" si="45"/>
        <v>41628</v>
      </c>
      <c r="B468" s="7">
        <f t="shared" si="51"/>
        <v>9</v>
      </c>
      <c r="C468" s="237">
        <f>'Energy Summary'!E468</f>
        <v>0</v>
      </c>
      <c r="D468" s="10">
        <f>250</f>
        <v>250</v>
      </c>
      <c r="E468" s="243">
        <f>MISORates!N468</f>
        <v>43.162718490425604</v>
      </c>
      <c r="F468" s="243">
        <f t="array" ref="F468">IF(OR(A468=NERC,WEEKDAY(A468,2)&gt;5),Inputs!$G$21,IF(AND(B468&gt;6,B468&lt;23),Inputs!$E$21,Inputs!$G$21))</f>
        <v>0.51208665865384617</v>
      </c>
      <c r="G468" s="243">
        <f t="array" ref="G468">IF(OR($A468=NERC,WEEKDAY($A468,2)&gt;5),Inputs!$G$23,IF(AND($B468&gt;6,$B468&lt;23),Inputs!$E$23,Inputs!$G$23))</f>
        <v>0.33640990384615388</v>
      </c>
      <c r="H468" s="243">
        <f t="array" ref="H468">IF(OR($A468=NERC,WEEKDAY($A468,2)&gt;5),Inputs!$G$25,IF(AND($B468&gt;6,$B468&lt;23),Inputs!$E$25,Inputs!$G$25))</f>
        <v>3.7468266586538461</v>
      </c>
      <c r="I468" s="243">
        <f>Inputs!$B$27</f>
        <v>5.3100000000000001E-2</v>
      </c>
      <c r="J468" s="243">
        <f>Inputs!$B$29</f>
        <v>6.6799999999999998E-2</v>
      </c>
      <c r="K468" s="243">
        <f>Inputs!$B$31</f>
        <v>4.5600000000000002E-2</v>
      </c>
      <c r="L468" s="243">
        <f t="array" ref="L468">IF(OR($A468=NERC,WEEKDAY($A468,2)&gt;5),Inputs!$G$33,IF(AND($B468&gt;6,$B468&lt;23),Inputs!$E$33,Inputs!$G$33))</f>
        <v>2.5890384615384616E-3</v>
      </c>
      <c r="M468" s="246">
        <f t="shared" si="49"/>
        <v>259.52682451923079</v>
      </c>
      <c r="N468" s="249">
        <f t="shared" si="50"/>
        <v>0</v>
      </c>
    </row>
    <row r="469" spans="1:14" x14ac:dyDescent="0.25">
      <c r="A469" s="19">
        <f t="shared" si="45"/>
        <v>41628</v>
      </c>
      <c r="B469" s="7">
        <f t="shared" si="51"/>
        <v>10</v>
      </c>
      <c r="C469" s="237">
        <f>'Energy Summary'!E469</f>
        <v>0</v>
      </c>
      <c r="D469" s="10">
        <f>250</f>
        <v>250</v>
      </c>
      <c r="E469" s="243">
        <f>MISORates!N469</f>
        <v>44.979962566156331</v>
      </c>
      <c r="F469" s="243">
        <f t="array" ref="F469">IF(OR(A469=NERC,WEEKDAY(A469,2)&gt;5),Inputs!$G$21,IF(AND(B469&gt;6,B469&lt;23),Inputs!$E$21,Inputs!$G$21))</f>
        <v>0.51208665865384617</v>
      </c>
      <c r="G469" s="243">
        <f t="array" ref="G469">IF(OR($A469=NERC,WEEKDAY($A469,2)&gt;5),Inputs!$G$23,IF(AND($B469&gt;6,$B469&lt;23),Inputs!$E$23,Inputs!$G$23))</f>
        <v>0.33640990384615388</v>
      </c>
      <c r="H469" s="243">
        <f t="array" ref="H469">IF(OR($A469=NERC,WEEKDAY($A469,2)&gt;5),Inputs!$G$25,IF(AND($B469&gt;6,$B469&lt;23),Inputs!$E$25,Inputs!$G$25))</f>
        <v>3.7468266586538461</v>
      </c>
      <c r="I469" s="243">
        <f>Inputs!$B$27</f>
        <v>5.3100000000000001E-2</v>
      </c>
      <c r="J469" s="243">
        <f>Inputs!$B$29</f>
        <v>6.6799999999999998E-2</v>
      </c>
      <c r="K469" s="243">
        <f>Inputs!$B$31</f>
        <v>4.5600000000000002E-2</v>
      </c>
      <c r="L469" s="243">
        <f t="array" ref="L469">IF(OR($A469=NERC,WEEKDAY($A469,2)&gt;5),Inputs!$G$33,IF(AND($B469&gt;6,$B469&lt;23),Inputs!$E$33,Inputs!$G$33))</f>
        <v>2.5890384615384616E-3</v>
      </c>
      <c r="M469" s="246">
        <f t="shared" si="49"/>
        <v>259.52682451923079</v>
      </c>
      <c r="N469" s="249">
        <f t="shared" si="50"/>
        <v>0</v>
      </c>
    </row>
    <row r="470" spans="1:14" x14ac:dyDescent="0.25">
      <c r="A470" s="19">
        <f t="shared" si="45"/>
        <v>41628</v>
      </c>
      <c r="B470" s="7">
        <f t="shared" si="51"/>
        <v>11</v>
      </c>
      <c r="C470" s="237">
        <f>'Energy Summary'!E470</f>
        <v>0</v>
      </c>
      <c r="D470" s="10">
        <f>250</f>
        <v>250</v>
      </c>
      <c r="E470" s="243">
        <f>MISORates!N470</f>
        <v>43.152056521464353</v>
      </c>
      <c r="F470" s="243">
        <f t="array" ref="F470">IF(OR(A470=NERC,WEEKDAY(A470,2)&gt;5),Inputs!$G$21,IF(AND(B470&gt;6,B470&lt;23),Inputs!$E$21,Inputs!$G$21))</f>
        <v>0.51208665865384617</v>
      </c>
      <c r="G470" s="243">
        <f t="array" ref="G470">IF(OR($A470=NERC,WEEKDAY($A470,2)&gt;5),Inputs!$G$23,IF(AND($B470&gt;6,$B470&lt;23),Inputs!$E$23,Inputs!$G$23))</f>
        <v>0.33640990384615388</v>
      </c>
      <c r="H470" s="243">
        <f t="array" ref="H470">IF(OR($A470=NERC,WEEKDAY($A470,2)&gt;5),Inputs!$G$25,IF(AND($B470&gt;6,$B470&lt;23),Inputs!$E$25,Inputs!$G$25))</f>
        <v>3.7468266586538461</v>
      </c>
      <c r="I470" s="243">
        <f>Inputs!$B$27</f>
        <v>5.3100000000000001E-2</v>
      </c>
      <c r="J470" s="243">
        <f>Inputs!$B$29</f>
        <v>6.6799999999999998E-2</v>
      </c>
      <c r="K470" s="243">
        <f>Inputs!$B$31</f>
        <v>4.5600000000000002E-2</v>
      </c>
      <c r="L470" s="243">
        <f t="array" ref="L470">IF(OR($A470=NERC,WEEKDAY($A470,2)&gt;5),Inputs!$G$33,IF(AND($B470&gt;6,$B470&lt;23),Inputs!$E$33,Inputs!$G$33))</f>
        <v>2.5890384615384616E-3</v>
      </c>
      <c r="M470" s="246">
        <f t="shared" si="49"/>
        <v>259.52682451923079</v>
      </c>
      <c r="N470" s="249">
        <f t="shared" si="50"/>
        <v>0</v>
      </c>
    </row>
    <row r="471" spans="1:14" x14ac:dyDescent="0.25">
      <c r="A471" s="19">
        <f t="shared" si="45"/>
        <v>41628</v>
      </c>
      <c r="B471" s="7">
        <f t="shared" si="51"/>
        <v>12</v>
      </c>
      <c r="C471" s="237">
        <f>'Energy Summary'!E471</f>
        <v>0</v>
      </c>
      <c r="D471" s="10">
        <f>250</f>
        <v>250</v>
      </c>
      <c r="E471" s="243">
        <f>MISORates!N471</f>
        <v>37.438653134944289</v>
      </c>
      <c r="F471" s="243">
        <f t="array" ref="F471">IF(OR(A471=NERC,WEEKDAY(A471,2)&gt;5),Inputs!$G$21,IF(AND(B471&gt;6,B471&lt;23),Inputs!$E$21,Inputs!$G$21))</f>
        <v>0.51208665865384617</v>
      </c>
      <c r="G471" s="243">
        <f t="array" ref="G471">IF(OR($A471=NERC,WEEKDAY($A471,2)&gt;5),Inputs!$G$23,IF(AND($B471&gt;6,$B471&lt;23),Inputs!$E$23,Inputs!$G$23))</f>
        <v>0.33640990384615388</v>
      </c>
      <c r="H471" s="243">
        <f t="array" ref="H471">IF(OR($A471=NERC,WEEKDAY($A471,2)&gt;5),Inputs!$G$25,IF(AND($B471&gt;6,$B471&lt;23),Inputs!$E$25,Inputs!$G$25))</f>
        <v>3.7468266586538461</v>
      </c>
      <c r="I471" s="243">
        <f>Inputs!$B$27</f>
        <v>5.3100000000000001E-2</v>
      </c>
      <c r="J471" s="243">
        <f>Inputs!$B$29</f>
        <v>6.6799999999999998E-2</v>
      </c>
      <c r="K471" s="243">
        <f>Inputs!$B$31</f>
        <v>4.5600000000000002E-2</v>
      </c>
      <c r="L471" s="243">
        <f t="array" ref="L471">IF(OR($A471=NERC,WEEKDAY($A471,2)&gt;5),Inputs!$G$33,IF(AND($B471&gt;6,$B471&lt;23),Inputs!$E$33,Inputs!$G$33))</f>
        <v>2.5890384615384616E-3</v>
      </c>
      <c r="M471" s="246">
        <f t="shared" si="49"/>
        <v>259.52682451923079</v>
      </c>
      <c r="N471" s="249">
        <f t="shared" si="50"/>
        <v>0</v>
      </c>
    </row>
    <row r="472" spans="1:14" x14ac:dyDescent="0.25">
      <c r="A472" s="19">
        <f t="shared" si="45"/>
        <v>41628</v>
      </c>
      <c r="B472" s="7">
        <f t="shared" si="51"/>
        <v>13</v>
      </c>
      <c r="C472" s="237">
        <f>'Energy Summary'!E472</f>
        <v>0.13439999999997099</v>
      </c>
      <c r="D472" s="10">
        <f>250</f>
        <v>250</v>
      </c>
      <c r="E472" s="243">
        <f>MISORates!N472</f>
        <v>34.313499548377244</v>
      </c>
      <c r="F472" s="243">
        <f t="array" ref="F472">IF(OR(A472=NERC,WEEKDAY(A472,2)&gt;5),Inputs!$G$21,IF(AND(B472&gt;6,B472&lt;23),Inputs!$E$21,Inputs!$G$21))</f>
        <v>0.51208665865384617</v>
      </c>
      <c r="G472" s="243">
        <f t="array" ref="G472">IF(OR($A472=NERC,WEEKDAY($A472,2)&gt;5),Inputs!$G$23,IF(AND($B472&gt;6,$B472&lt;23),Inputs!$E$23,Inputs!$G$23))</f>
        <v>0.33640990384615388</v>
      </c>
      <c r="H472" s="243">
        <f t="array" ref="H472">IF(OR($A472=NERC,WEEKDAY($A472,2)&gt;5),Inputs!$G$25,IF(AND($B472&gt;6,$B472&lt;23),Inputs!$E$25,Inputs!$G$25))</f>
        <v>3.7468266586538461</v>
      </c>
      <c r="I472" s="243">
        <f>Inputs!$B$27</f>
        <v>5.3100000000000001E-2</v>
      </c>
      <c r="J472" s="243">
        <f>Inputs!$B$29</f>
        <v>6.6799999999999998E-2</v>
      </c>
      <c r="K472" s="243">
        <f>Inputs!$B$31</f>
        <v>4.5600000000000002E-2</v>
      </c>
      <c r="L472" s="243">
        <f t="array" ref="L472">IF(OR($A472=NERC,WEEKDAY($A472,2)&gt;5),Inputs!$G$33,IF(AND($B472&gt;6,$B472&lt;23),Inputs!$E$33,Inputs!$G$33))</f>
        <v>2.5890384615384616E-3</v>
      </c>
      <c r="M472" s="246">
        <f t="shared" si="49"/>
        <v>259.52682451923079</v>
      </c>
      <c r="N472" s="249">
        <f t="shared" si="50"/>
        <v>34.880405215377088</v>
      </c>
    </row>
    <row r="473" spans="1:14" x14ac:dyDescent="0.25">
      <c r="A473" s="19">
        <f t="shared" si="45"/>
        <v>41628</v>
      </c>
      <c r="B473" s="7">
        <f t="shared" si="51"/>
        <v>14</v>
      </c>
      <c r="C473" s="237">
        <f>'Energy Summary'!E473</f>
        <v>0</v>
      </c>
      <c r="D473" s="10">
        <f>250</f>
        <v>250</v>
      </c>
      <c r="E473" s="243">
        <f>MISORates!N473</f>
        <v>36.803266339987552</v>
      </c>
      <c r="F473" s="243">
        <f t="array" ref="F473">IF(OR(A473=NERC,WEEKDAY(A473,2)&gt;5),Inputs!$G$21,IF(AND(B473&gt;6,B473&lt;23),Inputs!$E$21,Inputs!$G$21))</f>
        <v>0.51208665865384617</v>
      </c>
      <c r="G473" s="243">
        <f t="array" ref="G473">IF(OR($A473=NERC,WEEKDAY($A473,2)&gt;5),Inputs!$G$23,IF(AND($B473&gt;6,$B473&lt;23),Inputs!$E$23,Inputs!$G$23))</f>
        <v>0.33640990384615388</v>
      </c>
      <c r="H473" s="243">
        <f t="array" ref="H473">IF(OR($A473=NERC,WEEKDAY($A473,2)&gt;5),Inputs!$G$25,IF(AND($B473&gt;6,$B473&lt;23),Inputs!$E$25,Inputs!$G$25))</f>
        <v>3.7468266586538461</v>
      </c>
      <c r="I473" s="243">
        <f>Inputs!$B$27</f>
        <v>5.3100000000000001E-2</v>
      </c>
      <c r="J473" s="243">
        <f>Inputs!$B$29</f>
        <v>6.6799999999999998E-2</v>
      </c>
      <c r="K473" s="243">
        <f>Inputs!$B$31</f>
        <v>4.5600000000000002E-2</v>
      </c>
      <c r="L473" s="243">
        <f t="array" ref="L473">IF(OR($A473=NERC,WEEKDAY($A473,2)&gt;5),Inputs!$G$33,IF(AND($B473&gt;6,$B473&lt;23),Inputs!$E$33,Inputs!$G$33))</f>
        <v>2.5890384615384616E-3</v>
      </c>
      <c r="M473" s="246">
        <f t="shared" si="49"/>
        <v>259.52682451923079</v>
      </c>
      <c r="N473" s="249">
        <f t="shared" si="50"/>
        <v>0</v>
      </c>
    </row>
    <row r="474" spans="1:14" x14ac:dyDescent="0.25">
      <c r="A474" s="19">
        <f t="shared" si="45"/>
        <v>41628</v>
      </c>
      <c r="B474" s="7">
        <f t="shared" si="51"/>
        <v>15</v>
      </c>
      <c r="C474" s="237">
        <f>'Energy Summary'!E474</f>
        <v>0</v>
      </c>
      <c r="D474" s="10">
        <f>250</f>
        <v>250</v>
      </c>
      <c r="E474" s="243">
        <f>MISORates!N474</f>
        <v>38.863553202856195</v>
      </c>
      <c r="F474" s="243">
        <f t="array" ref="F474">IF(OR(A474=NERC,WEEKDAY(A474,2)&gt;5),Inputs!$G$21,IF(AND(B474&gt;6,B474&lt;23),Inputs!$E$21,Inputs!$G$21))</f>
        <v>0.51208665865384617</v>
      </c>
      <c r="G474" s="243">
        <f t="array" ref="G474">IF(OR($A474=NERC,WEEKDAY($A474,2)&gt;5),Inputs!$G$23,IF(AND($B474&gt;6,$B474&lt;23),Inputs!$E$23,Inputs!$G$23))</f>
        <v>0.33640990384615388</v>
      </c>
      <c r="H474" s="243">
        <f t="array" ref="H474">IF(OR($A474=NERC,WEEKDAY($A474,2)&gt;5),Inputs!$G$25,IF(AND($B474&gt;6,$B474&lt;23),Inputs!$E$25,Inputs!$G$25))</f>
        <v>3.7468266586538461</v>
      </c>
      <c r="I474" s="243">
        <f>Inputs!$B$27</f>
        <v>5.3100000000000001E-2</v>
      </c>
      <c r="J474" s="243">
        <f>Inputs!$B$29</f>
        <v>6.6799999999999998E-2</v>
      </c>
      <c r="K474" s="243">
        <f>Inputs!$B$31</f>
        <v>4.5600000000000002E-2</v>
      </c>
      <c r="L474" s="243">
        <f t="array" ref="L474">IF(OR($A474=NERC,WEEKDAY($A474,2)&gt;5),Inputs!$G$33,IF(AND($B474&gt;6,$B474&lt;23),Inputs!$E$33,Inputs!$G$33))</f>
        <v>2.5890384615384616E-3</v>
      </c>
      <c r="M474" s="246">
        <f t="shared" si="49"/>
        <v>259.52682451923079</v>
      </c>
      <c r="N474" s="249">
        <f t="shared" si="50"/>
        <v>0</v>
      </c>
    </row>
    <row r="475" spans="1:14" x14ac:dyDescent="0.25">
      <c r="A475" s="19">
        <f t="shared" si="45"/>
        <v>41628</v>
      </c>
      <c r="B475" s="7">
        <f t="shared" si="51"/>
        <v>16</v>
      </c>
      <c r="C475" s="237">
        <f>'Energy Summary'!E475</f>
        <v>0</v>
      </c>
      <c r="D475" s="10">
        <f>250</f>
        <v>250</v>
      </c>
      <c r="E475" s="243">
        <f>MISORates!N475</f>
        <v>36.526078868123626</v>
      </c>
      <c r="F475" s="243">
        <f t="array" ref="F475">IF(OR(A475=NERC,WEEKDAY(A475,2)&gt;5),Inputs!$G$21,IF(AND(B475&gt;6,B475&lt;23),Inputs!$E$21,Inputs!$G$21))</f>
        <v>0.51208665865384617</v>
      </c>
      <c r="G475" s="243">
        <f t="array" ref="G475">IF(OR($A475=NERC,WEEKDAY($A475,2)&gt;5),Inputs!$G$23,IF(AND($B475&gt;6,$B475&lt;23),Inputs!$E$23,Inputs!$G$23))</f>
        <v>0.33640990384615388</v>
      </c>
      <c r="H475" s="243">
        <f t="array" ref="H475">IF(OR($A475=NERC,WEEKDAY($A475,2)&gt;5),Inputs!$G$25,IF(AND($B475&gt;6,$B475&lt;23),Inputs!$E$25,Inputs!$G$25))</f>
        <v>3.7468266586538461</v>
      </c>
      <c r="I475" s="243">
        <f>Inputs!$B$27</f>
        <v>5.3100000000000001E-2</v>
      </c>
      <c r="J475" s="243">
        <f>Inputs!$B$29</f>
        <v>6.6799999999999998E-2</v>
      </c>
      <c r="K475" s="243">
        <f>Inputs!$B$31</f>
        <v>4.5600000000000002E-2</v>
      </c>
      <c r="L475" s="243">
        <f t="array" ref="L475">IF(OR($A475=NERC,WEEKDAY($A475,2)&gt;5),Inputs!$G$33,IF(AND($B475&gt;6,$B475&lt;23),Inputs!$E$33,Inputs!$G$33))</f>
        <v>2.5890384615384616E-3</v>
      </c>
      <c r="M475" s="246">
        <f t="shared" si="49"/>
        <v>259.52682451923079</v>
      </c>
      <c r="N475" s="249">
        <f t="shared" si="50"/>
        <v>0</v>
      </c>
    </row>
    <row r="476" spans="1:14" x14ac:dyDescent="0.25">
      <c r="A476" s="19">
        <f t="shared" si="45"/>
        <v>41628</v>
      </c>
      <c r="B476" s="7">
        <f t="shared" si="51"/>
        <v>17</v>
      </c>
      <c r="C476" s="237">
        <f>'Energy Summary'!E476</f>
        <v>0</v>
      </c>
      <c r="D476" s="10">
        <f>250</f>
        <v>250</v>
      </c>
      <c r="E476" s="243">
        <f>MISORates!N476</f>
        <v>37.346318116879772</v>
      </c>
      <c r="F476" s="243">
        <f t="array" ref="F476">IF(OR(A476=NERC,WEEKDAY(A476,2)&gt;5),Inputs!$G$21,IF(AND(B476&gt;6,B476&lt;23),Inputs!$E$21,Inputs!$G$21))</f>
        <v>0.51208665865384617</v>
      </c>
      <c r="G476" s="243">
        <f t="array" ref="G476">IF(OR($A476=NERC,WEEKDAY($A476,2)&gt;5),Inputs!$G$23,IF(AND($B476&gt;6,$B476&lt;23),Inputs!$E$23,Inputs!$G$23))</f>
        <v>0.33640990384615388</v>
      </c>
      <c r="H476" s="243">
        <f t="array" ref="H476">IF(OR($A476=NERC,WEEKDAY($A476,2)&gt;5),Inputs!$G$25,IF(AND($B476&gt;6,$B476&lt;23),Inputs!$E$25,Inputs!$G$25))</f>
        <v>3.7468266586538461</v>
      </c>
      <c r="I476" s="243">
        <f>Inputs!$B$27</f>
        <v>5.3100000000000001E-2</v>
      </c>
      <c r="J476" s="243">
        <f>Inputs!$B$29</f>
        <v>6.6799999999999998E-2</v>
      </c>
      <c r="K476" s="243">
        <f>Inputs!$B$31</f>
        <v>4.5600000000000002E-2</v>
      </c>
      <c r="L476" s="243">
        <f t="array" ref="L476">IF(OR($A476=NERC,WEEKDAY($A476,2)&gt;5),Inputs!$G$33,IF(AND($B476&gt;6,$B476&lt;23),Inputs!$E$33,Inputs!$G$33))</f>
        <v>2.5890384615384616E-3</v>
      </c>
      <c r="M476" s="246">
        <f t="shared" si="49"/>
        <v>259.52682451923079</v>
      </c>
      <c r="N476" s="249">
        <f t="shared" si="50"/>
        <v>0</v>
      </c>
    </row>
    <row r="477" spans="1:14" x14ac:dyDescent="0.25">
      <c r="A477" s="19">
        <f t="shared" ref="A477:A540" si="52">A453+1</f>
        <v>41628</v>
      </c>
      <c r="B477" s="7">
        <f t="shared" ref="B477:B492" si="53">B453</f>
        <v>18</v>
      </c>
      <c r="C477" s="237">
        <f>'Energy Summary'!E477</f>
        <v>0</v>
      </c>
      <c r="D477" s="10">
        <f>250</f>
        <v>250</v>
      </c>
      <c r="E477" s="243">
        <f>MISORates!N477</f>
        <v>39.617746859685319</v>
      </c>
      <c r="F477" s="243">
        <f t="array" ref="F477">IF(OR(A477=NERC,WEEKDAY(A477,2)&gt;5),Inputs!$G$21,IF(AND(B477&gt;6,B477&lt;23),Inputs!$E$21,Inputs!$G$21))</f>
        <v>0.51208665865384617</v>
      </c>
      <c r="G477" s="243">
        <f t="array" ref="G477">IF(OR($A477=NERC,WEEKDAY($A477,2)&gt;5),Inputs!$G$23,IF(AND($B477&gt;6,$B477&lt;23),Inputs!$E$23,Inputs!$G$23))</f>
        <v>0.33640990384615388</v>
      </c>
      <c r="H477" s="243">
        <f t="array" ref="H477">IF(OR($A477=NERC,WEEKDAY($A477,2)&gt;5),Inputs!$G$25,IF(AND($B477&gt;6,$B477&lt;23),Inputs!$E$25,Inputs!$G$25))</f>
        <v>3.7468266586538461</v>
      </c>
      <c r="I477" s="243">
        <f>Inputs!$B$27</f>
        <v>5.3100000000000001E-2</v>
      </c>
      <c r="J477" s="243">
        <f>Inputs!$B$29</f>
        <v>6.6799999999999998E-2</v>
      </c>
      <c r="K477" s="243">
        <f>Inputs!$B$31</f>
        <v>4.5600000000000002E-2</v>
      </c>
      <c r="L477" s="243">
        <f t="array" ref="L477">IF(OR($A477=NERC,WEEKDAY($A477,2)&gt;5),Inputs!$G$33,IF(AND($B477&gt;6,$B477&lt;23),Inputs!$E$33,Inputs!$G$33))</f>
        <v>2.5890384615384616E-3</v>
      </c>
      <c r="M477" s="246">
        <f t="shared" si="49"/>
        <v>259.52682451923079</v>
      </c>
      <c r="N477" s="249">
        <f t="shared" si="50"/>
        <v>0</v>
      </c>
    </row>
    <row r="478" spans="1:14" x14ac:dyDescent="0.25">
      <c r="A478" s="19">
        <f t="shared" si="52"/>
        <v>41628</v>
      </c>
      <c r="B478" s="7">
        <f t="shared" si="53"/>
        <v>19</v>
      </c>
      <c r="C478" s="237">
        <f>'Energy Summary'!E478</f>
        <v>0</v>
      </c>
      <c r="D478" s="10">
        <f>250</f>
        <v>250</v>
      </c>
      <c r="E478" s="243">
        <f>MISORates!N478</f>
        <v>42.699176763195396</v>
      </c>
      <c r="F478" s="243">
        <f t="array" ref="F478">IF(OR(A478=NERC,WEEKDAY(A478,2)&gt;5),Inputs!$G$21,IF(AND(B478&gt;6,B478&lt;23),Inputs!$E$21,Inputs!$G$21))</f>
        <v>0.51208665865384617</v>
      </c>
      <c r="G478" s="243">
        <f t="array" ref="G478">IF(OR($A478=NERC,WEEKDAY($A478,2)&gt;5),Inputs!$G$23,IF(AND($B478&gt;6,$B478&lt;23),Inputs!$E$23,Inputs!$G$23))</f>
        <v>0.33640990384615388</v>
      </c>
      <c r="H478" s="243">
        <f t="array" ref="H478">IF(OR($A478=NERC,WEEKDAY($A478,2)&gt;5),Inputs!$G$25,IF(AND($B478&gt;6,$B478&lt;23),Inputs!$E$25,Inputs!$G$25))</f>
        <v>3.7468266586538461</v>
      </c>
      <c r="I478" s="243">
        <f>Inputs!$B$27</f>
        <v>5.3100000000000001E-2</v>
      </c>
      <c r="J478" s="243">
        <f>Inputs!$B$29</f>
        <v>6.6799999999999998E-2</v>
      </c>
      <c r="K478" s="243">
        <f>Inputs!$B$31</f>
        <v>4.5600000000000002E-2</v>
      </c>
      <c r="L478" s="243">
        <f t="array" ref="L478">IF(OR($A478=NERC,WEEKDAY($A478,2)&gt;5),Inputs!$G$33,IF(AND($B478&gt;6,$B478&lt;23),Inputs!$E$33,Inputs!$G$33))</f>
        <v>2.5890384615384616E-3</v>
      </c>
      <c r="M478" s="246">
        <f t="shared" si="49"/>
        <v>259.52682451923079</v>
      </c>
      <c r="N478" s="249">
        <f t="shared" si="50"/>
        <v>0</v>
      </c>
    </row>
    <row r="479" spans="1:14" x14ac:dyDescent="0.25">
      <c r="A479" s="19">
        <f t="shared" si="52"/>
        <v>41628</v>
      </c>
      <c r="B479" s="7">
        <f t="shared" si="53"/>
        <v>20</v>
      </c>
      <c r="C479" s="237">
        <f>'Energy Summary'!E479</f>
        <v>0</v>
      </c>
      <c r="D479" s="10">
        <f>250</f>
        <v>250</v>
      </c>
      <c r="E479" s="243">
        <f>MISORates!N479</f>
        <v>43.566593772717248</v>
      </c>
      <c r="F479" s="243">
        <f t="array" ref="F479">IF(OR(A479=NERC,WEEKDAY(A479,2)&gt;5),Inputs!$G$21,IF(AND(B479&gt;6,B479&lt;23),Inputs!$E$21,Inputs!$G$21))</f>
        <v>0.51208665865384617</v>
      </c>
      <c r="G479" s="243">
        <f t="array" ref="G479">IF(OR($A479=NERC,WEEKDAY($A479,2)&gt;5),Inputs!$G$23,IF(AND($B479&gt;6,$B479&lt;23),Inputs!$E$23,Inputs!$G$23))</f>
        <v>0.33640990384615388</v>
      </c>
      <c r="H479" s="243">
        <f t="array" ref="H479">IF(OR($A479=NERC,WEEKDAY($A479,2)&gt;5),Inputs!$G$25,IF(AND($B479&gt;6,$B479&lt;23),Inputs!$E$25,Inputs!$G$25))</f>
        <v>3.7468266586538461</v>
      </c>
      <c r="I479" s="243">
        <f>Inputs!$B$27</f>
        <v>5.3100000000000001E-2</v>
      </c>
      <c r="J479" s="243">
        <f>Inputs!$B$29</f>
        <v>6.6799999999999998E-2</v>
      </c>
      <c r="K479" s="243">
        <f>Inputs!$B$31</f>
        <v>4.5600000000000002E-2</v>
      </c>
      <c r="L479" s="243">
        <f t="array" ref="L479">IF(OR($A479=NERC,WEEKDAY($A479,2)&gt;5),Inputs!$G$33,IF(AND($B479&gt;6,$B479&lt;23),Inputs!$E$33,Inputs!$G$33))</f>
        <v>2.5890384615384616E-3</v>
      </c>
      <c r="M479" s="246">
        <f t="shared" si="49"/>
        <v>259.52682451923079</v>
      </c>
      <c r="N479" s="249">
        <f t="shared" si="50"/>
        <v>0</v>
      </c>
    </row>
    <row r="480" spans="1:14" x14ac:dyDescent="0.25">
      <c r="A480" s="19">
        <f t="shared" si="52"/>
        <v>41628</v>
      </c>
      <c r="B480" s="7">
        <f t="shared" si="53"/>
        <v>21</v>
      </c>
      <c r="C480" s="237">
        <f>'Energy Summary'!E480</f>
        <v>0</v>
      </c>
      <c r="D480" s="10">
        <f>250</f>
        <v>250</v>
      </c>
      <c r="E480" s="243">
        <f>MISORates!N480</f>
        <v>35.018220360613896</v>
      </c>
      <c r="F480" s="243">
        <f t="array" ref="F480">IF(OR(A480=NERC,WEEKDAY(A480,2)&gt;5),Inputs!$G$21,IF(AND(B480&gt;6,B480&lt;23),Inputs!$E$21,Inputs!$G$21))</f>
        <v>0.51208665865384617</v>
      </c>
      <c r="G480" s="243">
        <f t="array" ref="G480">IF(OR($A480=NERC,WEEKDAY($A480,2)&gt;5),Inputs!$G$23,IF(AND($B480&gt;6,$B480&lt;23),Inputs!$E$23,Inputs!$G$23))</f>
        <v>0.33640990384615388</v>
      </c>
      <c r="H480" s="243">
        <f t="array" ref="H480">IF(OR($A480=NERC,WEEKDAY($A480,2)&gt;5),Inputs!$G$25,IF(AND($B480&gt;6,$B480&lt;23),Inputs!$E$25,Inputs!$G$25))</f>
        <v>3.7468266586538461</v>
      </c>
      <c r="I480" s="243">
        <f>Inputs!$B$27</f>
        <v>5.3100000000000001E-2</v>
      </c>
      <c r="J480" s="243">
        <f>Inputs!$B$29</f>
        <v>6.6799999999999998E-2</v>
      </c>
      <c r="K480" s="243">
        <f>Inputs!$B$31</f>
        <v>4.5600000000000002E-2</v>
      </c>
      <c r="L480" s="243">
        <f t="array" ref="L480">IF(OR($A480=NERC,WEEKDAY($A480,2)&gt;5),Inputs!$G$33,IF(AND($B480&gt;6,$B480&lt;23),Inputs!$E$33,Inputs!$G$33))</f>
        <v>2.5890384615384616E-3</v>
      </c>
      <c r="M480" s="246">
        <f t="shared" si="49"/>
        <v>259.52682451923079</v>
      </c>
      <c r="N480" s="249">
        <f t="shared" si="50"/>
        <v>0</v>
      </c>
    </row>
    <row r="481" spans="1:14" x14ac:dyDescent="0.25">
      <c r="A481" s="19">
        <f t="shared" si="52"/>
        <v>41628</v>
      </c>
      <c r="B481" s="7">
        <f t="shared" si="53"/>
        <v>22</v>
      </c>
      <c r="C481" s="237">
        <f>'Energy Summary'!E481</f>
        <v>0</v>
      </c>
      <c r="D481" s="10">
        <f>250</f>
        <v>250</v>
      </c>
      <c r="E481" s="243">
        <f>MISORates!N481</f>
        <v>32.277699401302428</v>
      </c>
      <c r="F481" s="243">
        <f t="array" ref="F481">IF(OR(A481=NERC,WEEKDAY(A481,2)&gt;5),Inputs!$G$21,IF(AND(B481&gt;6,B481&lt;23),Inputs!$E$21,Inputs!$G$21))</f>
        <v>0.51208665865384617</v>
      </c>
      <c r="G481" s="243">
        <f t="array" ref="G481">IF(OR($A481=NERC,WEEKDAY($A481,2)&gt;5),Inputs!$G$23,IF(AND($B481&gt;6,$B481&lt;23),Inputs!$E$23,Inputs!$G$23))</f>
        <v>0.33640990384615388</v>
      </c>
      <c r="H481" s="243">
        <f t="array" ref="H481">IF(OR($A481=NERC,WEEKDAY($A481,2)&gt;5),Inputs!$G$25,IF(AND($B481&gt;6,$B481&lt;23),Inputs!$E$25,Inputs!$G$25))</f>
        <v>3.7468266586538461</v>
      </c>
      <c r="I481" s="243">
        <f>Inputs!$B$27</f>
        <v>5.3100000000000001E-2</v>
      </c>
      <c r="J481" s="243">
        <f>Inputs!$B$29</f>
        <v>6.6799999999999998E-2</v>
      </c>
      <c r="K481" s="243">
        <f>Inputs!$B$31</f>
        <v>4.5600000000000002E-2</v>
      </c>
      <c r="L481" s="243">
        <f t="array" ref="L481">IF(OR($A481=NERC,WEEKDAY($A481,2)&gt;5),Inputs!$G$33,IF(AND($B481&gt;6,$B481&lt;23),Inputs!$E$33,Inputs!$G$33))</f>
        <v>2.5890384615384616E-3</v>
      </c>
      <c r="M481" s="246">
        <f t="shared" si="49"/>
        <v>257.11239570710399</v>
      </c>
      <c r="N481" s="249">
        <f t="shared" si="50"/>
        <v>0</v>
      </c>
    </row>
    <row r="482" spans="1:14" x14ac:dyDescent="0.25">
      <c r="A482" s="19">
        <f t="shared" si="52"/>
        <v>41628</v>
      </c>
      <c r="B482" s="7">
        <f t="shared" si="53"/>
        <v>23</v>
      </c>
      <c r="C482" s="237">
        <f>'Energy Summary'!E482</f>
        <v>0</v>
      </c>
      <c r="D482" s="10">
        <f>250</f>
        <v>250</v>
      </c>
      <c r="E482" s="243">
        <f>MISORates!N482</f>
        <v>33.616028005634227</v>
      </c>
      <c r="F482" s="243">
        <f t="array" ref="F482">IF(OR(A482=NERC,WEEKDAY(A482,2)&gt;5),Inputs!$G$21,IF(AND(B482&gt;6,B482&lt;23),Inputs!$E$21,Inputs!$G$21))</f>
        <v>0.24318270547945203</v>
      </c>
      <c r="G482" s="243">
        <f t="array" ref="G482">IF(OR($A482=NERC,WEEKDAY($A482,2)&gt;5),Inputs!$G$23,IF(AND($B482&gt;6,$B482&lt;23),Inputs!$E$23,Inputs!$G$23))</f>
        <v>0.15975630136986302</v>
      </c>
      <c r="H482" s="243">
        <f t="array" ref="H482">IF(OR($A482=NERC,WEEKDAY($A482,2)&gt;5),Inputs!$G$25,IF(AND($B482&gt;6,$B482&lt;23),Inputs!$E$25,Inputs!$G$25))</f>
        <v>1.7793149429223745</v>
      </c>
      <c r="I482" s="243">
        <f>Inputs!$B$27</f>
        <v>5.3100000000000001E-2</v>
      </c>
      <c r="J482" s="243">
        <f>Inputs!$B$29</f>
        <v>6.6799999999999998E-2</v>
      </c>
      <c r="K482" s="243">
        <f>Inputs!$B$31</f>
        <v>4.5600000000000002E-2</v>
      </c>
      <c r="L482" s="243">
        <f t="array" ref="L482">IF(OR($A482=NERC,WEEKDAY($A482,2)&gt;5),Inputs!$G$33,IF(AND($B482&gt;6,$B482&lt;23),Inputs!$E$33,Inputs!$G$33))</f>
        <v>1.2294977168949772E-3</v>
      </c>
      <c r="M482" s="246">
        <f t="shared" si="49"/>
        <v>254.69796689497716</v>
      </c>
      <c r="N482" s="249">
        <f t="shared" si="50"/>
        <v>0</v>
      </c>
    </row>
    <row r="483" spans="1:14" x14ac:dyDescent="0.25">
      <c r="A483" s="238">
        <f t="shared" si="52"/>
        <v>41628</v>
      </c>
      <c r="B483" s="239">
        <f t="shared" si="53"/>
        <v>24</v>
      </c>
      <c r="C483" s="237">
        <f>'Energy Summary'!E483</f>
        <v>0</v>
      </c>
      <c r="D483" s="10">
        <f>250</f>
        <v>250</v>
      </c>
      <c r="E483" s="243">
        <f>MISORates!N483</f>
        <v>31.880213821370784</v>
      </c>
      <c r="F483" s="243">
        <f t="array" ref="F483">IF(OR(A483=NERC,WEEKDAY(A483,2)&gt;5),Inputs!$G$21,IF(AND(B483&gt;6,B483&lt;23),Inputs!$E$21,Inputs!$G$21))</f>
        <v>0.24318270547945203</v>
      </c>
      <c r="G483" s="243">
        <f t="array" ref="G483">IF(OR($A483=NERC,WEEKDAY($A483,2)&gt;5),Inputs!$G$23,IF(AND($B483&gt;6,$B483&lt;23),Inputs!$E$23,Inputs!$G$23))</f>
        <v>0.15975630136986302</v>
      </c>
      <c r="H483" s="243">
        <f t="array" ref="H483">IF(OR($A483=NERC,WEEKDAY($A483,2)&gt;5),Inputs!$G$25,IF(AND($B483&gt;6,$B483&lt;23),Inputs!$E$25,Inputs!$G$25))</f>
        <v>1.7793149429223745</v>
      </c>
      <c r="I483" s="243">
        <f>Inputs!$B$27</f>
        <v>5.3100000000000001E-2</v>
      </c>
      <c r="J483" s="243">
        <f>Inputs!$B$29</f>
        <v>6.6799999999999998E-2</v>
      </c>
      <c r="K483" s="243">
        <f>Inputs!$B$31</f>
        <v>4.5600000000000002E-2</v>
      </c>
      <c r="L483" s="243">
        <f t="array" ref="L483">IF(OR($A483=NERC,WEEKDAY($A483,2)&gt;5),Inputs!$G$33,IF(AND($B483&gt;6,$B483&lt;23),Inputs!$E$33,Inputs!$G$33))</f>
        <v>1.2294977168949772E-3</v>
      </c>
      <c r="M483" s="246">
        <f t="shared" si="49"/>
        <v>254.69796689497716</v>
      </c>
      <c r="N483" s="250">
        <f t="shared" si="50"/>
        <v>0</v>
      </c>
    </row>
    <row r="484" spans="1:14" x14ac:dyDescent="0.25">
      <c r="A484" s="19">
        <f t="shared" si="52"/>
        <v>41629</v>
      </c>
      <c r="B484" s="7">
        <f t="shared" si="53"/>
        <v>1</v>
      </c>
      <c r="C484" s="237">
        <f>'Energy Summary'!E484</f>
        <v>0</v>
      </c>
      <c r="D484" s="10">
        <f>250</f>
        <v>250</v>
      </c>
      <c r="E484" s="243">
        <f>MISORates!N484</f>
        <v>27.557234836537692</v>
      </c>
      <c r="F484" s="243">
        <f t="array" ref="F484">IF(OR(A484=NERC,WEEKDAY(A484,2)&gt;5),Inputs!$G$21,IF(AND(B484&gt;6,B484&lt;23),Inputs!$E$21,Inputs!$G$21))</f>
        <v>0.24318270547945203</v>
      </c>
      <c r="G484" s="243">
        <f t="array" ref="G484">IF(OR($A484=NERC,WEEKDAY($A484,2)&gt;5),Inputs!$G$23,IF(AND($B484&gt;6,$B484&lt;23),Inputs!$E$23,Inputs!$G$23))</f>
        <v>0.15975630136986302</v>
      </c>
      <c r="H484" s="243">
        <f t="array" ref="H484">IF(OR($A484=NERC,WEEKDAY($A484,2)&gt;5),Inputs!$G$25,IF(AND($B484&gt;6,$B484&lt;23),Inputs!$E$25,Inputs!$G$25))</f>
        <v>1.7793149429223745</v>
      </c>
      <c r="I484" s="243">
        <f>Inputs!$B$27</f>
        <v>5.3100000000000001E-2</v>
      </c>
      <c r="J484" s="243">
        <f>Inputs!$B$29</f>
        <v>6.6799999999999998E-2</v>
      </c>
      <c r="K484" s="243">
        <f>Inputs!$B$31</f>
        <v>4.5600000000000002E-2</v>
      </c>
      <c r="L484" s="243">
        <f t="array" ref="L484">IF(OR($A484=NERC,WEEKDAY($A484,2)&gt;5),Inputs!$G$33,IF(AND($B484&gt;6,$B484&lt;23),Inputs!$E$33,Inputs!$G$33))</f>
        <v>1.2294977168949772E-3</v>
      </c>
      <c r="M484" s="246">
        <f t="shared" si="49"/>
        <v>254.69796689497716</v>
      </c>
      <c r="N484" s="249">
        <f t="shared" si="50"/>
        <v>0</v>
      </c>
    </row>
    <row r="485" spans="1:14" x14ac:dyDescent="0.25">
      <c r="A485" s="19">
        <f t="shared" si="52"/>
        <v>41629</v>
      </c>
      <c r="B485" s="7">
        <f t="shared" si="53"/>
        <v>2</v>
      </c>
      <c r="C485" s="237">
        <f>'Energy Summary'!E485</f>
        <v>0</v>
      </c>
      <c r="D485" s="10">
        <f>250</f>
        <v>250</v>
      </c>
      <c r="E485" s="243">
        <f>MISORates!N485</f>
        <v>27.616553842086365</v>
      </c>
      <c r="F485" s="243">
        <f t="array" ref="F485">IF(OR(A485=NERC,WEEKDAY(A485,2)&gt;5),Inputs!$G$21,IF(AND(B485&gt;6,B485&lt;23),Inputs!$E$21,Inputs!$G$21))</f>
        <v>0.24318270547945203</v>
      </c>
      <c r="G485" s="243">
        <f t="array" ref="G485">IF(OR($A485=NERC,WEEKDAY($A485,2)&gt;5),Inputs!$G$23,IF(AND($B485&gt;6,$B485&lt;23),Inputs!$E$23,Inputs!$G$23))</f>
        <v>0.15975630136986302</v>
      </c>
      <c r="H485" s="243">
        <f t="array" ref="H485">IF(OR($A485=NERC,WEEKDAY($A485,2)&gt;5),Inputs!$G$25,IF(AND($B485&gt;6,$B485&lt;23),Inputs!$E$25,Inputs!$G$25))</f>
        <v>1.7793149429223745</v>
      </c>
      <c r="I485" s="243">
        <f>Inputs!$B$27</f>
        <v>5.3100000000000001E-2</v>
      </c>
      <c r="J485" s="243">
        <f>Inputs!$B$29</f>
        <v>6.6799999999999998E-2</v>
      </c>
      <c r="K485" s="243">
        <f>Inputs!$B$31</f>
        <v>4.5600000000000002E-2</v>
      </c>
      <c r="L485" s="243">
        <f t="array" ref="L485">IF(OR($A485=NERC,WEEKDAY($A485,2)&gt;5),Inputs!$G$33,IF(AND($B485&gt;6,$B485&lt;23),Inputs!$E$33,Inputs!$G$33))</f>
        <v>1.2294977168949772E-3</v>
      </c>
      <c r="M485" s="246">
        <f t="shared" si="49"/>
        <v>254.69796689497716</v>
      </c>
      <c r="N485" s="249">
        <f t="shared" si="50"/>
        <v>0</v>
      </c>
    </row>
    <row r="486" spans="1:14" x14ac:dyDescent="0.25">
      <c r="A486" s="19">
        <f t="shared" si="52"/>
        <v>41629</v>
      </c>
      <c r="B486" s="7">
        <f t="shared" si="53"/>
        <v>3</v>
      </c>
      <c r="C486" s="237">
        <f>'Energy Summary'!E486</f>
        <v>0</v>
      </c>
      <c r="D486" s="10">
        <f>250</f>
        <v>250</v>
      </c>
      <c r="E486" s="243">
        <f>MISORates!N486</f>
        <v>26.710833887325141</v>
      </c>
      <c r="F486" s="243">
        <f t="array" ref="F486">IF(OR(A486=NERC,WEEKDAY(A486,2)&gt;5),Inputs!$G$21,IF(AND(B486&gt;6,B486&lt;23),Inputs!$E$21,Inputs!$G$21))</f>
        <v>0.24318270547945203</v>
      </c>
      <c r="G486" s="243">
        <f t="array" ref="G486">IF(OR($A486=NERC,WEEKDAY($A486,2)&gt;5),Inputs!$G$23,IF(AND($B486&gt;6,$B486&lt;23),Inputs!$E$23,Inputs!$G$23))</f>
        <v>0.15975630136986302</v>
      </c>
      <c r="H486" s="243">
        <f t="array" ref="H486">IF(OR($A486=NERC,WEEKDAY($A486,2)&gt;5),Inputs!$G$25,IF(AND($B486&gt;6,$B486&lt;23),Inputs!$E$25,Inputs!$G$25))</f>
        <v>1.7793149429223745</v>
      </c>
      <c r="I486" s="243">
        <f>Inputs!$B$27</f>
        <v>5.3100000000000001E-2</v>
      </c>
      <c r="J486" s="243">
        <f>Inputs!$B$29</f>
        <v>6.6799999999999998E-2</v>
      </c>
      <c r="K486" s="243">
        <f>Inputs!$B$31</f>
        <v>4.5600000000000002E-2</v>
      </c>
      <c r="L486" s="243">
        <f t="array" ref="L486">IF(OR($A486=NERC,WEEKDAY($A486,2)&gt;5),Inputs!$G$33,IF(AND($B486&gt;6,$B486&lt;23),Inputs!$E$33,Inputs!$G$33))</f>
        <v>1.2294977168949772E-3</v>
      </c>
      <c r="M486" s="246">
        <f t="shared" si="49"/>
        <v>254.69796689497716</v>
      </c>
      <c r="N486" s="249">
        <f t="shared" si="50"/>
        <v>0</v>
      </c>
    </row>
    <row r="487" spans="1:14" x14ac:dyDescent="0.25">
      <c r="A487" s="19">
        <f t="shared" si="52"/>
        <v>41629</v>
      </c>
      <c r="B487" s="7">
        <f t="shared" si="53"/>
        <v>4</v>
      </c>
      <c r="C487" s="237">
        <f>'Energy Summary'!E487</f>
        <v>0</v>
      </c>
      <c r="D487" s="10">
        <f>250</f>
        <v>250</v>
      </c>
      <c r="E487" s="243">
        <f>MISORates!N487</f>
        <v>26.415144975238178</v>
      </c>
      <c r="F487" s="243">
        <f t="array" ref="F487">IF(OR(A487=NERC,WEEKDAY(A487,2)&gt;5),Inputs!$G$21,IF(AND(B487&gt;6,B487&lt;23),Inputs!$E$21,Inputs!$G$21))</f>
        <v>0.24318270547945203</v>
      </c>
      <c r="G487" s="243">
        <f t="array" ref="G487">IF(OR($A487=NERC,WEEKDAY($A487,2)&gt;5),Inputs!$G$23,IF(AND($B487&gt;6,$B487&lt;23),Inputs!$E$23,Inputs!$G$23))</f>
        <v>0.15975630136986302</v>
      </c>
      <c r="H487" s="243">
        <f t="array" ref="H487">IF(OR($A487=NERC,WEEKDAY($A487,2)&gt;5),Inputs!$G$25,IF(AND($B487&gt;6,$B487&lt;23),Inputs!$E$25,Inputs!$G$25))</f>
        <v>1.7793149429223745</v>
      </c>
      <c r="I487" s="243">
        <f>Inputs!$B$27</f>
        <v>5.3100000000000001E-2</v>
      </c>
      <c r="J487" s="243">
        <f>Inputs!$B$29</f>
        <v>6.6799999999999998E-2</v>
      </c>
      <c r="K487" s="243">
        <f>Inputs!$B$31</f>
        <v>4.5600000000000002E-2</v>
      </c>
      <c r="L487" s="243">
        <f t="array" ref="L487">IF(OR($A487=NERC,WEEKDAY($A487,2)&gt;5),Inputs!$G$33,IF(AND($B487&gt;6,$B487&lt;23),Inputs!$E$33,Inputs!$G$33))</f>
        <v>1.2294977168949772E-3</v>
      </c>
      <c r="M487" s="246">
        <f t="shared" si="49"/>
        <v>254.69796689497716</v>
      </c>
      <c r="N487" s="249">
        <f t="shared" si="50"/>
        <v>0</v>
      </c>
    </row>
    <row r="488" spans="1:14" x14ac:dyDescent="0.25">
      <c r="A488" s="19">
        <f t="shared" si="52"/>
        <v>41629</v>
      </c>
      <c r="B488" s="7">
        <f t="shared" si="53"/>
        <v>5</v>
      </c>
      <c r="C488" s="237">
        <f>'Energy Summary'!E488</f>
        <v>0</v>
      </c>
      <c r="D488" s="10">
        <f>250</f>
        <v>250</v>
      </c>
      <c r="E488" s="243">
        <f>MISORates!N488</f>
        <v>25.891236081876411</v>
      </c>
      <c r="F488" s="243">
        <f t="array" ref="F488">IF(OR(A488=NERC,WEEKDAY(A488,2)&gt;5),Inputs!$G$21,IF(AND(B488&gt;6,B488&lt;23),Inputs!$E$21,Inputs!$G$21))</f>
        <v>0.24318270547945203</v>
      </c>
      <c r="G488" s="243">
        <f t="array" ref="G488">IF(OR($A488=NERC,WEEKDAY($A488,2)&gt;5),Inputs!$G$23,IF(AND($B488&gt;6,$B488&lt;23),Inputs!$E$23,Inputs!$G$23))</f>
        <v>0.15975630136986302</v>
      </c>
      <c r="H488" s="243">
        <f t="array" ref="H488">IF(OR($A488=NERC,WEEKDAY($A488,2)&gt;5),Inputs!$G$25,IF(AND($B488&gt;6,$B488&lt;23),Inputs!$E$25,Inputs!$G$25))</f>
        <v>1.7793149429223745</v>
      </c>
      <c r="I488" s="243">
        <f>Inputs!$B$27</f>
        <v>5.3100000000000001E-2</v>
      </c>
      <c r="J488" s="243">
        <f>Inputs!$B$29</f>
        <v>6.6799999999999998E-2</v>
      </c>
      <c r="K488" s="243">
        <f>Inputs!$B$31</f>
        <v>4.5600000000000002E-2</v>
      </c>
      <c r="L488" s="243">
        <f t="array" ref="L488">IF(OR($A488=NERC,WEEKDAY($A488,2)&gt;5),Inputs!$G$33,IF(AND($B488&gt;6,$B488&lt;23),Inputs!$E$33,Inputs!$G$33))</f>
        <v>1.2294977168949772E-3</v>
      </c>
      <c r="M488" s="246">
        <f t="shared" si="49"/>
        <v>254.69796689497716</v>
      </c>
      <c r="N488" s="249">
        <f t="shared" si="50"/>
        <v>0</v>
      </c>
    </row>
    <row r="489" spans="1:14" x14ac:dyDescent="0.25">
      <c r="A489" s="19">
        <f t="shared" si="52"/>
        <v>41629</v>
      </c>
      <c r="B489" s="7">
        <f t="shared" si="53"/>
        <v>6</v>
      </c>
      <c r="C489" s="237">
        <f>'Energy Summary'!E489</f>
        <v>0</v>
      </c>
      <c r="D489" s="10">
        <f>250</f>
        <v>250</v>
      </c>
      <c r="E489" s="243">
        <f>MISORates!N489</f>
        <v>26.217157733193044</v>
      </c>
      <c r="F489" s="243">
        <f t="array" ref="F489">IF(OR(A489=NERC,WEEKDAY(A489,2)&gt;5),Inputs!$G$21,IF(AND(B489&gt;6,B489&lt;23),Inputs!$E$21,Inputs!$G$21))</f>
        <v>0.24318270547945203</v>
      </c>
      <c r="G489" s="243">
        <f t="array" ref="G489">IF(OR($A489=NERC,WEEKDAY($A489,2)&gt;5),Inputs!$G$23,IF(AND($B489&gt;6,$B489&lt;23),Inputs!$E$23,Inputs!$G$23))</f>
        <v>0.15975630136986302</v>
      </c>
      <c r="H489" s="243">
        <f t="array" ref="H489">IF(OR($A489=NERC,WEEKDAY($A489,2)&gt;5),Inputs!$G$25,IF(AND($B489&gt;6,$B489&lt;23),Inputs!$E$25,Inputs!$G$25))</f>
        <v>1.7793149429223745</v>
      </c>
      <c r="I489" s="243">
        <f>Inputs!$B$27</f>
        <v>5.3100000000000001E-2</v>
      </c>
      <c r="J489" s="243">
        <f>Inputs!$B$29</f>
        <v>6.6799999999999998E-2</v>
      </c>
      <c r="K489" s="243">
        <f>Inputs!$B$31</f>
        <v>4.5600000000000002E-2</v>
      </c>
      <c r="L489" s="243">
        <f t="array" ref="L489">IF(OR($A489=NERC,WEEKDAY($A489,2)&gt;5),Inputs!$G$33,IF(AND($B489&gt;6,$B489&lt;23),Inputs!$E$33,Inputs!$G$33))</f>
        <v>1.2294977168949772E-3</v>
      </c>
      <c r="M489" s="246">
        <f t="shared" si="49"/>
        <v>254.69796689497716</v>
      </c>
      <c r="N489" s="249">
        <f t="shared" si="50"/>
        <v>0</v>
      </c>
    </row>
    <row r="490" spans="1:14" x14ac:dyDescent="0.25">
      <c r="A490" s="19">
        <f t="shared" si="52"/>
        <v>41629</v>
      </c>
      <c r="B490" s="7">
        <f t="shared" si="53"/>
        <v>7</v>
      </c>
      <c r="C490" s="237">
        <f>'Energy Summary'!E490</f>
        <v>0</v>
      </c>
      <c r="D490" s="10">
        <f>250</f>
        <v>250</v>
      </c>
      <c r="E490" s="243">
        <f>MISORates!N490</f>
        <v>27.418843558818939</v>
      </c>
      <c r="F490" s="243">
        <f t="array" ref="F490">IF(OR(A490=NERC,WEEKDAY(A490,2)&gt;5),Inputs!$G$21,IF(AND(B490&gt;6,B490&lt;23),Inputs!$E$21,Inputs!$G$21))</f>
        <v>0.24318270547945203</v>
      </c>
      <c r="G490" s="243">
        <f t="array" ref="G490">IF(OR($A490=NERC,WEEKDAY($A490,2)&gt;5),Inputs!$G$23,IF(AND($B490&gt;6,$B490&lt;23),Inputs!$E$23,Inputs!$G$23))</f>
        <v>0.15975630136986302</v>
      </c>
      <c r="H490" s="243">
        <f t="array" ref="H490">IF(OR($A490=NERC,WEEKDAY($A490,2)&gt;5),Inputs!$G$25,IF(AND($B490&gt;6,$B490&lt;23),Inputs!$E$25,Inputs!$G$25))</f>
        <v>1.7793149429223745</v>
      </c>
      <c r="I490" s="243">
        <f>Inputs!$B$27</f>
        <v>5.3100000000000001E-2</v>
      </c>
      <c r="J490" s="243">
        <f>Inputs!$B$29</f>
        <v>6.6799999999999998E-2</v>
      </c>
      <c r="K490" s="243">
        <f>Inputs!$B$31</f>
        <v>4.5600000000000002E-2</v>
      </c>
      <c r="L490" s="243">
        <f t="array" ref="L490">IF(OR($A490=NERC,WEEKDAY($A490,2)&gt;5),Inputs!$G$33,IF(AND($B490&gt;6,$B490&lt;23),Inputs!$E$33,Inputs!$G$33))</f>
        <v>1.2294977168949772E-3</v>
      </c>
      <c r="M490" s="246">
        <f t="shared" si="49"/>
        <v>254.69796689497716</v>
      </c>
      <c r="N490" s="249">
        <f t="shared" si="50"/>
        <v>0</v>
      </c>
    </row>
    <row r="491" spans="1:14" x14ac:dyDescent="0.25">
      <c r="A491" s="19">
        <f t="shared" si="52"/>
        <v>41629</v>
      </c>
      <c r="B491" s="7">
        <f t="shared" si="53"/>
        <v>8</v>
      </c>
      <c r="C491" s="237">
        <f>'Energy Summary'!E491</f>
        <v>0</v>
      </c>
      <c r="D491" s="10">
        <f>250</f>
        <v>250</v>
      </c>
      <c r="E491" s="243">
        <f>MISORates!N491</f>
        <v>27.204163004118254</v>
      </c>
      <c r="F491" s="243">
        <f t="array" ref="F491">IF(OR(A491=NERC,WEEKDAY(A491,2)&gt;5),Inputs!$G$21,IF(AND(B491&gt;6,B491&lt;23),Inputs!$E$21,Inputs!$G$21))</f>
        <v>0.24318270547945203</v>
      </c>
      <c r="G491" s="243">
        <f t="array" ref="G491">IF(OR($A491=NERC,WEEKDAY($A491,2)&gt;5),Inputs!$G$23,IF(AND($B491&gt;6,$B491&lt;23),Inputs!$E$23,Inputs!$G$23))</f>
        <v>0.15975630136986302</v>
      </c>
      <c r="H491" s="243">
        <f t="array" ref="H491">IF(OR($A491=NERC,WEEKDAY($A491,2)&gt;5),Inputs!$G$25,IF(AND($B491&gt;6,$B491&lt;23),Inputs!$E$25,Inputs!$G$25))</f>
        <v>1.7793149429223745</v>
      </c>
      <c r="I491" s="243">
        <f>Inputs!$B$27</f>
        <v>5.3100000000000001E-2</v>
      </c>
      <c r="J491" s="243">
        <f>Inputs!$B$29</f>
        <v>6.6799999999999998E-2</v>
      </c>
      <c r="K491" s="243">
        <f>Inputs!$B$31</f>
        <v>4.5600000000000002E-2</v>
      </c>
      <c r="L491" s="243">
        <f t="array" ref="L491">IF(OR($A491=NERC,WEEKDAY($A491,2)&gt;5),Inputs!$G$33,IF(AND($B491&gt;6,$B491&lt;23),Inputs!$E$33,Inputs!$G$33))</f>
        <v>1.2294977168949772E-3</v>
      </c>
      <c r="M491" s="246">
        <f t="shared" si="49"/>
        <v>254.69796689497716</v>
      </c>
      <c r="N491" s="249">
        <f t="shared" si="50"/>
        <v>0</v>
      </c>
    </row>
    <row r="492" spans="1:14" x14ac:dyDescent="0.25">
      <c r="A492" s="19">
        <f t="shared" si="52"/>
        <v>41629</v>
      </c>
      <c r="B492" s="7">
        <f t="shared" si="53"/>
        <v>9</v>
      </c>
      <c r="C492" s="237">
        <f>'Energy Summary'!E492</f>
        <v>0</v>
      </c>
      <c r="D492" s="10">
        <f>250</f>
        <v>250</v>
      </c>
      <c r="E492" s="243">
        <f>MISORates!N492</f>
        <v>31.009681223880975</v>
      </c>
      <c r="F492" s="243">
        <f t="array" ref="F492">IF(OR(A492=NERC,WEEKDAY(A492,2)&gt;5),Inputs!$G$21,IF(AND(B492&gt;6,B492&lt;23),Inputs!$E$21,Inputs!$G$21))</f>
        <v>0.24318270547945203</v>
      </c>
      <c r="G492" s="243">
        <f t="array" ref="G492">IF(OR($A492=NERC,WEEKDAY($A492,2)&gt;5),Inputs!$G$23,IF(AND($B492&gt;6,$B492&lt;23),Inputs!$E$23,Inputs!$G$23))</f>
        <v>0.15975630136986302</v>
      </c>
      <c r="H492" s="243">
        <f t="array" ref="H492">IF(OR($A492=NERC,WEEKDAY($A492,2)&gt;5),Inputs!$G$25,IF(AND($B492&gt;6,$B492&lt;23),Inputs!$E$25,Inputs!$G$25))</f>
        <v>1.7793149429223745</v>
      </c>
      <c r="I492" s="243">
        <f>Inputs!$B$27</f>
        <v>5.3100000000000001E-2</v>
      </c>
      <c r="J492" s="243">
        <f>Inputs!$B$29</f>
        <v>6.6799999999999998E-2</v>
      </c>
      <c r="K492" s="243">
        <f>Inputs!$B$31</f>
        <v>4.5600000000000002E-2</v>
      </c>
      <c r="L492" s="243">
        <f t="array" ref="L492">IF(OR($A492=NERC,WEEKDAY($A492,2)&gt;5),Inputs!$G$33,IF(AND($B492&gt;6,$B492&lt;23),Inputs!$E$33,Inputs!$G$33))</f>
        <v>1.2294977168949772E-3</v>
      </c>
      <c r="M492" s="246">
        <f t="shared" si="49"/>
        <v>254.69796689497716</v>
      </c>
      <c r="N492" s="249">
        <f t="shared" si="50"/>
        <v>0</v>
      </c>
    </row>
    <row r="493" spans="1:14" x14ac:dyDescent="0.25">
      <c r="A493" s="19">
        <f t="shared" si="52"/>
        <v>41629</v>
      </c>
      <c r="B493" s="7">
        <f t="shared" ref="B493:B508" si="54">B469</f>
        <v>10</v>
      </c>
      <c r="C493" s="237">
        <f>'Energy Summary'!E493</f>
        <v>0</v>
      </c>
      <c r="D493" s="10">
        <f>250</f>
        <v>250</v>
      </c>
      <c r="E493" s="243">
        <f>MISORates!N493</f>
        <v>40.965073682308919</v>
      </c>
      <c r="F493" s="243">
        <f t="array" ref="F493">IF(OR(A493=NERC,WEEKDAY(A493,2)&gt;5),Inputs!$G$21,IF(AND(B493&gt;6,B493&lt;23),Inputs!$E$21,Inputs!$G$21))</f>
        <v>0.24318270547945203</v>
      </c>
      <c r="G493" s="243">
        <f t="array" ref="G493">IF(OR($A493=NERC,WEEKDAY($A493,2)&gt;5),Inputs!$G$23,IF(AND($B493&gt;6,$B493&lt;23),Inputs!$E$23,Inputs!$G$23))</f>
        <v>0.15975630136986302</v>
      </c>
      <c r="H493" s="243">
        <f t="array" ref="H493">IF(OR($A493=NERC,WEEKDAY($A493,2)&gt;5),Inputs!$G$25,IF(AND($B493&gt;6,$B493&lt;23),Inputs!$E$25,Inputs!$G$25))</f>
        <v>1.7793149429223745</v>
      </c>
      <c r="I493" s="243">
        <f>Inputs!$B$27</f>
        <v>5.3100000000000001E-2</v>
      </c>
      <c r="J493" s="243">
        <f>Inputs!$B$29</f>
        <v>6.6799999999999998E-2</v>
      </c>
      <c r="K493" s="243">
        <f>Inputs!$B$31</f>
        <v>4.5600000000000002E-2</v>
      </c>
      <c r="L493" s="243">
        <f t="array" ref="L493">IF(OR($A493=NERC,WEEKDAY($A493,2)&gt;5),Inputs!$G$33,IF(AND($B493&gt;6,$B493&lt;23),Inputs!$E$33,Inputs!$G$33))</f>
        <v>1.2294977168949772E-3</v>
      </c>
      <c r="M493" s="246">
        <f t="shared" si="49"/>
        <v>254.69796689497716</v>
      </c>
      <c r="N493" s="249">
        <f t="shared" si="50"/>
        <v>0</v>
      </c>
    </row>
    <row r="494" spans="1:14" x14ac:dyDescent="0.25">
      <c r="A494" s="19">
        <f t="shared" si="52"/>
        <v>41629</v>
      </c>
      <c r="B494" s="7">
        <f t="shared" si="54"/>
        <v>11</v>
      </c>
      <c r="C494" s="237">
        <f>'Energy Summary'!E494</f>
        <v>0</v>
      </c>
      <c r="D494" s="10">
        <f>250</f>
        <v>250</v>
      </c>
      <c r="E494" s="243">
        <f>MISORates!N494</f>
        <v>40.611973741371983</v>
      </c>
      <c r="F494" s="243">
        <f t="array" ref="F494">IF(OR(A494=NERC,WEEKDAY(A494,2)&gt;5),Inputs!$G$21,IF(AND(B494&gt;6,B494&lt;23),Inputs!$E$21,Inputs!$G$21))</f>
        <v>0.24318270547945203</v>
      </c>
      <c r="G494" s="243">
        <f t="array" ref="G494">IF(OR($A494=NERC,WEEKDAY($A494,2)&gt;5),Inputs!$G$23,IF(AND($B494&gt;6,$B494&lt;23),Inputs!$E$23,Inputs!$G$23))</f>
        <v>0.15975630136986302</v>
      </c>
      <c r="H494" s="243">
        <f t="array" ref="H494">IF(OR($A494=NERC,WEEKDAY($A494,2)&gt;5),Inputs!$G$25,IF(AND($B494&gt;6,$B494&lt;23),Inputs!$E$25,Inputs!$G$25))</f>
        <v>1.7793149429223745</v>
      </c>
      <c r="I494" s="243">
        <f>Inputs!$B$27</f>
        <v>5.3100000000000001E-2</v>
      </c>
      <c r="J494" s="243">
        <f>Inputs!$B$29</f>
        <v>6.6799999999999998E-2</v>
      </c>
      <c r="K494" s="243">
        <f>Inputs!$B$31</f>
        <v>4.5600000000000002E-2</v>
      </c>
      <c r="L494" s="243">
        <f t="array" ref="L494">IF(OR($A494=NERC,WEEKDAY($A494,2)&gt;5),Inputs!$G$33,IF(AND($B494&gt;6,$B494&lt;23),Inputs!$E$33,Inputs!$G$33))</f>
        <v>1.2294977168949772E-3</v>
      </c>
      <c r="M494" s="246">
        <f t="shared" si="49"/>
        <v>254.69796689497716</v>
      </c>
      <c r="N494" s="249">
        <f t="shared" si="50"/>
        <v>0</v>
      </c>
    </row>
    <row r="495" spans="1:14" x14ac:dyDescent="0.25">
      <c r="A495" s="19">
        <f t="shared" si="52"/>
        <v>41629</v>
      </c>
      <c r="B495" s="7">
        <f t="shared" si="54"/>
        <v>12</v>
      </c>
      <c r="C495" s="237">
        <f>'Energy Summary'!E495</f>
        <v>0</v>
      </c>
      <c r="D495" s="10">
        <f>250</f>
        <v>250</v>
      </c>
      <c r="E495" s="243">
        <f>MISORates!N495</f>
        <v>42.324889629908292</v>
      </c>
      <c r="F495" s="243">
        <f t="array" ref="F495">IF(OR(A495=NERC,WEEKDAY(A495,2)&gt;5),Inputs!$G$21,IF(AND(B495&gt;6,B495&lt;23),Inputs!$E$21,Inputs!$G$21))</f>
        <v>0.24318270547945203</v>
      </c>
      <c r="G495" s="243">
        <f t="array" ref="G495">IF(OR($A495=NERC,WEEKDAY($A495,2)&gt;5),Inputs!$G$23,IF(AND($B495&gt;6,$B495&lt;23),Inputs!$E$23,Inputs!$G$23))</f>
        <v>0.15975630136986302</v>
      </c>
      <c r="H495" s="243">
        <f t="array" ref="H495">IF(OR($A495=NERC,WEEKDAY($A495,2)&gt;5),Inputs!$G$25,IF(AND($B495&gt;6,$B495&lt;23),Inputs!$E$25,Inputs!$G$25))</f>
        <v>1.7793149429223745</v>
      </c>
      <c r="I495" s="243">
        <f>Inputs!$B$27</f>
        <v>5.3100000000000001E-2</v>
      </c>
      <c r="J495" s="243">
        <f>Inputs!$B$29</f>
        <v>6.6799999999999998E-2</v>
      </c>
      <c r="K495" s="243">
        <f>Inputs!$B$31</f>
        <v>4.5600000000000002E-2</v>
      </c>
      <c r="L495" s="243">
        <f t="array" ref="L495">IF(OR($A495=NERC,WEEKDAY($A495,2)&gt;5),Inputs!$G$33,IF(AND($B495&gt;6,$B495&lt;23),Inputs!$E$33,Inputs!$G$33))</f>
        <v>1.2294977168949772E-3</v>
      </c>
      <c r="M495" s="246">
        <f t="shared" si="49"/>
        <v>254.69796689497716</v>
      </c>
      <c r="N495" s="249">
        <f t="shared" si="50"/>
        <v>0</v>
      </c>
    </row>
    <row r="496" spans="1:14" x14ac:dyDescent="0.25">
      <c r="A496" s="19">
        <f t="shared" si="52"/>
        <v>41629</v>
      </c>
      <c r="B496" s="7">
        <f t="shared" si="54"/>
        <v>13</v>
      </c>
      <c r="C496" s="237">
        <f>'Energy Summary'!E496</f>
        <v>0</v>
      </c>
      <c r="D496" s="10">
        <f>250</f>
        <v>250</v>
      </c>
      <c r="E496" s="243">
        <f>MISORates!N496</f>
        <v>37.872279094737557</v>
      </c>
      <c r="F496" s="243">
        <f t="array" ref="F496">IF(OR(A496=NERC,WEEKDAY(A496,2)&gt;5),Inputs!$G$21,IF(AND(B496&gt;6,B496&lt;23),Inputs!$E$21,Inputs!$G$21))</f>
        <v>0.24318270547945203</v>
      </c>
      <c r="G496" s="243">
        <f t="array" ref="G496">IF(OR($A496=NERC,WEEKDAY($A496,2)&gt;5),Inputs!$G$23,IF(AND($B496&gt;6,$B496&lt;23),Inputs!$E$23,Inputs!$G$23))</f>
        <v>0.15975630136986302</v>
      </c>
      <c r="H496" s="243">
        <f t="array" ref="H496">IF(OR($A496=NERC,WEEKDAY($A496,2)&gt;5),Inputs!$G$25,IF(AND($B496&gt;6,$B496&lt;23),Inputs!$E$25,Inputs!$G$25))</f>
        <v>1.7793149429223745</v>
      </c>
      <c r="I496" s="243">
        <f>Inputs!$B$27</f>
        <v>5.3100000000000001E-2</v>
      </c>
      <c r="J496" s="243">
        <f>Inputs!$B$29</f>
        <v>6.6799999999999998E-2</v>
      </c>
      <c r="K496" s="243">
        <f>Inputs!$B$31</f>
        <v>4.5600000000000002E-2</v>
      </c>
      <c r="L496" s="243">
        <f t="array" ref="L496">IF(OR($A496=NERC,WEEKDAY($A496,2)&gt;5),Inputs!$G$33,IF(AND($B496&gt;6,$B496&lt;23),Inputs!$E$33,Inputs!$G$33))</f>
        <v>1.2294977168949772E-3</v>
      </c>
      <c r="M496" s="246">
        <f t="shared" si="49"/>
        <v>254.69796689497716</v>
      </c>
      <c r="N496" s="249">
        <f t="shared" si="50"/>
        <v>0</v>
      </c>
    </row>
    <row r="497" spans="1:14" x14ac:dyDescent="0.25">
      <c r="A497" s="19">
        <f t="shared" si="52"/>
        <v>41629</v>
      </c>
      <c r="B497" s="7">
        <f t="shared" si="54"/>
        <v>14</v>
      </c>
      <c r="C497" s="237">
        <f>'Energy Summary'!E497</f>
        <v>0</v>
      </c>
      <c r="D497" s="10">
        <f>250</f>
        <v>250</v>
      </c>
      <c r="E497" s="243">
        <f>MISORates!N497</f>
        <v>34.912628972010047</v>
      </c>
      <c r="F497" s="243">
        <f t="array" ref="F497">IF(OR(A497=NERC,WEEKDAY(A497,2)&gt;5),Inputs!$G$21,IF(AND(B497&gt;6,B497&lt;23),Inputs!$E$21,Inputs!$G$21))</f>
        <v>0.24318270547945203</v>
      </c>
      <c r="G497" s="243">
        <f t="array" ref="G497">IF(OR($A497=NERC,WEEKDAY($A497,2)&gt;5),Inputs!$G$23,IF(AND($B497&gt;6,$B497&lt;23),Inputs!$E$23,Inputs!$G$23))</f>
        <v>0.15975630136986302</v>
      </c>
      <c r="H497" s="243">
        <f t="array" ref="H497">IF(OR($A497=NERC,WEEKDAY($A497,2)&gt;5),Inputs!$G$25,IF(AND($B497&gt;6,$B497&lt;23),Inputs!$E$25,Inputs!$G$25))</f>
        <v>1.7793149429223745</v>
      </c>
      <c r="I497" s="243">
        <f>Inputs!$B$27</f>
        <v>5.3100000000000001E-2</v>
      </c>
      <c r="J497" s="243">
        <f>Inputs!$B$29</f>
        <v>6.6799999999999998E-2</v>
      </c>
      <c r="K497" s="243">
        <f>Inputs!$B$31</f>
        <v>4.5600000000000002E-2</v>
      </c>
      <c r="L497" s="243">
        <f t="array" ref="L497">IF(OR($A497=NERC,WEEKDAY($A497,2)&gt;5),Inputs!$G$33,IF(AND($B497&gt;6,$B497&lt;23),Inputs!$E$33,Inputs!$G$33))</f>
        <v>1.2294977168949772E-3</v>
      </c>
      <c r="M497" s="246">
        <f t="shared" si="49"/>
        <v>254.69796689497716</v>
      </c>
      <c r="N497" s="249">
        <f t="shared" si="50"/>
        <v>0</v>
      </c>
    </row>
    <row r="498" spans="1:14" x14ac:dyDescent="0.25">
      <c r="A498" s="19">
        <f t="shared" si="52"/>
        <v>41629</v>
      </c>
      <c r="B498" s="7">
        <f t="shared" si="54"/>
        <v>15</v>
      </c>
      <c r="C498" s="237">
        <f>'Energy Summary'!E498</f>
        <v>0</v>
      </c>
      <c r="D498" s="10">
        <f>250</f>
        <v>250</v>
      </c>
      <c r="E498" s="243">
        <f>MISORates!N498</f>
        <v>33.31908012441933</v>
      </c>
      <c r="F498" s="243">
        <f t="array" ref="F498">IF(OR(A498=NERC,WEEKDAY(A498,2)&gt;5),Inputs!$G$21,IF(AND(B498&gt;6,B498&lt;23),Inputs!$E$21,Inputs!$G$21))</f>
        <v>0.24318270547945203</v>
      </c>
      <c r="G498" s="243">
        <f t="array" ref="G498">IF(OR($A498=NERC,WEEKDAY($A498,2)&gt;5),Inputs!$G$23,IF(AND($B498&gt;6,$B498&lt;23),Inputs!$E$23,Inputs!$G$23))</f>
        <v>0.15975630136986302</v>
      </c>
      <c r="H498" s="243">
        <f t="array" ref="H498">IF(OR($A498=NERC,WEEKDAY($A498,2)&gt;5),Inputs!$G$25,IF(AND($B498&gt;6,$B498&lt;23),Inputs!$E$25,Inputs!$G$25))</f>
        <v>1.7793149429223745</v>
      </c>
      <c r="I498" s="243">
        <f>Inputs!$B$27</f>
        <v>5.3100000000000001E-2</v>
      </c>
      <c r="J498" s="243">
        <f>Inputs!$B$29</f>
        <v>6.6799999999999998E-2</v>
      </c>
      <c r="K498" s="243">
        <f>Inputs!$B$31</f>
        <v>4.5600000000000002E-2</v>
      </c>
      <c r="L498" s="243">
        <f t="array" ref="L498">IF(OR($A498=NERC,WEEKDAY($A498,2)&gt;5),Inputs!$G$33,IF(AND($B498&gt;6,$B498&lt;23),Inputs!$E$33,Inputs!$G$33))</f>
        <v>1.2294977168949772E-3</v>
      </c>
      <c r="M498" s="246">
        <f t="shared" si="49"/>
        <v>254.69796689497716</v>
      </c>
      <c r="N498" s="249">
        <f t="shared" si="50"/>
        <v>0</v>
      </c>
    </row>
    <row r="499" spans="1:14" x14ac:dyDescent="0.25">
      <c r="A499" s="19">
        <f t="shared" si="52"/>
        <v>41629</v>
      </c>
      <c r="B499" s="7">
        <f t="shared" si="54"/>
        <v>16</v>
      </c>
      <c r="C499" s="237">
        <f>'Energy Summary'!E499</f>
        <v>0</v>
      </c>
      <c r="D499" s="10">
        <f>250</f>
        <v>250</v>
      </c>
      <c r="E499" s="243">
        <f>MISORates!N499</f>
        <v>29.38797335555488</v>
      </c>
      <c r="F499" s="243">
        <f t="array" ref="F499">IF(OR(A499=NERC,WEEKDAY(A499,2)&gt;5),Inputs!$G$21,IF(AND(B499&gt;6,B499&lt;23),Inputs!$E$21,Inputs!$G$21))</f>
        <v>0.24318270547945203</v>
      </c>
      <c r="G499" s="243">
        <f t="array" ref="G499">IF(OR($A499=NERC,WEEKDAY($A499,2)&gt;5),Inputs!$G$23,IF(AND($B499&gt;6,$B499&lt;23),Inputs!$E$23,Inputs!$G$23))</f>
        <v>0.15975630136986302</v>
      </c>
      <c r="H499" s="243">
        <f t="array" ref="H499">IF(OR($A499=NERC,WEEKDAY($A499,2)&gt;5),Inputs!$G$25,IF(AND($B499&gt;6,$B499&lt;23),Inputs!$E$25,Inputs!$G$25))</f>
        <v>1.7793149429223745</v>
      </c>
      <c r="I499" s="243">
        <f>Inputs!$B$27</f>
        <v>5.3100000000000001E-2</v>
      </c>
      <c r="J499" s="243">
        <f>Inputs!$B$29</f>
        <v>6.6799999999999998E-2</v>
      </c>
      <c r="K499" s="243">
        <f>Inputs!$B$31</f>
        <v>4.5600000000000002E-2</v>
      </c>
      <c r="L499" s="243">
        <f t="array" ref="L499">IF(OR($A499=NERC,WEEKDAY($A499,2)&gt;5),Inputs!$G$33,IF(AND($B499&gt;6,$B499&lt;23),Inputs!$E$33,Inputs!$G$33))</f>
        <v>1.2294977168949772E-3</v>
      </c>
      <c r="M499" s="246">
        <f t="shared" si="49"/>
        <v>254.69796689497716</v>
      </c>
      <c r="N499" s="249">
        <f t="shared" si="50"/>
        <v>0</v>
      </c>
    </row>
    <row r="500" spans="1:14" x14ac:dyDescent="0.25">
      <c r="A500" s="19">
        <f t="shared" si="52"/>
        <v>41629</v>
      </c>
      <c r="B500" s="7">
        <f t="shared" si="54"/>
        <v>17</v>
      </c>
      <c r="C500" s="237">
        <f>'Energy Summary'!E500</f>
        <v>0</v>
      </c>
      <c r="D500" s="10">
        <f>250</f>
        <v>250</v>
      </c>
      <c r="E500" s="243">
        <f>MISORates!N500</f>
        <v>30.644226731275477</v>
      </c>
      <c r="F500" s="243">
        <f t="array" ref="F500">IF(OR(A500=NERC,WEEKDAY(A500,2)&gt;5),Inputs!$G$21,IF(AND(B500&gt;6,B500&lt;23),Inputs!$E$21,Inputs!$G$21))</f>
        <v>0.24318270547945203</v>
      </c>
      <c r="G500" s="243">
        <f t="array" ref="G500">IF(OR($A500=NERC,WEEKDAY($A500,2)&gt;5),Inputs!$G$23,IF(AND($B500&gt;6,$B500&lt;23),Inputs!$E$23,Inputs!$G$23))</f>
        <v>0.15975630136986302</v>
      </c>
      <c r="H500" s="243">
        <f t="array" ref="H500">IF(OR($A500=NERC,WEEKDAY($A500,2)&gt;5),Inputs!$G$25,IF(AND($B500&gt;6,$B500&lt;23),Inputs!$E$25,Inputs!$G$25))</f>
        <v>1.7793149429223745</v>
      </c>
      <c r="I500" s="243">
        <f>Inputs!$B$27</f>
        <v>5.3100000000000001E-2</v>
      </c>
      <c r="J500" s="243">
        <f>Inputs!$B$29</f>
        <v>6.6799999999999998E-2</v>
      </c>
      <c r="K500" s="243">
        <f>Inputs!$B$31</f>
        <v>4.5600000000000002E-2</v>
      </c>
      <c r="L500" s="243">
        <f t="array" ref="L500">IF(OR($A500=NERC,WEEKDAY($A500,2)&gt;5),Inputs!$G$33,IF(AND($B500&gt;6,$B500&lt;23),Inputs!$E$33,Inputs!$G$33))</f>
        <v>1.2294977168949772E-3</v>
      </c>
      <c r="M500" s="246">
        <f t="shared" si="49"/>
        <v>254.69796689497716</v>
      </c>
      <c r="N500" s="249">
        <f t="shared" si="50"/>
        <v>0</v>
      </c>
    </row>
    <row r="501" spans="1:14" x14ac:dyDescent="0.25">
      <c r="A501" s="19">
        <f t="shared" si="52"/>
        <v>41629</v>
      </c>
      <c r="B501" s="7">
        <f t="shared" si="54"/>
        <v>18</v>
      </c>
      <c r="C501" s="237">
        <f>'Energy Summary'!E501</f>
        <v>0</v>
      </c>
      <c r="D501" s="10">
        <f>250</f>
        <v>250</v>
      </c>
      <c r="E501" s="243">
        <f>MISORates!N501</f>
        <v>40.523956027135164</v>
      </c>
      <c r="F501" s="243">
        <f t="array" ref="F501">IF(OR(A501=NERC,WEEKDAY(A501,2)&gt;5),Inputs!$G$21,IF(AND(B501&gt;6,B501&lt;23),Inputs!$E$21,Inputs!$G$21))</f>
        <v>0.24318270547945203</v>
      </c>
      <c r="G501" s="243">
        <f t="array" ref="G501">IF(OR($A501=NERC,WEEKDAY($A501,2)&gt;5),Inputs!$G$23,IF(AND($B501&gt;6,$B501&lt;23),Inputs!$E$23,Inputs!$G$23))</f>
        <v>0.15975630136986302</v>
      </c>
      <c r="H501" s="243">
        <f t="array" ref="H501">IF(OR($A501=NERC,WEEKDAY($A501,2)&gt;5),Inputs!$G$25,IF(AND($B501&gt;6,$B501&lt;23),Inputs!$E$25,Inputs!$G$25))</f>
        <v>1.7793149429223745</v>
      </c>
      <c r="I501" s="243">
        <f>Inputs!$B$27</f>
        <v>5.3100000000000001E-2</v>
      </c>
      <c r="J501" s="243">
        <f>Inputs!$B$29</f>
        <v>6.6799999999999998E-2</v>
      </c>
      <c r="K501" s="243">
        <f>Inputs!$B$31</f>
        <v>4.5600000000000002E-2</v>
      </c>
      <c r="L501" s="243">
        <f t="array" ref="L501">IF(OR($A501=NERC,WEEKDAY($A501,2)&gt;5),Inputs!$G$33,IF(AND($B501&gt;6,$B501&lt;23),Inputs!$E$33,Inputs!$G$33))</f>
        <v>1.2294977168949772E-3</v>
      </c>
      <c r="M501" s="246">
        <f t="shared" si="49"/>
        <v>254.69796689497716</v>
      </c>
      <c r="N501" s="249">
        <f t="shared" si="50"/>
        <v>0</v>
      </c>
    </row>
    <row r="502" spans="1:14" x14ac:dyDescent="0.25">
      <c r="A502" s="19">
        <f t="shared" si="52"/>
        <v>41629</v>
      </c>
      <c r="B502" s="7">
        <f t="shared" si="54"/>
        <v>19</v>
      </c>
      <c r="C502" s="237">
        <f>'Energy Summary'!E502</f>
        <v>0</v>
      </c>
      <c r="D502" s="10">
        <f>250</f>
        <v>250</v>
      </c>
      <c r="E502" s="243">
        <f>MISORates!N502</f>
        <v>35.146544171816004</v>
      </c>
      <c r="F502" s="243">
        <f t="array" ref="F502">IF(OR(A502=NERC,WEEKDAY(A502,2)&gt;5),Inputs!$G$21,IF(AND(B502&gt;6,B502&lt;23),Inputs!$E$21,Inputs!$G$21))</f>
        <v>0.24318270547945203</v>
      </c>
      <c r="G502" s="243">
        <f t="array" ref="G502">IF(OR($A502=NERC,WEEKDAY($A502,2)&gt;5),Inputs!$G$23,IF(AND($B502&gt;6,$B502&lt;23),Inputs!$E$23,Inputs!$G$23))</f>
        <v>0.15975630136986302</v>
      </c>
      <c r="H502" s="243">
        <f t="array" ref="H502">IF(OR($A502=NERC,WEEKDAY($A502,2)&gt;5),Inputs!$G$25,IF(AND($B502&gt;6,$B502&lt;23),Inputs!$E$25,Inputs!$G$25))</f>
        <v>1.7793149429223745</v>
      </c>
      <c r="I502" s="243">
        <f>Inputs!$B$27</f>
        <v>5.3100000000000001E-2</v>
      </c>
      <c r="J502" s="243">
        <f>Inputs!$B$29</f>
        <v>6.6799999999999998E-2</v>
      </c>
      <c r="K502" s="243">
        <f>Inputs!$B$31</f>
        <v>4.5600000000000002E-2</v>
      </c>
      <c r="L502" s="243">
        <f t="array" ref="L502">IF(OR($A502=NERC,WEEKDAY($A502,2)&gt;5),Inputs!$G$33,IF(AND($B502&gt;6,$B502&lt;23),Inputs!$E$33,Inputs!$G$33))</f>
        <v>1.2294977168949772E-3</v>
      </c>
      <c r="M502" s="246">
        <f t="shared" si="49"/>
        <v>254.69796689497716</v>
      </c>
      <c r="N502" s="249">
        <f t="shared" si="50"/>
        <v>0</v>
      </c>
    </row>
    <row r="503" spans="1:14" x14ac:dyDescent="0.25">
      <c r="A503" s="19">
        <f t="shared" si="52"/>
        <v>41629</v>
      </c>
      <c r="B503" s="7">
        <f t="shared" si="54"/>
        <v>20</v>
      </c>
      <c r="C503" s="237">
        <f>'Energy Summary'!E503</f>
        <v>0</v>
      </c>
      <c r="D503" s="10">
        <f>250</f>
        <v>250</v>
      </c>
      <c r="E503" s="243">
        <f>MISORates!N503</f>
        <v>34.450488565313158</v>
      </c>
      <c r="F503" s="243">
        <f t="array" ref="F503">IF(OR(A503=NERC,WEEKDAY(A503,2)&gt;5),Inputs!$G$21,IF(AND(B503&gt;6,B503&lt;23),Inputs!$E$21,Inputs!$G$21))</f>
        <v>0.24318270547945203</v>
      </c>
      <c r="G503" s="243">
        <f t="array" ref="G503">IF(OR($A503=NERC,WEEKDAY($A503,2)&gt;5),Inputs!$G$23,IF(AND($B503&gt;6,$B503&lt;23),Inputs!$E$23,Inputs!$G$23))</f>
        <v>0.15975630136986302</v>
      </c>
      <c r="H503" s="243">
        <f t="array" ref="H503">IF(OR($A503=NERC,WEEKDAY($A503,2)&gt;5),Inputs!$G$25,IF(AND($B503&gt;6,$B503&lt;23),Inputs!$E$25,Inputs!$G$25))</f>
        <v>1.7793149429223745</v>
      </c>
      <c r="I503" s="243">
        <f>Inputs!$B$27</f>
        <v>5.3100000000000001E-2</v>
      </c>
      <c r="J503" s="243">
        <f>Inputs!$B$29</f>
        <v>6.6799999999999998E-2</v>
      </c>
      <c r="K503" s="243">
        <f>Inputs!$B$31</f>
        <v>4.5600000000000002E-2</v>
      </c>
      <c r="L503" s="243">
        <f t="array" ref="L503">IF(OR($A503=NERC,WEEKDAY($A503,2)&gt;5),Inputs!$G$33,IF(AND($B503&gt;6,$B503&lt;23),Inputs!$E$33,Inputs!$G$33))</f>
        <v>1.2294977168949772E-3</v>
      </c>
      <c r="M503" s="246">
        <f t="shared" si="49"/>
        <v>254.69796689497716</v>
      </c>
      <c r="N503" s="249">
        <f t="shared" si="50"/>
        <v>0</v>
      </c>
    </row>
    <row r="504" spans="1:14" x14ac:dyDescent="0.25">
      <c r="A504" s="19">
        <f t="shared" si="52"/>
        <v>41629</v>
      </c>
      <c r="B504" s="7">
        <f t="shared" si="54"/>
        <v>21</v>
      </c>
      <c r="C504" s="237">
        <f>'Energy Summary'!E504</f>
        <v>0</v>
      </c>
      <c r="D504" s="10">
        <f>250</f>
        <v>250</v>
      </c>
      <c r="E504" s="243">
        <f>MISORates!N504</f>
        <v>30.451720132968759</v>
      </c>
      <c r="F504" s="243">
        <f t="array" ref="F504">IF(OR(A504=NERC,WEEKDAY(A504,2)&gt;5),Inputs!$G$21,IF(AND(B504&gt;6,B504&lt;23),Inputs!$E$21,Inputs!$G$21))</f>
        <v>0.24318270547945203</v>
      </c>
      <c r="G504" s="243">
        <f t="array" ref="G504">IF(OR($A504=NERC,WEEKDAY($A504,2)&gt;5),Inputs!$G$23,IF(AND($B504&gt;6,$B504&lt;23),Inputs!$E$23,Inputs!$G$23))</f>
        <v>0.15975630136986302</v>
      </c>
      <c r="H504" s="243">
        <f t="array" ref="H504">IF(OR($A504=NERC,WEEKDAY($A504,2)&gt;5),Inputs!$G$25,IF(AND($B504&gt;6,$B504&lt;23),Inputs!$E$25,Inputs!$G$25))</f>
        <v>1.7793149429223745</v>
      </c>
      <c r="I504" s="243">
        <f>Inputs!$B$27</f>
        <v>5.3100000000000001E-2</v>
      </c>
      <c r="J504" s="243">
        <f>Inputs!$B$29</f>
        <v>6.6799999999999998E-2</v>
      </c>
      <c r="K504" s="243">
        <f>Inputs!$B$31</f>
        <v>4.5600000000000002E-2</v>
      </c>
      <c r="L504" s="243">
        <f t="array" ref="L504">IF(OR($A504=NERC,WEEKDAY($A504,2)&gt;5),Inputs!$G$33,IF(AND($B504&gt;6,$B504&lt;23),Inputs!$E$33,Inputs!$G$33))</f>
        <v>1.2294977168949772E-3</v>
      </c>
      <c r="M504" s="246">
        <f t="shared" si="49"/>
        <v>254.69796689497716</v>
      </c>
      <c r="N504" s="249">
        <f t="shared" si="50"/>
        <v>0</v>
      </c>
    </row>
    <row r="505" spans="1:14" x14ac:dyDescent="0.25">
      <c r="A505" s="19">
        <f t="shared" si="52"/>
        <v>41629</v>
      </c>
      <c r="B505" s="7">
        <f t="shared" si="54"/>
        <v>22</v>
      </c>
      <c r="C505" s="237">
        <f>'Energy Summary'!E505</f>
        <v>0</v>
      </c>
      <c r="D505" s="10">
        <f>250</f>
        <v>250</v>
      </c>
      <c r="E505" s="243">
        <f>MISORates!N505</f>
        <v>30.264468920872606</v>
      </c>
      <c r="F505" s="243">
        <f t="array" ref="F505">IF(OR(A505=NERC,WEEKDAY(A505,2)&gt;5),Inputs!$G$21,IF(AND(B505&gt;6,B505&lt;23),Inputs!$E$21,Inputs!$G$21))</f>
        <v>0.24318270547945203</v>
      </c>
      <c r="G505" s="243">
        <f t="array" ref="G505">IF(OR($A505=NERC,WEEKDAY($A505,2)&gt;5),Inputs!$G$23,IF(AND($B505&gt;6,$B505&lt;23),Inputs!$E$23,Inputs!$G$23))</f>
        <v>0.15975630136986302</v>
      </c>
      <c r="H505" s="243">
        <f t="array" ref="H505">IF(OR($A505=NERC,WEEKDAY($A505,2)&gt;5),Inputs!$G$25,IF(AND($B505&gt;6,$B505&lt;23),Inputs!$E$25,Inputs!$G$25))</f>
        <v>1.7793149429223745</v>
      </c>
      <c r="I505" s="243">
        <f>Inputs!$B$27</f>
        <v>5.3100000000000001E-2</v>
      </c>
      <c r="J505" s="243">
        <f>Inputs!$B$29</f>
        <v>6.6799999999999998E-2</v>
      </c>
      <c r="K505" s="243">
        <f>Inputs!$B$31</f>
        <v>4.5600000000000002E-2</v>
      </c>
      <c r="L505" s="243">
        <f t="array" ref="L505">IF(OR($A505=NERC,WEEKDAY($A505,2)&gt;5),Inputs!$G$33,IF(AND($B505&gt;6,$B505&lt;23),Inputs!$E$33,Inputs!$G$33))</f>
        <v>1.2294977168949772E-3</v>
      </c>
      <c r="M505" s="246">
        <f t="shared" si="49"/>
        <v>254.69796689497716</v>
      </c>
      <c r="N505" s="249">
        <f t="shared" si="50"/>
        <v>0</v>
      </c>
    </row>
    <row r="506" spans="1:14" x14ac:dyDescent="0.25">
      <c r="A506" s="19">
        <f t="shared" si="52"/>
        <v>41629</v>
      </c>
      <c r="B506" s="7">
        <f t="shared" si="54"/>
        <v>23</v>
      </c>
      <c r="C506" s="237">
        <f>'Energy Summary'!E506</f>
        <v>0</v>
      </c>
      <c r="D506" s="10">
        <f>250</f>
        <v>250</v>
      </c>
      <c r="E506" s="243">
        <f>MISORates!N506</f>
        <v>28.827299257667526</v>
      </c>
      <c r="F506" s="243">
        <f t="array" ref="F506">IF(OR(A506=NERC,WEEKDAY(A506,2)&gt;5),Inputs!$G$21,IF(AND(B506&gt;6,B506&lt;23),Inputs!$E$21,Inputs!$G$21))</f>
        <v>0.24318270547945203</v>
      </c>
      <c r="G506" s="243">
        <f t="array" ref="G506">IF(OR($A506=NERC,WEEKDAY($A506,2)&gt;5),Inputs!$G$23,IF(AND($B506&gt;6,$B506&lt;23),Inputs!$E$23,Inputs!$G$23))</f>
        <v>0.15975630136986302</v>
      </c>
      <c r="H506" s="243">
        <f t="array" ref="H506">IF(OR($A506=NERC,WEEKDAY($A506,2)&gt;5),Inputs!$G$25,IF(AND($B506&gt;6,$B506&lt;23),Inputs!$E$25,Inputs!$G$25))</f>
        <v>1.7793149429223745</v>
      </c>
      <c r="I506" s="243">
        <f>Inputs!$B$27</f>
        <v>5.3100000000000001E-2</v>
      </c>
      <c r="J506" s="243">
        <f>Inputs!$B$29</f>
        <v>6.6799999999999998E-2</v>
      </c>
      <c r="K506" s="243">
        <f>Inputs!$B$31</f>
        <v>4.5600000000000002E-2</v>
      </c>
      <c r="L506" s="243">
        <f t="array" ref="L506">IF(OR($A506=NERC,WEEKDAY($A506,2)&gt;5),Inputs!$G$33,IF(AND($B506&gt;6,$B506&lt;23),Inputs!$E$33,Inputs!$G$33))</f>
        <v>1.2294977168949772E-3</v>
      </c>
      <c r="M506" s="246">
        <f t="shared" si="49"/>
        <v>254.69796689497716</v>
      </c>
      <c r="N506" s="249">
        <f t="shared" si="50"/>
        <v>0</v>
      </c>
    </row>
    <row r="507" spans="1:14" x14ac:dyDescent="0.25">
      <c r="A507" s="238">
        <f t="shared" si="52"/>
        <v>41629</v>
      </c>
      <c r="B507" s="239">
        <f t="shared" si="54"/>
        <v>24</v>
      </c>
      <c r="C507" s="237">
        <f>'Energy Summary'!E507</f>
        <v>0</v>
      </c>
      <c r="D507" s="10">
        <f>250</f>
        <v>250</v>
      </c>
      <c r="E507" s="243">
        <f>MISORates!N507</f>
        <v>28.011956126364694</v>
      </c>
      <c r="F507" s="243">
        <f t="array" ref="F507">IF(OR(A507=NERC,WEEKDAY(A507,2)&gt;5),Inputs!$G$21,IF(AND(B507&gt;6,B507&lt;23),Inputs!$E$21,Inputs!$G$21))</f>
        <v>0.24318270547945203</v>
      </c>
      <c r="G507" s="243">
        <f t="array" ref="G507">IF(OR($A507=NERC,WEEKDAY($A507,2)&gt;5),Inputs!$G$23,IF(AND($B507&gt;6,$B507&lt;23),Inputs!$E$23,Inputs!$G$23))</f>
        <v>0.15975630136986302</v>
      </c>
      <c r="H507" s="243">
        <f t="array" ref="H507">IF(OR($A507=NERC,WEEKDAY($A507,2)&gt;5),Inputs!$G$25,IF(AND($B507&gt;6,$B507&lt;23),Inputs!$E$25,Inputs!$G$25))</f>
        <v>1.7793149429223745</v>
      </c>
      <c r="I507" s="243">
        <f>Inputs!$B$27</f>
        <v>5.3100000000000001E-2</v>
      </c>
      <c r="J507" s="243">
        <f>Inputs!$B$29</f>
        <v>6.6799999999999998E-2</v>
      </c>
      <c r="K507" s="243">
        <f>Inputs!$B$31</f>
        <v>4.5600000000000002E-2</v>
      </c>
      <c r="L507" s="243">
        <f t="array" ref="L507">IF(OR($A507=NERC,WEEKDAY($A507,2)&gt;5),Inputs!$G$33,IF(AND($B507&gt;6,$B507&lt;23),Inputs!$E$33,Inputs!$G$33))</f>
        <v>1.2294977168949772E-3</v>
      </c>
      <c r="M507" s="246">
        <f t="shared" si="49"/>
        <v>254.69796689497716</v>
      </c>
      <c r="N507" s="250">
        <f t="shared" si="50"/>
        <v>0</v>
      </c>
    </row>
    <row r="508" spans="1:14" x14ac:dyDescent="0.25">
      <c r="A508" s="19">
        <f t="shared" si="52"/>
        <v>41630</v>
      </c>
      <c r="B508" s="7">
        <f t="shared" si="54"/>
        <v>1</v>
      </c>
      <c r="C508" s="237">
        <f>'Energy Summary'!E508</f>
        <v>0</v>
      </c>
      <c r="D508" s="10">
        <f>250</f>
        <v>250</v>
      </c>
      <c r="E508" s="243">
        <f>MISORates!N508</f>
        <v>29.671099382428089</v>
      </c>
      <c r="F508" s="243">
        <f t="array" ref="F508">IF(OR(A508=NERC,WEEKDAY(A508,2)&gt;5),Inputs!$G$21,IF(AND(B508&gt;6,B508&lt;23),Inputs!$E$21,Inputs!$G$21))</f>
        <v>0.24318270547945203</v>
      </c>
      <c r="G508" s="243">
        <f t="array" ref="G508">IF(OR($A508=NERC,WEEKDAY($A508,2)&gt;5),Inputs!$G$23,IF(AND($B508&gt;6,$B508&lt;23),Inputs!$E$23,Inputs!$G$23))</f>
        <v>0.15975630136986302</v>
      </c>
      <c r="H508" s="243">
        <f t="array" ref="H508">IF(OR($A508=NERC,WEEKDAY($A508,2)&gt;5),Inputs!$G$25,IF(AND($B508&gt;6,$B508&lt;23),Inputs!$E$25,Inputs!$G$25))</f>
        <v>1.7793149429223745</v>
      </c>
      <c r="I508" s="243">
        <f>Inputs!$B$27</f>
        <v>5.3100000000000001E-2</v>
      </c>
      <c r="J508" s="243">
        <f>Inputs!$B$29</f>
        <v>6.6799999999999998E-2</v>
      </c>
      <c r="K508" s="243">
        <f>Inputs!$B$31</f>
        <v>4.5600000000000002E-2</v>
      </c>
      <c r="L508" s="243">
        <f t="array" ref="L508">IF(OR($A508=NERC,WEEKDAY($A508,2)&gt;5),Inputs!$G$33,IF(AND($B508&gt;6,$B508&lt;23),Inputs!$E$33,Inputs!$G$33))</f>
        <v>1.2294977168949772E-3</v>
      </c>
      <c r="M508" s="246">
        <f t="shared" si="49"/>
        <v>254.69796689497716</v>
      </c>
      <c r="N508" s="249">
        <f t="shared" si="50"/>
        <v>0</v>
      </c>
    </row>
    <row r="509" spans="1:14" x14ac:dyDescent="0.25">
      <c r="A509" s="19">
        <f t="shared" si="52"/>
        <v>41630</v>
      </c>
      <c r="B509" s="7">
        <f t="shared" ref="B509:B524" si="55">B485</f>
        <v>2</v>
      </c>
      <c r="C509" s="237">
        <f>'Energy Summary'!E509</f>
        <v>0</v>
      </c>
      <c r="D509" s="10">
        <f>250</f>
        <v>250</v>
      </c>
      <c r="E509" s="243">
        <f>MISORates!N509</f>
        <v>24.664212889977978</v>
      </c>
      <c r="F509" s="243">
        <f t="array" ref="F509">IF(OR(A509=NERC,WEEKDAY(A509,2)&gt;5),Inputs!$G$21,IF(AND(B509&gt;6,B509&lt;23),Inputs!$E$21,Inputs!$G$21))</f>
        <v>0.24318270547945203</v>
      </c>
      <c r="G509" s="243">
        <f t="array" ref="G509">IF(OR($A509=NERC,WEEKDAY($A509,2)&gt;5),Inputs!$G$23,IF(AND($B509&gt;6,$B509&lt;23),Inputs!$E$23,Inputs!$G$23))</f>
        <v>0.15975630136986302</v>
      </c>
      <c r="H509" s="243">
        <f t="array" ref="H509">IF(OR($A509=NERC,WEEKDAY($A509,2)&gt;5),Inputs!$G$25,IF(AND($B509&gt;6,$B509&lt;23),Inputs!$E$25,Inputs!$G$25))</f>
        <v>1.7793149429223745</v>
      </c>
      <c r="I509" s="243">
        <f>Inputs!$B$27</f>
        <v>5.3100000000000001E-2</v>
      </c>
      <c r="J509" s="243">
        <f>Inputs!$B$29</f>
        <v>6.6799999999999998E-2</v>
      </c>
      <c r="K509" s="243">
        <f>Inputs!$B$31</f>
        <v>4.5600000000000002E-2</v>
      </c>
      <c r="L509" s="243">
        <f t="array" ref="L509">IF(OR($A509=NERC,WEEKDAY($A509,2)&gt;5),Inputs!$G$33,IF(AND($B509&gt;6,$B509&lt;23),Inputs!$E$33,Inputs!$G$33))</f>
        <v>1.2294977168949772E-3</v>
      </c>
      <c r="M509" s="246">
        <f t="shared" si="49"/>
        <v>254.69796689497716</v>
      </c>
      <c r="N509" s="249">
        <f t="shared" si="50"/>
        <v>0</v>
      </c>
    </row>
    <row r="510" spans="1:14" x14ac:dyDescent="0.25">
      <c r="A510" s="19">
        <f t="shared" si="52"/>
        <v>41630</v>
      </c>
      <c r="B510" s="7">
        <f t="shared" si="55"/>
        <v>3</v>
      </c>
      <c r="C510" s="237">
        <f>'Energy Summary'!E510</f>
        <v>0</v>
      </c>
      <c r="D510" s="10">
        <f>250</f>
        <v>250</v>
      </c>
      <c r="E510" s="243">
        <f>MISORates!N510</f>
        <v>25.499212633914926</v>
      </c>
      <c r="F510" s="243">
        <f t="array" ref="F510">IF(OR(A510=NERC,WEEKDAY(A510,2)&gt;5),Inputs!$G$21,IF(AND(B510&gt;6,B510&lt;23),Inputs!$E$21,Inputs!$G$21))</f>
        <v>0.24318270547945203</v>
      </c>
      <c r="G510" s="243">
        <f t="array" ref="G510">IF(OR($A510=NERC,WEEKDAY($A510,2)&gt;5),Inputs!$G$23,IF(AND($B510&gt;6,$B510&lt;23),Inputs!$E$23,Inputs!$G$23))</f>
        <v>0.15975630136986302</v>
      </c>
      <c r="H510" s="243">
        <f t="array" ref="H510">IF(OR($A510=NERC,WEEKDAY($A510,2)&gt;5),Inputs!$G$25,IF(AND($B510&gt;6,$B510&lt;23),Inputs!$E$25,Inputs!$G$25))</f>
        <v>1.7793149429223745</v>
      </c>
      <c r="I510" s="243">
        <f>Inputs!$B$27</f>
        <v>5.3100000000000001E-2</v>
      </c>
      <c r="J510" s="243">
        <f>Inputs!$B$29</f>
        <v>6.6799999999999998E-2</v>
      </c>
      <c r="K510" s="243">
        <f>Inputs!$B$31</f>
        <v>4.5600000000000002E-2</v>
      </c>
      <c r="L510" s="243">
        <f t="array" ref="L510">IF(OR($A510=NERC,WEEKDAY($A510,2)&gt;5),Inputs!$G$33,IF(AND($B510&gt;6,$B510&lt;23),Inputs!$E$33,Inputs!$G$33))</f>
        <v>1.2294977168949772E-3</v>
      </c>
      <c r="M510" s="246">
        <f t="shared" si="49"/>
        <v>254.69796689497716</v>
      </c>
      <c r="N510" s="249">
        <f t="shared" si="50"/>
        <v>0</v>
      </c>
    </row>
    <row r="511" spans="1:14" x14ac:dyDescent="0.25">
      <c r="A511" s="19">
        <f t="shared" si="52"/>
        <v>41630</v>
      </c>
      <c r="B511" s="7">
        <f t="shared" si="55"/>
        <v>4</v>
      </c>
      <c r="C511" s="237">
        <f>'Energy Summary'!E511</f>
        <v>0</v>
      </c>
      <c r="D511" s="10">
        <f>250</f>
        <v>250</v>
      </c>
      <c r="E511" s="243">
        <f>MISORates!N511</f>
        <v>26.189975944337466</v>
      </c>
      <c r="F511" s="243">
        <f t="array" ref="F511">IF(OR(A511=NERC,WEEKDAY(A511,2)&gt;5),Inputs!$G$21,IF(AND(B511&gt;6,B511&lt;23),Inputs!$E$21,Inputs!$G$21))</f>
        <v>0.24318270547945203</v>
      </c>
      <c r="G511" s="243">
        <f t="array" ref="G511">IF(OR($A511=NERC,WEEKDAY($A511,2)&gt;5),Inputs!$G$23,IF(AND($B511&gt;6,$B511&lt;23),Inputs!$E$23,Inputs!$G$23))</f>
        <v>0.15975630136986302</v>
      </c>
      <c r="H511" s="243">
        <f t="array" ref="H511">IF(OR($A511=NERC,WEEKDAY($A511,2)&gt;5),Inputs!$G$25,IF(AND($B511&gt;6,$B511&lt;23),Inputs!$E$25,Inputs!$G$25))</f>
        <v>1.7793149429223745</v>
      </c>
      <c r="I511" s="243">
        <f>Inputs!$B$27</f>
        <v>5.3100000000000001E-2</v>
      </c>
      <c r="J511" s="243">
        <f>Inputs!$B$29</f>
        <v>6.6799999999999998E-2</v>
      </c>
      <c r="K511" s="243">
        <f>Inputs!$B$31</f>
        <v>4.5600000000000002E-2</v>
      </c>
      <c r="L511" s="243">
        <f t="array" ref="L511">IF(OR($A511=NERC,WEEKDAY($A511,2)&gt;5),Inputs!$G$33,IF(AND($B511&gt;6,$B511&lt;23),Inputs!$E$33,Inputs!$G$33))</f>
        <v>1.2294977168949772E-3</v>
      </c>
      <c r="M511" s="246">
        <f t="shared" si="49"/>
        <v>254.69796689497716</v>
      </c>
      <c r="N511" s="249">
        <f t="shared" si="50"/>
        <v>0</v>
      </c>
    </row>
    <row r="512" spans="1:14" x14ac:dyDescent="0.25">
      <c r="A512" s="19">
        <f t="shared" si="52"/>
        <v>41630</v>
      </c>
      <c r="B512" s="7">
        <f t="shared" si="55"/>
        <v>5</v>
      </c>
      <c r="C512" s="237">
        <f>'Energy Summary'!E512</f>
        <v>0</v>
      </c>
      <c r="D512" s="10">
        <f>250</f>
        <v>250</v>
      </c>
      <c r="E512" s="243">
        <f>MISORates!N512</f>
        <v>25.152085571844559</v>
      </c>
      <c r="F512" s="243">
        <f t="array" ref="F512">IF(OR(A512=NERC,WEEKDAY(A512,2)&gt;5),Inputs!$G$21,IF(AND(B512&gt;6,B512&lt;23),Inputs!$E$21,Inputs!$G$21))</f>
        <v>0.24318270547945203</v>
      </c>
      <c r="G512" s="243">
        <f t="array" ref="G512">IF(OR($A512=NERC,WEEKDAY($A512,2)&gt;5),Inputs!$G$23,IF(AND($B512&gt;6,$B512&lt;23),Inputs!$E$23,Inputs!$G$23))</f>
        <v>0.15975630136986302</v>
      </c>
      <c r="H512" s="243">
        <f t="array" ref="H512">IF(OR($A512=NERC,WEEKDAY($A512,2)&gt;5),Inputs!$G$25,IF(AND($B512&gt;6,$B512&lt;23),Inputs!$E$25,Inputs!$G$25))</f>
        <v>1.7793149429223745</v>
      </c>
      <c r="I512" s="243">
        <f>Inputs!$B$27</f>
        <v>5.3100000000000001E-2</v>
      </c>
      <c r="J512" s="243">
        <f>Inputs!$B$29</f>
        <v>6.6799999999999998E-2</v>
      </c>
      <c r="K512" s="243">
        <f>Inputs!$B$31</f>
        <v>4.5600000000000002E-2</v>
      </c>
      <c r="L512" s="243">
        <f t="array" ref="L512">IF(OR($A512=NERC,WEEKDAY($A512,2)&gt;5),Inputs!$G$33,IF(AND($B512&gt;6,$B512&lt;23),Inputs!$E$33,Inputs!$G$33))</f>
        <v>1.2294977168949772E-3</v>
      </c>
      <c r="M512" s="246">
        <f t="shared" si="49"/>
        <v>254.69796689497716</v>
      </c>
      <c r="N512" s="249">
        <f t="shared" si="50"/>
        <v>0</v>
      </c>
    </row>
    <row r="513" spans="1:14" x14ac:dyDescent="0.25">
      <c r="A513" s="19">
        <f t="shared" si="52"/>
        <v>41630</v>
      </c>
      <c r="B513" s="7">
        <f t="shared" si="55"/>
        <v>6</v>
      </c>
      <c r="C513" s="237">
        <f>'Energy Summary'!E513</f>
        <v>0</v>
      </c>
      <c r="D513" s="10">
        <f>250</f>
        <v>250</v>
      </c>
      <c r="E513" s="243">
        <f>MISORates!N513</f>
        <v>25.418369302345308</v>
      </c>
      <c r="F513" s="243">
        <f t="array" ref="F513">IF(OR(A513=NERC,WEEKDAY(A513,2)&gt;5),Inputs!$G$21,IF(AND(B513&gt;6,B513&lt;23),Inputs!$E$21,Inputs!$G$21))</f>
        <v>0.24318270547945203</v>
      </c>
      <c r="G513" s="243">
        <f t="array" ref="G513">IF(OR($A513=NERC,WEEKDAY($A513,2)&gt;5),Inputs!$G$23,IF(AND($B513&gt;6,$B513&lt;23),Inputs!$E$23,Inputs!$G$23))</f>
        <v>0.15975630136986302</v>
      </c>
      <c r="H513" s="243">
        <f t="array" ref="H513">IF(OR($A513=NERC,WEEKDAY($A513,2)&gt;5),Inputs!$G$25,IF(AND($B513&gt;6,$B513&lt;23),Inputs!$E$25,Inputs!$G$25))</f>
        <v>1.7793149429223745</v>
      </c>
      <c r="I513" s="243">
        <f>Inputs!$B$27</f>
        <v>5.3100000000000001E-2</v>
      </c>
      <c r="J513" s="243">
        <f>Inputs!$B$29</f>
        <v>6.6799999999999998E-2</v>
      </c>
      <c r="K513" s="243">
        <f>Inputs!$B$31</f>
        <v>4.5600000000000002E-2</v>
      </c>
      <c r="L513" s="243">
        <f t="array" ref="L513">IF(OR($A513=NERC,WEEKDAY($A513,2)&gt;5),Inputs!$G$33,IF(AND($B513&gt;6,$B513&lt;23),Inputs!$E$33,Inputs!$G$33))</f>
        <v>1.2294977168949772E-3</v>
      </c>
      <c r="M513" s="246">
        <f t="shared" si="49"/>
        <v>254.69796689497716</v>
      </c>
      <c r="N513" s="249">
        <f t="shared" si="50"/>
        <v>0</v>
      </c>
    </row>
    <row r="514" spans="1:14" x14ac:dyDescent="0.25">
      <c r="A514" s="19">
        <f t="shared" si="52"/>
        <v>41630</v>
      </c>
      <c r="B514" s="7">
        <f t="shared" si="55"/>
        <v>7</v>
      </c>
      <c r="C514" s="237">
        <f>'Energy Summary'!E514</f>
        <v>0</v>
      </c>
      <c r="D514" s="10">
        <f>250</f>
        <v>250</v>
      </c>
      <c r="E514" s="243">
        <f>MISORates!N514</f>
        <v>25.469963773157197</v>
      </c>
      <c r="F514" s="243">
        <f t="array" ref="F514">IF(OR(A514=NERC,WEEKDAY(A514,2)&gt;5),Inputs!$G$21,IF(AND(B514&gt;6,B514&lt;23),Inputs!$E$21,Inputs!$G$21))</f>
        <v>0.24318270547945203</v>
      </c>
      <c r="G514" s="243">
        <f t="array" ref="G514">IF(OR($A514=NERC,WEEKDAY($A514,2)&gt;5),Inputs!$G$23,IF(AND($B514&gt;6,$B514&lt;23),Inputs!$E$23,Inputs!$G$23))</f>
        <v>0.15975630136986302</v>
      </c>
      <c r="H514" s="243">
        <f t="array" ref="H514">IF(OR($A514=NERC,WEEKDAY($A514,2)&gt;5),Inputs!$G$25,IF(AND($B514&gt;6,$B514&lt;23),Inputs!$E$25,Inputs!$G$25))</f>
        <v>1.7793149429223745</v>
      </c>
      <c r="I514" s="243">
        <f>Inputs!$B$27</f>
        <v>5.3100000000000001E-2</v>
      </c>
      <c r="J514" s="243">
        <f>Inputs!$B$29</f>
        <v>6.6799999999999998E-2</v>
      </c>
      <c r="K514" s="243">
        <f>Inputs!$B$31</f>
        <v>4.5600000000000002E-2</v>
      </c>
      <c r="L514" s="243">
        <f t="array" ref="L514">IF(OR($A514=NERC,WEEKDAY($A514,2)&gt;5),Inputs!$G$33,IF(AND($B514&gt;6,$B514&lt;23),Inputs!$E$33,Inputs!$G$33))</f>
        <v>1.2294977168949772E-3</v>
      </c>
      <c r="M514" s="246">
        <f t="shared" si="49"/>
        <v>254.69796689497716</v>
      </c>
      <c r="N514" s="249">
        <f t="shared" si="50"/>
        <v>0</v>
      </c>
    </row>
    <row r="515" spans="1:14" x14ac:dyDescent="0.25">
      <c r="A515" s="19">
        <f t="shared" si="52"/>
        <v>41630</v>
      </c>
      <c r="B515" s="7">
        <f t="shared" si="55"/>
        <v>8</v>
      </c>
      <c r="C515" s="237">
        <f>'Energy Summary'!E515</f>
        <v>0</v>
      </c>
      <c r="D515" s="10">
        <f>250</f>
        <v>250</v>
      </c>
      <c r="E515" s="243">
        <f>MISORates!N515</f>
        <v>26.667694184217716</v>
      </c>
      <c r="F515" s="243">
        <f t="array" ref="F515">IF(OR(A515=NERC,WEEKDAY(A515,2)&gt;5),Inputs!$G$21,IF(AND(B515&gt;6,B515&lt;23),Inputs!$E$21,Inputs!$G$21))</f>
        <v>0.24318270547945203</v>
      </c>
      <c r="G515" s="243">
        <f t="array" ref="G515">IF(OR($A515=NERC,WEEKDAY($A515,2)&gt;5),Inputs!$G$23,IF(AND($B515&gt;6,$B515&lt;23),Inputs!$E$23,Inputs!$G$23))</f>
        <v>0.15975630136986302</v>
      </c>
      <c r="H515" s="243">
        <f t="array" ref="H515">IF(OR($A515=NERC,WEEKDAY($A515,2)&gt;5),Inputs!$G$25,IF(AND($B515&gt;6,$B515&lt;23),Inputs!$E$25,Inputs!$G$25))</f>
        <v>1.7793149429223745</v>
      </c>
      <c r="I515" s="243">
        <f>Inputs!$B$27</f>
        <v>5.3100000000000001E-2</v>
      </c>
      <c r="J515" s="243">
        <f>Inputs!$B$29</f>
        <v>6.6799999999999998E-2</v>
      </c>
      <c r="K515" s="243">
        <f>Inputs!$B$31</f>
        <v>4.5600000000000002E-2</v>
      </c>
      <c r="L515" s="243">
        <f t="array" ref="L515">IF(OR($A515=NERC,WEEKDAY($A515,2)&gt;5),Inputs!$G$33,IF(AND($B515&gt;6,$B515&lt;23),Inputs!$E$33,Inputs!$G$33))</f>
        <v>1.2294977168949772E-3</v>
      </c>
      <c r="M515" s="246">
        <f t="shared" si="49"/>
        <v>254.69796689497716</v>
      </c>
      <c r="N515" s="249">
        <f t="shared" si="50"/>
        <v>0</v>
      </c>
    </row>
    <row r="516" spans="1:14" x14ac:dyDescent="0.25">
      <c r="A516" s="19">
        <f t="shared" si="52"/>
        <v>41630</v>
      </c>
      <c r="B516" s="7">
        <f t="shared" si="55"/>
        <v>9</v>
      </c>
      <c r="C516" s="237">
        <f>'Energy Summary'!E516</f>
        <v>0</v>
      </c>
      <c r="D516" s="10">
        <f>250</f>
        <v>250</v>
      </c>
      <c r="E516" s="243">
        <f>MISORates!N516</f>
        <v>28.114926880075075</v>
      </c>
      <c r="F516" s="243">
        <f t="array" ref="F516">IF(OR(A516=NERC,WEEKDAY(A516,2)&gt;5),Inputs!$G$21,IF(AND(B516&gt;6,B516&lt;23),Inputs!$E$21,Inputs!$G$21))</f>
        <v>0.24318270547945203</v>
      </c>
      <c r="G516" s="243">
        <f t="array" ref="G516">IF(OR($A516=NERC,WEEKDAY($A516,2)&gt;5),Inputs!$G$23,IF(AND($B516&gt;6,$B516&lt;23),Inputs!$E$23,Inputs!$G$23))</f>
        <v>0.15975630136986302</v>
      </c>
      <c r="H516" s="243">
        <f t="array" ref="H516">IF(OR($A516=NERC,WEEKDAY($A516,2)&gt;5),Inputs!$G$25,IF(AND($B516&gt;6,$B516&lt;23),Inputs!$E$25,Inputs!$G$25))</f>
        <v>1.7793149429223745</v>
      </c>
      <c r="I516" s="243">
        <f>Inputs!$B$27</f>
        <v>5.3100000000000001E-2</v>
      </c>
      <c r="J516" s="243">
        <f>Inputs!$B$29</f>
        <v>6.6799999999999998E-2</v>
      </c>
      <c r="K516" s="243">
        <f>Inputs!$B$31</f>
        <v>4.5600000000000002E-2</v>
      </c>
      <c r="L516" s="243">
        <f t="array" ref="L516">IF(OR($A516=NERC,WEEKDAY($A516,2)&gt;5),Inputs!$G$33,IF(AND($B516&gt;6,$B516&lt;23),Inputs!$E$33,Inputs!$G$33))</f>
        <v>1.2294977168949772E-3</v>
      </c>
      <c r="M516" s="246">
        <f t="shared" si="49"/>
        <v>254.69796689497716</v>
      </c>
      <c r="N516" s="249">
        <f t="shared" si="50"/>
        <v>0</v>
      </c>
    </row>
    <row r="517" spans="1:14" x14ac:dyDescent="0.25">
      <c r="A517" s="19">
        <f t="shared" si="52"/>
        <v>41630</v>
      </c>
      <c r="B517" s="7">
        <f t="shared" si="55"/>
        <v>10</v>
      </c>
      <c r="C517" s="237">
        <f>'Energy Summary'!E517</f>
        <v>0</v>
      </c>
      <c r="D517" s="10">
        <f>250</f>
        <v>250</v>
      </c>
      <c r="E517" s="243">
        <f>MISORates!N517</f>
        <v>28.416250700931705</v>
      </c>
      <c r="F517" s="243">
        <f t="array" ref="F517">IF(OR(A517=NERC,WEEKDAY(A517,2)&gt;5),Inputs!$G$21,IF(AND(B517&gt;6,B517&lt;23),Inputs!$E$21,Inputs!$G$21))</f>
        <v>0.24318270547945203</v>
      </c>
      <c r="G517" s="243">
        <f t="array" ref="G517">IF(OR($A517=NERC,WEEKDAY($A517,2)&gt;5),Inputs!$G$23,IF(AND($B517&gt;6,$B517&lt;23),Inputs!$E$23,Inputs!$G$23))</f>
        <v>0.15975630136986302</v>
      </c>
      <c r="H517" s="243">
        <f t="array" ref="H517">IF(OR($A517=NERC,WEEKDAY($A517,2)&gt;5),Inputs!$G$25,IF(AND($B517&gt;6,$B517&lt;23),Inputs!$E$25,Inputs!$G$25))</f>
        <v>1.7793149429223745</v>
      </c>
      <c r="I517" s="243">
        <f>Inputs!$B$27</f>
        <v>5.3100000000000001E-2</v>
      </c>
      <c r="J517" s="243">
        <f>Inputs!$B$29</f>
        <v>6.6799999999999998E-2</v>
      </c>
      <c r="K517" s="243">
        <f>Inputs!$B$31</f>
        <v>4.5600000000000002E-2</v>
      </c>
      <c r="L517" s="243">
        <f t="array" ref="L517">IF(OR($A517=NERC,WEEKDAY($A517,2)&gt;5),Inputs!$G$33,IF(AND($B517&gt;6,$B517&lt;23),Inputs!$E$33,Inputs!$G$33))</f>
        <v>1.2294977168949772E-3</v>
      </c>
      <c r="M517" s="246">
        <f t="shared" ref="M517:M580" si="56">(MAX(D517,E517)+(SUM(F517:L518)))</f>
        <v>254.69796689497716</v>
      </c>
      <c r="N517" s="249">
        <f t="shared" ref="N517:N580" si="57">C517*M517</f>
        <v>0</v>
      </c>
    </row>
    <row r="518" spans="1:14" x14ac:dyDescent="0.25">
      <c r="A518" s="19">
        <f t="shared" si="52"/>
        <v>41630</v>
      </c>
      <c r="B518" s="7">
        <f t="shared" si="55"/>
        <v>11</v>
      </c>
      <c r="C518" s="237">
        <f>'Energy Summary'!E518</f>
        <v>0</v>
      </c>
      <c r="D518" s="10">
        <f>250</f>
        <v>250</v>
      </c>
      <c r="E518" s="243">
        <f>MISORates!N518</f>
        <v>29.751698805653177</v>
      </c>
      <c r="F518" s="243">
        <f t="array" ref="F518">IF(OR(A518=NERC,WEEKDAY(A518,2)&gt;5),Inputs!$G$21,IF(AND(B518&gt;6,B518&lt;23),Inputs!$E$21,Inputs!$G$21))</f>
        <v>0.24318270547945203</v>
      </c>
      <c r="G518" s="243">
        <f t="array" ref="G518">IF(OR($A518=NERC,WEEKDAY($A518,2)&gt;5),Inputs!$G$23,IF(AND($B518&gt;6,$B518&lt;23),Inputs!$E$23,Inputs!$G$23))</f>
        <v>0.15975630136986302</v>
      </c>
      <c r="H518" s="243">
        <f t="array" ref="H518">IF(OR($A518=NERC,WEEKDAY($A518,2)&gt;5),Inputs!$G$25,IF(AND($B518&gt;6,$B518&lt;23),Inputs!$E$25,Inputs!$G$25))</f>
        <v>1.7793149429223745</v>
      </c>
      <c r="I518" s="243">
        <f>Inputs!$B$27</f>
        <v>5.3100000000000001E-2</v>
      </c>
      <c r="J518" s="243">
        <f>Inputs!$B$29</f>
        <v>6.6799999999999998E-2</v>
      </c>
      <c r="K518" s="243">
        <f>Inputs!$B$31</f>
        <v>4.5600000000000002E-2</v>
      </c>
      <c r="L518" s="243">
        <f t="array" ref="L518">IF(OR($A518=NERC,WEEKDAY($A518,2)&gt;5),Inputs!$G$33,IF(AND($B518&gt;6,$B518&lt;23),Inputs!$E$33,Inputs!$G$33))</f>
        <v>1.2294977168949772E-3</v>
      </c>
      <c r="M518" s="246">
        <f t="shared" si="56"/>
        <v>254.69796689497716</v>
      </c>
      <c r="N518" s="249">
        <f t="shared" si="57"/>
        <v>0</v>
      </c>
    </row>
    <row r="519" spans="1:14" x14ac:dyDescent="0.25">
      <c r="A519" s="19">
        <f t="shared" si="52"/>
        <v>41630</v>
      </c>
      <c r="B519" s="7">
        <f t="shared" si="55"/>
        <v>12</v>
      </c>
      <c r="C519" s="237">
        <f>'Energy Summary'!E519</f>
        <v>0</v>
      </c>
      <c r="D519" s="10">
        <f>250</f>
        <v>250</v>
      </c>
      <c r="E519" s="243">
        <f>MISORates!N519</f>
        <v>29.671502736891398</v>
      </c>
      <c r="F519" s="243">
        <f t="array" ref="F519">IF(OR(A519=NERC,WEEKDAY(A519,2)&gt;5),Inputs!$G$21,IF(AND(B519&gt;6,B519&lt;23),Inputs!$E$21,Inputs!$G$21))</f>
        <v>0.24318270547945203</v>
      </c>
      <c r="G519" s="243">
        <f t="array" ref="G519">IF(OR($A519=NERC,WEEKDAY($A519,2)&gt;5),Inputs!$G$23,IF(AND($B519&gt;6,$B519&lt;23),Inputs!$E$23,Inputs!$G$23))</f>
        <v>0.15975630136986302</v>
      </c>
      <c r="H519" s="243">
        <f t="array" ref="H519">IF(OR($A519=NERC,WEEKDAY($A519,2)&gt;5),Inputs!$G$25,IF(AND($B519&gt;6,$B519&lt;23),Inputs!$E$25,Inputs!$G$25))</f>
        <v>1.7793149429223745</v>
      </c>
      <c r="I519" s="243">
        <f>Inputs!$B$27</f>
        <v>5.3100000000000001E-2</v>
      </c>
      <c r="J519" s="243">
        <f>Inputs!$B$29</f>
        <v>6.6799999999999998E-2</v>
      </c>
      <c r="K519" s="243">
        <f>Inputs!$B$31</f>
        <v>4.5600000000000002E-2</v>
      </c>
      <c r="L519" s="243">
        <f t="array" ref="L519">IF(OR($A519=NERC,WEEKDAY($A519,2)&gt;5),Inputs!$G$33,IF(AND($B519&gt;6,$B519&lt;23),Inputs!$E$33,Inputs!$G$33))</f>
        <v>1.2294977168949772E-3</v>
      </c>
      <c r="M519" s="246">
        <f t="shared" si="56"/>
        <v>254.69796689497716</v>
      </c>
      <c r="N519" s="249">
        <f t="shared" si="57"/>
        <v>0</v>
      </c>
    </row>
    <row r="520" spans="1:14" x14ac:dyDescent="0.25">
      <c r="A520" s="19">
        <f t="shared" si="52"/>
        <v>41630</v>
      </c>
      <c r="B520" s="7">
        <f t="shared" si="55"/>
        <v>13</v>
      </c>
      <c r="C520" s="237">
        <f>'Energy Summary'!E520</f>
        <v>0</v>
      </c>
      <c r="D520" s="10">
        <f>250</f>
        <v>250</v>
      </c>
      <c r="E520" s="243">
        <f>MISORates!N520</f>
        <v>29.152301611947667</v>
      </c>
      <c r="F520" s="243">
        <f t="array" ref="F520">IF(OR(A520=NERC,WEEKDAY(A520,2)&gt;5),Inputs!$G$21,IF(AND(B520&gt;6,B520&lt;23),Inputs!$E$21,Inputs!$G$21))</f>
        <v>0.24318270547945203</v>
      </c>
      <c r="G520" s="243">
        <f t="array" ref="G520">IF(OR($A520=NERC,WEEKDAY($A520,2)&gt;5),Inputs!$G$23,IF(AND($B520&gt;6,$B520&lt;23),Inputs!$E$23,Inputs!$G$23))</f>
        <v>0.15975630136986302</v>
      </c>
      <c r="H520" s="243">
        <f t="array" ref="H520">IF(OR($A520=NERC,WEEKDAY($A520,2)&gt;5),Inputs!$G$25,IF(AND($B520&gt;6,$B520&lt;23),Inputs!$E$25,Inputs!$G$25))</f>
        <v>1.7793149429223745</v>
      </c>
      <c r="I520" s="243">
        <f>Inputs!$B$27</f>
        <v>5.3100000000000001E-2</v>
      </c>
      <c r="J520" s="243">
        <f>Inputs!$B$29</f>
        <v>6.6799999999999998E-2</v>
      </c>
      <c r="K520" s="243">
        <f>Inputs!$B$31</f>
        <v>4.5600000000000002E-2</v>
      </c>
      <c r="L520" s="243">
        <f t="array" ref="L520">IF(OR($A520=NERC,WEEKDAY($A520,2)&gt;5),Inputs!$G$33,IF(AND($B520&gt;6,$B520&lt;23),Inputs!$E$33,Inputs!$G$33))</f>
        <v>1.2294977168949772E-3</v>
      </c>
      <c r="M520" s="246">
        <f t="shared" si="56"/>
        <v>254.69796689497716</v>
      </c>
      <c r="N520" s="249">
        <f t="shared" si="57"/>
        <v>0</v>
      </c>
    </row>
    <row r="521" spans="1:14" x14ac:dyDescent="0.25">
      <c r="A521" s="19">
        <f t="shared" si="52"/>
        <v>41630</v>
      </c>
      <c r="B521" s="7">
        <f t="shared" si="55"/>
        <v>14</v>
      </c>
      <c r="C521" s="237">
        <f>'Energy Summary'!E521</f>
        <v>0</v>
      </c>
      <c r="D521" s="10">
        <f>250</f>
        <v>250</v>
      </c>
      <c r="E521" s="243">
        <f>MISORates!N521</f>
        <v>28.537036432517837</v>
      </c>
      <c r="F521" s="243">
        <f t="array" ref="F521">IF(OR(A521=NERC,WEEKDAY(A521,2)&gt;5),Inputs!$G$21,IF(AND(B521&gt;6,B521&lt;23),Inputs!$E$21,Inputs!$G$21))</f>
        <v>0.24318270547945203</v>
      </c>
      <c r="G521" s="243">
        <f t="array" ref="G521">IF(OR($A521=NERC,WEEKDAY($A521,2)&gt;5),Inputs!$G$23,IF(AND($B521&gt;6,$B521&lt;23),Inputs!$E$23,Inputs!$G$23))</f>
        <v>0.15975630136986302</v>
      </c>
      <c r="H521" s="243">
        <f t="array" ref="H521">IF(OR($A521=NERC,WEEKDAY($A521,2)&gt;5),Inputs!$G$25,IF(AND($B521&gt;6,$B521&lt;23),Inputs!$E$25,Inputs!$G$25))</f>
        <v>1.7793149429223745</v>
      </c>
      <c r="I521" s="243">
        <f>Inputs!$B$27</f>
        <v>5.3100000000000001E-2</v>
      </c>
      <c r="J521" s="243">
        <f>Inputs!$B$29</f>
        <v>6.6799999999999998E-2</v>
      </c>
      <c r="K521" s="243">
        <f>Inputs!$B$31</f>
        <v>4.5600000000000002E-2</v>
      </c>
      <c r="L521" s="243">
        <f t="array" ref="L521">IF(OR($A521=NERC,WEEKDAY($A521,2)&gt;5),Inputs!$G$33,IF(AND($B521&gt;6,$B521&lt;23),Inputs!$E$33,Inputs!$G$33))</f>
        <v>1.2294977168949772E-3</v>
      </c>
      <c r="M521" s="246">
        <f t="shared" si="56"/>
        <v>254.69796689497716</v>
      </c>
      <c r="N521" s="249">
        <f t="shared" si="57"/>
        <v>0</v>
      </c>
    </row>
    <row r="522" spans="1:14" x14ac:dyDescent="0.25">
      <c r="A522" s="19">
        <f t="shared" si="52"/>
        <v>41630</v>
      </c>
      <c r="B522" s="7">
        <f t="shared" si="55"/>
        <v>15</v>
      </c>
      <c r="C522" s="237">
        <f>'Energy Summary'!E522</f>
        <v>0</v>
      </c>
      <c r="D522" s="10">
        <f>250</f>
        <v>250</v>
      </c>
      <c r="E522" s="243">
        <f>MISORates!N522</f>
        <v>28.79472591928587</v>
      </c>
      <c r="F522" s="243">
        <f t="array" ref="F522">IF(OR(A522=NERC,WEEKDAY(A522,2)&gt;5),Inputs!$G$21,IF(AND(B522&gt;6,B522&lt;23),Inputs!$E$21,Inputs!$G$21))</f>
        <v>0.24318270547945203</v>
      </c>
      <c r="G522" s="243">
        <f t="array" ref="G522">IF(OR($A522=NERC,WEEKDAY($A522,2)&gt;5),Inputs!$G$23,IF(AND($B522&gt;6,$B522&lt;23),Inputs!$E$23,Inputs!$G$23))</f>
        <v>0.15975630136986302</v>
      </c>
      <c r="H522" s="243">
        <f t="array" ref="H522">IF(OR($A522=NERC,WEEKDAY($A522,2)&gt;5),Inputs!$G$25,IF(AND($B522&gt;6,$B522&lt;23),Inputs!$E$25,Inputs!$G$25))</f>
        <v>1.7793149429223745</v>
      </c>
      <c r="I522" s="243">
        <f>Inputs!$B$27</f>
        <v>5.3100000000000001E-2</v>
      </c>
      <c r="J522" s="243">
        <f>Inputs!$B$29</f>
        <v>6.6799999999999998E-2</v>
      </c>
      <c r="K522" s="243">
        <f>Inputs!$B$31</f>
        <v>4.5600000000000002E-2</v>
      </c>
      <c r="L522" s="243">
        <f t="array" ref="L522">IF(OR($A522=NERC,WEEKDAY($A522,2)&gt;5),Inputs!$G$33,IF(AND($B522&gt;6,$B522&lt;23),Inputs!$E$33,Inputs!$G$33))</f>
        <v>1.2294977168949772E-3</v>
      </c>
      <c r="M522" s="246">
        <f t="shared" si="56"/>
        <v>254.69796689497716</v>
      </c>
      <c r="N522" s="249">
        <f t="shared" si="57"/>
        <v>0</v>
      </c>
    </row>
    <row r="523" spans="1:14" x14ac:dyDescent="0.25">
      <c r="A523" s="19">
        <f t="shared" si="52"/>
        <v>41630</v>
      </c>
      <c r="B523" s="7">
        <f t="shared" si="55"/>
        <v>16</v>
      </c>
      <c r="C523" s="237">
        <f>'Energy Summary'!E523</f>
        <v>0</v>
      </c>
      <c r="D523" s="10">
        <f>250</f>
        <v>250</v>
      </c>
      <c r="E523" s="243">
        <f>MISORates!N523</f>
        <v>28.700516118725968</v>
      </c>
      <c r="F523" s="243">
        <f t="array" ref="F523">IF(OR(A523=NERC,WEEKDAY(A523,2)&gt;5),Inputs!$G$21,IF(AND(B523&gt;6,B523&lt;23),Inputs!$E$21,Inputs!$G$21))</f>
        <v>0.24318270547945203</v>
      </c>
      <c r="G523" s="243">
        <f t="array" ref="G523">IF(OR($A523=NERC,WEEKDAY($A523,2)&gt;5),Inputs!$G$23,IF(AND($B523&gt;6,$B523&lt;23),Inputs!$E$23,Inputs!$G$23))</f>
        <v>0.15975630136986302</v>
      </c>
      <c r="H523" s="243">
        <f t="array" ref="H523">IF(OR($A523=NERC,WEEKDAY($A523,2)&gt;5),Inputs!$G$25,IF(AND($B523&gt;6,$B523&lt;23),Inputs!$E$25,Inputs!$G$25))</f>
        <v>1.7793149429223745</v>
      </c>
      <c r="I523" s="243">
        <f>Inputs!$B$27</f>
        <v>5.3100000000000001E-2</v>
      </c>
      <c r="J523" s="243">
        <f>Inputs!$B$29</f>
        <v>6.6799999999999998E-2</v>
      </c>
      <c r="K523" s="243">
        <f>Inputs!$B$31</f>
        <v>4.5600000000000002E-2</v>
      </c>
      <c r="L523" s="243">
        <f t="array" ref="L523">IF(OR($A523=NERC,WEEKDAY($A523,2)&gt;5),Inputs!$G$33,IF(AND($B523&gt;6,$B523&lt;23),Inputs!$E$33,Inputs!$G$33))</f>
        <v>1.2294977168949772E-3</v>
      </c>
      <c r="M523" s="246">
        <f t="shared" si="56"/>
        <v>254.69796689497716</v>
      </c>
      <c r="N523" s="249">
        <f t="shared" si="57"/>
        <v>0</v>
      </c>
    </row>
    <row r="524" spans="1:14" x14ac:dyDescent="0.25">
      <c r="A524" s="19">
        <f t="shared" si="52"/>
        <v>41630</v>
      </c>
      <c r="B524" s="7">
        <f t="shared" si="55"/>
        <v>17</v>
      </c>
      <c r="C524" s="237">
        <f>'Energy Summary'!E524</f>
        <v>0</v>
      </c>
      <c r="D524" s="10">
        <f>250</f>
        <v>250</v>
      </c>
      <c r="E524" s="243">
        <f>MISORates!N524</f>
        <v>29.673643302011012</v>
      </c>
      <c r="F524" s="243">
        <f t="array" ref="F524">IF(OR(A524=NERC,WEEKDAY(A524,2)&gt;5),Inputs!$G$21,IF(AND(B524&gt;6,B524&lt;23),Inputs!$E$21,Inputs!$G$21))</f>
        <v>0.24318270547945203</v>
      </c>
      <c r="G524" s="243">
        <f t="array" ref="G524">IF(OR($A524=NERC,WEEKDAY($A524,2)&gt;5),Inputs!$G$23,IF(AND($B524&gt;6,$B524&lt;23),Inputs!$E$23,Inputs!$G$23))</f>
        <v>0.15975630136986302</v>
      </c>
      <c r="H524" s="243">
        <f t="array" ref="H524">IF(OR($A524=NERC,WEEKDAY($A524,2)&gt;5),Inputs!$G$25,IF(AND($B524&gt;6,$B524&lt;23),Inputs!$E$25,Inputs!$G$25))</f>
        <v>1.7793149429223745</v>
      </c>
      <c r="I524" s="243">
        <f>Inputs!$B$27</f>
        <v>5.3100000000000001E-2</v>
      </c>
      <c r="J524" s="243">
        <f>Inputs!$B$29</f>
        <v>6.6799999999999998E-2</v>
      </c>
      <c r="K524" s="243">
        <f>Inputs!$B$31</f>
        <v>4.5600000000000002E-2</v>
      </c>
      <c r="L524" s="243">
        <f t="array" ref="L524">IF(OR($A524=NERC,WEEKDAY($A524,2)&gt;5),Inputs!$G$33,IF(AND($B524&gt;6,$B524&lt;23),Inputs!$E$33,Inputs!$G$33))</f>
        <v>1.2294977168949772E-3</v>
      </c>
      <c r="M524" s="246">
        <f t="shared" si="56"/>
        <v>254.69796689497716</v>
      </c>
      <c r="N524" s="249">
        <f t="shared" si="57"/>
        <v>0</v>
      </c>
    </row>
    <row r="525" spans="1:14" x14ac:dyDescent="0.25">
      <c r="A525" s="19">
        <f t="shared" si="52"/>
        <v>41630</v>
      </c>
      <c r="B525" s="7">
        <f t="shared" ref="B525:B540" si="58">B501</f>
        <v>18</v>
      </c>
      <c r="C525" s="237">
        <f>'Energy Summary'!E525</f>
        <v>0</v>
      </c>
      <c r="D525" s="10">
        <f>250</f>
        <v>250</v>
      </c>
      <c r="E525" s="243">
        <f>MISORates!N525</f>
        <v>48.102163258891657</v>
      </c>
      <c r="F525" s="243">
        <f t="array" ref="F525">IF(OR(A525=NERC,WEEKDAY(A525,2)&gt;5),Inputs!$G$21,IF(AND(B525&gt;6,B525&lt;23),Inputs!$E$21,Inputs!$G$21))</f>
        <v>0.24318270547945203</v>
      </c>
      <c r="G525" s="243">
        <f t="array" ref="G525">IF(OR($A525=NERC,WEEKDAY($A525,2)&gt;5),Inputs!$G$23,IF(AND($B525&gt;6,$B525&lt;23),Inputs!$E$23,Inputs!$G$23))</f>
        <v>0.15975630136986302</v>
      </c>
      <c r="H525" s="243">
        <f t="array" ref="H525">IF(OR($A525=NERC,WEEKDAY($A525,2)&gt;5),Inputs!$G$25,IF(AND($B525&gt;6,$B525&lt;23),Inputs!$E$25,Inputs!$G$25))</f>
        <v>1.7793149429223745</v>
      </c>
      <c r="I525" s="243">
        <f>Inputs!$B$27</f>
        <v>5.3100000000000001E-2</v>
      </c>
      <c r="J525" s="243">
        <f>Inputs!$B$29</f>
        <v>6.6799999999999998E-2</v>
      </c>
      <c r="K525" s="243">
        <f>Inputs!$B$31</f>
        <v>4.5600000000000002E-2</v>
      </c>
      <c r="L525" s="243">
        <f t="array" ref="L525">IF(OR($A525=NERC,WEEKDAY($A525,2)&gt;5),Inputs!$G$33,IF(AND($B525&gt;6,$B525&lt;23),Inputs!$E$33,Inputs!$G$33))</f>
        <v>1.2294977168949772E-3</v>
      </c>
      <c r="M525" s="246">
        <f t="shared" si="56"/>
        <v>254.69796689497716</v>
      </c>
      <c r="N525" s="249">
        <f t="shared" si="57"/>
        <v>0</v>
      </c>
    </row>
    <row r="526" spans="1:14" x14ac:dyDescent="0.25">
      <c r="A526" s="19">
        <f t="shared" si="52"/>
        <v>41630</v>
      </c>
      <c r="B526" s="7">
        <f t="shared" si="58"/>
        <v>19</v>
      </c>
      <c r="C526" s="237">
        <f>'Energy Summary'!E526</f>
        <v>0</v>
      </c>
      <c r="D526" s="10">
        <f>250</f>
        <v>250</v>
      </c>
      <c r="E526" s="243">
        <f>MISORates!N526</f>
        <v>32.510105245976021</v>
      </c>
      <c r="F526" s="243">
        <f t="array" ref="F526">IF(OR(A526=NERC,WEEKDAY(A526,2)&gt;5),Inputs!$G$21,IF(AND(B526&gt;6,B526&lt;23),Inputs!$E$21,Inputs!$G$21))</f>
        <v>0.24318270547945203</v>
      </c>
      <c r="G526" s="243">
        <f t="array" ref="G526">IF(OR($A526=NERC,WEEKDAY($A526,2)&gt;5),Inputs!$G$23,IF(AND($B526&gt;6,$B526&lt;23),Inputs!$E$23,Inputs!$G$23))</f>
        <v>0.15975630136986302</v>
      </c>
      <c r="H526" s="243">
        <f t="array" ref="H526">IF(OR($A526=NERC,WEEKDAY($A526,2)&gt;5),Inputs!$G$25,IF(AND($B526&gt;6,$B526&lt;23),Inputs!$E$25,Inputs!$G$25))</f>
        <v>1.7793149429223745</v>
      </c>
      <c r="I526" s="243">
        <f>Inputs!$B$27</f>
        <v>5.3100000000000001E-2</v>
      </c>
      <c r="J526" s="243">
        <f>Inputs!$B$29</f>
        <v>6.6799999999999998E-2</v>
      </c>
      <c r="K526" s="243">
        <f>Inputs!$B$31</f>
        <v>4.5600000000000002E-2</v>
      </c>
      <c r="L526" s="243">
        <f t="array" ref="L526">IF(OR($A526=NERC,WEEKDAY($A526,2)&gt;5),Inputs!$G$33,IF(AND($B526&gt;6,$B526&lt;23),Inputs!$E$33,Inputs!$G$33))</f>
        <v>1.2294977168949772E-3</v>
      </c>
      <c r="M526" s="246">
        <f t="shared" si="56"/>
        <v>254.69796689497716</v>
      </c>
      <c r="N526" s="249">
        <f t="shared" si="57"/>
        <v>0</v>
      </c>
    </row>
    <row r="527" spans="1:14" x14ac:dyDescent="0.25">
      <c r="A527" s="19">
        <f t="shared" si="52"/>
        <v>41630</v>
      </c>
      <c r="B527" s="7">
        <f t="shared" si="58"/>
        <v>20</v>
      </c>
      <c r="C527" s="237">
        <f>'Energy Summary'!E527</f>
        <v>0</v>
      </c>
      <c r="D527" s="10">
        <f>250</f>
        <v>250</v>
      </c>
      <c r="E527" s="243">
        <f>MISORates!N527</f>
        <v>34.323446698996847</v>
      </c>
      <c r="F527" s="243">
        <f t="array" ref="F527">IF(OR(A527=NERC,WEEKDAY(A527,2)&gt;5),Inputs!$G$21,IF(AND(B527&gt;6,B527&lt;23),Inputs!$E$21,Inputs!$G$21))</f>
        <v>0.24318270547945203</v>
      </c>
      <c r="G527" s="243">
        <f t="array" ref="G527">IF(OR($A527=NERC,WEEKDAY($A527,2)&gt;5),Inputs!$G$23,IF(AND($B527&gt;6,$B527&lt;23),Inputs!$E$23,Inputs!$G$23))</f>
        <v>0.15975630136986302</v>
      </c>
      <c r="H527" s="243">
        <f t="array" ref="H527">IF(OR($A527=NERC,WEEKDAY($A527,2)&gt;5),Inputs!$G$25,IF(AND($B527&gt;6,$B527&lt;23),Inputs!$E$25,Inputs!$G$25))</f>
        <v>1.7793149429223745</v>
      </c>
      <c r="I527" s="243">
        <f>Inputs!$B$27</f>
        <v>5.3100000000000001E-2</v>
      </c>
      <c r="J527" s="243">
        <f>Inputs!$B$29</f>
        <v>6.6799999999999998E-2</v>
      </c>
      <c r="K527" s="243">
        <f>Inputs!$B$31</f>
        <v>4.5600000000000002E-2</v>
      </c>
      <c r="L527" s="243">
        <f t="array" ref="L527">IF(OR($A527=NERC,WEEKDAY($A527,2)&gt;5),Inputs!$G$33,IF(AND($B527&gt;6,$B527&lt;23),Inputs!$E$33,Inputs!$G$33))</f>
        <v>1.2294977168949772E-3</v>
      </c>
      <c r="M527" s="246">
        <f t="shared" si="56"/>
        <v>254.69796689497716</v>
      </c>
      <c r="N527" s="249">
        <f t="shared" si="57"/>
        <v>0</v>
      </c>
    </row>
    <row r="528" spans="1:14" x14ac:dyDescent="0.25">
      <c r="A528" s="19">
        <f t="shared" si="52"/>
        <v>41630</v>
      </c>
      <c r="B528" s="7">
        <f t="shared" si="58"/>
        <v>21</v>
      </c>
      <c r="C528" s="237">
        <f>'Energy Summary'!E528</f>
        <v>0</v>
      </c>
      <c r="D528" s="10">
        <f>250</f>
        <v>250</v>
      </c>
      <c r="E528" s="243">
        <f>MISORates!N528</f>
        <v>34.367525353397951</v>
      </c>
      <c r="F528" s="243">
        <f t="array" ref="F528">IF(OR(A528=NERC,WEEKDAY(A528,2)&gt;5),Inputs!$G$21,IF(AND(B528&gt;6,B528&lt;23),Inputs!$E$21,Inputs!$G$21))</f>
        <v>0.24318270547945203</v>
      </c>
      <c r="G528" s="243">
        <f t="array" ref="G528">IF(OR($A528=NERC,WEEKDAY($A528,2)&gt;5),Inputs!$G$23,IF(AND($B528&gt;6,$B528&lt;23),Inputs!$E$23,Inputs!$G$23))</f>
        <v>0.15975630136986302</v>
      </c>
      <c r="H528" s="243">
        <f t="array" ref="H528">IF(OR($A528=NERC,WEEKDAY($A528,2)&gt;5),Inputs!$G$25,IF(AND($B528&gt;6,$B528&lt;23),Inputs!$E$25,Inputs!$G$25))</f>
        <v>1.7793149429223745</v>
      </c>
      <c r="I528" s="243">
        <f>Inputs!$B$27</f>
        <v>5.3100000000000001E-2</v>
      </c>
      <c r="J528" s="243">
        <f>Inputs!$B$29</f>
        <v>6.6799999999999998E-2</v>
      </c>
      <c r="K528" s="243">
        <f>Inputs!$B$31</f>
        <v>4.5600000000000002E-2</v>
      </c>
      <c r="L528" s="243">
        <f t="array" ref="L528">IF(OR($A528=NERC,WEEKDAY($A528,2)&gt;5),Inputs!$G$33,IF(AND($B528&gt;6,$B528&lt;23),Inputs!$E$33,Inputs!$G$33))</f>
        <v>1.2294977168949772E-3</v>
      </c>
      <c r="M528" s="246">
        <f t="shared" si="56"/>
        <v>254.69796689497716</v>
      </c>
      <c r="N528" s="249">
        <f t="shared" si="57"/>
        <v>0</v>
      </c>
    </row>
    <row r="529" spans="1:14" x14ac:dyDescent="0.25">
      <c r="A529" s="19">
        <f t="shared" si="52"/>
        <v>41630</v>
      </c>
      <c r="B529" s="7">
        <f t="shared" si="58"/>
        <v>22</v>
      </c>
      <c r="C529" s="237">
        <f>'Energy Summary'!E529</f>
        <v>0</v>
      </c>
      <c r="D529" s="10">
        <f>250</f>
        <v>250</v>
      </c>
      <c r="E529" s="243">
        <f>MISORates!N529</f>
        <v>33.255525678388594</v>
      </c>
      <c r="F529" s="243">
        <f t="array" ref="F529">IF(OR(A529=NERC,WEEKDAY(A529,2)&gt;5),Inputs!$G$21,IF(AND(B529&gt;6,B529&lt;23),Inputs!$E$21,Inputs!$G$21))</f>
        <v>0.24318270547945203</v>
      </c>
      <c r="G529" s="243">
        <f t="array" ref="G529">IF(OR($A529=NERC,WEEKDAY($A529,2)&gt;5),Inputs!$G$23,IF(AND($B529&gt;6,$B529&lt;23),Inputs!$E$23,Inputs!$G$23))</f>
        <v>0.15975630136986302</v>
      </c>
      <c r="H529" s="243">
        <f t="array" ref="H529">IF(OR($A529=NERC,WEEKDAY($A529,2)&gt;5),Inputs!$G$25,IF(AND($B529&gt;6,$B529&lt;23),Inputs!$E$25,Inputs!$G$25))</f>
        <v>1.7793149429223745</v>
      </c>
      <c r="I529" s="243">
        <f>Inputs!$B$27</f>
        <v>5.3100000000000001E-2</v>
      </c>
      <c r="J529" s="243">
        <f>Inputs!$B$29</f>
        <v>6.6799999999999998E-2</v>
      </c>
      <c r="K529" s="243">
        <f>Inputs!$B$31</f>
        <v>4.5600000000000002E-2</v>
      </c>
      <c r="L529" s="243">
        <f t="array" ref="L529">IF(OR($A529=NERC,WEEKDAY($A529,2)&gt;5),Inputs!$G$33,IF(AND($B529&gt;6,$B529&lt;23),Inputs!$E$33,Inputs!$G$33))</f>
        <v>1.2294977168949772E-3</v>
      </c>
      <c r="M529" s="246">
        <f t="shared" si="56"/>
        <v>254.69796689497716</v>
      </c>
      <c r="N529" s="249">
        <f t="shared" si="57"/>
        <v>0</v>
      </c>
    </row>
    <row r="530" spans="1:14" x14ac:dyDescent="0.25">
      <c r="A530" s="19">
        <f t="shared" si="52"/>
        <v>41630</v>
      </c>
      <c r="B530" s="7">
        <f t="shared" si="58"/>
        <v>23</v>
      </c>
      <c r="C530" s="237">
        <f>'Energy Summary'!E530</f>
        <v>0</v>
      </c>
      <c r="D530" s="10">
        <f>250</f>
        <v>250</v>
      </c>
      <c r="E530" s="243">
        <f>MISORates!N530</f>
        <v>28.441318465262217</v>
      </c>
      <c r="F530" s="243">
        <f t="array" ref="F530">IF(OR(A530=NERC,WEEKDAY(A530,2)&gt;5),Inputs!$G$21,IF(AND(B530&gt;6,B530&lt;23),Inputs!$E$21,Inputs!$G$21))</f>
        <v>0.24318270547945203</v>
      </c>
      <c r="G530" s="243">
        <f t="array" ref="G530">IF(OR($A530=NERC,WEEKDAY($A530,2)&gt;5),Inputs!$G$23,IF(AND($B530&gt;6,$B530&lt;23),Inputs!$E$23,Inputs!$G$23))</f>
        <v>0.15975630136986302</v>
      </c>
      <c r="H530" s="243">
        <f t="array" ref="H530">IF(OR($A530=NERC,WEEKDAY($A530,2)&gt;5),Inputs!$G$25,IF(AND($B530&gt;6,$B530&lt;23),Inputs!$E$25,Inputs!$G$25))</f>
        <v>1.7793149429223745</v>
      </c>
      <c r="I530" s="243">
        <f>Inputs!$B$27</f>
        <v>5.3100000000000001E-2</v>
      </c>
      <c r="J530" s="243">
        <f>Inputs!$B$29</f>
        <v>6.6799999999999998E-2</v>
      </c>
      <c r="K530" s="243">
        <f>Inputs!$B$31</f>
        <v>4.5600000000000002E-2</v>
      </c>
      <c r="L530" s="243">
        <f t="array" ref="L530">IF(OR($A530=NERC,WEEKDAY($A530,2)&gt;5),Inputs!$G$33,IF(AND($B530&gt;6,$B530&lt;23),Inputs!$E$33,Inputs!$G$33))</f>
        <v>1.2294977168949772E-3</v>
      </c>
      <c r="M530" s="246">
        <f t="shared" si="56"/>
        <v>254.69796689497716</v>
      </c>
      <c r="N530" s="249">
        <f t="shared" si="57"/>
        <v>0</v>
      </c>
    </row>
    <row r="531" spans="1:14" x14ac:dyDescent="0.25">
      <c r="A531" s="238">
        <f t="shared" si="52"/>
        <v>41630</v>
      </c>
      <c r="B531" s="239">
        <f t="shared" si="58"/>
        <v>24</v>
      </c>
      <c r="C531" s="237">
        <f>'Energy Summary'!E531</f>
        <v>0</v>
      </c>
      <c r="D531" s="10">
        <f>250</f>
        <v>250</v>
      </c>
      <c r="E531" s="243">
        <f>MISORates!N531</f>
        <v>26.907679179254426</v>
      </c>
      <c r="F531" s="243">
        <f t="array" ref="F531">IF(OR(A531=NERC,WEEKDAY(A531,2)&gt;5),Inputs!$G$21,IF(AND(B531&gt;6,B531&lt;23),Inputs!$E$21,Inputs!$G$21))</f>
        <v>0.24318270547945203</v>
      </c>
      <c r="G531" s="243">
        <f t="array" ref="G531">IF(OR($A531=NERC,WEEKDAY($A531,2)&gt;5),Inputs!$G$23,IF(AND($B531&gt;6,$B531&lt;23),Inputs!$E$23,Inputs!$G$23))</f>
        <v>0.15975630136986302</v>
      </c>
      <c r="H531" s="243">
        <f t="array" ref="H531">IF(OR($A531=NERC,WEEKDAY($A531,2)&gt;5),Inputs!$G$25,IF(AND($B531&gt;6,$B531&lt;23),Inputs!$E$25,Inputs!$G$25))</f>
        <v>1.7793149429223745</v>
      </c>
      <c r="I531" s="243">
        <f>Inputs!$B$27</f>
        <v>5.3100000000000001E-2</v>
      </c>
      <c r="J531" s="243">
        <f>Inputs!$B$29</f>
        <v>6.6799999999999998E-2</v>
      </c>
      <c r="K531" s="243">
        <f>Inputs!$B$31</f>
        <v>4.5600000000000002E-2</v>
      </c>
      <c r="L531" s="243">
        <f t="array" ref="L531">IF(OR($A531=NERC,WEEKDAY($A531,2)&gt;5),Inputs!$G$33,IF(AND($B531&gt;6,$B531&lt;23),Inputs!$E$33,Inputs!$G$33))</f>
        <v>1.2294977168949772E-3</v>
      </c>
      <c r="M531" s="246">
        <f t="shared" si="56"/>
        <v>254.69796689497716</v>
      </c>
      <c r="N531" s="250">
        <f t="shared" si="57"/>
        <v>0</v>
      </c>
    </row>
    <row r="532" spans="1:14" x14ac:dyDescent="0.25">
      <c r="A532" s="19">
        <f t="shared" si="52"/>
        <v>41631</v>
      </c>
      <c r="B532" s="7">
        <f t="shared" si="58"/>
        <v>1</v>
      </c>
      <c r="C532" s="237">
        <f>'Energy Summary'!E532</f>
        <v>0</v>
      </c>
      <c r="D532" s="10">
        <f>250</f>
        <v>250</v>
      </c>
      <c r="E532" s="243">
        <f>MISORates!N532</f>
        <v>26.689025383745662</v>
      </c>
      <c r="F532" s="243">
        <f t="array" ref="F532">IF(OR(A532=NERC,WEEKDAY(A532,2)&gt;5),Inputs!$G$21,IF(AND(B532&gt;6,B532&lt;23),Inputs!$E$21,Inputs!$G$21))</f>
        <v>0.24318270547945203</v>
      </c>
      <c r="G532" s="243">
        <f t="array" ref="G532">IF(OR($A532=NERC,WEEKDAY($A532,2)&gt;5),Inputs!$G$23,IF(AND($B532&gt;6,$B532&lt;23),Inputs!$E$23,Inputs!$G$23))</f>
        <v>0.15975630136986302</v>
      </c>
      <c r="H532" s="243">
        <f t="array" ref="H532">IF(OR($A532=NERC,WEEKDAY($A532,2)&gt;5),Inputs!$G$25,IF(AND($B532&gt;6,$B532&lt;23),Inputs!$E$25,Inputs!$G$25))</f>
        <v>1.7793149429223745</v>
      </c>
      <c r="I532" s="243">
        <f>Inputs!$B$27</f>
        <v>5.3100000000000001E-2</v>
      </c>
      <c r="J532" s="243">
        <f>Inputs!$B$29</f>
        <v>6.6799999999999998E-2</v>
      </c>
      <c r="K532" s="243">
        <f>Inputs!$B$31</f>
        <v>4.5600000000000002E-2</v>
      </c>
      <c r="L532" s="243">
        <f t="array" ref="L532">IF(OR($A532=NERC,WEEKDAY($A532,2)&gt;5),Inputs!$G$33,IF(AND($B532&gt;6,$B532&lt;23),Inputs!$E$33,Inputs!$G$33))</f>
        <v>1.2294977168949772E-3</v>
      </c>
      <c r="M532" s="246">
        <f t="shared" si="56"/>
        <v>254.69796689497716</v>
      </c>
      <c r="N532" s="249">
        <f t="shared" si="57"/>
        <v>0</v>
      </c>
    </row>
    <row r="533" spans="1:14" x14ac:dyDescent="0.25">
      <c r="A533" s="19">
        <f t="shared" si="52"/>
        <v>41631</v>
      </c>
      <c r="B533" s="7">
        <f t="shared" si="58"/>
        <v>2</v>
      </c>
      <c r="C533" s="237">
        <f>'Energy Summary'!E533</f>
        <v>0</v>
      </c>
      <c r="D533" s="10">
        <f>250</f>
        <v>250</v>
      </c>
      <c r="E533" s="243">
        <f>MISORates!N533</f>
        <v>25.352999198602721</v>
      </c>
      <c r="F533" s="243">
        <f t="array" ref="F533">IF(OR(A533=NERC,WEEKDAY(A533,2)&gt;5),Inputs!$G$21,IF(AND(B533&gt;6,B533&lt;23),Inputs!$E$21,Inputs!$G$21))</f>
        <v>0.24318270547945203</v>
      </c>
      <c r="G533" s="243">
        <f t="array" ref="G533">IF(OR($A533=NERC,WEEKDAY($A533,2)&gt;5),Inputs!$G$23,IF(AND($B533&gt;6,$B533&lt;23),Inputs!$E$23,Inputs!$G$23))</f>
        <v>0.15975630136986302</v>
      </c>
      <c r="H533" s="243">
        <f t="array" ref="H533">IF(OR($A533=NERC,WEEKDAY($A533,2)&gt;5),Inputs!$G$25,IF(AND($B533&gt;6,$B533&lt;23),Inputs!$E$25,Inputs!$G$25))</f>
        <v>1.7793149429223745</v>
      </c>
      <c r="I533" s="243">
        <f>Inputs!$B$27</f>
        <v>5.3100000000000001E-2</v>
      </c>
      <c r="J533" s="243">
        <f>Inputs!$B$29</f>
        <v>6.6799999999999998E-2</v>
      </c>
      <c r="K533" s="243">
        <f>Inputs!$B$31</f>
        <v>4.5600000000000002E-2</v>
      </c>
      <c r="L533" s="243">
        <f t="array" ref="L533">IF(OR($A533=NERC,WEEKDAY($A533,2)&gt;5),Inputs!$G$33,IF(AND($B533&gt;6,$B533&lt;23),Inputs!$E$33,Inputs!$G$33))</f>
        <v>1.2294977168949772E-3</v>
      </c>
      <c r="M533" s="246">
        <f t="shared" si="56"/>
        <v>254.69796689497716</v>
      </c>
      <c r="N533" s="249">
        <f t="shared" si="57"/>
        <v>0</v>
      </c>
    </row>
    <row r="534" spans="1:14" x14ac:dyDescent="0.25">
      <c r="A534" s="19">
        <f t="shared" si="52"/>
        <v>41631</v>
      </c>
      <c r="B534" s="7">
        <f t="shared" si="58"/>
        <v>3</v>
      </c>
      <c r="C534" s="237">
        <f>'Energy Summary'!E534</f>
        <v>0</v>
      </c>
      <c r="D534" s="10">
        <f>250</f>
        <v>250</v>
      </c>
      <c r="E534" s="243">
        <f>MISORates!N534</f>
        <v>25.198203913246346</v>
      </c>
      <c r="F534" s="243">
        <f t="array" ref="F534">IF(OR(A534=NERC,WEEKDAY(A534,2)&gt;5),Inputs!$G$21,IF(AND(B534&gt;6,B534&lt;23),Inputs!$E$21,Inputs!$G$21))</f>
        <v>0.24318270547945203</v>
      </c>
      <c r="G534" s="243">
        <f t="array" ref="G534">IF(OR($A534=NERC,WEEKDAY($A534,2)&gt;5),Inputs!$G$23,IF(AND($B534&gt;6,$B534&lt;23),Inputs!$E$23,Inputs!$G$23))</f>
        <v>0.15975630136986302</v>
      </c>
      <c r="H534" s="243">
        <f t="array" ref="H534">IF(OR($A534=NERC,WEEKDAY($A534,2)&gt;5),Inputs!$G$25,IF(AND($B534&gt;6,$B534&lt;23),Inputs!$E$25,Inputs!$G$25))</f>
        <v>1.7793149429223745</v>
      </c>
      <c r="I534" s="243">
        <f>Inputs!$B$27</f>
        <v>5.3100000000000001E-2</v>
      </c>
      <c r="J534" s="243">
        <f>Inputs!$B$29</f>
        <v>6.6799999999999998E-2</v>
      </c>
      <c r="K534" s="243">
        <f>Inputs!$B$31</f>
        <v>4.5600000000000002E-2</v>
      </c>
      <c r="L534" s="243">
        <f t="array" ref="L534">IF(OR($A534=NERC,WEEKDAY($A534,2)&gt;5),Inputs!$G$33,IF(AND($B534&gt;6,$B534&lt;23),Inputs!$E$33,Inputs!$G$33))</f>
        <v>1.2294977168949772E-3</v>
      </c>
      <c r="M534" s="246">
        <f t="shared" si="56"/>
        <v>254.69796689497716</v>
      </c>
      <c r="N534" s="249">
        <f t="shared" si="57"/>
        <v>0</v>
      </c>
    </row>
    <row r="535" spans="1:14" x14ac:dyDescent="0.25">
      <c r="A535" s="19">
        <f t="shared" si="52"/>
        <v>41631</v>
      </c>
      <c r="B535" s="7">
        <f t="shared" si="58"/>
        <v>4</v>
      </c>
      <c r="C535" s="237">
        <f>'Energy Summary'!E535</f>
        <v>0</v>
      </c>
      <c r="D535" s="10">
        <f>250</f>
        <v>250</v>
      </c>
      <c r="E535" s="243">
        <f>MISORates!N535</f>
        <v>24.513390706365872</v>
      </c>
      <c r="F535" s="243">
        <f t="array" ref="F535">IF(OR(A535=NERC,WEEKDAY(A535,2)&gt;5),Inputs!$G$21,IF(AND(B535&gt;6,B535&lt;23),Inputs!$E$21,Inputs!$G$21))</f>
        <v>0.24318270547945203</v>
      </c>
      <c r="G535" s="243">
        <f t="array" ref="G535">IF(OR($A535=NERC,WEEKDAY($A535,2)&gt;5),Inputs!$G$23,IF(AND($B535&gt;6,$B535&lt;23),Inputs!$E$23,Inputs!$G$23))</f>
        <v>0.15975630136986302</v>
      </c>
      <c r="H535" s="243">
        <f t="array" ref="H535">IF(OR($A535=NERC,WEEKDAY($A535,2)&gt;5),Inputs!$G$25,IF(AND($B535&gt;6,$B535&lt;23),Inputs!$E$25,Inputs!$G$25))</f>
        <v>1.7793149429223745</v>
      </c>
      <c r="I535" s="243">
        <f>Inputs!$B$27</f>
        <v>5.3100000000000001E-2</v>
      </c>
      <c r="J535" s="243">
        <f>Inputs!$B$29</f>
        <v>6.6799999999999998E-2</v>
      </c>
      <c r="K535" s="243">
        <f>Inputs!$B$31</f>
        <v>4.5600000000000002E-2</v>
      </c>
      <c r="L535" s="243">
        <f t="array" ref="L535">IF(OR($A535=NERC,WEEKDAY($A535,2)&gt;5),Inputs!$G$33,IF(AND($B535&gt;6,$B535&lt;23),Inputs!$E$33,Inputs!$G$33))</f>
        <v>1.2294977168949772E-3</v>
      </c>
      <c r="M535" s="246">
        <f t="shared" si="56"/>
        <v>254.69796689497716</v>
      </c>
      <c r="N535" s="249">
        <f t="shared" si="57"/>
        <v>0</v>
      </c>
    </row>
    <row r="536" spans="1:14" x14ac:dyDescent="0.25">
      <c r="A536" s="19">
        <f t="shared" si="52"/>
        <v>41631</v>
      </c>
      <c r="B536" s="7">
        <f t="shared" si="58"/>
        <v>5</v>
      </c>
      <c r="C536" s="237">
        <f>'Energy Summary'!E536</f>
        <v>0</v>
      </c>
      <c r="D536" s="10">
        <f>250</f>
        <v>250</v>
      </c>
      <c r="E536" s="243">
        <f>MISORates!N536</f>
        <v>25.360175631592384</v>
      </c>
      <c r="F536" s="243">
        <f t="array" ref="F536">IF(OR(A536=NERC,WEEKDAY(A536,2)&gt;5),Inputs!$G$21,IF(AND(B536&gt;6,B536&lt;23),Inputs!$E$21,Inputs!$G$21))</f>
        <v>0.24318270547945203</v>
      </c>
      <c r="G536" s="243">
        <f t="array" ref="G536">IF(OR($A536=NERC,WEEKDAY($A536,2)&gt;5),Inputs!$G$23,IF(AND($B536&gt;6,$B536&lt;23),Inputs!$E$23,Inputs!$G$23))</f>
        <v>0.15975630136986302</v>
      </c>
      <c r="H536" s="243">
        <f t="array" ref="H536">IF(OR($A536=NERC,WEEKDAY($A536,2)&gt;5),Inputs!$G$25,IF(AND($B536&gt;6,$B536&lt;23),Inputs!$E$25,Inputs!$G$25))</f>
        <v>1.7793149429223745</v>
      </c>
      <c r="I536" s="243">
        <f>Inputs!$B$27</f>
        <v>5.3100000000000001E-2</v>
      </c>
      <c r="J536" s="243">
        <f>Inputs!$B$29</f>
        <v>6.6799999999999998E-2</v>
      </c>
      <c r="K536" s="243">
        <f>Inputs!$B$31</f>
        <v>4.5600000000000002E-2</v>
      </c>
      <c r="L536" s="243">
        <f t="array" ref="L536">IF(OR($A536=NERC,WEEKDAY($A536,2)&gt;5),Inputs!$G$33,IF(AND($B536&gt;6,$B536&lt;23),Inputs!$E$33,Inputs!$G$33))</f>
        <v>1.2294977168949772E-3</v>
      </c>
      <c r="M536" s="246">
        <f t="shared" si="56"/>
        <v>254.69796689497716</v>
      </c>
      <c r="N536" s="249">
        <f t="shared" si="57"/>
        <v>0</v>
      </c>
    </row>
    <row r="537" spans="1:14" x14ac:dyDescent="0.25">
      <c r="A537" s="19">
        <f t="shared" si="52"/>
        <v>41631</v>
      </c>
      <c r="B537" s="7">
        <f t="shared" si="58"/>
        <v>6</v>
      </c>
      <c r="C537" s="237">
        <f>'Energy Summary'!E537</f>
        <v>0</v>
      </c>
      <c r="D537" s="10">
        <f>250</f>
        <v>250</v>
      </c>
      <c r="E537" s="243">
        <f>MISORates!N537</f>
        <v>27.588363611336241</v>
      </c>
      <c r="F537" s="243">
        <f t="array" ref="F537">IF(OR(A537=NERC,WEEKDAY(A537,2)&gt;5),Inputs!$G$21,IF(AND(B537&gt;6,B537&lt;23),Inputs!$E$21,Inputs!$G$21))</f>
        <v>0.24318270547945203</v>
      </c>
      <c r="G537" s="243">
        <f t="array" ref="G537">IF(OR($A537=NERC,WEEKDAY($A537,2)&gt;5),Inputs!$G$23,IF(AND($B537&gt;6,$B537&lt;23),Inputs!$E$23,Inputs!$G$23))</f>
        <v>0.15975630136986302</v>
      </c>
      <c r="H537" s="243">
        <f t="array" ref="H537">IF(OR($A537=NERC,WEEKDAY($A537,2)&gt;5),Inputs!$G$25,IF(AND($B537&gt;6,$B537&lt;23),Inputs!$E$25,Inputs!$G$25))</f>
        <v>1.7793149429223745</v>
      </c>
      <c r="I537" s="243">
        <f>Inputs!$B$27</f>
        <v>5.3100000000000001E-2</v>
      </c>
      <c r="J537" s="243">
        <f>Inputs!$B$29</f>
        <v>6.6799999999999998E-2</v>
      </c>
      <c r="K537" s="243">
        <f>Inputs!$B$31</f>
        <v>4.5600000000000002E-2</v>
      </c>
      <c r="L537" s="243">
        <f t="array" ref="L537">IF(OR($A537=NERC,WEEKDAY($A537,2)&gt;5),Inputs!$G$33,IF(AND($B537&gt;6,$B537&lt;23),Inputs!$E$33,Inputs!$G$33))</f>
        <v>1.2294977168949772E-3</v>
      </c>
      <c r="M537" s="246">
        <f t="shared" si="56"/>
        <v>257.11239570710399</v>
      </c>
      <c r="N537" s="249">
        <f t="shared" si="57"/>
        <v>0</v>
      </c>
    </row>
    <row r="538" spans="1:14" x14ac:dyDescent="0.25">
      <c r="A538" s="19">
        <f t="shared" si="52"/>
        <v>41631</v>
      </c>
      <c r="B538" s="7">
        <f t="shared" si="58"/>
        <v>7</v>
      </c>
      <c r="C538" s="237">
        <f>'Energy Summary'!E538</f>
        <v>0</v>
      </c>
      <c r="D538" s="10">
        <f>250</f>
        <v>250</v>
      </c>
      <c r="E538" s="243">
        <f>MISORates!N538</f>
        <v>27.47485032769826</v>
      </c>
      <c r="F538" s="243">
        <f t="array" ref="F538">IF(OR(A538=NERC,WEEKDAY(A538,2)&gt;5),Inputs!$G$21,IF(AND(B538&gt;6,B538&lt;23),Inputs!$E$21,Inputs!$G$21))</f>
        <v>0.51208665865384617</v>
      </c>
      <c r="G538" s="243">
        <f t="array" ref="G538">IF(OR($A538=NERC,WEEKDAY($A538,2)&gt;5),Inputs!$G$23,IF(AND($B538&gt;6,$B538&lt;23),Inputs!$E$23,Inputs!$G$23))</f>
        <v>0.33640990384615388</v>
      </c>
      <c r="H538" s="243">
        <f t="array" ref="H538">IF(OR($A538=NERC,WEEKDAY($A538,2)&gt;5),Inputs!$G$25,IF(AND($B538&gt;6,$B538&lt;23),Inputs!$E$25,Inputs!$G$25))</f>
        <v>3.7468266586538461</v>
      </c>
      <c r="I538" s="243">
        <f>Inputs!$B$27</f>
        <v>5.3100000000000001E-2</v>
      </c>
      <c r="J538" s="243">
        <f>Inputs!$B$29</f>
        <v>6.6799999999999998E-2</v>
      </c>
      <c r="K538" s="243">
        <f>Inputs!$B$31</f>
        <v>4.5600000000000002E-2</v>
      </c>
      <c r="L538" s="243">
        <f t="array" ref="L538">IF(OR($A538=NERC,WEEKDAY($A538,2)&gt;5),Inputs!$G$33,IF(AND($B538&gt;6,$B538&lt;23),Inputs!$E$33,Inputs!$G$33))</f>
        <v>2.5890384615384616E-3</v>
      </c>
      <c r="M538" s="246">
        <f t="shared" si="56"/>
        <v>259.52682451923079</v>
      </c>
      <c r="N538" s="249">
        <f t="shared" si="57"/>
        <v>0</v>
      </c>
    </row>
    <row r="539" spans="1:14" x14ac:dyDescent="0.25">
      <c r="A539" s="19">
        <f t="shared" si="52"/>
        <v>41631</v>
      </c>
      <c r="B539" s="7">
        <f t="shared" si="58"/>
        <v>8</v>
      </c>
      <c r="C539" s="237">
        <f>'Energy Summary'!E539</f>
        <v>0</v>
      </c>
      <c r="D539" s="10">
        <f>250</f>
        <v>250</v>
      </c>
      <c r="E539" s="243">
        <f>MISORates!N539</f>
        <v>28.792955544962112</v>
      </c>
      <c r="F539" s="243">
        <f t="array" ref="F539">IF(OR(A539=NERC,WEEKDAY(A539,2)&gt;5),Inputs!$G$21,IF(AND(B539&gt;6,B539&lt;23),Inputs!$E$21,Inputs!$G$21))</f>
        <v>0.51208665865384617</v>
      </c>
      <c r="G539" s="243">
        <f t="array" ref="G539">IF(OR($A539=NERC,WEEKDAY($A539,2)&gt;5),Inputs!$G$23,IF(AND($B539&gt;6,$B539&lt;23),Inputs!$E$23,Inputs!$G$23))</f>
        <v>0.33640990384615388</v>
      </c>
      <c r="H539" s="243">
        <f t="array" ref="H539">IF(OR($A539=NERC,WEEKDAY($A539,2)&gt;5),Inputs!$G$25,IF(AND($B539&gt;6,$B539&lt;23),Inputs!$E$25,Inputs!$G$25))</f>
        <v>3.7468266586538461</v>
      </c>
      <c r="I539" s="243">
        <f>Inputs!$B$27</f>
        <v>5.3100000000000001E-2</v>
      </c>
      <c r="J539" s="243">
        <f>Inputs!$B$29</f>
        <v>6.6799999999999998E-2</v>
      </c>
      <c r="K539" s="243">
        <f>Inputs!$B$31</f>
        <v>4.5600000000000002E-2</v>
      </c>
      <c r="L539" s="243">
        <f t="array" ref="L539">IF(OR($A539=NERC,WEEKDAY($A539,2)&gt;5),Inputs!$G$33,IF(AND($B539&gt;6,$B539&lt;23),Inputs!$E$33,Inputs!$G$33))</f>
        <v>2.5890384615384616E-3</v>
      </c>
      <c r="M539" s="246">
        <f t="shared" si="56"/>
        <v>259.52682451923079</v>
      </c>
      <c r="N539" s="249">
        <f t="shared" si="57"/>
        <v>0</v>
      </c>
    </row>
    <row r="540" spans="1:14" x14ac:dyDescent="0.25">
      <c r="A540" s="19">
        <f t="shared" si="52"/>
        <v>41631</v>
      </c>
      <c r="B540" s="7">
        <f t="shared" si="58"/>
        <v>9</v>
      </c>
      <c r="C540" s="237">
        <f>'Energy Summary'!E540</f>
        <v>0</v>
      </c>
      <c r="D540" s="10">
        <f>250</f>
        <v>250</v>
      </c>
      <c r="E540" s="243">
        <f>MISORates!N540</f>
        <v>32.32592452968251</v>
      </c>
      <c r="F540" s="243">
        <f t="array" ref="F540">IF(OR(A540=NERC,WEEKDAY(A540,2)&gt;5),Inputs!$G$21,IF(AND(B540&gt;6,B540&lt;23),Inputs!$E$21,Inputs!$G$21))</f>
        <v>0.51208665865384617</v>
      </c>
      <c r="G540" s="243">
        <f t="array" ref="G540">IF(OR($A540=NERC,WEEKDAY($A540,2)&gt;5),Inputs!$G$23,IF(AND($B540&gt;6,$B540&lt;23),Inputs!$E$23,Inputs!$G$23))</f>
        <v>0.33640990384615388</v>
      </c>
      <c r="H540" s="243">
        <f t="array" ref="H540">IF(OR($A540=NERC,WEEKDAY($A540,2)&gt;5),Inputs!$G$25,IF(AND($B540&gt;6,$B540&lt;23),Inputs!$E$25,Inputs!$G$25))</f>
        <v>3.7468266586538461</v>
      </c>
      <c r="I540" s="243">
        <f>Inputs!$B$27</f>
        <v>5.3100000000000001E-2</v>
      </c>
      <c r="J540" s="243">
        <f>Inputs!$B$29</f>
        <v>6.6799999999999998E-2</v>
      </c>
      <c r="K540" s="243">
        <f>Inputs!$B$31</f>
        <v>4.5600000000000002E-2</v>
      </c>
      <c r="L540" s="243">
        <f t="array" ref="L540">IF(OR($A540=NERC,WEEKDAY($A540,2)&gt;5),Inputs!$G$33,IF(AND($B540&gt;6,$B540&lt;23),Inputs!$E$33,Inputs!$G$33))</f>
        <v>2.5890384615384616E-3</v>
      </c>
      <c r="M540" s="246">
        <f t="shared" si="56"/>
        <v>259.52682451923079</v>
      </c>
      <c r="N540" s="249">
        <f t="shared" si="57"/>
        <v>0</v>
      </c>
    </row>
    <row r="541" spans="1:14" x14ac:dyDescent="0.25">
      <c r="A541" s="19">
        <f t="shared" ref="A541:A604" si="59">A517+1</f>
        <v>41631</v>
      </c>
      <c r="B541" s="7">
        <f t="shared" ref="B541:B556" si="60">B517</f>
        <v>10</v>
      </c>
      <c r="C541" s="237">
        <f>'Energy Summary'!E541</f>
        <v>0</v>
      </c>
      <c r="D541" s="10">
        <f>250</f>
        <v>250</v>
      </c>
      <c r="E541" s="243">
        <f>MISORates!N541</f>
        <v>32.918923562224897</v>
      </c>
      <c r="F541" s="243">
        <f t="array" ref="F541">IF(OR(A541=NERC,WEEKDAY(A541,2)&gt;5),Inputs!$G$21,IF(AND(B541&gt;6,B541&lt;23),Inputs!$E$21,Inputs!$G$21))</f>
        <v>0.51208665865384617</v>
      </c>
      <c r="G541" s="243">
        <f t="array" ref="G541">IF(OR($A541=NERC,WEEKDAY($A541,2)&gt;5),Inputs!$G$23,IF(AND($B541&gt;6,$B541&lt;23),Inputs!$E$23,Inputs!$G$23))</f>
        <v>0.33640990384615388</v>
      </c>
      <c r="H541" s="243">
        <f t="array" ref="H541">IF(OR($A541=NERC,WEEKDAY($A541,2)&gt;5),Inputs!$G$25,IF(AND($B541&gt;6,$B541&lt;23),Inputs!$E$25,Inputs!$G$25))</f>
        <v>3.7468266586538461</v>
      </c>
      <c r="I541" s="243">
        <f>Inputs!$B$27</f>
        <v>5.3100000000000001E-2</v>
      </c>
      <c r="J541" s="243">
        <f>Inputs!$B$29</f>
        <v>6.6799999999999998E-2</v>
      </c>
      <c r="K541" s="243">
        <f>Inputs!$B$31</f>
        <v>4.5600000000000002E-2</v>
      </c>
      <c r="L541" s="243">
        <f t="array" ref="L541">IF(OR($A541=NERC,WEEKDAY($A541,2)&gt;5),Inputs!$G$33,IF(AND($B541&gt;6,$B541&lt;23),Inputs!$E$33,Inputs!$G$33))</f>
        <v>2.5890384615384616E-3</v>
      </c>
      <c r="M541" s="246">
        <f t="shared" si="56"/>
        <v>259.52682451923079</v>
      </c>
      <c r="N541" s="249">
        <f t="shared" si="57"/>
        <v>0</v>
      </c>
    </row>
    <row r="542" spans="1:14" x14ac:dyDescent="0.25">
      <c r="A542" s="19">
        <f t="shared" si="59"/>
        <v>41631</v>
      </c>
      <c r="B542" s="7">
        <f t="shared" si="60"/>
        <v>11</v>
      </c>
      <c r="C542" s="237">
        <f>'Energy Summary'!E542</f>
        <v>0</v>
      </c>
      <c r="D542" s="10">
        <f>250</f>
        <v>250</v>
      </c>
      <c r="E542" s="243">
        <f>MISORates!N542</f>
        <v>28.990725826048344</v>
      </c>
      <c r="F542" s="243">
        <f t="array" ref="F542">IF(OR(A542=NERC,WEEKDAY(A542,2)&gt;5),Inputs!$G$21,IF(AND(B542&gt;6,B542&lt;23),Inputs!$E$21,Inputs!$G$21))</f>
        <v>0.51208665865384617</v>
      </c>
      <c r="G542" s="243">
        <f t="array" ref="G542">IF(OR($A542=NERC,WEEKDAY($A542,2)&gt;5),Inputs!$G$23,IF(AND($B542&gt;6,$B542&lt;23),Inputs!$E$23,Inputs!$G$23))</f>
        <v>0.33640990384615388</v>
      </c>
      <c r="H542" s="243">
        <f t="array" ref="H542">IF(OR($A542=NERC,WEEKDAY($A542,2)&gt;5),Inputs!$G$25,IF(AND($B542&gt;6,$B542&lt;23),Inputs!$E$25,Inputs!$G$25))</f>
        <v>3.7468266586538461</v>
      </c>
      <c r="I542" s="243">
        <f>Inputs!$B$27</f>
        <v>5.3100000000000001E-2</v>
      </c>
      <c r="J542" s="243">
        <f>Inputs!$B$29</f>
        <v>6.6799999999999998E-2</v>
      </c>
      <c r="K542" s="243">
        <f>Inputs!$B$31</f>
        <v>4.5600000000000002E-2</v>
      </c>
      <c r="L542" s="243">
        <f t="array" ref="L542">IF(OR($A542=NERC,WEEKDAY($A542,2)&gt;5),Inputs!$G$33,IF(AND($B542&gt;6,$B542&lt;23),Inputs!$E$33,Inputs!$G$33))</f>
        <v>2.5890384615384616E-3</v>
      </c>
      <c r="M542" s="246">
        <f t="shared" si="56"/>
        <v>259.52682451923079</v>
      </c>
      <c r="N542" s="249">
        <f t="shared" si="57"/>
        <v>0</v>
      </c>
    </row>
    <row r="543" spans="1:14" x14ac:dyDescent="0.25">
      <c r="A543" s="19">
        <f t="shared" si="59"/>
        <v>41631</v>
      </c>
      <c r="B543" s="7">
        <f t="shared" si="60"/>
        <v>12</v>
      </c>
      <c r="C543" s="237">
        <f>'Energy Summary'!E543</f>
        <v>0</v>
      </c>
      <c r="D543" s="10">
        <f>250</f>
        <v>250</v>
      </c>
      <c r="E543" s="243">
        <f>MISORates!N543</f>
        <v>30.663939543201931</v>
      </c>
      <c r="F543" s="243">
        <f t="array" ref="F543">IF(OR(A543=NERC,WEEKDAY(A543,2)&gt;5),Inputs!$G$21,IF(AND(B543&gt;6,B543&lt;23),Inputs!$E$21,Inputs!$G$21))</f>
        <v>0.51208665865384617</v>
      </c>
      <c r="G543" s="243">
        <f t="array" ref="G543">IF(OR($A543=NERC,WEEKDAY($A543,2)&gt;5),Inputs!$G$23,IF(AND($B543&gt;6,$B543&lt;23),Inputs!$E$23,Inputs!$G$23))</f>
        <v>0.33640990384615388</v>
      </c>
      <c r="H543" s="243">
        <f t="array" ref="H543">IF(OR($A543=NERC,WEEKDAY($A543,2)&gt;5),Inputs!$G$25,IF(AND($B543&gt;6,$B543&lt;23),Inputs!$E$25,Inputs!$G$25))</f>
        <v>3.7468266586538461</v>
      </c>
      <c r="I543" s="243">
        <f>Inputs!$B$27</f>
        <v>5.3100000000000001E-2</v>
      </c>
      <c r="J543" s="243">
        <f>Inputs!$B$29</f>
        <v>6.6799999999999998E-2</v>
      </c>
      <c r="K543" s="243">
        <f>Inputs!$B$31</f>
        <v>4.5600000000000002E-2</v>
      </c>
      <c r="L543" s="243">
        <f t="array" ref="L543">IF(OR($A543=NERC,WEEKDAY($A543,2)&gt;5),Inputs!$G$33,IF(AND($B543&gt;6,$B543&lt;23),Inputs!$E$33,Inputs!$G$33))</f>
        <v>2.5890384615384616E-3</v>
      </c>
      <c r="M543" s="246">
        <f t="shared" si="56"/>
        <v>259.52682451923079</v>
      </c>
      <c r="N543" s="249">
        <f t="shared" si="57"/>
        <v>0</v>
      </c>
    </row>
    <row r="544" spans="1:14" x14ac:dyDescent="0.25">
      <c r="A544" s="19">
        <f t="shared" si="59"/>
        <v>41631</v>
      </c>
      <c r="B544" s="7">
        <f t="shared" si="60"/>
        <v>13</v>
      </c>
      <c r="C544" s="237">
        <f>'Energy Summary'!E544</f>
        <v>0</v>
      </c>
      <c r="D544" s="10">
        <f>250</f>
        <v>250</v>
      </c>
      <c r="E544" s="243">
        <f>MISORates!N544</f>
        <v>30.396426926816741</v>
      </c>
      <c r="F544" s="243">
        <f t="array" ref="F544">IF(OR(A544=NERC,WEEKDAY(A544,2)&gt;5),Inputs!$G$21,IF(AND(B544&gt;6,B544&lt;23),Inputs!$E$21,Inputs!$G$21))</f>
        <v>0.51208665865384617</v>
      </c>
      <c r="G544" s="243">
        <f t="array" ref="G544">IF(OR($A544=NERC,WEEKDAY($A544,2)&gt;5),Inputs!$G$23,IF(AND($B544&gt;6,$B544&lt;23),Inputs!$E$23,Inputs!$G$23))</f>
        <v>0.33640990384615388</v>
      </c>
      <c r="H544" s="243">
        <f t="array" ref="H544">IF(OR($A544=NERC,WEEKDAY($A544,2)&gt;5),Inputs!$G$25,IF(AND($B544&gt;6,$B544&lt;23),Inputs!$E$25,Inputs!$G$25))</f>
        <v>3.7468266586538461</v>
      </c>
      <c r="I544" s="243">
        <f>Inputs!$B$27</f>
        <v>5.3100000000000001E-2</v>
      </c>
      <c r="J544" s="243">
        <f>Inputs!$B$29</f>
        <v>6.6799999999999998E-2</v>
      </c>
      <c r="K544" s="243">
        <f>Inputs!$B$31</f>
        <v>4.5600000000000002E-2</v>
      </c>
      <c r="L544" s="243">
        <f t="array" ref="L544">IF(OR($A544=NERC,WEEKDAY($A544,2)&gt;5),Inputs!$G$33,IF(AND($B544&gt;6,$B544&lt;23),Inputs!$E$33,Inputs!$G$33))</f>
        <v>2.5890384615384616E-3</v>
      </c>
      <c r="M544" s="246">
        <f t="shared" si="56"/>
        <v>259.52682451923079</v>
      </c>
      <c r="N544" s="249">
        <f t="shared" si="57"/>
        <v>0</v>
      </c>
    </row>
    <row r="545" spans="1:14" x14ac:dyDescent="0.25">
      <c r="A545" s="19">
        <f t="shared" si="59"/>
        <v>41631</v>
      </c>
      <c r="B545" s="7">
        <f t="shared" si="60"/>
        <v>14</v>
      </c>
      <c r="C545" s="237">
        <f>'Energy Summary'!E545</f>
        <v>0</v>
      </c>
      <c r="D545" s="10">
        <f>250</f>
        <v>250</v>
      </c>
      <c r="E545" s="243">
        <f>MISORates!N545</f>
        <v>29.381282237133185</v>
      </c>
      <c r="F545" s="243">
        <f t="array" ref="F545">IF(OR(A545=NERC,WEEKDAY(A545,2)&gt;5),Inputs!$G$21,IF(AND(B545&gt;6,B545&lt;23),Inputs!$E$21,Inputs!$G$21))</f>
        <v>0.51208665865384617</v>
      </c>
      <c r="G545" s="243">
        <f t="array" ref="G545">IF(OR($A545=NERC,WEEKDAY($A545,2)&gt;5),Inputs!$G$23,IF(AND($B545&gt;6,$B545&lt;23),Inputs!$E$23,Inputs!$G$23))</f>
        <v>0.33640990384615388</v>
      </c>
      <c r="H545" s="243">
        <f t="array" ref="H545">IF(OR($A545=NERC,WEEKDAY($A545,2)&gt;5),Inputs!$G$25,IF(AND($B545&gt;6,$B545&lt;23),Inputs!$E$25,Inputs!$G$25))</f>
        <v>3.7468266586538461</v>
      </c>
      <c r="I545" s="243">
        <f>Inputs!$B$27</f>
        <v>5.3100000000000001E-2</v>
      </c>
      <c r="J545" s="243">
        <f>Inputs!$B$29</f>
        <v>6.6799999999999998E-2</v>
      </c>
      <c r="K545" s="243">
        <f>Inputs!$B$31</f>
        <v>4.5600000000000002E-2</v>
      </c>
      <c r="L545" s="243">
        <f t="array" ref="L545">IF(OR($A545=NERC,WEEKDAY($A545,2)&gt;5),Inputs!$G$33,IF(AND($B545&gt;6,$B545&lt;23),Inputs!$E$33,Inputs!$G$33))</f>
        <v>2.5890384615384616E-3</v>
      </c>
      <c r="M545" s="246">
        <f t="shared" si="56"/>
        <v>259.52682451923079</v>
      </c>
      <c r="N545" s="249">
        <f t="shared" si="57"/>
        <v>0</v>
      </c>
    </row>
    <row r="546" spans="1:14" x14ac:dyDescent="0.25">
      <c r="A546" s="19">
        <f t="shared" si="59"/>
        <v>41631</v>
      </c>
      <c r="B546" s="7">
        <f t="shared" si="60"/>
        <v>15</v>
      </c>
      <c r="C546" s="237">
        <f>'Energy Summary'!E546</f>
        <v>0</v>
      </c>
      <c r="D546" s="10">
        <f>250</f>
        <v>250</v>
      </c>
      <c r="E546" s="243">
        <f>MISORates!N546</f>
        <v>29.368713255021763</v>
      </c>
      <c r="F546" s="243">
        <f t="array" ref="F546">IF(OR(A546=NERC,WEEKDAY(A546,2)&gt;5),Inputs!$G$21,IF(AND(B546&gt;6,B546&lt;23),Inputs!$E$21,Inputs!$G$21))</f>
        <v>0.51208665865384617</v>
      </c>
      <c r="G546" s="243">
        <f t="array" ref="G546">IF(OR($A546=NERC,WEEKDAY($A546,2)&gt;5),Inputs!$G$23,IF(AND($B546&gt;6,$B546&lt;23),Inputs!$E$23,Inputs!$G$23))</f>
        <v>0.33640990384615388</v>
      </c>
      <c r="H546" s="243">
        <f t="array" ref="H546">IF(OR($A546=NERC,WEEKDAY($A546,2)&gt;5),Inputs!$G$25,IF(AND($B546&gt;6,$B546&lt;23),Inputs!$E$25,Inputs!$G$25))</f>
        <v>3.7468266586538461</v>
      </c>
      <c r="I546" s="243">
        <f>Inputs!$B$27</f>
        <v>5.3100000000000001E-2</v>
      </c>
      <c r="J546" s="243">
        <f>Inputs!$B$29</f>
        <v>6.6799999999999998E-2</v>
      </c>
      <c r="K546" s="243">
        <f>Inputs!$B$31</f>
        <v>4.5600000000000002E-2</v>
      </c>
      <c r="L546" s="243">
        <f t="array" ref="L546">IF(OR($A546=NERC,WEEKDAY($A546,2)&gt;5),Inputs!$G$33,IF(AND($B546&gt;6,$B546&lt;23),Inputs!$E$33,Inputs!$G$33))</f>
        <v>2.5890384615384616E-3</v>
      </c>
      <c r="M546" s="246">
        <f t="shared" si="56"/>
        <v>259.52682451923079</v>
      </c>
      <c r="N546" s="249">
        <f t="shared" si="57"/>
        <v>0</v>
      </c>
    </row>
    <row r="547" spans="1:14" x14ac:dyDescent="0.25">
      <c r="A547" s="19">
        <f t="shared" si="59"/>
        <v>41631</v>
      </c>
      <c r="B547" s="7">
        <f t="shared" si="60"/>
        <v>16</v>
      </c>
      <c r="C547" s="237">
        <f>'Energy Summary'!E547</f>
        <v>0</v>
      </c>
      <c r="D547" s="10">
        <f>250</f>
        <v>250</v>
      </c>
      <c r="E547" s="243">
        <f>MISORates!N547</f>
        <v>29.051703229021246</v>
      </c>
      <c r="F547" s="243">
        <f t="array" ref="F547">IF(OR(A547=NERC,WEEKDAY(A547,2)&gt;5),Inputs!$G$21,IF(AND(B547&gt;6,B547&lt;23),Inputs!$E$21,Inputs!$G$21))</f>
        <v>0.51208665865384617</v>
      </c>
      <c r="G547" s="243">
        <f t="array" ref="G547">IF(OR($A547=NERC,WEEKDAY($A547,2)&gt;5),Inputs!$G$23,IF(AND($B547&gt;6,$B547&lt;23),Inputs!$E$23,Inputs!$G$23))</f>
        <v>0.33640990384615388</v>
      </c>
      <c r="H547" s="243">
        <f t="array" ref="H547">IF(OR($A547=NERC,WEEKDAY($A547,2)&gt;5),Inputs!$G$25,IF(AND($B547&gt;6,$B547&lt;23),Inputs!$E$25,Inputs!$G$25))</f>
        <v>3.7468266586538461</v>
      </c>
      <c r="I547" s="243">
        <f>Inputs!$B$27</f>
        <v>5.3100000000000001E-2</v>
      </c>
      <c r="J547" s="243">
        <f>Inputs!$B$29</f>
        <v>6.6799999999999998E-2</v>
      </c>
      <c r="K547" s="243">
        <f>Inputs!$B$31</f>
        <v>4.5600000000000002E-2</v>
      </c>
      <c r="L547" s="243">
        <f t="array" ref="L547">IF(OR($A547=NERC,WEEKDAY($A547,2)&gt;5),Inputs!$G$33,IF(AND($B547&gt;6,$B547&lt;23),Inputs!$E$33,Inputs!$G$33))</f>
        <v>2.5890384615384616E-3</v>
      </c>
      <c r="M547" s="246">
        <f t="shared" si="56"/>
        <v>259.52682451923079</v>
      </c>
      <c r="N547" s="249">
        <f t="shared" si="57"/>
        <v>0</v>
      </c>
    </row>
    <row r="548" spans="1:14" x14ac:dyDescent="0.25">
      <c r="A548" s="19">
        <f t="shared" si="59"/>
        <v>41631</v>
      </c>
      <c r="B548" s="7">
        <f t="shared" si="60"/>
        <v>17</v>
      </c>
      <c r="C548" s="237">
        <f>'Energy Summary'!E548</f>
        <v>0</v>
      </c>
      <c r="D548" s="10">
        <f>250</f>
        <v>250</v>
      </c>
      <c r="E548" s="243">
        <f>MISORates!N548</f>
        <v>35.341566569672786</v>
      </c>
      <c r="F548" s="243">
        <f t="array" ref="F548">IF(OR(A548=NERC,WEEKDAY(A548,2)&gt;5),Inputs!$G$21,IF(AND(B548&gt;6,B548&lt;23),Inputs!$E$21,Inputs!$G$21))</f>
        <v>0.51208665865384617</v>
      </c>
      <c r="G548" s="243">
        <f t="array" ref="G548">IF(OR($A548=NERC,WEEKDAY($A548,2)&gt;5),Inputs!$G$23,IF(AND($B548&gt;6,$B548&lt;23),Inputs!$E$23,Inputs!$G$23))</f>
        <v>0.33640990384615388</v>
      </c>
      <c r="H548" s="243">
        <f t="array" ref="H548">IF(OR($A548=NERC,WEEKDAY($A548,2)&gt;5),Inputs!$G$25,IF(AND($B548&gt;6,$B548&lt;23),Inputs!$E$25,Inputs!$G$25))</f>
        <v>3.7468266586538461</v>
      </c>
      <c r="I548" s="243">
        <f>Inputs!$B$27</f>
        <v>5.3100000000000001E-2</v>
      </c>
      <c r="J548" s="243">
        <f>Inputs!$B$29</f>
        <v>6.6799999999999998E-2</v>
      </c>
      <c r="K548" s="243">
        <f>Inputs!$B$31</f>
        <v>4.5600000000000002E-2</v>
      </c>
      <c r="L548" s="243">
        <f t="array" ref="L548">IF(OR($A548=NERC,WEEKDAY($A548,2)&gt;5),Inputs!$G$33,IF(AND($B548&gt;6,$B548&lt;23),Inputs!$E$33,Inputs!$G$33))</f>
        <v>2.5890384615384616E-3</v>
      </c>
      <c r="M548" s="246">
        <f t="shared" si="56"/>
        <v>259.52682451923079</v>
      </c>
      <c r="N548" s="249">
        <f t="shared" si="57"/>
        <v>0</v>
      </c>
    </row>
    <row r="549" spans="1:14" x14ac:dyDescent="0.25">
      <c r="A549" s="19">
        <f t="shared" si="59"/>
        <v>41631</v>
      </c>
      <c r="B549" s="7">
        <f t="shared" si="60"/>
        <v>18</v>
      </c>
      <c r="C549" s="237">
        <f>'Energy Summary'!E549</f>
        <v>0</v>
      </c>
      <c r="D549" s="10">
        <f>250</f>
        <v>250</v>
      </c>
      <c r="E549" s="243">
        <f>MISORates!N549</f>
        <v>33.484413451905517</v>
      </c>
      <c r="F549" s="243">
        <f t="array" ref="F549">IF(OR(A549=NERC,WEEKDAY(A549,2)&gt;5),Inputs!$G$21,IF(AND(B549&gt;6,B549&lt;23),Inputs!$E$21,Inputs!$G$21))</f>
        <v>0.51208665865384617</v>
      </c>
      <c r="G549" s="243">
        <f t="array" ref="G549">IF(OR($A549=NERC,WEEKDAY($A549,2)&gt;5),Inputs!$G$23,IF(AND($B549&gt;6,$B549&lt;23),Inputs!$E$23,Inputs!$G$23))</f>
        <v>0.33640990384615388</v>
      </c>
      <c r="H549" s="243">
        <f t="array" ref="H549">IF(OR($A549=NERC,WEEKDAY($A549,2)&gt;5),Inputs!$G$25,IF(AND($B549&gt;6,$B549&lt;23),Inputs!$E$25,Inputs!$G$25))</f>
        <v>3.7468266586538461</v>
      </c>
      <c r="I549" s="243">
        <f>Inputs!$B$27</f>
        <v>5.3100000000000001E-2</v>
      </c>
      <c r="J549" s="243">
        <f>Inputs!$B$29</f>
        <v>6.6799999999999998E-2</v>
      </c>
      <c r="K549" s="243">
        <f>Inputs!$B$31</f>
        <v>4.5600000000000002E-2</v>
      </c>
      <c r="L549" s="243">
        <f t="array" ref="L549">IF(OR($A549=NERC,WEEKDAY($A549,2)&gt;5),Inputs!$G$33,IF(AND($B549&gt;6,$B549&lt;23),Inputs!$E$33,Inputs!$G$33))</f>
        <v>2.5890384615384616E-3</v>
      </c>
      <c r="M549" s="246">
        <f t="shared" si="56"/>
        <v>259.52682451923079</v>
      </c>
      <c r="N549" s="249">
        <f t="shared" si="57"/>
        <v>0</v>
      </c>
    </row>
    <row r="550" spans="1:14" x14ac:dyDescent="0.25">
      <c r="A550" s="19">
        <f t="shared" si="59"/>
        <v>41631</v>
      </c>
      <c r="B550" s="7">
        <f t="shared" si="60"/>
        <v>19</v>
      </c>
      <c r="C550" s="237">
        <f>'Energy Summary'!E550</f>
        <v>0</v>
      </c>
      <c r="D550" s="10">
        <f>250</f>
        <v>250</v>
      </c>
      <c r="E550" s="243">
        <f>MISORates!N550</f>
        <v>38.198370686326804</v>
      </c>
      <c r="F550" s="243">
        <f t="array" ref="F550">IF(OR(A550=NERC,WEEKDAY(A550,2)&gt;5),Inputs!$G$21,IF(AND(B550&gt;6,B550&lt;23),Inputs!$E$21,Inputs!$G$21))</f>
        <v>0.51208665865384617</v>
      </c>
      <c r="G550" s="243">
        <f t="array" ref="G550">IF(OR($A550=NERC,WEEKDAY($A550,2)&gt;5),Inputs!$G$23,IF(AND($B550&gt;6,$B550&lt;23),Inputs!$E$23,Inputs!$G$23))</f>
        <v>0.33640990384615388</v>
      </c>
      <c r="H550" s="243">
        <f t="array" ref="H550">IF(OR($A550=NERC,WEEKDAY($A550,2)&gt;5),Inputs!$G$25,IF(AND($B550&gt;6,$B550&lt;23),Inputs!$E$25,Inputs!$G$25))</f>
        <v>3.7468266586538461</v>
      </c>
      <c r="I550" s="243">
        <f>Inputs!$B$27</f>
        <v>5.3100000000000001E-2</v>
      </c>
      <c r="J550" s="243">
        <f>Inputs!$B$29</f>
        <v>6.6799999999999998E-2</v>
      </c>
      <c r="K550" s="243">
        <f>Inputs!$B$31</f>
        <v>4.5600000000000002E-2</v>
      </c>
      <c r="L550" s="243">
        <f t="array" ref="L550">IF(OR($A550=NERC,WEEKDAY($A550,2)&gt;5),Inputs!$G$33,IF(AND($B550&gt;6,$B550&lt;23),Inputs!$E$33,Inputs!$G$33))</f>
        <v>2.5890384615384616E-3</v>
      </c>
      <c r="M550" s="246">
        <f t="shared" si="56"/>
        <v>259.52682451923079</v>
      </c>
      <c r="N550" s="249">
        <f t="shared" si="57"/>
        <v>0</v>
      </c>
    </row>
    <row r="551" spans="1:14" x14ac:dyDescent="0.25">
      <c r="A551" s="19">
        <f t="shared" si="59"/>
        <v>41631</v>
      </c>
      <c r="B551" s="7">
        <f t="shared" si="60"/>
        <v>20</v>
      </c>
      <c r="C551" s="237">
        <f>'Energy Summary'!E551</f>
        <v>0</v>
      </c>
      <c r="D551" s="10">
        <f>250</f>
        <v>250</v>
      </c>
      <c r="E551" s="243">
        <f>MISORates!N551</f>
        <v>35.04012645837507</v>
      </c>
      <c r="F551" s="243">
        <f t="array" ref="F551">IF(OR(A551=NERC,WEEKDAY(A551,2)&gt;5),Inputs!$G$21,IF(AND(B551&gt;6,B551&lt;23),Inputs!$E$21,Inputs!$G$21))</f>
        <v>0.51208665865384617</v>
      </c>
      <c r="G551" s="243">
        <f t="array" ref="G551">IF(OR($A551=NERC,WEEKDAY($A551,2)&gt;5),Inputs!$G$23,IF(AND($B551&gt;6,$B551&lt;23),Inputs!$E$23,Inputs!$G$23))</f>
        <v>0.33640990384615388</v>
      </c>
      <c r="H551" s="243">
        <f t="array" ref="H551">IF(OR($A551=NERC,WEEKDAY($A551,2)&gt;5),Inputs!$G$25,IF(AND($B551&gt;6,$B551&lt;23),Inputs!$E$25,Inputs!$G$25))</f>
        <v>3.7468266586538461</v>
      </c>
      <c r="I551" s="243">
        <f>Inputs!$B$27</f>
        <v>5.3100000000000001E-2</v>
      </c>
      <c r="J551" s="243">
        <f>Inputs!$B$29</f>
        <v>6.6799999999999998E-2</v>
      </c>
      <c r="K551" s="243">
        <f>Inputs!$B$31</f>
        <v>4.5600000000000002E-2</v>
      </c>
      <c r="L551" s="243">
        <f t="array" ref="L551">IF(OR($A551=NERC,WEEKDAY($A551,2)&gt;5),Inputs!$G$33,IF(AND($B551&gt;6,$B551&lt;23),Inputs!$E$33,Inputs!$G$33))</f>
        <v>2.5890384615384616E-3</v>
      </c>
      <c r="M551" s="246">
        <f t="shared" si="56"/>
        <v>259.52682451923079</v>
      </c>
      <c r="N551" s="249">
        <f t="shared" si="57"/>
        <v>0</v>
      </c>
    </row>
    <row r="552" spans="1:14" x14ac:dyDescent="0.25">
      <c r="A552" s="19">
        <f t="shared" si="59"/>
        <v>41631</v>
      </c>
      <c r="B552" s="7">
        <f t="shared" si="60"/>
        <v>21</v>
      </c>
      <c r="C552" s="237">
        <f>'Energy Summary'!E552</f>
        <v>0</v>
      </c>
      <c r="D552" s="10">
        <f>250</f>
        <v>250</v>
      </c>
      <c r="E552" s="243">
        <f>MISORates!N552</f>
        <v>34.09872233552958</v>
      </c>
      <c r="F552" s="243">
        <f t="array" ref="F552">IF(OR(A552=NERC,WEEKDAY(A552,2)&gt;5),Inputs!$G$21,IF(AND(B552&gt;6,B552&lt;23),Inputs!$E$21,Inputs!$G$21))</f>
        <v>0.51208665865384617</v>
      </c>
      <c r="G552" s="243">
        <f t="array" ref="G552">IF(OR($A552=NERC,WEEKDAY($A552,2)&gt;5),Inputs!$G$23,IF(AND($B552&gt;6,$B552&lt;23),Inputs!$E$23,Inputs!$G$23))</f>
        <v>0.33640990384615388</v>
      </c>
      <c r="H552" s="243">
        <f t="array" ref="H552">IF(OR($A552=NERC,WEEKDAY($A552,2)&gt;5),Inputs!$G$25,IF(AND($B552&gt;6,$B552&lt;23),Inputs!$E$25,Inputs!$G$25))</f>
        <v>3.7468266586538461</v>
      </c>
      <c r="I552" s="243">
        <f>Inputs!$B$27</f>
        <v>5.3100000000000001E-2</v>
      </c>
      <c r="J552" s="243">
        <f>Inputs!$B$29</f>
        <v>6.6799999999999998E-2</v>
      </c>
      <c r="K552" s="243">
        <f>Inputs!$B$31</f>
        <v>4.5600000000000002E-2</v>
      </c>
      <c r="L552" s="243">
        <f t="array" ref="L552">IF(OR($A552=NERC,WEEKDAY($A552,2)&gt;5),Inputs!$G$33,IF(AND($B552&gt;6,$B552&lt;23),Inputs!$E$33,Inputs!$G$33))</f>
        <v>2.5890384615384616E-3</v>
      </c>
      <c r="M552" s="246">
        <f t="shared" si="56"/>
        <v>259.52682451923079</v>
      </c>
      <c r="N552" s="249">
        <f t="shared" si="57"/>
        <v>0</v>
      </c>
    </row>
    <row r="553" spans="1:14" x14ac:dyDescent="0.25">
      <c r="A553" s="19">
        <f t="shared" si="59"/>
        <v>41631</v>
      </c>
      <c r="B553" s="7">
        <f t="shared" si="60"/>
        <v>22</v>
      </c>
      <c r="C553" s="237">
        <f>'Energy Summary'!E553</f>
        <v>0</v>
      </c>
      <c r="D553" s="10">
        <f>250</f>
        <v>250</v>
      </c>
      <c r="E553" s="243">
        <f>MISORates!N553</f>
        <v>35.317851770596945</v>
      </c>
      <c r="F553" s="243">
        <f t="array" ref="F553">IF(OR(A553=NERC,WEEKDAY(A553,2)&gt;5),Inputs!$G$21,IF(AND(B553&gt;6,B553&lt;23),Inputs!$E$21,Inputs!$G$21))</f>
        <v>0.51208665865384617</v>
      </c>
      <c r="G553" s="243">
        <f t="array" ref="G553">IF(OR($A553=NERC,WEEKDAY($A553,2)&gt;5),Inputs!$G$23,IF(AND($B553&gt;6,$B553&lt;23),Inputs!$E$23,Inputs!$G$23))</f>
        <v>0.33640990384615388</v>
      </c>
      <c r="H553" s="243">
        <f t="array" ref="H553">IF(OR($A553=NERC,WEEKDAY($A553,2)&gt;5),Inputs!$G$25,IF(AND($B553&gt;6,$B553&lt;23),Inputs!$E$25,Inputs!$G$25))</f>
        <v>3.7468266586538461</v>
      </c>
      <c r="I553" s="243">
        <f>Inputs!$B$27</f>
        <v>5.3100000000000001E-2</v>
      </c>
      <c r="J553" s="243">
        <f>Inputs!$B$29</f>
        <v>6.6799999999999998E-2</v>
      </c>
      <c r="K553" s="243">
        <f>Inputs!$B$31</f>
        <v>4.5600000000000002E-2</v>
      </c>
      <c r="L553" s="243">
        <f t="array" ref="L553">IF(OR($A553=NERC,WEEKDAY($A553,2)&gt;5),Inputs!$G$33,IF(AND($B553&gt;6,$B553&lt;23),Inputs!$E$33,Inputs!$G$33))</f>
        <v>2.5890384615384616E-3</v>
      </c>
      <c r="M553" s="246">
        <f t="shared" si="56"/>
        <v>257.11239570710399</v>
      </c>
      <c r="N553" s="249">
        <f t="shared" si="57"/>
        <v>0</v>
      </c>
    </row>
    <row r="554" spans="1:14" x14ac:dyDescent="0.25">
      <c r="A554" s="19">
        <f t="shared" si="59"/>
        <v>41631</v>
      </c>
      <c r="B554" s="7">
        <f t="shared" si="60"/>
        <v>23</v>
      </c>
      <c r="C554" s="237">
        <f>'Energy Summary'!E554</f>
        <v>0</v>
      </c>
      <c r="D554" s="10">
        <f>250</f>
        <v>250</v>
      </c>
      <c r="E554" s="243">
        <f>MISORates!N554</f>
        <v>36.087752155564743</v>
      </c>
      <c r="F554" s="243">
        <f t="array" ref="F554">IF(OR(A554=NERC,WEEKDAY(A554,2)&gt;5),Inputs!$G$21,IF(AND(B554&gt;6,B554&lt;23),Inputs!$E$21,Inputs!$G$21))</f>
        <v>0.24318270547945203</v>
      </c>
      <c r="G554" s="243">
        <f t="array" ref="G554">IF(OR($A554=NERC,WEEKDAY($A554,2)&gt;5),Inputs!$G$23,IF(AND($B554&gt;6,$B554&lt;23),Inputs!$E$23,Inputs!$G$23))</f>
        <v>0.15975630136986302</v>
      </c>
      <c r="H554" s="243">
        <f t="array" ref="H554">IF(OR($A554=NERC,WEEKDAY($A554,2)&gt;5),Inputs!$G$25,IF(AND($B554&gt;6,$B554&lt;23),Inputs!$E$25,Inputs!$G$25))</f>
        <v>1.7793149429223745</v>
      </c>
      <c r="I554" s="243">
        <f>Inputs!$B$27</f>
        <v>5.3100000000000001E-2</v>
      </c>
      <c r="J554" s="243">
        <f>Inputs!$B$29</f>
        <v>6.6799999999999998E-2</v>
      </c>
      <c r="K554" s="243">
        <f>Inputs!$B$31</f>
        <v>4.5600000000000002E-2</v>
      </c>
      <c r="L554" s="243">
        <f t="array" ref="L554">IF(OR($A554=NERC,WEEKDAY($A554,2)&gt;5),Inputs!$G$33,IF(AND($B554&gt;6,$B554&lt;23),Inputs!$E$33,Inputs!$G$33))</f>
        <v>1.2294977168949772E-3</v>
      </c>
      <c r="M554" s="246">
        <f t="shared" si="56"/>
        <v>254.69796689497716</v>
      </c>
      <c r="N554" s="249">
        <f t="shared" si="57"/>
        <v>0</v>
      </c>
    </row>
    <row r="555" spans="1:14" x14ac:dyDescent="0.25">
      <c r="A555" s="238">
        <f t="shared" si="59"/>
        <v>41631</v>
      </c>
      <c r="B555" s="239">
        <f t="shared" si="60"/>
        <v>24</v>
      </c>
      <c r="C555" s="237">
        <f>'Energy Summary'!E555</f>
        <v>0</v>
      </c>
      <c r="D555" s="10">
        <f>250</f>
        <v>250</v>
      </c>
      <c r="E555" s="243">
        <f>MISORates!N555</f>
        <v>33.45198106060905</v>
      </c>
      <c r="F555" s="243">
        <f t="array" ref="F555">IF(OR(A555=NERC,WEEKDAY(A555,2)&gt;5),Inputs!$G$21,IF(AND(B555&gt;6,B555&lt;23),Inputs!$E$21,Inputs!$G$21))</f>
        <v>0.24318270547945203</v>
      </c>
      <c r="G555" s="243">
        <f t="array" ref="G555">IF(OR($A555=NERC,WEEKDAY($A555,2)&gt;5),Inputs!$G$23,IF(AND($B555&gt;6,$B555&lt;23),Inputs!$E$23,Inputs!$G$23))</f>
        <v>0.15975630136986302</v>
      </c>
      <c r="H555" s="243">
        <f t="array" ref="H555">IF(OR($A555=NERC,WEEKDAY($A555,2)&gt;5),Inputs!$G$25,IF(AND($B555&gt;6,$B555&lt;23),Inputs!$E$25,Inputs!$G$25))</f>
        <v>1.7793149429223745</v>
      </c>
      <c r="I555" s="243">
        <f>Inputs!$B$27</f>
        <v>5.3100000000000001E-2</v>
      </c>
      <c r="J555" s="243">
        <f>Inputs!$B$29</f>
        <v>6.6799999999999998E-2</v>
      </c>
      <c r="K555" s="243">
        <f>Inputs!$B$31</f>
        <v>4.5600000000000002E-2</v>
      </c>
      <c r="L555" s="243">
        <f t="array" ref="L555">IF(OR($A555=NERC,WEEKDAY($A555,2)&gt;5),Inputs!$G$33,IF(AND($B555&gt;6,$B555&lt;23),Inputs!$E$33,Inputs!$G$33))</f>
        <v>1.2294977168949772E-3</v>
      </c>
      <c r="M555" s="246">
        <f t="shared" si="56"/>
        <v>254.69796689497716</v>
      </c>
      <c r="N555" s="250">
        <f t="shared" si="57"/>
        <v>0</v>
      </c>
    </row>
    <row r="556" spans="1:14" x14ac:dyDescent="0.25">
      <c r="A556" s="19">
        <f t="shared" si="59"/>
        <v>41632</v>
      </c>
      <c r="B556" s="7">
        <f t="shared" si="60"/>
        <v>1</v>
      </c>
      <c r="C556" s="237">
        <f>'Energy Summary'!E556</f>
        <v>0</v>
      </c>
      <c r="D556" s="10">
        <f>250</f>
        <v>250</v>
      </c>
      <c r="E556" s="243">
        <f>MISORates!N556</f>
        <v>28.938352117096937</v>
      </c>
      <c r="F556" s="243">
        <f t="array" ref="F556">IF(OR(A556=NERC,WEEKDAY(A556,2)&gt;5),Inputs!$G$21,IF(AND(B556&gt;6,B556&lt;23),Inputs!$E$21,Inputs!$G$21))</f>
        <v>0.24318270547945203</v>
      </c>
      <c r="G556" s="243">
        <f t="array" ref="G556">IF(OR($A556=NERC,WEEKDAY($A556,2)&gt;5),Inputs!$G$23,IF(AND($B556&gt;6,$B556&lt;23),Inputs!$E$23,Inputs!$G$23))</f>
        <v>0.15975630136986302</v>
      </c>
      <c r="H556" s="243">
        <f t="array" ref="H556">IF(OR($A556=NERC,WEEKDAY($A556,2)&gt;5),Inputs!$G$25,IF(AND($B556&gt;6,$B556&lt;23),Inputs!$E$25,Inputs!$G$25))</f>
        <v>1.7793149429223745</v>
      </c>
      <c r="I556" s="243">
        <f>Inputs!$B$27</f>
        <v>5.3100000000000001E-2</v>
      </c>
      <c r="J556" s="243">
        <f>Inputs!$B$29</f>
        <v>6.6799999999999998E-2</v>
      </c>
      <c r="K556" s="243">
        <f>Inputs!$B$31</f>
        <v>4.5600000000000002E-2</v>
      </c>
      <c r="L556" s="243">
        <f t="array" ref="L556">IF(OR($A556=NERC,WEEKDAY($A556,2)&gt;5),Inputs!$G$33,IF(AND($B556&gt;6,$B556&lt;23),Inputs!$E$33,Inputs!$G$33))</f>
        <v>1.2294977168949772E-3</v>
      </c>
      <c r="M556" s="246">
        <f t="shared" si="56"/>
        <v>254.69796689497716</v>
      </c>
      <c r="N556" s="249">
        <f t="shared" si="57"/>
        <v>0</v>
      </c>
    </row>
    <row r="557" spans="1:14" x14ac:dyDescent="0.25">
      <c r="A557" s="19">
        <f t="shared" si="59"/>
        <v>41632</v>
      </c>
      <c r="B557" s="7">
        <f t="shared" ref="B557:B572" si="61">B533</f>
        <v>2</v>
      </c>
      <c r="C557" s="237">
        <f>'Energy Summary'!E557</f>
        <v>0</v>
      </c>
      <c r="D557" s="10">
        <f>250</f>
        <v>250</v>
      </c>
      <c r="E557" s="243">
        <f>MISORates!N557</f>
        <v>28.235163423438237</v>
      </c>
      <c r="F557" s="243">
        <f t="array" ref="F557">IF(OR(A557=NERC,WEEKDAY(A557,2)&gt;5),Inputs!$G$21,IF(AND(B557&gt;6,B557&lt;23),Inputs!$E$21,Inputs!$G$21))</f>
        <v>0.24318270547945203</v>
      </c>
      <c r="G557" s="243">
        <f t="array" ref="G557">IF(OR($A557=NERC,WEEKDAY($A557,2)&gt;5),Inputs!$G$23,IF(AND($B557&gt;6,$B557&lt;23),Inputs!$E$23,Inputs!$G$23))</f>
        <v>0.15975630136986302</v>
      </c>
      <c r="H557" s="243">
        <f t="array" ref="H557">IF(OR($A557=NERC,WEEKDAY($A557,2)&gt;5),Inputs!$G$25,IF(AND($B557&gt;6,$B557&lt;23),Inputs!$E$25,Inputs!$G$25))</f>
        <v>1.7793149429223745</v>
      </c>
      <c r="I557" s="243">
        <f>Inputs!$B$27</f>
        <v>5.3100000000000001E-2</v>
      </c>
      <c r="J557" s="243">
        <f>Inputs!$B$29</f>
        <v>6.6799999999999998E-2</v>
      </c>
      <c r="K557" s="243">
        <f>Inputs!$B$31</f>
        <v>4.5600000000000002E-2</v>
      </c>
      <c r="L557" s="243">
        <f t="array" ref="L557">IF(OR($A557=NERC,WEEKDAY($A557,2)&gt;5),Inputs!$G$33,IF(AND($B557&gt;6,$B557&lt;23),Inputs!$E$33,Inputs!$G$33))</f>
        <v>1.2294977168949772E-3</v>
      </c>
      <c r="M557" s="246">
        <f t="shared" si="56"/>
        <v>254.69796689497716</v>
      </c>
      <c r="N557" s="249">
        <f t="shared" si="57"/>
        <v>0</v>
      </c>
    </row>
    <row r="558" spans="1:14" x14ac:dyDescent="0.25">
      <c r="A558" s="19">
        <f t="shared" si="59"/>
        <v>41632</v>
      </c>
      <c r="B558" s="7">
        <f t="shared" si="61"/>
        <v>3</v>
      </c>
      <c r="C558" s="237">
        <f>'Energy Summary'!E558</f>
        <v>0</v>
      </c>
      <c r="D558" s="10">
        <f>250</f>
        <v>250</v>
      </c>
      <c r="E558" s="243">
        <f>MISORates!N558</f>
        <v>28.346241703332996</v>
      </c>
      <c r="F558" s="243">
        <f t="array" ref="F558">IF(OR(A558=NERC,WEEKDAY(A558,2)&gt;5),Inputs!$G$21,IF(AND(B558&gt;6,B558&lt;23),Inputs!$E$21,Inputs!$G$21))</f>
        <v>0.24318270547945203</v>
      </c>
      <c r="G558" s="243">
        <f t="array" ref="G558">IF(OR($A558=NERC,WEEKDAY($A558,2)&gt;5),Inputs!$G$23,IF(AND($B558&gt;6,$B558&lt;23),Inputs!$E$23,Inputs!$G$23))</f>
        <v>0.15975630136986302</v>
      </c>
      <c r="H558" s="243">
        <f t="array" ref="H558">IF(OR($A558=NERC,WEEKDAY($A558,2)&gt;5),Inputs!$G$25,IF(AND($B558&gt;6,$B558&lt;23),Inputs!$E$25,Inputs!$G$25))</f>
        <v>1.7793149429223745</v>
      </c>
      <c r="I558" s="243">
        <f>Inputs!$B$27</f>
        <v>5.3100000000000001E-2</v>
      </c>
      <c r="J558" s="243">
        <f>Inputs!$B$29</f>
        <v>6.6799999999999998E-2</v>
      </c>
      <c r="K558" s="243">
        <f>Inputs!$B$31</f>
        <v>4.5600000000000002E-2</v>
      </c>
      <c r="L558" s="243">
        <f t="array" ref="L558">IF(OR($A558=NERC,WEEKDAY($A558,2)&gt;5),Inputs!$G$33,IF(AND($B558&gt;6,$B558&lt;23),Inputs!$E$33,Inputs!$G$33))</f>
        <v>1.2294977168949772E-3</v>
      </c>
      <c r="M558" s="246">
        <f t="shared" si="56"/>
        <v>254.69796689497716</v>
      </c>
      <c r="N558" s="249">
        <f t="shared" si="57"/>
        <v>0</v>
      </c>
    </row>
    <row r="559" spans="1:14" x14ac:dyDescent="0.25">
      <c r="A559" s="19">
        <f t="shared" si="59"/>
        <v>41632</v>
      </c>
      <c r="B559" s="7">
        <f t="shared" si="61"/>
        <v>4</v>
      </c>
      <c r="C559" s="237">
        <f>'Energy Summary'!E559</f>
        <v>0</v>
      </c>
      <c r="D559" s="10">
        <f>250</f>
        <v>250</v>
      </c>
      <c r="E559" s="243">
        <f>MISORates!N559</f>
        <v>28.619331074721682</v>
      </c>
      <c r="F559" s="243">
        <f t="array" ref="F559">IF(OR(A559=NERC,WEEKDAY(A559,2)&gt;5),Inputs!$G$21,IF(AND(B559&gt;6,B559&lt;23),Inputs!$E$21,Inputs!$G$21))</f>
        <v>0.24318270547945203</v>
      </c>
      <c r="G559" s="243">
        <f t="array" ref="G559">IF(OR($A559=NERC,WEEKDAY($A559,2)&gt;5),Inputs!$G$23,IF(AND($B559&gt;6,$B559&lt;23),Inputs!$E$23,Inputs!$G$23))</f>
        <v>0.15975630136986302</v>
      </c>
      <c r="H559" s="243">
        <f t="array" ref="H559">IF(OR($A559=NERC,WEEKDAY($A559,2)&gt;5),Inputs!$G$25,IF(AND($B559&gt;6,$B559&lt;23),Inputs!$E$25,Inputs!$G$25))</f>
        <v>1.7793149429223745</v>
      </c>
      <c r="I559" s="243">
        <f>Inputs!$B$27</f>
        <v>5.3100000000000001E-2</v>
      </c>
      <c r="J559" s="243">
        <f>Inputs!$B$29</f>
        <v>6.6799999999999998E-2</v>
      </c>
      <c r="K559" s="243">
        <f>Inputs!$B$31</f>
        <v>4.5600000000000002E-2</v>
      </c>
      <c r="L559" s="243">
        <f t="array" ref="L559">IF(OR($A559=NERC,WEEKDAY($A559,2)&gt;5),Inputs!$G$33,IF(AND($B559&gt;6,$B559&lt;23),Inputs!$E$33,Inputs!$G$33))</f>
        <v>1.2294977168949772E-3</v>
      </c>
      <c r="M559" s="246">
        <f t="shared" si="56"/>
        <v>254.69796689497716</v>
      </c>
      <c r="N559" s="249">
        <f t="shared" si="57"/>
        <v>0</v>
      </c>
    </row>
    <row r="560" spans="1:14" x14ac:dyDescent="0.25">
      <c r="A560" s="19">
        <f t="shared" si="59"/>
        <v>41632</v>
      </c>
      <c r="B560" s="7">
        <f t="shared" si="61"/>
        <v>5</v>
      </c>
      <c r="C560" s="237">
        <f>'Energy Summary'!E560</f>
        <v>0</v>
      </c>
      <c r="D560" s="10">
        <f>250</f>
        <v>250</v>
      </c>
      <c r="E560" s="243">
        <f>MISORates!N560</f>
        <v>28.75627825322481</v>
      </c>
      <c r="F560" s="243">
        <f t="array" ref="F560">IF(OR(A560=NERC,WEEKDAY(A560,2)&gt;5),Inputs!$G$21,IF(AND(B560&gt;6,B560&lt;23),Inputs!$E$21,Inputs!$G$21))</f>
        <v>0.24318270547945203</v>
      </c>
      <c r="G560" s="243">
        <f t="array" ref="G560">IF(OR($A560=NERC,WEEKDAY($A560,2)&gt;5),Inputs!$G$23,IF(AND($B560&gt;6,$B560&lt;23),Inputs!$E$23,Inputs!$G$23))</f>
        <v>0.15975630136986302</v>
      </c>
      <c r="H560" s="243">
        <f t="array" ref="H560">IF(OR($A560=NERC,WEEKDAY($A560,2)&gt;5),Inputs!$G$25,IF(AND($B560&gt;6,$B560&lt;23),Inputs!$E$25,Inputs!$G$25))</f>
        <v>1.7793149429223745</v>
      </c>
      <c r="I560" s="243">
        <f>Inputs!$B$27</f>
        <v>5.3100000000000001E-2</v>
      </c>
      <c r="J560" s="243">
        <f>Inputs!$B$29</f>
        <v>6.6799999999999998E-2</v>
      </c>
      <c r="K560" s="243">
        <f>Inputs!$B$31</f>
        <v>4.5600000000000002E-2</v>
      </c>
      <c r="L560" s="243">
        <f t="array" ref="L560">IF(OR($A560=NERC,WEEKDAY($A560,2)&gt;5),Inputs!$G$33,IF(AND($B560&gt;6,$B560&lt;23),Inputs!$E$33,Inputs!$G$33))</f>
        <v>1.2294977168949772E-3</v>
      </c>
      <c r="M560" s="246">
        <f t="shared" si="56"/>
        <v>254.69796689497716</v>
      </c>
      <c r="N560" s="249">
        <f t="shared" si="57"/>
        <v>0</v>
      </c>
    </row>
    <row r="561" spans="1:14" x14ac:dyDescent="0.25">
      <c r="A561" s="19">
        <f t="shared" si="59"/>
        <v>41632</v>
      </c>
      <c r="B561" s="7">
        <f t="shared" si="61"/>
        <v>6</v>
      </c>
      <c r="C561" s="237">
        <f>'Energy Summary'!E561</f>
        <v>0</v>
      </c>
      <c r="D561" s="10">
        <f>250</f>
        <v>250</v>
      </c>
      <c r="E561" s="243">
        <f>MISORates!N561</f>
        <v>30.101483411452538</v>
      </c>
      <c r="F561" s="243">
        <f t="array" ref="F561">IF(OR(A561=NERC,WEEKDAY(A561,2)&gt;5),Inputs!$G$21,IF(AND(B561&gt;6,B561&lt;23),Inputs!$E$21,Inputs!$G$21))</f>
        <v>0.24318270547945203</v>
      </c>
      <c r="G561" s="243">
        <f t="array" ref="G561">IF(OR($A561=NERC,WEEKDAY($A561,2)&gt;5),Inputs!$G$23,IF(AND($B561&gt;6,$B561&lt;23),Inputs!$E$23,Inputs!$G$23))</f>
        <v>0.15975630136986302</v>
      </c>
      <c r="H561" s="243">
        <f t="array" ref="H561">IF(OR($A561=NERC,WEEKDAY($A561,2)&gt;5),Inputs!$G$25,IF(AND($B561&gt;6,$B561&lt;23),Inputs!$E$25,Inputs!$G$25))</f>
        <v>1.7793149429223745</v>
      </c>
      <c r="I561" s="243">
        <f>Inputs!$B$27</f>
        <v>5.3100000000000001E-2</v>
      </c>
      <c r="J561" s="243">
        <f>Inputs!$B$29</f>
        <v>6.6799999999999998E-2</v>
      </c>
      <c r="K561" s="243">
        <f>Inputs!$B$31</f>
        <v>4.5600000000000002E-2</v>
      </c>
      <c r="L561" s="243">
        <f t="array" ref="L561">IF(OR($A561=NERC,WEEKDAY($A561,2)&gt;5),Inputs!$G$33,IF(AND($B561&gt;6,$B561&lt;23),Inputs!$E$33,Inputs!$G$33))</f>
        <v>1.2294977168949772E-3</v>
      </c>
      <c r="M561" s="246">
        <f t="shared" si="56"/>
        <v>257.11239570710399</v>
      </c>
      <c r="N561" s="249">
        <f t="shared" si="57"/>
        <v>0</v>
      </c>
    </row>
    <row r="562" spans="1:14" x14ac:dyDescent="0.25">
      <c r="A562" s="19">
        <f t="shared" si="59"/>
        <v>41632</v>
      </c>
      <c r="B562" s="7">
        <f t="shared" si="61"/>
        <v>7</v>
      </c>
      <c r="C562" s="237">
        <f>'Energy Summary'!E562</f>
        <v>0</v>
      </c>
      <c r="D562" s="10">
        <f>250</f>
        <v>250</v>
      </c>
      <c r="E562" s="243">
        <f>MISORates!N562</f>
        <v>32.846011657248582</v>
      </c>
      <c r="F562" s="243">
        <f t="array" ref="F562">IF(OR(A562=NERC,WEEKDAY(A562,2)&gt;5),Inputs!$G$21,IF(AND(B562&gt;6,B562&lt;23),Inputs!$E$21,Inputs!$G$21))</f>
        <v>0.51208665865384617</v>
      </c>
      <c r="G562" s="243">
        <f t="array" ref="G562">IF(OR($A562=NERC,WEEKDAY($A562,2)&gt;5),Inputs!$G$23,IF(AND($B562&gt;6,$B562&lt;23),Inputs!$E$23,Inputs!$G$23))</f>
        <v>0.33640990384615388</v>
      </c>
      <c r="H562" s="243">
        <f t="array" ref="H562">IF(OR($A562=NERC,WEEKDAY($A562,2)&gt;5),Inputs!$G$25,IF(AND($B562&gt;6,$B562&lt;23),Inputs!$E$25,Inputs!$G$25))</f>
        <v>3.7468266586538461</v>
      </c>
      <c r="I562" s="243">
        <f>Inputs!$B$27</f>
        <v>5.3100000000000001E-2</v>
      </c>
      <c r="J562" s="243">
        <f>Inputs!$B$29</f>
        <v>6.6799999999999998E-2</v>
      </c>
      <c r="K562" s="243">
        <f>Inputs!$B$31</f>
        <v>4.5600000000000002E-2</v>
      </c>
      <c r="L562" s="243">
        <f t="array" ref="L562">IF(OR($A562=NERC,WEEKDAY($A562,2)&gt;5),Inputs!$G$33,IF(AND($B562&gt;6,$B562&lt;23),Inputs!$E$33,Inputs!$G$33))</f>
        <v>2.5890384615384616E-3</v>
      </c>
      <c r="M562" s="246">
        <f t="shared" si="56"/>
        <v>259.52682451923079</v>
      </c>
      <c r="N562" s="249">
        <f t="shared" si="57"/>
        <v>0</v>
      </c>
    </row>
    <row r="563" spans="1:14" x14ac:dyDescent="0.25">
      <c r="A563" s="19">
        <f t="shared" si="59"/>
        <v>41632</v>
      </c>
      <c r="B563" s="7">
        <f t="shared" si="61"/>
        <v>8</v>
      </c>
      <c r="C563" s="237">
        <f>'Energy Summary'!E563</f>
        <v>0</v>
      </c>
      <c r="D563" s="10">
        <f>250</f>
        <v>250</v>
      </c>
      <c r="E563" s="243">
        <f>MISORates!N563</f>
        <v>34.514674379817478</v>
      </c>
      <c r="F563" s="243">
        <f t="array" ref="F563">IF(OR(A563=NERC,WEEKDAY(A563,2)&gt;5),Inputs!$G$21,IF(AND(B563&gt;6,B563&lt;23),Inputs!$E$21,Inputs!$G$21))</f>
        <v>0.51208665865384617</v>
      </c>
      <c r="G563" s="243">
        <f t="array" ref="G563">IF(OR($A563=NERC,WEEKDAY($A563,2)&gt;5),Inputs!$G$23,IF(AND($B563&gt;6,$B563&lt;23),Inputs!$E$23,Inputs!$G$23))</f>
        <v>0.33640990384615388</v>
      </c>
      <c r="H563" s="243">
        <f t="array" ref="H563">IF(OR($A563=NERC,WEEKDAY($A563,2)&gt;5),Inputs!$G$25,IF(AND($B563&gt;6,$B563&lt;23),Inputs!$E$25,Inputs!$G$25))</f>
        <v>3.7468266586538461</v>
      </c>
      <c r="I563" s="243">
        <f>Inputs!$B$27</f>
        <v>5.3100000000000001E-2</v>
      </c>
      <c r="J563" s="243">
        <f>Inputs!$B$29</f>
        <v>6.6799999999999998E-2</v>
      </c>
      <c r="K563" s="243">
        <f>Inputs!$B$31</f>
        <v>4.5600000000000002E-2</v>
      </c>
      <c r="L563" s="243">
        <f t="array" ref="L563">IF(OR($A563=NERC,WEEKDAY($A563,2)&gt;5),Inputs!$G$33,IF(AND($B563&gt;6,$B563&lt;23),Inputs!$E$33,Inputs!$G$33))</f>
        <v>2.5890384615384616E-3</v>
      </c>
      <c r="M563" s="246">
        <f t="shared" si="56"/>
        <v>259.52682451923079</v>
      </c>
      <c r="N563" s="249">
        <f t="shared" si="57"/>
        <v>0</v>
      </c>
    </row>
    <row r="564" spans="1:14" x14ac:dyDescent="0.25">
      <c r="A564" s="19">
        <f t="shared" si="59"/>
        <v>41632</v>
      </c>
      <c r="B564" s="7">
        <f t="shared" si="61"/>
        <v>9</v>
      </c>
      <c r="C564" s="237">
        <f>'Energy Summary'!E564</f>
        <v>0</v>
      </c>
      <c r="D564" s="10">
        <f>250</f>
        <v>250</v>
      </c>
      <c r="E564" s="243">
        <f>MISORates!N564</f>
        <v>47.676588527110177</v>
      </c>
      <c r="F564" s="243">
        <f t="array" ref="F564">IF(OR(A564=NERC,WEEKDAY(A564,2)&gt;5),Inputs!$G$21,IF(AND(B564&gt;6,B564&lt;23),Inputs!$E$21,Inputs!$G$21))</f>
        <v>0.51208665865384617</v>
      </c>
      <c r="G564" s="243">
        <f t="array" ref="G564">IF(OR($A564=NERC,WEEKDAY($A564,2)&gt;5),Inputs!$G$23,IF(AND($B564&gt;6,$B564&lt;23),Inputs!$E$23,Inputs!$G$23))</f>
        <v>0.33640990384615388</v>
      </c>
      <c r="H564" s="243">
        <f t="array" ref="H564">IF(OR($A564=NERC,WEEKDAY($A564,2)&gt;5),Inputs!$G$25,IF(AND($B564&gt;6,$B564&lt;23),Inputs!$E$25,Inputs!$G$25))</f>
        <v>3.7468266586538461</v>
      </c>
      <c r="I564" s="243">
        <f>Inputs!$B$27</f>
        <v>5.3100000000000001E-2</v>
      </c>
      <c r="J564" s="243">
        <f>Inputs!$B$29</f>
        <v>6.6799999999999998E-2</v>
      </c>
      <c r="K564" s="243">
        <f>Inputs!$B$31</f>
        <v>4.5600000000000002E-2</v>
      </c>
      <c r="L564" s="243">
        <f t="array" ref="L564">IF(OR($A564=NERC,WEEKDAY($A564,2)&gt;5),Inputs!$G$33,IF(AND($B564&gt;6,$B564&lt;23),Inputs!$E$33,Inputs!$G$33))</f>
        <v>2.5890384615384616E-3</v>
      </c>
      <c r="M564" s="246">
        <f t="shared" si="56"/>
        <v>259.52682451923079</v>
      </c>
      <c r="N564" s="249">
        <f t="shared" si="57"/>
        <v>0</v>
      </c>
    </row>
    <row r="565" spans="1:14" x14ac:dyDescent="0.25">
      <c r="A565" s="19">
        <f t="shared" si="59"/>
        <v>41632</v>
      </c>
      <c r="B565" s="7">
        <f t="shared" si="61"/>
        <v>10</v>
      </c>
      <c r="C565" s="237">
        <f>'Energy Summary'!E565</f>
        <v>0</v>
      </c>
      <c r="D565" s="10">
        <f>250</f>
        <v>250</v>
      </c>
      <c r="E565" s="243">
        <f>MISORates!N565</f>
        <v>39.408381561630655</v>
      </c>
      <c r="F565" s="243">
        <f t="array" ref="F565">IF(OR(A565=NERC,WEEKDAY(A565,2)&gt;5),Inputs!$G$21,IF(AND(B565&gt;6,B565&lt;23),Inputs!$E$21,Inputs!$G$21))</f>
        <v>0.51208665865384617</v>
      </c>
      <c r="G565" s="243">
        <f t="array" ref="G565">IF(OR($A565=NERC,WEEKDAY($A565,2)&gt;5),Inputs!$G$23,IF(AND($B565&gt;6,$B565&lt;23),Inputs!$E$23,Inputs!$G$23))</f>
        <v>0.33640990384615388</v>
      </c>
      <c r="H565" s="243">
        <f t="array" ref="H565">IF(OR($A565=NERC,WEEKDAY($A565,2)&gt;5),Inputs!$G$25,IF(AND($B565&gt;6,$B565&lt;23),Inputs!$E$25,Inputs!$G$25))</f>
        <v>3.7468266586538461</v>
      </c>
      <c r="I565" s="243">
        <f>Inputs!$B$27</f>
        <v>5.3100000000000001E-2</v>
      </c>
      <c r="J565" s="243">
        <f>Inputs!$B$29</f>
        <v>6.6799999999999998E-2</v>
      </c>
      <c r="K565" s="243">
        <f>Inputs!$B$31</f>
        <v>4.5600000000000002E-2</v>
      </c>
      <c r="L565" s="243">
        <f t="array" ref="L565">IF(OR($A565=NERC,WEEKDAY($A565,2)&gt;5),Inputs!$G$33,IF(AND($B565&gt;6,$B565&lt;23),Inputs!$E$33,Inputs!$G$33))</f>
        <v>2.5890384615384616E-3</v>
      </c>
      <c r="M565" s="246">
        <f t="shared" si="56"/>
        <v>259.52682451923079</v>
      </c>
      <c r="N565" s="249">
        <f t="shared" si="57"/>
        <v>0</v>
      </c>
    </row>
    <row r="566" spans="1:14" x14ac:dyDescent="0.25">
      <c r="A566" s="19">
        <f t="shared" si="59"/>
        <v>41632</v>
      </c>
      <c r="B566" s="7">
        <f t="shared" si="61"/>
        <v>11</v>
      </c>
      <c r="C566" s="237">
        <f>'Energy Summary'!E566</f>
        <v>0</v>
      </c>
      <c r="D566" s="10">
        <f>250</f>
        <v>250</v>
      </c>
      <c r="E566" s="243">
        <f>MISORates!N566</f>
        <v>34.599533490947401</v>
      </c>
      <c r="F566" s="243">
        <f t="array" ref="F566">IF(OR(A566=NERC,WEEKDAY(A566,2)&gt;5),Inputs!$G$21,IF(AND(B566&gt;6,B566&lt;23),Inputs!$E$21,Inputs!$G$21))</f>
        <v>0.51208665865384617</v>
      </c>
      <c r="G566" s="243">
        <f t="array" ref="G566">IF(OR($A566=NERC,WEEKDAY($A566,2)&gt;5),Inputs!$G$23,IF(AND($B566&gt;6,$B566&lt;23),Inputs!$E$23,Inputs!$G$23))</f>
        <v>0.33640990384615388</v>
      </c>
      <c r="H566" s="243">
        <f t="array" ref="H566">IF(OR($A566=NERC,WEEKDAY($A566,2)&gt;5),Inputs!$G$25,IF(AND($B566&gt;6,$B566&lt;23),Inputs!$E$25,Inputs!$G$25))</f>
        <v>3.7468266586538461</v>
      </c>
      <c r="I566" s="243">
        <f>Inputs!$B$27</f>
        <v>5.3100000000000001E-2</v>
      </c>
      <c r="J566" s="243">
        <f>Inputs!$B$29</f>
        <v>6.6799999999999998E-2</v>
      </c>
      <c r="K566" s="243">
        <f>Inputs!$B$31</f>
        <v>4.5600000000000002E-2</v>
      </c>
      <c r="L566" s="243">
        <f t="array" ref="L566">IF(OR($A566=NERC,WEEKDAY($A566,2)&gt;5),Inputs!$G$33,IF(AND($B566&gt;6,$B566&lt;23),Inputs!$E$33,Inputs!$G$33))</f>
        <v>2.5890384615384616E-3</v>
      </c>
      <c r="M566" s="246">
        <f t="shared" si="56"/>
        <v>259.52682451923079</v>
      </c>
      <c r="N566" s="249">
        <f t="shared" si="57"/>
        <v>0</v>
      </c>
    </row>
    <row r="567" spans="1:14" x14ac:dyDescent="0.25">
      <c r="A567" s="19">
        <f t="shared" si="59"/>
        <v>41632</v>
      </c>
      <c r="B567" s="7">
        <f t="shared" si="61"/>
        <v>12</v>
      </c>
      <c r="C567" s="237">
        <f>'Energy Summary'!E567</f>
        <v>0</v>
      </c>
      <c r="D567" s="10">
        <f>250</f>
        <v>250</v>
      </c>
      <c r="E567" s="243">
        <f>MISORates!N567</f>
        <v>30.165153497145646</v>
      </c>
      <c r="F567" s="243">
        <f t="array" ref="F567">IF(OR(A567=NERC,WEEKDAY(A567,2)&gt;5),Inputs!$G$21,IF(AND(B567&gt;6,B567&lt;23),Inputs!$E$21,Inputs!$G$21))</f>
        <v>0.51208665865384617</v>
      </c>
      <c r="G567" s="243">
        <f t="array" ref="G567">IF(OR($A567=NERC,WEEKDAY($A567,2)&gt;5),Inputs!$G$23,IF(AND($B567&gt;6,$B567&lt;23),Inputs!$E$23,Inputs!$G$23))</f>
        <v>0.33640990384615388</v>
      </c>
      <c r="H567" s="243">
        <f t="array" ref="H567">IF(OR($A567=NERC,WEEKDAY($A567,2)&gt;5),Inputs!$G$25,IF(AND($B567&gt;6,$B567&lt;23),Inputs!$E$25,Inputs!$G$25))</f>
        <v>3.7468266586538461</v>
      </c>
      <c r="I567" s="243">
        <f>Inputs!$B$27</f>
        <v>5.3100000000000001E-2</v>
      </c>
      <c r="J567" s="243">
        <f>Inputs!$B$29</f>
        <v>6.6799999999999998E-2</v>
      </c>
      <c r="K567" s="243">
        <f>Inputs!$B$31</f>
        <v>4.5600000000000002E-2</v>
      </c>
      <c r="L567" s="243">
        <f t="array" ref="L567">IF(OR($A567=NERC,WEEKDAY($A567,2)&gt;5),Inputs!$G$33,IF(AND($B567&gt;6,$B567&lt;23),Inputs!$E$33,Inputs!$G$33))</f>
        <v>2.5890384615384616E-3</v>
      </c>
      <c r="M567" s="246">
        <f t="shared" si="56"/>
        <v>259.52682451923079</v>
      </c>
      <c r="N567" s="249">
        <f t="shared" si="57"/>
        <v>0</v>
      </c>
    </row>
    <row r="568" spans="1:14" x14ac:dyDescent="0.25">
      <c r="A568" s="19">
        <f t="shared" si="59"/>
        <v>41632</v>
      </c>
      <c r="B568" s="7">
        <f t="shared" si="61"/>
        <v>13</v>
      </c>
      <c r="C568" s="237">
        <f>'Energy Summary'!E568</f>
        <v>0</v>
      </c>
      <c r="D568" s="10">
        <f>250</f>
        <v>250</v>
      </c>
      <c r="E568" s="243">
        <f>MISORates!N568</f>
        <v>28.621428891545875</v>
      </c>
      <c r="F568" s="243">
        <f t="array" ref="F568">IF(OR(A568=NERC,WEEKDAY(A568,2)&gt;5),Inputs!$G$21,IF(AND(B568&gt;6,B568&lt;23),Inputs!$E$21,Inputs!$G$21))</f>
        <v>0.51208665865384617</v>
      </c>
      <c r="G568" s="243">
        <f t="array" ref="G568">IF(OR($A568=NERC,WEEKDAY($A568,2)&gt;5),Inputs!$G$23,IF(AND($B568&gt;6,$B568&lt;23),Inputs!$E$23,Inputs!$G$23))</f>
        <v>0.33640990384615388</v>
      </c>
      <c r="H568" s="243">
        <f t="array" ref="H568">IF(OR($A568=NERC,WEEKDAY($A568,2)&gt;5),Inputs!$G$25,IF(AND($B568&gt;6,$B568&lt;23),Inputs!$E$25,Inputs!$G$25))</f>
        <v>3.7468266586538461</v>
      </c>
      <c r="I568" s="243">
        <f>Inputs!$B$27</f>
        <v>5.3100000000000001E-2</v>
      </c>
      <c r="J568" s="243">
        <f>Inputs!$B$29</f>
        <v>6.6799999999999998E-2</v>
      </c>
      <c r="K568" s="243">
        <f>Inputs!$B$31</f>
        <v>4.5600000000000002E-2</v>
      </c>
      <c r="L568" s="243">
        <f t="array" ref="L568">IF(OR($A568=NERC,WEEKDAY($A568,2)&gt;5),Inputs!$G$33,IF(AND($B568&gt;6,$B568&lt;23),Inputs!$E$33,Inputs!$G$33))</f>
        <v>2.5890384615384616E-3</v>
      </c>
      <c r="M568" s="246">
        <f t="shared" si="56"/>
        <v>259.52682451923079</v>
      </c>
      <c r="N568" s="249">
        <f t="shared" si="57"/>
        <v>0</v>
      </c>
    </row>
    <row r="569" spans="1:14" x14ac:dyDescent="0.25">
      <c r="A569" s="19">
        <f t="shared" si="59"/>
        <v>41632</v>
      </c>
      <c r="B569" s="7">
        <f t="shared" si="61"/>
        <v>14</v>
      </c>
      <c r="C569" s="237">
        <f>'Energy Summary'!E569</f>
        <v>0</v>
      </c>
      <c r="D569" s="10">
        <f>250</f>
        <v>250</v>
      </c>
      <c r="E569" s="243">
        <f>MISORates!N569</f>
        <v>28.264073974143944</v>
      </c>
      <c r="F569" s="243">
        <f t="array" ref="F569">IF(OR(A569=NERC,WEEKDAY(A569,2)&gt;5),Inputs!$G$21,IF(AND(B569&gt;6,B569&lt;23),Inputs!$E$21,Inputs!$G$21))</f>
        <v>0.51208665865384617</v>
      </c>
      <c r="G569" s="243">
        <f t="array" ref="G569">IF(OR($A569=NERC,WEEKDAY($A569,2)&gt;5),Inputs!$G$23,IF(AND($B569&gt;6,$B569&lt;23),Inputs!$E$23,Inputs!$G$23))</f>
        <v>0.33640990384615388</v>
      </c>
      <c r="H569" s="243">
        <f t="array" ref="H569">IF(OR($A569=NERC,WEEKDAY($A569,2)&gt;5),Inputs!$G$25,IF(AND($B569&gt;6,$B569&lt;23),Inputs!$E$25,Inputs!$G$25))</f>
        <v>3.7468266586538461</v>
      </c>
      <c r="I569" s="243">
        <f>Inputs!$B$27</f>
        <v>5.3100000000000001E-2</v>
      </c>
      <c r="J569" s="243">
        <f>Inputs!$B$29</f>
        <v>6.6799999999999998E-2</v>
      </c>
      <c r="K569" s="243">
        <f>Inputs!$B$31</f>
        <v>4.5600000000000002E-2</v>
      </c>
      <c r="L569" s="243">
        <f t="array" ref="L569">IF(OR($A569=NERC,WEEKDAY($A569,2)&gt;5),Inputs!$G$33,IF(AND($B569&gt;6,$B569&lt;23),Inputs!$E$33,Inputs!$G$33))</f>
        <v>2.5890384615384616E-3</v>
      </c>
      <c r="M569" s="246">
        <f t="shared" si="56"/>
        <v>259.52682451923079</v>
      </c>
      <c r="N569" s="249">
        <f t="shared" si="57"/>
        <v>0</v>
      </c>
    </row>
    <row r="570" spans="1:14" x14ac:dyDescent="0.25">
      <c r="A570" s="19">
        <f t="shared" si="59"/>
        <v>41632</v>
      </c>
      <c r="B570" s="7">
        <f t="shared" si="61"/>
        <v>15</v>
      </c>
      <c r="C570" s="237">
        <f>'Energy Summary'!E570</f>
        <v>0</v>
      </c>
      <c r="D570" s="10">
        <f>250</f>
        <v>250</v>
      </c>
      <c r="E570" s="243">
        <f>MISORates!N570</f>
        <v>27.278744197621688</v>
      </c>
      <c r="F570" s="243">
        <f t="array" ref="F570">IF(OR(A570=NERC,WEEKDAY(A570,2)&gt;5),Inputs!$G$21,IF(AND(B570&gt;6,B570&lt;23),Inputs!$E$21,Inputs!$G$21))</f>
        <v>0.51208665865384617</v>
      </c>
      <c r="G570" s="243">
        <f t="array" ref="G570">IF(OR($A570=NERC,WEEKDAY($A570,2)&gt;5),Inputs!$G$23,IF(AND($B570&gt;6,$B570&lt;23),Inputs!$E$23,Inputs!$G$23))</f>
        <v>0.33640990384615388</v>
      </c>
      <c r="H570" s="243">
        <f t="array" ref="H570">IF(OR($A570=NERC,WEEKDAY($A570,2)&gt;5),Inputs!$G$25,IF(AND($B570&gt;6,$B570&lt;23),Inputs!$E$25,Inputs!$G$25))</f>
        <v>3.7468266586538461</v>
      </c>
      <c r="I570" s="243">
        <f>Inputs!$B$27</f>
        <v>5.3100000000000001E-2</v>
      </c>
      <c r="J570" s="243">
        <f>Inputs!$B$29</f>
        <v>6.6799999999999998E-2</v>
      </c>
      <c r="K570" s="243">
        <f>Inputs!$B$31</f>
        <v>4.5600000000000002E-2</v>
      </c>
      <c r="L570" s="243">
        <f t="array" ref="L570">IF(OR($A570=NERC,WEEKDAY($A570,2)&gt;5),Inputs!$G$33,IF(AND($B570&gt;6,$B570&lt;23),Inputs!$E$33,Inputs!$G$33))</f>
        <v>2.5890384615384616E-3</v>
      </c>
      <c r="M570" s="246">
        <f t="shared" si="56"/>
        <v>259.52682451923079</v>
      </c>
      <c r="N570" s="249">
        <f t="shared" si="57"/>
        <v>0</v>
      </c>
    </row>
    <row r="571" spans="1:14" x14ac:dyDescent="0.25">
      <c r="A571" s="19">
        <f t="shared" si="59"/>
        <v>41632</v>
      </c>
      <c r="B571" s="7">
        <f t="shared" si="61"/>
        <v>16</v>
      </c>
      <c r="C571" s="237">
        <f>'Energy Summary'!E571</f>
        <v>0</v>
      </c>
      <c r="D571" s="10">
        <f>250</f>
        <v>250</v>
      </c>
      <c r="E571" s="243">
        <f>MISORates!N571</f>
        <v>27.335912174374123</v>
      </c>
      <c r="F571" s="243">
        <f t="array" ref="F571">IF(OR(A571=NERC,WEEKDAY(A571,2)&gt;5),Inputs!$G$21,IF(AND(B571&gt;6,B571&lt;23),Inputs!$E$21,Inputs!$G$21))</f>
        <v>0.51208665865384617</v>
      </c>
      <c r="G571" s="243">
        <f t="array" ref="G571">IF(OR($A571=NERC,WEEKDAY($A571,2)&gt;5),Inputs!$G$23,IF(AND($B571&gt;6,$B571&lt;23),Inputs!$E$23,Inputs!$G$23))</f>
        <v>0.33640990384615388</v>
      </c>
      <c r="H571" s="243">
        <f t="array" ref="H571">IF(OR($A571=NERC,WEEKDAY($A571,2)&gt;5),Inputs!$G$25,IF(AND($B571&gt;6,$B571&lt;23),Inputs!$E$25,Inputs!$G$25))</f>
        <v>3.7468266586538461</v>
      </c>
      <c r="I571" s="243">
        <f>Inputs!$B$27</f>
        <v>5.3100000000000001E-2</v>
      </c>
      <c r="J571" s="243">
        <f>Inputs!$B$29</f>
        <v>6.6799999999999998E-2</v>
      </c>
      <c r="K571" s="243">
        <f>Inputs!$B$31</f>
        <v>4.5600000000000002E-2</v>
      </c>
      <c r="L571" s="243">
        <f t="array" ref="L571">IF(OR($A571=NERC,WEEKDAY($A571,2)&gt;5),Inputs!$G$33,IF(AND($B571&gt;6,$B571&lt;23),Inputs!$E$33,Inputs!$G$33))</f>
        <v>2.5890384615384616E-3</v>
      </c>
      <c r="M571" s="246">
        <f t="shared" si="56"/>
        <v>259.52682451923079</v>
      </c>
      <c r="N571" s="249">
        <f t="shared" si="57"/>
        <v>0</v>
      </c>
    </row>
    <row r="572" spans="1:14" x14ac:dyDescent="0.25">
      <c r="A572" s="19">
        <f t="shared" si="59"/>
        <v>41632</v>
      </c>
      <c r="B572" s="7">
        <f t="shared" si="61"/>
        <v>17</v>
      </c>
      <c r="C572" s="237">
        <f>'Energy Summary'!E572</f>
        <v>0</v>
      </c>
      <c r="D572" s="10">
        <f>250</f>
        <v>250</v>
      </c>
      <c r="E572" s="243">
        <f>MISORates!N572</f>
        <v>27.721775224874612</v>
      </c>
      <c r="F572" s="243">
        <f t="array" ref="F572">IF(OR(A572=NERC,WEEKDAY(A572,2)&gt;5),Inputs!$G$21,IF(AND(B572&gt;6,B572&lt;23),Inputs!$E$21,Inputs!$G$21))</f>
        <v>0.51208665865384617</v>
      </c>
      <c r="G572" s="243">
        <f t="array" ref="G572">IF(OR($A572=NERC,WEEKDAY($A572,2)&gt;5),Inputs!$G$23,IF(AND($B572&gt;6,$B572&lt;23),Inputs!$E$23,Inputs!$G$23))</f>
        <v>0.33640990384615388</v>
      </c>
      <c r="H572" s="243">
        <f t="array" ref="H572">IF(OR($A572=NERC,WEEKDAY($A572,2)&gt;5),Inputs!$G$25,IF(AND($B572&gt;6,$B572&lt;23),Inputs!$E$25,Inputs!$G$25))</f>
        <v>3.7468266586538461</v>
      </c>
      <c r="I572" s="243">
        <f>Inputs!$B$27</f>
        <v>5.3100000000000001E-2</v>
      </c>
      <c r="J572" s="243">
        <f>Inputs!$B$29</f>
        <v>6.6799999999999998E-2</v>
      </c>
      <c r="K572" s="243">
        <f>Inputs!$B$31</f>
        <v>4.5600000000000002E-2</v>
      </c>
      <c r="L572" s="243">
        <f t="array" ref="L572">IF(OR($A572=NERC,WEEKDAY($A572,2)&gt;5),Inputs!$G$33,IF(AND($B572&gt;6,$B572&lt;23),Inputs!$E$33,Inputs!$G$33))</f>
        <v>2.5890384615384616E-3</v>
      </c>
      <c r="M572" s="246">
        <f t="shared" si="56"/>
        <v>259.52682451923079</v>
      </c>
      <c r="N572" s="249">
        <f t="shared" si="57"/>
        <v>0</v>
      </c>
    </row>
    <row r="573" spans="1:14" x14ac:dyDescent="0.25">
      <c r="A573" s="19">
        <f t="shared" si="59"/>
        <v>41632</v>
      </c>
      <c r="B573" s="7">
        <f t="shared" ref="B573:B588" si="62">B549</f>
        <v>18</v>
      </c>
      <c r="C573" s="237">
        <f>'Energy Summary'!E573</f>
        <v>0</v>
      </c>
      <c r="D573" s="10">
        <f>250</f>
        <v>250</v>
      </c>
      <c r="E573" s="243">
        <f>MISORates!N573</f>
        <v>35.002456633250091</v>
      </c>
      <c r="F573" s="243">
        <f t="array" ref="F573">IF(OR(A573=NERC,WEEKDAY(A573,2)&gt;5),Inputs!$G$21,IF(AND(B573&gt;6,B573&lt;23),Inputs!$E$21,Inputs!$G$21))</f>
        <v>0.51208665865384617</v>
      </c>
      <c r="G573" s="243">
        <f t="array" ref="G573">IF(OR($A573=NERC,WEEKDAY($A573,2)&gt;5),Inputs!$G$23,IF(AND($B573&gt;6,$B573&lt;23),Inputs!$E$23,Inputs!$G$23))</f>
        <v>0.33640990384615388</v>
      </c>
      <c r="H573" s="243">
        <f t="array" ref="H573">IF(OR($A573=NERC,WEEKDAY($A573,2)&gt;5),Inputs!$G$25,IF(AND($B573&gt;6,$B573&lt;23),Inputs!$E$25,Inputs!$G$25))</f>
        <v>3.7468266586538461</v>
      </c>
      <c r="I573" s="243">
        <f>Inputs!$B$27</f>
        <v>5.3100000000000001E-2</v>
      </c>
      <c r="J573" s="243">
        <f>Inputs!$B$29</f>
        <v>6.6799999999999998E-2</v>
      </c>
      <c r="K573" s="243">
        <f>Inputs!$B$31</f>
        <v>4.5600000000000002E-2</v>
      </c>
      <c r="L573" s="243">
        <f t="array" ref="L573">IF(OR($A573=NERC,WEEKDAY($A573,2)&gt;5),Inputs!$G$33,IF(AND($B573&gt;6,$B573&lt;23),Inputs!$E$33,Inputs!$G$33))</f>
        <v>2.5890384615384616E-3</v>
      </c>
      <c r="M573" s="246">
        <f t="shared" si="56"/>
        <v>259.52682451923079</v>
      </c>
      <c r="N573" s="249">
        <f t="shared" si="57"/>
        <v>0</v>
      </c>
    </row>
    <row r="574" spans="1:14" x14ac:dyDescent="0.25">
      <c r="A574" s="19">
        <f t="shared" si="59"/>
        <v>41632</v>
      </c>
      <c r="B574" s="7">
        <f t="shared" si="62"/>
        <v>19</v>
      </c>
      <c r="C574" s="237">
        <f>'Energy Summary'!E574</f>
        <v>0</v>
      </c>
      <c r="D574" s="10">
        <f>250</f>
        <v>250</v>
      </c>
      <c r="E574" s="243">
        <f>MISORates!N574</f>
        <v>34.967541473332943</v>
      </c>
      <c r="F574" s="243">
        <f t="array" ref="F574">IF(OR(A574=NERC,WEEKDAY(A574,2)&gt;5),Inputs!$G$21,IF(AND(B574&gt;6,B574&lt;23),Inputs!$E$21,Inputs!$G$21))</f>
        <v>0.51208665865384617</v>
      </c>
      <c r="G574" s="243">
        <f t="array" ref="G574">IF(OR($A574=NERC,WEEKDAY($A574,2)&gt;5),Inputs!$G$23,IF(AND($B574&gt;6,$B574&lt;23),Inputs!$E$23,Inputs!$G$23))</f>
        <v>0.33640990384615388</v>
      </c>
      <c r="H574" s="243">
        <f t="array" ref="H574">IF(OR($A574=NERC,WEEKDAY($A574,2)&gt;5),Inputs!$G$25,IF(AND($B574&gt;6,$B574&lt;23),Inputs!$E$25,Inputs!$G$25))</f>
        <v>3.7468266586538461</v>
      </c>
      <c r="I574" s="243">
        <f>Inputs!$B$27</f>
        <v>5.3100000000000001E-2</v>
      </c>
      <c r="J574" s="243">
        <f>Inputs!$B$29</f>
        <v>6.6799999999999998E-2</v>
      </c>
      <c r="K574" s="243">
        <f>Inputs!$B$31</f>
        <v>4.5600000000000002E-2</v>
      </c>
      <c r="L574" s="243">
        <f t="array" ref="L574">IF(OR($A574=NERC,WEEKDAY($A574,2)&gt;5),Inputs!$G$33,IF(AND($B574&gt;6,$B574&lt;23),Inputs!$E$33,Inputs!$G$33))</f>
        <v>2.5890384615384616E-3</v>
      </c>
      <c r="M574" s="246">
        <f t="shared" si="56"/>
        <v>259.52682451923079</v>
      </c>
      <c r="N574" s="249">
        <f t="shared" si="57"/>
        <v>0</v>
      </c>
    </row>
    <row r="575" spans="1:14" x14ac:dyDescent="0.25">
      <c r="A575" s="19">
        <f t="shared" si="59"/>
        <v>41632</v>
      </c>
      <c r="B575" s="7">
        <f t="shared" si="62"/>
        <v>20</v>
      </c>
      <c r="C575" s="237">
        <f>'Energy Summary'!E575</f>
        <v>0</v>
      </c>
      <c r="D575" s="10">
        <f>250</f>
        <v>250</v>
      </c>
      <c r="E575" s="243">
        <f>MISORates!N575</f>
        <v>31.613032312557738</v>
      </c>
      <c r="F575" s="243">
        <f t="array" ref="F575">IF(OR(A575=NERC,WEEKDAY(A575,2)&gt;5),Inputs!$G$21,IF(AND(B575&gt;6,B575&lt;23),Inputs!$E$21,Inputs!$G$21))</f>
        <v>0.51208665865384617</v>
      </c>
      <c r="G575" s="243">
        <f t="array" ref="G575">IF(OR($A575=NERC,WEEKDAY($A575,2)&gt;5),Inputs!$G$23,IF(AND($B575&gt;6,$B575&lt;23),Inputs!$E$23,Inputs!$G$23))</f>
        <v>0.33640990384615388</v>
      </c>
      <c r="H575" s="243">
        <f t="array" ref="H575">IF(OR($A575=NERC,WEEKDAY($A575,2)&gt;5),Inputs!$G$25,IF(AND($B575&gt;6,$B575&lt;23),Inputs!$E$25,Inputs!$G$25))</f>
        <v>3.7468266586538461</v>
      </c>
      <c r="I575" s="243">
        <f>Inputs!$B$27</f>
        <v>5.3100000000000001E-2</v>
      </c>
      <c r="J575" s="243">
        <f>Inputs!$B$29</f>
        <v>6.6799999999999998E-2</v>
      </c>
      <c r="K575" s="243">
        <f>Inputs!$B$31</f>
        <v>4.5600000000000002E-2</v>
      </c>
      <c r="L575" s="243">
        <f t="array" ref="L575">IF(OR($A575=NERC,WEEKDAY($A575,2)&gt;5),Inputs!$G$33,IF(AND($B575&gt;6,$B575&lt;23),Inputs!$E$33,Inputs!$G$33))</f>
        <v>2.5890384615384616E-3</v>
      </c>
      <c r="M575" s="246">
        <f t="shared" si="56"/>
        <v>259.52682451923079</v>
      </c>
      <c r="N575" s="249">
        <f t="shared" si="57"/>
        <v>0</v>
      </c>
    </row>
    <row r="576" spans="1:14" x14ac:dyDescent="0.25">
      <c r="A576" s="19">
        <f t="shared" si="59"/>
        <v>41632</v>
      </c>
      <c r="B576" s="7">
        <f t="shared" si="62"/>
        <v>21</v>
      </c>
      <c r="C576" s="237">
        <f>'Energy Summary'!E576</f>
        <v>0</v>
      </c>
      <c r="D576" s="10">
        <f>250</f>
        <v>250</v>
      </c>
      <c r="E576" s="243">
        <f>MISORates!N576</f>
        <v>30.546196618773163</v>
      </c>
      <c r="F576" s="243">
        <f t="array" ref="F576">IF(OR(A576=NERC,WEEKDAY(A576,2)&gt;5),Inputs!$G$21,IF(AND(B576&gt;6,B576&lt;23),Inputs!$E$21,Inputs!$G$21))</f>
        <v>0.51208665865384617</v>
      </c>
      <c r="G576" s="243">
        <f t="array" ref="G576">IF(OR($A576=NERC,WEEKDAY($A576,2)&gt;5),Inputs!$G$23,IF(AND($B576&gt;6,$B576&lt;23),Inputs!$E$23,Inputs!$G$23))</f>
        <v>0.33640990384615388</v>
      </c>
      <c r="H576" s="243">
        <f t="array" ref="H576">IF(OR($A576=NERC,WEEKDAY($A576,2)&gt;5),Inputs!$G$25,IF(AND($B576&gt;6,$B576&lt;23),Inputs!$E$25,Inputs!$G$25))</f>
        <v>3.7468266586538461</v>
      </c>
      <c r="I576" s="243">
        <f>Inputs!$B$27</f>
        <v>5.3100000000000001E-2</v>
      </c>
      <c r="J576" s="243">
        <f>Inputs!$B$29</f>
        <v>6.6799999999999998E-2</v>
      </c>
      <c r="K576" s="243">
        <f>Inputs!$B$31</f>
        <v>4.5600000000000002E-2</v>
      </c>
      <c r="L576" s="243">
        <f t="array" ref="L576">IF(OR($A576=NERC,WEEKDAY($A576,2)&gt;5),Inputs!$G$33,IF(AND($B576&gt;6,$B576&lt;23),Inputs!$E$33,Inputs!$G$33))</f>
        <v>2.5890384615384616E-3</v>
      </c>
      <c r="M576" s="246">
        <f t="shared" si="56"/>
        <v>259.52682451923079</v>
      </c>
      <c r="N576" s="249">
        <f t="shared" si="57"/>
        <v>0</v>
      </c>
    </row>
    <row r="577" spans="1:14" x14ac:dyDescent="0.25">
      <c r="A577" s="19">
        <f t="shared" si="59"/>
        <v>41632</v>
      </c>
      <c r="B577" s="7">
        <f t="shared" si="62"/>
        <v>22</v>
      </c>
      <c r="C577" s="237">
        <f>'Energy Summary'!E577</f>
        <v>0</v>
      </c>
      <c r="D577" s="10">
        <f>250</f>
        <v>250</v>
      </c>
      <c r="E577" s="243">
        <f>MISORates!N577</f>
        <v>40.875630166283621</v>
      </c>
      <c r="F577" s="243">
        <f t="array" ref="F577">IF(OR(A577=NERC,WEEKDAY(A577,2)&gt;5),Inputs!$G$21,IF(AND(B577&gt;6,B577&lt;23),Inputs!$E$21,Inputs!$G$21))</f>
        <v>0.51208665865384617</v>
      </c>
      <c r="G577" s="243">
        <f t="array" ref="G577">IF(OR($A577=NERC,WEEKDAY($A577,2)&gt;5),Inputs!$G$23,IF(AND($B577&gt;6,$B577&lt;23),Inputs!$E$23,Inputs!$G$23))</f>
        <v>0.33640990384615388</v>
      </c>
      <c r="H577" s="243">
        <f t="array" ref="H577">IF(OR($A577=NERC,WEEKDAY($A577,2)&gt;5),Inputs!$G$25,IF(AND($B577&gt;6,$B577&lt;23),Inputs!$E$25,Inputs!$G$25))</f>
        <v>3.7468266586538461</v>
      </c>
      <c r="I577" s="243">
        <f>Inputs!$B$27</f>
        <v>5.3100000000000001E-2</v>
      </c>
      <c r="J577" s="243">
        <f>Inputs!$B$29</f>
        <v>6.6799999999999998E-2</v>
      </c>
      <c r="K577" s="243">
        <f>Inputs!$B$31</f>
        <v>4.5600000000000002E-2</v>
      </c>
      <c r="L577" s="243">
        <f t="array" ref="L577">IF(OR($A577=NERC,WEEKDAY($A577,2)&gt;5),Inputs!$G$33,IF(AND($B577&gt;6,$B577&lt;23),Inputs!$E$33,Inputs!$G$33))</f>
        <v>2.5890384615384616E-3</v>
      </c>
      <c r="M577" s="246">
        <f t="shared" si="56"/>
        <v>257.11239570710399</v>
      </c>
      <c r="N577" s="249">
        <f t="shared" si="57"/>
        <v>0</v>
      </c>
    </row>
    <row r="578" spans="1:14" x14ac:dyDescent="0.25">
      <c r="A578" s="19">
        <f t="shared" si="59"/>
        <v>41632</v>
      </c>
      <c r="B578" s="7">
        <f t="shared" si="62"/>
        <v>23</v>
      </c>
      <c r="C578" s="237">
        <f>'Energy Summary'!E578</f>
        <v>0</v>
      </c>
      <c r="D578" s="10">
        <f>250</f>
        <v>250</v>
      </c>
      <c r="E578" s="243">
        <f>MISORates!N578</f>
        <v>30.682098159552353</v>
      </c>
      <c r="F578" s="243">
        <f t="array" ref="F578">IF(OR(A578=NERC,WEEKDAY(A578,2)&gt;5),Inputs!$G$21,IF(AND(B578&gt;6,B578&lt;23),Inputs!$E$21,Inputs!$G$21))</f>
        <v>0.24318270547945203</v>
      </c>
      <c r="G578" s="243">
        <f t="array" ref="G578">IF(OR($A578=NERC,WEEKDAY($A578,2)&gt;5),Inputs!$G$23,IF(AND($B578&gt;6,$B578&lt;23),Inputs!$E$23,Inputs!$G$23))</f>
        <v>0.15975630136986302</v>
      </c>
      <c r="H578" s="243">
        <f t="array" ref="H578">IF(OR($A578=NERC,WEEKDAY($A578,2)&gt;5),Inputs!$G$25,IF(AND($B578&gt;6,$B578&lt;23),Inputs!$E$25,Inputs!$G$25))</f>
        <v>1.7793149429223745</v>
      </c>
      <c r="I578" s="243">
        <f>Inputs!$B$27</f>
        <v>5.3100000000000001E-2</v>
      </c>
      <c r="J578" s="243">
        <f>Inputs!$B$29</f>
        <v>6.6799999999999998E-2</v>
      </c>
      <c r="K578" s="243">
        <f>Inputs!$B$31</f>
        <v>4.5600000000000002E-2</v>
      </c>
      <c r="L578" s="243">
        <f t="array" ref="L578">IF(OR($A578=NERC,WEEKDAY($A578,2)&gt;5),Inputs!$G$33,IF(AND($B578&gt;6,$B578&lt;23),Inputs!$E$33,Inputs!$G$33))</f>
        <v>1.2294977168949772E-3</v>
      </c>
      <c r="M578" s="246">
        <f t="shared" si="56"/>
        <v>254.69796689497716</v>
      </c>
      <c r="N578" s="249">
        <f t="shared" si="57"/>
        <v>0</v>
      </c>
    </row>
    <row r="579" spans="1:14" x14ac:dyDescent="0.25">
      <c r="A579" s="238">
        <f t="shared" si="59"/>
        <v>41632</v>
      </c>
      <c r="B579" s="239">
        <f t="shared" si="62"/>
        <v>24</v>
      </c>
      <c r="C579" s="237">
        <f>'Energy Summary'!E579</f>
        <v>0</v>
      </c>
      <c r="D579" s="10">
        <f>250</f>
        <v>250</v>
      </c>
      <c r="E579" s="243">
        <f>MISORates!N579</f>
        <v>31.928641356708173</v>
      </c>
      <c r="F579" s="243">
        <f t="array" ref="F579">IF(OR(A579=NERC,WEEKDAY(A579,2)&gt;5),Inputs!$G$21,IF(AND(B579&gt;6,B579&lt;23),Inputs!$E$21,Inputs!$G$21))</f>
        <v>0.24318270547945203</v>
      </c>
      <c r="G579" s="243">
        <f t="array" ref="G579">IF(OR($A579=NERC,WEEKDAY($A579,2)&gt;5),Inputs!$G$23,IF(AND($B579&gt;6,$B579&lt;23),Inputs!$E$23,Inputs!$G$23))</f>
        <v>0.15975630136986302</v>
      </c>
      <c r="H579" s="243">
        <f t="array" ref="H579">IF(OR($A579=NERC,WEEKDAY($A579,2)&gt;5),Inputs!$G$25,IF(AND($B579&gt;6,$B579&lt;23),Inputs!$E$25,Inputs!$G$25))</f>
        <v>1.7793149429223745</v>
      </c>
      <c r="I579" s="243">
        <f>Inputs!$B$27</f>
        <v>5.3100000000000001E-2</v>
      </c>
      <c r="J579" s="243">
        <f>Inputs!$B$29</f>
        <v>6.6799999999999998E-2</v>
      </c>
      <c r="K579" s="243">
        <f>Inputs!$B$31</f>
        <v>4.5600000000000002E-2</v>
      </c>
      <c r="L579" s="243">
        <f t="array" ref="L579">IF(OR($A579=NERC,WEEKDAY($A579,2)&gt;5),Inputs!$G$33,IF(AND($B579&gt;6,$B579&lt;23),Inputs!$E$33,Inputs!$G$33))</f>
        <v>1.2294977168949772E-3</v>
      </c>
      <c r="M579" s="246">
        <f t="shared" si="56"/>
        <v>254.69796689497716</v>
      </c>
      <c r="N579" s="250">
        <f t="shared" si="57"/>
        <v>0</v>
      </c>
    </row>
    <row r="580" spans="1:14" x14ac:dyDescent="0.25">
      <c r="A580" s="19">
        <f t="shared" si="59"/>
        <v>41633</v>
      </c>
      <c r="B580" s="7">
        <f t="shared" si="62"/>
        <v>1</v>
      </c>
      <c r="C580" s="237">
        <f>'Energy Summary'!E580</f>
        <v>0</v>
      </c>
      <c r="D580" s="10">
        <f>250</f>
        <v>250</v>
      </c>
      <c r="E580" s="243">
        <f>MISORates!N580</f>
        <v>28.84989410549105</v>
      </c>
      <c r="F580" s="243">
        <f t="array" ref="F580">IF(OR(A580=NERC,WEEKDAY(A580,2)&gt;5),Inputs!$G$21,IF(AND(B580&gt;6,B580&lt;23),Inputs!$E$21,Inputs!$G$21))</f>
        <v>0.24318270547945203</v>
      </c>
      <c r="G580" s="243">
        <f t="array" ref="G580">IF(OR($A580=NERC,WEEKDAY($A580,2)&gt;5),Inputs!$G$23,IF(AND($B580&gt;6,$B580&lt;23),Inputs!$E$23,Inputs!$G$23))</f>
        <v>0.15975630136986302</v>
      </c>
      <c r="H580" s="243">
        <f t="array" ref="H580">IF(OR($A580=NERC,WEEKDAY($A580,2)&gt;5),Inputs!$G$25,IF(AND($B580&gt;6,$B580&lt;23),Inputs!$E$25,Inputs!$G$25))</f>
        <v>1.7793149429223745</v>
      </c>
      <c r="I580" s="243">
        <f>Inputs!$B$27</f>
        <v>5.3100000000000001E-2</v>
      </c>
      <c r="J580" s="243">
        <f>Inputs!$B$29</f>
        <v>6.6799999999999998E-2</v>
      </c>
      <c r="K580" s="243">
        <f>Inputs!$B$31</f>
        <v>4.5600000000000002E-2</v>
      </c>
      <c r="L580" s="243">
        <f t="array" ref="L580">IF(OR($A580=NERC,WEEKDAY($A580,2)&gt;5),Inputs!$G$33,IF(AND($B580&gt;6,$B580&lt;23),Inputs!$E$33,Inputs!$G$33))</f>
        <v>1.2294977168949772E-3</v>
      </c>
      <c r="M580" s="246">
        <f t="shared" si="56"/>
        <v>254.69796689497716</v>
      </c>
      <c r="N580" s="249">
        <f t="shared" si="57"/>
        <v>0</v>
      </c>
    </row>
    <row r="581" spans="1:14" x14ac:dyDescent="0.25">
      <c r="A581" s="19">
        <f t="shared" si="59"/>
        <v>41633</v>
      </c>
      <c r="B581" s="7">
        <f t="shared" si="62"/>
        <v>2</v>
      </c>
      <c r="C581" s="237">
        <f>'Energy Summary'!E581</f>
        <v>0</v>
      </c>
      <c r="D581" s="10">
        <f>250</f>
        <v>250</v>
      </c>
      <c r="E581" s="243">
        <f>MISORates!N581</f>
        <v>27.199508698682809</v>
      </c>
      <c r="F581" s="243">
        <f t="array" ref="F581">IF(OR(A581=NERC,WEEKDAY(A581,2)&gt;5),Inputs!$G$21,IF(AND(B581&gt;6,B581&lt;23),Inputs!$E$21,Inputs!$G$21))</f>
        <v>0.24318270547945203</v>
      </c>
      <c r="G581" s="243">
        <f t="array" ref="G581">IF(OR($A581=NERC,WEEKDAY($A581,2)&gt;5),Inputs!$G$23,IF(AND($B581&gt;6,$B581&lt;23),Inputs!$E$23,Inputs!$G$23))</f>
        <v>0.15975630136986302</v>
      </c>
      <c r="H581" s="243">
        <f t="array" ref="H581">IF(OR($A581=NERC,WEEKDAY($A581,2)&gt;5),Inputs!$G$25,IF(AND($B581&gt;6,$B581&lt;23),Inputs!$E$25,Inputs!$G$25))</f>
        <v>1.7793149429223745</v>
      </c>
      <c r="I581" s="243">
        <f>Inputs!$B$27</f>
        <v>5.3100000000000001E-2</v>
      </c>
      <c r="J581" s="243">
        <f>Inputs!$B$29</f>
        <v>6.6799999999999998E-2</v>
      </c>
      <c r="K581" s="243">
        <f>Inputs!$B$31</f>
        <v>4.5600000000000002E-2</v>
      </c>
      <c r="L581" s="243">
        <f t="array" ref="L581">IF(OR($A581=NERC,WEEKDAY($A581,2)&gt;5),Inputs!$G$33,IF(AND($B581&gt;6,$B581&lt;23),Inputs!$E$33,Inputs!$G$33))</f>
        <v>1.2294977168949772E-3</v>
      </c>
      <c r="M581" s="246">
        <f t="shared" ref="M581:M644" si="63">(MAX(D581,E581)+(SUM(F581:L582)))</f>
        <v>254.69796689497716</v>
      </c>
      <c r="N581" s="249">
        <f t="shared" ref="N581:N644" si="64">C581*M581</f>
        <v>0</v>
      </c>
    </row>
    <row r="582" spans="1:14" x14ac:dyDescent="0.25">
      <c r="A582" s="19">
        <f t="shared" si="59"/>
        <v>41633</v>
      </c>
      <c r="B582" s="7">
        <f t="shared" si="62"/>
        <v>3</v>
      </c>
      <c r="C582" s="237">
        <f>'Energy Summary'!E582</f>
        <v>0</v>
      </c>
      <c r="D582" s="10">
        <f>250</f>
        <v>250</v>
      </c>
      <c r="E582" s="243">
        <f>MISORates!N582</f>
        <v>28.474178917936616</v>
      </c>
      <c r="F582" s="243">
        <f t="array" ref="F582">IF(OR(A582=NERC,WEEKDAY(A582,2)&gt;5),Inputs!$G$21,IF(AND(B582&gt;6,B582&lt;23),Inputs!$E$21,Inputs!$G$21))</f>
        <v>0.24318270547945203</v>
      </c>
      <c r="G582" s="243">
        <f t="array" ref="G582">IF(OR($A582=NERC,WEEKDAY($A582,2)&gt;5),Inputs!$G$23,IF(AND($B582&gt;6,$B582&lt;23),Inputs!$E$23,Inputs!$G$23))</f>
        <v>0.15975630136986302</v>
      </c>
      <c r="H582" s="243">
        <f t="array" ref="H582">IF(OR($A582=NERC,WEEKDAY($A582,2)&gt;5),Inputs!$G$25,IF(AND($B582&gt;6,$B582&lt;23),Inputs!$E$25,Inputs!$G$25))</f>
        <v>1.7793149429223745</v>
      </c>
      <c r="I582" s="243">
        <f>Inputs!$B$27</f>
        <v>5.3100000000000001E-2</v>
      </c>
      <c r="J582" s="243">
        <f>Inputs!$B$29</f>
        <v>6.6799999999999998E-2</v>
      </c>
      <c r="K582" s="243">
        <f>Inputs!$B$31</f>
        <v>4.5600000000000002E-2</v>
      </c>
      <c r="L582" s="243">
        <f t="array" ref="L582">IF(OR($A582=NERC,WEEKDAY($A582,2)&gt;5),Inputs!$G$33,IF(AND($B582&gt;6,$B582&lt;23),Inputs!$E$33,Inputs!$G$33))</f>
        <v>1.2294977168949772E-3</v>
      </c>
      <c r="M582" s="246">
        <f t="shared" si="63"/>
        <v>254.69796689497716</v>
      </c>
      <c r="N582" s="249">
        <f t="shared" si="64"/>
        <v>0</v>
      </c>
    </row>
    <row r="583" spans="1:14" x14ac:dyDescent="0.25">
      <c r="A583" s="19">
        <f t="shared" si="59"/>
        <v>41633</v>
      </c>
      <c r="B583" s="7">
        <f t="shared" si="62"/>
        <v>4</v>
      </c>
      <c r="C583" s="237">
        <f>'Energy Summary'!E583</f>
        <v>0</v>
      </c>
      <c r="D583" s="10">
        <f>250</f>
        <v>250</v>
      </c>
      <c r="E583" s="243">
        <f>MISORates!N583</f>
        <v>28.394457098258012</v>
      </c>
      <c r="F583" s="243">
        <f t="array" ref="F583">IF(OR(A583=NERC,WEEKDAY(A583,2)&gt;5),Inputs!$G$21,IF(AND(B583&gt;6,B583&lt;23),Inputs!$E$21,Inputs!$G$21))</f>
        <v>0.24318270547945203</v>
      </c>
      <c r="G583" s="243">
        <f t="array" ref="G583">IF(OR($A583=NERC,WEEKDAY($A583,2)&gt;5),Inputs!$G$23,IF(AND($B583&gt;6,$B583&lt;23),Inputs!$E$23,Inputs!$G$23))</f>
        <v>0.15975630136986302</v>
      </c>
      <c r="H583" s="243">
        <f t="array" ref="H583">IF(OR($A583=NERC,WEEKDAY($A583,2)&gt;5),Inputs!$G$25,IF(AND($B583&gt;6,$B583&lt;23),Inputs!$E$25,Inputs!$G$25))</f>
        <v>1.7793149429223745</v>
      </c>
      <c r="I583" s="243">
        <f>Inputs!$B$27</f>
        <v>5.3100000000000001E-2</v>
      </c>
      <c r="J583" s="243">
        <f>Inputs!$B$29</f>
        <v>6.6799999999999998E-2</v>
      </c>
      <c r="K583" s="243">
        <f>Inputs!$B$31</f>
        <v>4.5600000000000002E-2</v>
      </c>
      <c r="L583" s="243">
        <f t="array" ref="L583">IF(OR($A583=NERC,WEEKDAY($A583,2)&gt;5),Inputs!$G$33,IF(AND($B583&gt;6,$B583&lt;23),Inputs!$E$33,Inputs!$G$33))</f>
        <v>1.2294977168949772E-3</v>
      </c>
      <c r="M583" s="246">
        <f t="shared" si="63"/>
        <v>254.69796689497716</v>
      </c>
      <c r="N583" s="249">
        <f t="shared" si="64"/>
        <v>0</v>
      </c>
    </row>
    <row r="584" spans="1:14" x14ac:dyDescent="0.25">
      <c r="A584" s="19">
        <f t="shared" si="59"/>
        <v>41633</v>
      </c>
      <c r="B584" s="7">
        <f t="shared" si="62"/>
        <v>5</v>
      </c>
      <c r="C584" s="237">
        <f>'Energy Summary'!E584</f>
        <v>0</v>
      </c>
      <c r="D584" s="10">
        <f>250</f>
        <v>250</v>
      </c>
      <c r="E584" s="243">
        <f>MISORates!N584</f>
        <v>29.476995426801029</v>
      </c>
      <c r="F584" s="243">
        <f t="array" ref="F584">IF(OR(A584=NERC,WEEKDAY(A584,2)&gt;5),Inputs!$G$21,IF(AND(B584&gt;6,B584&lt;23),Inputs!$E$21,Inputs!$G$21))</f>
        <v>0.24318270547945203</v>
      </c>
      <c r="G584" s="243">
        <f t="array" ref="G584">IF(OR($A584=NERC,WEEKDAY($A584,2)&gt;5),Inputs!$G$23,IF(AND($B584&gt;6,$B584&lt;23),Inputs!$E$23,Inputs!$G$23))</f>
        <v>0.15975630136986302</v>
      </c>
      <c r="H584" s="243">
        <f t="array" ref="H584">IF(OR($A584=NERC,WEEKDAY($A584,2)&gt;5),Inputs!$G$25,IF(AND($B584&gt;6,$B584&lt;23),Inputs!$E$25,Inputs!$G$25))</f>
        <v>1.7793149429223745</v>
      </c>
      <c r="I584" s="243">
        <f>Inputs!$B$27</f>
        <v>5.3100000000000001E-2</v>
      </c>
      <c r="J584" s="243">
        <f>Inputs!$B$29</f>
        <v>6.6799999999999998E-2</v>
      </c>
      <c r="K584" s="243">
        <f>Inputs!$B$31</f>
        <v>4.5600000000000002E-2</v>
      </c>
      <c r="L584" s="243">
        <f t="array" ref="L584">IF(OR($A584=NERC,WEEKDAY($A584,2)&gt;5),Inputs!$G$33,IF(AND($B584&gt;6,$B584&lt;23),Inputs!$E$33,Inputs!$G$33))</f>
        <v>1.2294977168949772E-3</v>
      </c>
      <c r="M584" s="246">
        <f t="shared" si="63"/>
        <v>254.69796689497716</v>
      </c>
      <c r="N584" s="249">
        <f t="shared" si="64"/>
        <v>0</v>
      </c>
    </row>
    <row r="585" spans="1:14" x14ac:dyDescent="0.25">
      <c r="A585" s="19">
        <f t="shared" si="59"/>
        <v>41633</v>
      </c>
      <c r="B585" s="7">
        <f t="shared" si="62"/>
        <v>6</v>
      </c>
      <c r="C585" s="237">
        <f>'Energy Summary'!E585</f>
        <v>0</v>
      </c>
      <c r="D585" s="10">
        <f>250</f>
        <v>250</v>
      </c>
      <c r="E585" s="243">
        <f>MISORates!N585</f>
        <v>29.992841791419902</v>
      </c>
      <c r="F585" s="243">
        <f t="array" ref="F585">IF(OR(A585=NERC,WEEKDAY(A585,2)&gt;5),Inputs!$G$21,IF(AND(B585&gt;6,B585&lt;23),Inputs!$E$21,Inputs!$G$21))</f>
        <v>0.24318270547945203</v>
      </c>
      <c r="G585" s="243">
        <f t="array" ref="G585">IF(OR($A585=NERC,WEEKDAY($A585,2)&gt;5),Inputs!$G$23,IF(AND($B585&gt;6,$B585&lt;23),Inputs!$E$23,Inputs!$G$23))</f>
        <v>0.15975630136986302</v>
      </c>
      <c r="H585" s="243">
        <f t="array" ref="H585">IF(OR($A585=NERC,WEEKDAY($A585,2)&gt;5),Inputs!$G$25,IF(AND($B585&gt;6,$B585&lt;23),Inputs!$E$25,Inputs!$G$25))</f>
        <v>1.7793149429223745</v>
      </c>
      <c r="I585" s="243">
        <f>Inputs!$B$27</f>
        <v>5.3100000000000001E-2</v>
      </c>
      <c r="J585" s="243">
        <f>Inputs!$B$29</f>
        <v>6.6799999999999998E-2</v>
      </c>
      <c r="K585" s="243">
        <f>Inputs!$B$31</f>
        <v>4.5600000000000002E-2</v>
      </c>
      <c r="L585" s="243">
        <f t="array" ref="L585">IF(OR($A585=NERC,WEEKDAY($A585,2)&gt;5),Inputs!$G$33,IF(AND($B585&gt;6,$B585&lt;23),Inputs!$E$33,Inputs!$G$33))</f>
        <v>1.2294977168949772E-3</v>
      </c>
      <c r="M585" s="246">
        <f t="shared" si="63"/>
        <v>254.69796689497716</v>
      </c>
      <c r="N585" s="249">
        <f t="shared" si="64"/>
        <v>0</v>
      </c>
    </row>
    <row r="586" spans="1:14" x14ac:dyDescent="0.25">
      <c r="A586" s="19">
        <f t="shared" si="59"/>
        <v>41633</v>
      </c>
      <c r="B586" s="7">
        <f t="shared" si="62"/>
        <v>7</v>
      </c>
      <c r="C586" s="237">
        <f>'Energy Summary'!E586</f>
        <v>0</v>
      </c>
      <c r="D586" s="10">
        <f>250</f>
        <v>250</v>
      </c>
      <c r="E586" s="243">
        <f>MISORates!N586</f>
        <v>30.282133708250807</v>
      </c>
      <c r="F586" s="243">
        <f t="array" ref="F586">IF(OR(A586=NERC,WEEKDAY(A586,2)&gt;5),Inputs!$G$21,IF(AND(B586&gt;6,B586&lt;23),Inputs!$E$21,Inputs!$G$21))</f>
        <v>0.24318270547945203</v>
      </c>
      <c r="G586" s="243">
        <f t="array" ref="G586">IF(OR($A586=NERC,WEEKDAY($A586,2)&gt;5),Inputs!$G$23,IF(AND($B586&gt;6,$B586&lt;23),Inputs!$E$23,Inputs!$G$23))</f>
        <v>0.15975630136986302</v>
      </c>
      <c r="H586" s="243">
        <f t="array" ref="H586">IF(OR($A586=NERC,WEEKDAY($A586,2)&gt;5),Inputs!$G$25,IF(AND($B586&gt;6,$B586&lt;23),Inputs!$E$25,Inputs!$G$25))</f>
        <v>1.7793149429223745</v>
      </c>
      <c r="I586" s="243">
        <f>Inputs!$B$27</f>
        <v>5.3100000000000001E-2</v>
      </c>
      <c r="J586" s="243">
        <f>Inputs!$B$29</f>
        <v>6.6799999999999998E-2</v>
      </c>
      <c r="K586" s="243">
        <f>Inputs!$B$31</f>
        <v>4.5600000000000002E-2</v>
      </c>
      <c r="L586" s="243">
        <f t="array" ref="L586">IF(OR($A586=NERC,WEEKDAY($A586,2)&gt;5),Inputs!$G$33,IF(AND($B586&gt;6,$B586&lt;23),Inputs!$E$33,Inputs!$G$33))</f>
        <v>1.2294977168949772E-3</v>
      </c>
      <c r="M586" s="246">
        <f t="shared" si="63"/>
        <v>254.69796689497716</v>
      </c>
      <c r="N586" s="249">
        <f t="shared" si="64"/>
        <v>0</v>
      </c>
    </row>
    <row r="587" spans="1:14" x14ac:dyDescent="0.25">
      <c r="A587" s="19">
        <f t="shared" si="59"/>
        <v>41633</v>
      </c>
      <c r="B587" s="7">
        <f t="shared" si="62"/>
        <v>8</v>
      </c>
      <c r="C587" s="237">
        <f>'Energy Summary'!E587</f>
        <v>0</v>
      </c>
      <c r="D587" s="10">
        <f>250</f>
        <v>250</v>
      </c>
      <c r="E587" s="243">
        <f>MISORates!N587</f>
        <v>92.268865443543447</v>
      </c>
      <c r="F587" s="243">
        <f t="array" ref="F587">IF(OR(A587=NERC,WEEKDAY(A587,2)&gt;5),Inputs!$G$21,IF(AND(B587&gt;6,B587&lt;23),Inputs!$E$21,Inputs!$G$21))</f>
        <v>0.24318270547945203</v>
      </c>
      <c r="G587" s="243">
        <f t="array" ref="G587">IF(OR($A587=NERC,WEEKDAY($A587,2)&gt;5),Inputs!$G$23,IF(AND($B587&gt;6,$B587&lt;23),Inputs!$E$23,Inputs!$G$23))</f>
        <v>0.15975630136986302</v>
      </c>
      <c r="H587" s="243">
        <f t="array" ref="H587">IF(OR($A587=NERC,WEEKDAY($A587,2)&gt;5),Inputs!$G$25,IF(AND($B587&gt;6,$B587&lt;23),Inputs!$E$25,Inputs!$G$25))</f>
        <v>1.7793149429223745</v>
      </c>
      <c r="I587" s="243">
        <f>Inputs!$B$27</f>
        <v>5.3100000000000001E-2</v>
      </c>
      <c r="J587" s="243">
        <f>Inputs!$B$29</f>
        <v>6.6799999999999998E-2</v>
      </c>
      <c r="K587" s="243">
        <f>Inputs!$B$31</f>
        <v>4.5600000000000002E-2</v>
      </c>
      <c r="L587" s="243">
        <f t="array" ref="L587">IF(OR($A587=NERC,WEEKDAY($A587,2)&gt;5),Inputs!$G$33,IF(AND($B587&gt;6,$B587&lt;23),Inputs!$E$33,Inputs!$G$33))</f>
        <v>1.2294977168949772E-3</v>
      </c>
      <c r="M587" s="246">
        <f t="shared" si="63"/>
        <v>254.69796689497716</v>
      </c>
      <c r="N587" s="249">
        <f t="shared" si="64"/>
        <v>0</v>
      </c>
    </row>
    <row r="588" spans="1:14" x14ac:dyDescent="0.25">
      <c r="A588" s="19">
        <f t="shared" si="59"/>
        <v>41633</v>
      </c>
      <c r="B588" s="7">
        <f t="shared" si="62"/>
        <v>9</v>
      </c>
      <c r="C588" s="237">
        <f>'Energy Summary'!E588</f>
        <v>0</v>
      </c>
      <c r="D588" s="10">
        <f>250</f>
        <v>250</v>
      </c>
      <c r="E588" s="243">
        <f>MISORates!N588</f>
        <v>92.50480403225599</v>
      </c>
      <c r="F588" s="243">
        <f t="array" ref="F588">IF(OR(A588=NERC,WEEKDAY(A588,2)&gt;5),Inputs!$G$21,IF(AND(B588&gt;6,B588&lt;23),Inputs!$E$21,Inputs!$G$21))</f>
        <v>0.24318270547945203</v>
      </c>
      <c r="G588" s="243">
        <f t="array" ref="G588">IF(OR($A588=NERC,WEEKDAY($A588,2)&gt;5),Inputs!$G$23,IF(AND($B588&gt;6,$B588&lt;23),Inputs!$E$23,Inputs!$G$23))</f>
        <v>0.15975630136986302</v>
      </c>
      <c r="H588" s="243">
        <f t="array" ref="H588">IF(OR($A588=NERC,WEEKDAY($A588,2)&gt;5),Inputs!$G$25,IF(AND($B588&gt;6,$B588&lt;23),Inputs!$E$25,Inputs!$G$25))</f>
        <v>1.7793149429223745</v>
      </c>
      <c r="I588" s="243">
        <f>Inputs!$B$27</f>
        <v>5.3100000000000001E-2</v>
      </c>
      <c r="J588" s="243">
        <f>Inputs!$B$29</f>
        <v>6.6799999999999998E-2</v>
      </c>
      <c r="K588" s="243">
        <f>Inputs!$B$31</f>
        <v>4.5600000000000002E-2</v>
      </c>
      <c r="L588" s="243">
        <f t="array" ref="L588">IF(OR($A588=NERC,WEEKDAY($A588,2)&gt;5),Inputs!$G$33,IF(AND($B588&gt;6,$B588&lt;23),Inputs!$E$33,Inputs!$G$33))</f>
        <v>1.2294977168949772E-3</v>
      </c>
      <c r="M588" s="246">
        <f t="shared" si="63"/>
        <v>254.69796689497716</v>
      </c>
      <c r="N588" s="249">
        <f t="shared" si="64"/>
        <v>0</v>
      </c>
    </row>
    <row r="589" spans="1:14" x14ac:dyDescent="0.25">
      <c r="A589" s="19">
        <f t="shared" si="59"/>
        <v>41633</v>
      </c>
      <c r="B589" s="7">
        <f t="shared" ref="B589:B604" si="65">B565</f>
        <v>10</v>
      </c>
      <c r="C589" s="237">
        <f>'Energy Summary'!E589</f>
        <v>0</v>
      </c>
      <c r="D589" s="10">
        <f>250</f>
        <v>250</v>
      </c>
      <c r="E589" s="243">
        <f>MISORates!N589</f>
        <v>59.619468173435344</v>
      </c>
      <c r="F589" s="243">
        <f t="array" ref="F589">IF(OR(A589=NERC,WEEKDAY(A589,2)&gt;5),Inputs!$G$21,IF(AND(B589&gt;6,B589&lt;23),Inputs!$E$21,Inputs!$G$21))</f>
        <v>0.24318270547945203</v>
      </c>
      <c r="G589" s="243">
        <f t="array" ref="G589">IF(OR($A589=NERC,WEEKDAY($A589,2)&gt;5),Inputs!$G$23,IF(AND($B589&gt;6,$B589&lt;23),Inputs!$E$23,Inputs!$G$23))</f>
        <v>0.15975630136986302</v>
      </c>
      <c r="H589" s="243">
        <f t="array" ref="H589">IF(OR($A589=NERC,WEEKDAY($A589,2)&gt;5),Inputs!$G$25,IF(AND($B589&gt;6,$B589&lt;23),Inputs!$E$25,Inputs!$G$25))</f>
        <v>1.7793149429223745</v>
      </c>
      <c r="I589" s="243">
        <f>Inputs!$B$27</f>
        <v>5.3100000000000001E-2</v>
      </c>
      <c r="J589" s="243">
        <f>Inputs!$B$29</f>
        <v>6.6799999999999998E-2</v>
      </c>
      <c r="K589" s="243">
        <f>Inputs!$B$31</f>
        <v>4.5600000000000002E-2</v>
      </c>
      <c r="L589" s="243">
        <f t="array" ref="L589">IF(OR($A589=NERC,WEEKDAY($A589,2)&gt;5),Inputs!$G$33,IF(AND($B589&gt;6,$B589&lt;23),Inputs!$E$33,Inputs!$G$33))</f>
        <v>1.2294977168949772E-3</v>
      </c>
      <c r="M589" s="246">
        <f t="shared" si="63"/>
        <v>254.69796689497716</v>
      </c>
      <c r="N589" s="249">
        <f t="shared" si="64"/>
        <v>0</v>
      </c>
    </row>
    <row r="590" spans="1:14" x14ac:dyDescent="0.25">
      <c r="A590" s="19">
        <f t="shared" si="59"/>
        <v>41633</v>
      </c>
      <c r="B590" s="7">
        <f t="shared" si="65"/>
        <v>11</v>
      </c>
      <c r="C590" s="237">
        <f>'Energy Summary'!E590</f>
        <v>0</v>
      </c>
      <c r="D590" s="10">
        <f>250</f>
        <v>250</v>
      </c>
      <c r="E590" s="243">
        <f>MISORates!N590</f>
        <v>29.317649424381617</v>
      </c>
      <c r="F590" s="243">
        <f t="array" ref="F590">IF(OR(A590=NERC,WEEKDAY(A590,2)&gt;5),Inputs!$G$21,IF(AND(B590&gt;6,B590&lt;23),Inputs!$E$21,Inputs!$G$21))</f>
        <v>0.24318270547945203</v>
      </c>
      <c r="G590" s="243">
        <f t="array" ref="G590">IF(OR($A590=NERC,WEEKDAY($A590,2)&gt;5),Inputs!$G$23,IF(AND($B590&gt;6,$B590&lt;23),Inputs!$E$23,Inputs!$G$23))</f>
        <v>0.15975630136986302</v>
      </c>
      <c r="H590" s="243">
        <f t="array" ref="H590">IF(OR($A590=NERC,WEEKDAY($A590,2)&gt;5),Inputs!$G$25,IF(AND($B590&gt;6,$B590&lt;23),Inputs!$E$25,Inputs!$G$25))</f>
        <v>1.7793149429223745</v>
      </c>
      <c r="I590" s="243">
        <f>Inputs!$B$27</f>
        <v>5.3100000000000001E-2</v>
      </c>
      <c r="J590" s="243">
        <f>Inputs!$B$29</f>
        <v>6.6799999999999998E-2</v>
      </c>
      <c r="K590" s="243">
        <f>Inputs!$B$31</f>
        <v>4.5600000000000002E-2</v>
      </c>
      <c r="L590" s="243">
        <f t="array" ref="L590">IF(OR($A590=NERC,WEEKDAY($A590,2)&gt;5),Inputs!$G$33,IF(AND($B590&gt;6,$B590&lt;23),Inputs!$E$33,Inputs!$G$33))</f>
        <v>1.2294977168949772E-3</v>
      </c>
      <c r="M590" s="246">
        <f t="shared" si="63"/>
        <v>254.69796689497716</v>
      </c>
      <c r="N590" s="249">
        <f t="shared" si="64"/>
        <v>0</v>
      </c>
    </row>
    <row r="591" spans="1:14" x14ac:dyDescent="0.25">
      <c r="A591" s="19">
        <f t="shared" si="59"/>
        <v>41633</v>
      </c>
      <c r="B591" s="7">
        <f t="shared" si="65"/>
        <v>12</v>
      </c>
      <c r="C591" s="237">
        <f>'Energy Summary'!E591</f>
        <v>0</v>
      </c>
      <c r="D591" s="10">
        <f>250</f>
        <v>250</v>
      </c>
      <c r="E591" s="243">
        <f>MISORates!N591</f>
        <v>27.63224575906105</v>
      </c>
      <c r="F591" s="243">
        <f t="array" ref="F591">IF(OR(A591=NERC,WEEKDAY(A591,2)&gt;5),Inputs!$G$21,IF(AND(B591&gt;6,B591&lt;23),Inputs!$E$21,Inputs!$G$21))</f>
        <v>0.24318270547945203</v>
      </c>
      <c r="G591" s="243">
        <f t="array" ref="G591">IF(OR($A591=NERC,WEEKDAY($A591,2)&gt;5),Inputs!$G$23,IF(AND($B591&gt;6,$B591&lt;23),Inputs!$E$23,Inputs!$G$23))</f>
        <v>0.15975630136986302</v>
      </c>
      <c r="H591" s="243">
        <f t="array" ref="H591">IF(OR($A591=NERC,WEEKDAY($A591,2)&gt;5),Inputs!$G$25,IF(AND($B591&gt;6,$B591&lt;23),Inputs!$E$25,Inputs!$G$25))</f>
        <v>1.7793149429223745</v>
      </c>
      <c r="I591" s="243">
        <f>Inputs!$B$27</f>
        <v>5.3100000000000001E-2</v>
      </c>
      <c r="J591" s="243">
        <f>Inputs!$B$29</f>
        <v>6.6799999999999998E-2</v>
      </c>
      <c r="K591" s="243">
        <f>Inputs!$B$31</f>
        <v>4.5600000000000002E-2</v>
      </c>
      <c r="L591" s="243">
        <f t="array" ref="L591">IF(OR($A591=NERC,WEEKDAY($A591,2)&gt;5),Inputs!$G$33,IF(AND($B591&gt;6,$B591&lt;23),Inputs!$E$33,Inputs!$G$33))</f>
        <v>1.2294977168949772E-3</v>
      </c>
      <c r="M591" s="246">
        <f t="shared" si="63"/>
        <v>254.69796689497716</v>
      </c>
      <c r="N591" s="249">
        <f t="shared" si="64"/>
        <v>0</v>
      </c>
    </row>
    <row r="592" spans="1:14" x14ac:dyDescent="0.25">
      <c r="A592" s="19">
        <f t="shared" si="59"/>
        <v>41633</v>
      </c>
      <c r="B592" s="7">
        <f t="shared" si="65"/>
        <v>13</v>
      </c>
      <c r="C592" s="237">
        <f>'Energy Summary'!E592</f>
        <v>0</v>
      </c>
      <c r="D592" s="10">
        <f>250</f>
        <v>250</v>
      </c>
      <c r="E592" s="243">
        <f>MISORates!N592</f>
        <v>26.988757743624046</v>
      </c>
      <c r="F592" s="243">
        <f t="array" ref="F592">IF(OR(A592=NERC,WEEKDAY(A592,2)&gt;5),Inputs!$G$21,IF(AND(B592&gt;6,B592&lt;23),Inputs!$E$21,Inputs!$G$21))</f>
        <v>0.24318270547945203</v>
      </c>
      <c r="G592" s="243">
        <f t="array" ref="G592">IF(OR($A592=NERC,WEEKDAY($A592,2)&gt;5),Inputs!$G$23,IF(AND($B592&gt;6,$B592&lt;23),Inputs!$E$23,Inputs!$G$23))</f>
        <v>0.15975630136986302</v>
      </c>
      <c r="H592" s="243">
        <f t="array" ref="H592">IF(OR($A592=NERC,WEEKDAY($A592,2)&gt;5),Inputs!$G$25,IF(AND($B592&gt;6,$B592&lt;23),Inputs!$E$25,Inputs!$G$25))</f>
        <v>1.7793149429223745</v>
      </c>
      <c r="I592" s="243">
        <f>Inputs!$B$27</f>
        <v>5.3100000000000001E-2</v>
      </c>
      <c r="J592" s="243">
        <f>Inputs!$B$29</f>
        <v>6.6799999999999998E-2</v>
      </c>
      <c r="K592" s="243">
        <f>Inputs!$B$31</f>
        <v>4.5600000000000002E-2</v>
      </c>
      <c r="L592" s="243">
        <f t="array" ref="L592">IF(OR($A592=NERC,WEEKDAY($A592,2)&gt;5),Inputs!$G$33,IF(AND($B592&gt;6,$B592&lt;23),Inputs!$E$33,Inputs!$G$33))</f>
        <v>1.2294977168949772E-3</v>
      </c>
      <c r="M592" s="246">
        <f t="shared" si="63"/>
        <v>254.69796689497716</v>
      </c>
      <c r="N592" s="249">
        <f t="shared" si="64"/>
        <v>0</v>
      </c>
    </row>
    <row r="593" spans="1:14" x14ac:dyDescent="0.25">
      <c r="A593" s="19">
        <f t="shared" si="59"/>
        <v>41633</v>
      </c>
      <c r="B593" s="7">
        <f t="shared" si="65"/>
        <v>14</v>
      </c>
      <c r="C593" s="237">
        <f>'Energy Summary'!E593</f>
        <v>0</v>
      </c>
      <c r="D593" s="10">
        <f>250</f>
        <v>250</v>
      </c>
      <c r="E593" s="243">
        <f>MISORates!N593</f>
        <v>26.671542875737991</v>
      </c>
      <c r="F593" s="243">
        <f t="array" ref="F593">IF(OR(A593=NERC,WEEKDAY(A593,2)&gt;5),Inputs!$G$21,IF(AND(B593&gt;6,B593&lt;23),Inputs!$E$21,Inputs!$G$21))</f>
        <v>0.24318270547945203</v>
      </c>
      <c r="G593" s="243">
        <f t="array" ref="G593">IF(OR($A593=NERC,WEEKDAY($A593,2)&gt;5),Inputs!$G$23,IF(AND($B593&gt;6,$B593&lt;23),Inputs!$E$23,Inputs!$G$23))</f>
        <v>0.15975630136986302</v>
      </c>
      <c r="H593" s="243">
        <f t="array" ref="H593">IF(OR($A593=NERC,WEEKDAY($A593,2)&gt;5),Inputs!$G$25,IF(AND($B593&gt;6,$B593&lt;23),Inputs!$E$25,Inputs!$G$25))</f>
        <v>1.7793149429223745</v>
      </c>
      <c r="I593" s="243">
        <f>Inputs!$B$27</f>
        <v>5.3100000000000001E-2</v>
      </c>
      <c r="J593" s="243">
        <f>Inputs!$B$29</f>
        <v>6.6799999999999998E-2</v>
      </c>
      <c r="K593" s="243">
        <f>Inputs!$B$31</f>
        <v>4.5600000000000002E-2</v>
      </c>
      <c r="L593" s="243">
        <f t="array" ref="L593">IF(OR($A593=NERC,WEEKDAY($A593,2)&gt;5),Inputs!$G$33,IF(AND($B593&gt;6,$B593&lt;23),Inputs!$E$33,Inputs!$G$33))</f>
        <v>1.2294977168949772E-3</v>
      </c>
      <c r="M593" s="246">
        <f t="shared" si="63"/>
        <v>254.69796689497716</v>
      </c>
      <c r="N593" s="249">
        <f t="shared" si="64"/>
        <v>0</v>
      </c>
    </row>
    <row r="594" spans="1:14" x14ac:dyDescent="0.25">
      <c r="A594" s="19">
        <f t="shared" si="59"/>
        <v>41633</v>
      </c>
      <c r="B594" s="7">
        <f t="shared" si="65"/>
        <v>15</v>
      </c>
      <c r="C594" s="237">
        <f>'Energy Summary'!E594</f>
        <v>0</v>
      </c>
      <c r="D594" s="10">
        <f>250</f>
        <v>250</v>
      </c>
      <c r="E594" s="243">
        <f>MISORates!N594</f>
        <v>25.110337614746395</v>
      </c>
      <c r="F594" s="243">
        <f t="array" ref="F594">IF(OR(A594=NERC,WEEKDAY(A594,2)&gt;5),Inputs!$G$21,IF(AND(B594&gt;6,B594&lt;23),Inputs!$E$21,Inputs!$G$21))</f>
        <v>0.24318270547945203</v>
      </c>
      <c r="G594" s="243">
        <f t="array" ref="G594">IF(OR($A594=NERC,WEEKDAY($A594,2)&gt;5),Inputs!$G$23,IF(AND($B594&gt;6,$B594&lt;23),Inputs!$E$23,Inputs!$G$23))</f>
        <v>0.15975630136986302</v>
      </c>
      <c r="H594" s="243">
        <f t="array" ref="H594">IF(OR($A594=NERC,WEEKDAY($A594,2)&gt;5),Inputs!$G$25,IF(AND($B594&gt;6,$B594&lt;23),Inputs!$E$25,Inputs!$G$25))</f>
        <v>1.7793149429223745</v>
      </c>
      <c r="I594" s="243">
        <f>Inputs!$B$27</f>
        <v>5.3100000000000001E-2</v>
      </c>
      <c r="J594" s="243">
        <f>Inputs!$B$29</f>
        <v>6.6799999999999998E-2</v>
      </c>
      <c r="K594" s="243">
        <f>Inputs!$B$31</f>
        <v>4.5600000000000002E-2</v>
      </c>
      <c r="L594" s="243">
        <f t="array" ref="L594">IF(OR($A594=NERC,WEEKDAY($A594,2)&gt;5),Inputs!$G$33,IF(AND($B594&gt;6,$B594&lt;23),Inputs!$E$33,Inputs!$G$33))</f>
        <v>1.2294977168949772E-3</v>
      </c>
      <c r="M594" s="246">
        <f t="shared" si="63"/>
        <v>254.69796689497716</v>
      </c>
      <c r="N594" s="249">
        <f t="shared" si="64"/>
        <v>0</v>
      </c>
    </row>
    <row r="595" spans="1:14" x14ac:dyDescent="0.25">
      <c r="A595" s="19">
        <f t="shared" si="59"/>
        <v>41633</v>
      </c>
      <c r="B595" s="7">
        <f t="shared" si="65"/>
        <v>16</v>
      </c>
      <c r="C595" s="237">
        <f>'Energy Summary'!E595</f>
        <v>0</v>
      </c>
      <c r="D595" s="10">
        <f>250</f>
        <v>250</v>
      </c>
      <c r="E595" s="243">
        <f>MISORates!N595</f>
        <v>24.563737615422266</v>
      </c>
      <c r="F595" s="243">
        <f t="array" ref="F595">IF(OR(A595=NERC,WEEKDAY(A595,2)&gt;5),Inputs!$G$21,IF(AND(B595&gt;6,B595&lt;23),Inputs!$E$21,Inputs!$G$21))</f>
        <v>0.24318270547945203</v>
      </c>
      <c r="G595" s="243">
        <f t="array" ref="G595">IF(OR($A595=NERC,WEEKDAY($A595,2)&gt;5),Inputs!$G$23,IF(AND($B595&gt;6,$B595&lt;23),Inputs!$E$23,Inputs!$G$23))</f>
        <v>0.15975630136986302</v>
      </c>
      <c r="H595" s="243">
        <f t="array" ref="H595">IF(OR($A595=NERC,WEEKDAY($A595,2)&gt;5),Inputs!$G$25,IF(AND($B595&gt;6,$B595&lt;23),Inputs!$E$25,Inputs!$G$25))</f>
        <v>1.7793149429223745</v>
      </c>
      <c r="I595" s="243">
        <f>Inputs!$B$27</f>
        <v>5.3100000000000001E-2</v>
      </c>
      <c r="J595" s="243">
        <f>Inputs!$B$29</f>
        <v>6.6799999999999998E-2</v>
      </c>
      <c r="K595" s="243">
        <f>Inputs!$B$31</f>
        <v>4.5600000000000002E-2</v>
      </c>
      <c r="L595" s="243">
        <f t="array" ref="L595">IF(OR($A595=NERC,WEEKDAY($A595,2)&gt;5),Inputs!$G$33,IF(AND($B595&gt;6,$B595&lt;23),Inputs!$E$33,Inputs!$G$33))</f>
        <v>1.2294977168949772E-3</v>
      </c>
      <c r="M595" s="246">
        <f t="shared" si="63"/>
        <v>254.69796689497716</v>
      </c>
      <c r="N595" s="249">
        <f t="shared" si="64"/>
        <v>0</v>
      </c>
    </row>
    <row r="596" spans="1:14" x14ac:dyDescent="0.25">
      <c r="A596" s="19">
        <f t="shared" si="59"/>
        <v>41633</v>
      </c>
      <c r="B596" s="7">
        <f t="shared" si="65"/>
        <v>17</v>
      </c>
      <c r="C596" s="237">
        <f>'Energy Summary'!E596</f>
        <v>0</v>
      </c>
      <c r="D596" s="10">
        <f>250</f>
        <v>250</v>
      </c>
      <c r="E596" s="243">
        <f>MISORates!N596</f>
        <v>25.15561318188432</v>
      </c>
      <c r="F596" s="243">
        <f t="array" ref="F596">IF(OR(A596=NERC,WEEKDAY(A596,2)&gt;5),Inputs!$G$21,IF(AND(B596&gt;6,B596&lt;23),Inputs!$E$21,Inputs!$G$21))</f>
        <v>0.24318270547945203</v>
      </c>
      <c r="G596" s="243">
        <f t="array" ref="G596">IF(OR($A596=NERC,WEEKDAY($A596,2)&gt;5),Inputs!$G$23,IF(AND($B596&gt;6,$B596&lt;23),Inputs!$E$23,Inputs!$G$23))</f>
        <v>0.15975630136986302</v>
      </c>
      <c r="H596" s="243">
        <f t="array" ref="H596">IF(OR($A596=NERC,WEEKDAY($A596,2)&gt;5),Inputs!$G$25,IF(AND($B596&gt;6,$B596&lt;23),Inputs!$E$25,Inputs!$G$25))</f>
        <v>1.7793149429223745</v>
      </c>
      <c r="I596" s="243">
        <f>Inputs!$B$27</f>
        <v>5.3100000000000001E-2</v>
      </c>
      <c r="J596" s="243">
        <f>Inputs!$B$29</f>
        <v>6.6799999999999998E-2</v>
      </c>
      <c r="K596" s="243">
        <f>Inputs!$B$31</f>
        <v>4.5600000000000002E-2</v>
      </c>
      <c r="L596" s="243">
        <f t="array" ref="L596">IF(OR($A596=NERC,WEEKDAY($A596,2)&gt;5),Inputs!$G$33,IF(AND($B596&gt;6,$B596&lt;23),Inputs!$E$33,Inputs!$G$33))</f>
        <v>1.2294977168949772E-3</v>
      </c>
      <c r="M596" s="246">
        <f t="shared" si="63"/>
        <v>254.69796689497716</v>
      </c>
      <c r="N596" s="249">
        <f t="shared" si="64"/>
        <v>0</v>
      </c>
    </row>
    <row r="597" spans="1:14" x14ac:dyDescent="0.25">
      <c r="A597" s="19">
        <f t="shared" si="59"/>
        <v>41633</v>
      </c>
      <c r="B597" s="7">
        <f t="shared" si="65"/>
        <v>18</v>
      </c>
      <c r="C597" s="237">
        <f>'Energy Summary'!E597</f>
        <v>0</v>
      </c>
      <c r="D597" s="10">
        <f>250</f>
        <v>250</v>
      </c>
      <c r="E597" s="243">
        <f>MISORates!N597</f>
        <v>27.152383988831556</v>
      </c>
      <c r="F597" s="243">
        <f t="array" ref="F597">IF(OR(A597=NERC,WEEKDAY(A597,2)&gt;5),Inputs!$G$21,IF(AND(B597&gt;6,B597&lt;23),Inputs!$E$21,Inputs!$G$21))</f>
        <v>0.24318270547945203</v>
      </c>
      <c r="G597" s="243">
        <f t="array" ref="G597">IF(OR($A597=NERC,WEEKDAY($A597,2)&gt;5),Inputs!$G$23,IF(AND($B597&gt;6,$B597&lt;23),Inputs!$E$23,Inputs!$G$23))</f>
        <v>0.15975630136986302</v>
      </c>
      <c r="H597" s="243">
        <f t="array" ref="H597">IF(OR($A597=NERC,WEEKDAY($A597,2)&gt;5),Inputs!$G$25,IF(AND($B597&gt;6,$B597&lt;23),Inputs!$E$25,Inputs!$G$25))</f>
        <v>1.7793149429223745</v>
      </c>
      <c r="I597" s="243">
        <f>Inputs!$B$27</f>
        <v>5.3100000000000001E-2</v>
      </c>
      <c r="J597" s="243">
        <f>Inputs!$B$29</f>
        <v>6.6799999999999998E-2</v>
      </c>
      <c r="K597" s="243">
        <f>Inputs!$B$31</f>
        <v>4.5600000000000002E-2</v>
      </c>
      <c r="L597" s="243">
        <f t="array" ref="L597">IF(OR($A597=NERC,WEEKDAY($A597,2)&gt;5),Inputs!$G$33,IF(AND($B597&gt;6,$B597&lt;23),Inputs!$E$33,Inputs!$G$33))</f>
        <v>1.2294977168949772E-3</v>
      </c>
      <c r="M597" s="246">
        <f t="shared" si="63"/>
        <v>254.69796689497716</v>
      </c>
      <c r="N597" s="249">
        <f t="shared" si="64"/>
        <v>0</v>
      </c>
    </row>
    <row r="598" spans="1:14" x14ac:dyDescent="0.25">
      <c r="A598" s="19">
        <f t="shared" si="59"/>
        <v>41633</v>
      </c>
      <c r="B598" s="7">
        <f t="shared" si="65"/>
        <v>19</v>
      </c>
      <c r="C598" s="237">
        <f>'Energy Summary'!E598</f>
        <v>0</v>
      </c>
      <c r="D598" s="10">
        <f>250</f>
        <v>250</v>
      </c>
      <c r="E598" s="243">
        <f>MISORates!N598</f>
        <v>40.077124251093572</v>
      </c>
      <c r="F598" s="243">
        <f t="array" ref="F598">IF(OR(A598=NERC,WEEKDAY(A598,2)&gt;5),Inputs!$G$21,IF(AND(B598&gt;6,B598&lt;23),Inputs!$E$21,Inputs!$G$21))</f>
        <v>0.24318270547945203</v>
      </c>
      <c r="G598" s="243">
        <f t="array" ref="G598">IF(OR($A598=NERC,WEEKDAY($A598,2)&gt;5),Inputs!$G$23,IF(AND($B598&gt;6,$B598&lt;23),Inputs!$E$23,Inputs!$G$23))</f>
        <v>0.15975630136986302</v>
      </c>
      <c r="H598" s="243">
        <f t="array" ref="H598">IF(OR($A598=NERC,WEEKDAY($A598,2)&gt;5),Inputs!$G$25,IF(AND($B598&gt;6,$B598&lt;23),Inputs!$E$25,Inputs!$G$25))</f>
        <v>1.7793149429223745</v>
      </c>
      <c r="I598" s="243">
        <f>Inputs!$B$27</f>
        <v>5.3100000000000001E-2</v>
      </c>
      <c r="J598" s="243">
        <f>Inputs!$B$29</f>
        <v>6.6799999999999998E-2</v>
      </c>
      <c r="K598" s="243">
        <f>Inputs!$B$31</f>
        <v>4.5600000000000002E-2</v>
      </c>
      <c r="L598" s="243">
        <f t="array" ref="L598">IF(OR($A598=NERC,WEEKDAY($A598,2)&gt;5),Inputs!$G$33,IF(AND($B598&gt;6,$B598&lt;23),Inputs!$E$33,Inputs!$G$33))</f>
        <v>1.2294977168949772E-3</v>
      </c>
      <c r="M598" s="246">
        <f t="shared" si="63"/>
        <v>254.69796689497716</v>
      </c>
      <c r="N598" s="249">
        <f t="shared" si="64"/>
        <v>0</v>
      </c>
    </row>
    <row r="599" spans="1:14" x14ac:dyDescent="0.25">
      <c r="A599" s="19">
        <f t="shared" si="59"/>
        <v>41633</v>
      </c>
      <c r="B599" s="7">
        <f t="shared" si="65"/>
        <v>20</v>
      </c>
      <c r="C599" s="237">
        <f>'Energy Summary'!E599</f>
        <v>0</v>
      </c>
      <c r="D599" s="10">
        <f>250</f>
        <v>250</v>
      </c>
      <c r="E599" s="243">
        <f>MISORates!N599</f>
        <v>29.219610406333754</v>
      </c>
      <c r="F599" s="243">
        <f t="array" ref="F599">IF(OR(A599=NERC,WEEKDAY(A599,2)&gt;5),Inputs!$G$21,IF(AND(B599&gt;6,B599&lt;23),Inputs!$E$21,Inputs!$G$21))</f>
        <v>0.24318270547945203</v>
      </c>
      <c r="G599" s="243">
        <f t="array" ref="G599">IF(OR($A599=NERC,WEEKDAY($A599,2)&gt;5),Inputs!$G$23,IF(AND($B599&gt;6,$B599&lt;23),Inputs!$E$23,Inputs!$G$23))</f>
        <v>0.15975630136986302</v>
      </c>
      <c r="H599" s="243">
        <f t="array" ref="H599">IF(OR($A599=NERC,WEEKDAY($A599,2)&gt;5),Inputs!$G$25,IF(AND($B599&gt;6,$B599&lt;23),Inputs!$E$25,Inputs!$G$25))</f>
        <v>1.7793149429223745</v>
      </c>
      <c r="I599" s="243">
        <f>Inputs!$B$27</f>
        <v>5.3100000000000001E-2</v>
      </c>
      <c r="J599" s="243">
        <f>Inputs!$B$29</f>
        <v>6.6799999999999998E-2</v>
      </c>
      <c r="K599" s="243">
        <f>Inputs!$B$31</f>
        <v>4.5600000000000002E-2</v>
      </c>
      <c r="L599" s="243">
        <f t="array" ref="L599">IF(OR($A599=NERC,WEEKDAY($A599,2)&gt;5),Inputs!$G$33,IF(AND($B599&gt;6,$B599&lt;23),Inputs!$E$33,Inputs!$G$33))</f>
        <v>1.2294977168949772E-3</v>
      </c>
      <c r="M599" s="246">
        <f t="shared" si="63"/>
        <v>254.69796689497716</v>
      </c>
      <c r="N599" s="249">
        <f t="shared" si="64"/>
        <v>0</v>
      </c>
    </row>
    <row r="600" spans="1:14" x14ac:dyDescent="0.25">
      <c r="A600" s="19">
        <f t="shared" si="59"/>
        <v>41633</v>
      </c>
      <c r="B600" s="7">
        <f t="shared" si="65"/>
        <v>21</v>
      </c>
      <c r="C600" s="237">
        <f>'Energy Summary'!E600</f>
        <v>0</v>
      </c>
      <c r="D600" s="10">
        <f>250</f>
        <v>250</v>
      </c>
      <c r="E600" s="243">
        <f>MISORates!N600</f>
        <v>75.76053827167776</v>
      </c>
      <c r="F600" s="243">
        <f t="array" ref="F600">IF(OR(A600=NERC,WEEKDAY(A600,2)&gt;5),Inputs!$G$21,IF(AND(B600&gt;6,B600&lt;23),Inputs!$E$21,Inputs!$G$21))</f>
        <v>0.24318270547945203</v>
      </c>
      <c r="G600" s="243">
        <f t="array" ref="G600">IF(OR($A600=NERC,WEEKDAY($A600,2)&gt;5),Inputs!$G$23,IF(AND($B600&gt;6,$B600&lt;23),Inputs!$E$23,Inputs!$G$23))</f>
        <v>0.15975630136986302</v>
      </c>
      <c r="H600" s="243">
        <f t="array" ref="H600">IF(OR($A600=NERC,WEEKDAY($A600,2)&gt;5),Inputs!$G$25,IF(AND($B600&gt;6,$B600&lt;23),Inputs!$E$25,Inputs!$G$25))</f>
        <v>1.7793149429223745</v>
      </c>
      <c r="I600" s="243">
        <f>Inputs!$B$27</f>
        <v>5.3100000000000001E-2</v>
      </c>
      <c r="J600" s="243">
        <f>Inputs!$B$29</f>
        <v>6.6799999999999998E-2</v>
      </c>
      <c r="K600" s="243">
        <f>Inputs!$B$31</f>
        <v>4.5600000000000002E-2</v>
      </c>
      <c r="L600" s="243">
        <f t="array" ref="L600">IF(OR($A600=NERC,WEEKDAY($A600,2)&gt;5),Inputs!$G$33,IF(AND($B600&gt;6,$B600&lt;23),Inputs!$E$33,Inputs!$G$33))</f>
        <v>1.2294977168949772E-3</v>
      </c>
      <c r="M600" s="246">
        <f t="shared" si="63"/>
        <v>254.69796689497716</v>
      </c>
      <c r="N600" s="249">
        <f t="shared" si="64"/>
        <v>0</v>
      </c>
    </row>
    <row r="601" spans="1:14" x14ac:dyDescent="0.25">
      <c r="A601" s="19">
        <f t="shared" si="59"/>
        <v>41633</v>
      </c>
      <c r="B601" s="7">
        <f t="shared" si="65"/>
        <v>22</v>
      </c>
      <c r="C601" s="237">
        <f>'Energy Summary'!E601</f>
        <v>0</v>
      </c>
      <c r="D601" s="10">
        <f>250</f>
        <v>250</v>
      </c>
      <c r="E601" s="243">
        <f>MISORates!N601</f>
        <v>32.006253012278385</v>
      </c>
      <c r="F601" s="243">
        <f t="array" ref="F601">IF(OR(A601=NERC,WEEKDAY(A601,2)&gt;5),Inputs!$G$21,IF(AND(B601&gt;6,B601&lt;23),Inputs!$E$21,Inputs!$G$21))</f>
        <v>0.24318270547945203</v>
      </c>
      <c r="G601" s="243">
        <f t="array" ref="G601">IF(OR($A601=NERC,WEEKDAY($A601,2)&gt;5),Inputs!$G$23,IF(AND($B601&gt;6,$B601&lt;23),Inputs!$E$23,Inputs!$G$23))</f>
        <v>0.15975630136986302</v>
      </c>
      <c r="H601" s="243">
        <f t="array" ref="H601">IF(OR($A601=NERC,WEEKDAY($A601,2)&gt;5),Inputs!$G$25,IF(AND($B601&gt;6,$B601&lt;23),Inputs!$E$25,Inputs!$G$25))</f>
        <v>1.7793149429223745</v>
      </c>
      <c r="I601" s="243">
        <f>Inputs!$B$27</f>
        <v>5.3100000000000001E-2</v>
      </c>
      <c r="J601" s="243">
        <f>Inputs!$B$29</f>
        <v>6.6799999999999998E-2</v>
      </c>
      <c r="K601" s="243">
        <f>Inputs!$B$31</f>
        <v>4.5600000000000002E-2</v>
      </c>
      <c r="L601" s="243">
        <f t="array" ref="L601">IF(OR($A601=NERC,WEEKDAY($A601,2)&gt;5),Inputs!$G$33,IF(AND($B601&gt;6,$B601&lt;23),Inputs!$E$33,Inputs!$G$33))</f>
        <v>1.2294977168949772E-3</v>
      </c>
      <c r="M601" s="246">
        <f t="shared" si="63"/>
        <v>254.69796689497716</v>
      </c>
      <c r="N601" s="249">
        <f t="shared" si="64"/>
        <v>0</v>
      </c>
    </row>
    <row r="602" spans="1:14" x14ac:dyDescent="0.25">
      <c r="A602" s="19">
        <f t="shared" si="59"/>
        <v>41633</v>
      </c>
      <c r="B602" s="7">
        <f t="shared" si="65"/>
        <v>23</v>
      </c>
      <c r="C602" s="237">
        <f>'Energy Summary'!E602</f>
        <v>0</v>
      </c>
      <c r="D602" s="10">
        <f>250</f>
        <v>250</v>
      </c>
      <c r="E602" s="243">
        <f>MISORates!N602</f>
        <v>26.372900256993795</v>
      </c>
      <c r="F602" s="243">
        <f t="array" ref="F602">IF(OR(A602=NERC,WEEKDAY(A602,2)&gt;5),Inputs!$G$21,IF(AND(B602&gt;6,B602&lt;23),Inputs!$E$21,Inputs!$G$21))</f>
        <v>0.24318270547945203</v>
      </c>
      <c r="G602" s="243">
        <f t="array" ref="G602">IF(OR($A602=NERC,WEEKDAY($A602,2)&gt;5),Inputs!$G$23,IF(AND($B602&gt;6,$B602&lt;23),Inputs!$E$23,Inputs!$G$23))</f>
        <v>0.15975630136986302</v>
      </c>
      <c r="H602" s="243">
        <f t="array" ref="H602">IF(OR($A602=NERC,WEEKDAY($A602,2)&gt;5),Inputs!$G$25,IF(AND($B602&gt;6,$B602&lt;23),Inputs!$E$25,Inputs!$G$25))</f>
        <v>1.7793149429223745</v>
      </c>
      <c r="I602" s="243">
        <f>Inputs!$B$27</f>
        <v>5.3100000000000001E-2</v>
      </c>
      <c r="J602" s="243">
        <f>Inputs!$B$29</f>
        <v>6.6799999999999998E-2</v>
      </c>
      <c r="K602" s="243">
        <f>Inputs!$B$31</f>
        <v>4.5600000000000002E-2</v>
      </c>
      <c r="L602" s="243">
        <f t="array" ref="L602">IF(OR($A602=NERC,WEEKDAY($A602,2)&gt;5),Inputs!$G$33,IF(AND($B602&gt;6,$B602&lt;23),Inputs!$E$33,Inputs!$G$33))</f>
        <v>1.2294977168949772E-3</v>
      </c>
      <c r="M602" s="246">
        <f t="shared" si="63"/>
        <v>254.69796689497716</v>
      </c>
      <c r="N602" s="249">
        <f t="shared" si="64"/>
        <v>0</v>
      </c>
    </row>
    <row r="603" spans="1:14" x14ac:dyDescent="0.25">
      <c r="A603" s="238">
        <f t="shared" si="59"/>
        <v>41633</v>
      </c>
      <c r="B603" s="239">
        <f t="shared" si="65"/>
        <v>24</v>
      </c>
      <c r="C603" s="237">
        <f>'Energy Summary'!E603</f>
        <v>0</v>
      </c>
      <c r="D603" s="10">
        <f>250</f>
        <v>250</v>
      </c>
      <c r="E603" s="243">
        <f>MISORates!N603</f>
        <v>24.611231511365453</v>
      </c>
      <c r="F603" s="243">
        <f t="array" ref="F603">IF(OR(A603=NERC,WEEKDAY(A603,2)&gt;5),Inputs!$G$21,IF(AND(B603&gt;6,B603&lt;23),Inputs!$E$21,Inputs!$G$21))</f>
        <v>0.24318270547945203</v>
      </c>
      <c r="G603" s="243">
        <f t="array" ref="G603">IF(OR($A603=NERC,WEEKDAY($A603,2)&gt;5),Inputs!$G$23,IF(AND($B603&gt;6,$B603&lt;23),Inputs!$E$23,Inputs!$G$23))</f>
        <v>0.15975630136986302</v>
      </c>
      <c r="H603" s="243">
        <f t="array" ref="H603">IF(OR($A603=NERC,WEEKDAY($A603,2)&gt;5),Inputs!$G$25,IF(AND($B603&gt;6,$B603&lt;23),Inputs!$E$25,Inputs!$G$25))</f>
        <v>1.7793149429223745</v>
      </c>
      <c r="I603" s="243">
        <f>Inputs!$B$27</f>
        <v>5.3100000000000001E-2</v>
      </c>
      <c r="J603" s="243">
        <f>Inputs!$B$29</f>
        <v>6.6799999999999998E-2</v>
      </c>
      <c r="K603" s="243">
        <f>Inputs!$B$31</f>
        <v>4.5600000000000002E-2</v>
      </c>
      <c r="L603" s="243">
        <f t="array" ref="L603">IF(OR($A603=NERC,WEEKDAY($A603,2)&gt;5),Inputs!$G$33,IF(AND($B603&gt;6,$B603&lt;23),Inputs!$E$33,Inputs!$G$33))</f>
        <v>1.2294977168949772E-3</v>
      </c>
      <c r="M603" s="246">
        <f t="shared" si="63"/>
        <v>254.69796689497716</v>
      </c>
      <c r="N603" s="250">
        <f t="shared" si="64"/>
        <v>0</v>
      </c>
    </row>
    <row r="604" spans="1:14" x14ac:dyDescent="0.25">
      <c r="A604" s="19">
        <f t="shared" si="59"/>
        <v>41634</v>
      </c>
      <c r="B604" s="7">
        <f t="shared" si="65"/>
        <v>1</v>
      </c>
      <c r="C604" s="237">
        <f>'Energy Summary'!E604</f>
        <v>0</v>
      </c>
      <c r="D604" s="10">
        <f>250</f>
        <v>250</v>
      </c>
      <c r="E604" s="243">
        <f>MISORates!N604</f>
        <v>22.707304062093531</v>
      </c>
      <c r="F604" s="243">
        <f t="array" ref="F604">IF(OR(A604=NERC,WEEKDAY(A604,2)&gt;5),Inputs!$G$21,IF(AND(B604&gt;6,B604&lt;23),Inputs!$E$21,Inputs!$G$21))</f>
        <v>0.24318270547945203</v>
      </c>
      <c r="G604" s="243">
        <f t="array" ref="G604">IF(OR($A604=NERC,WEEKDAY($A604,2)&gt;5),Inputs!$G$23,IF(AND($B604&gt;6,$B604&lt;23),Inputs!$E$23,Inputs!$G$23))</f>
        <v>0.15975630136986302</v>
      </c>
      <c r="H604" s="243">
        <f t="array" ref="H604">IF(OR($A604=NERC,WEEKDAY($A604,2)&gt;5),Inputs!$G$25,IF(AND($B604&gt;6,$B604&lt;23),Inputs!$E$25,Inputs!$G$25))</f>
        <v>1.7793149429223745</v>
      </c>
      <c r="I604" s="243">
        <f>Inputs!$B$27</f>
        <v>5.3100000000000001E-2</v>
      </c>
      <c r="J604" s="243">
        <f>Inputs!$B$29</f>
        <v>6.6799999999999998E-2</v>
      </c>
      <c r="K604" s="243">
        <f>Inputs!$B$31</f>
        <v>4.5600000000000002E-2</v>
      </c>
      <c r="L604" s="243">
        <f t="array" ref="L604">IF(OR($A604=NERC,WEEKDAY($A604,2)&gt;5),Inputs!$G$33,IF(AND($B604&gt;6,$B604&lt;23),Inputs!$E$33,Inputs!$G$33))</f>
        <v>1.2294977168949772E-3</v>
      </c>
      <c r="M604" s="246">
        <f t="shared" si="63"/>
        <v>254.69796689497716</v>
      </c>
      <c r="N604" s="249">
        <f t="shared" si="64"/>
        <v>0</v>
      </c>
    </row>
    <row r="605" spans="1:14" x14ac:dyDescent="0.25">
      <c r="A605" s="19">
        <f t="shared" ref="A605:A668" si="66">A581+1</f>
        <v>41634</v>
      </c>
      <c r="B605" s="7">
        <f t="shared" ref="B605:B620" si="67">B581</f>
        <v>2</v>
      </c>
      <c r="C605" s="237">
        <f>'Energy Summary'!E605</f>
        <v>0</v>
      </c>
      <c r="D605" s="10">
        <f>250</f>
        <v>250</v>
      </c>
      <c r="E605" s="243">
        <f>MISORates!N605</f>
        <v>25.970828706646813</v>
      </c>
      <c r="F605" s="243">
        <f t="array" ref="F605">IF(OR(A605=NERC,WEEKDAY(A605,2)&gt;5),Inputs!$G$21,IF(AND(B605&gt;6,B605&lt;23),Inputs!$E$21,Inputs!$G$21))</f>
        <v>0.24318270547945203</v>
      </c>
      <c r="G605" s="243">
        <f t="array" ref="G605">IF(OR($A605=NERC,WEEKDAY($A605,2)&gt;5),Inputs!$G$23,IF(AND($B605&gt;6,$B605&lt;23),Inputs!$E$23,Inputs!$G$23))</f>
        <v>0.15975630136986302</v>
      </c>
      <c r="H605" s="243">
        <f t="array" ref="H605">IF(OR($A605=NERC,WEEKDAY($A605,2)&gt;5),Inputs!$G$25,IF(AND($B605&gt;6,$B605&lt;23),Inputs!$E$25,Inputs!$G$25))</f>
        <v>1.7793149429223745</v>
      </c>
      <c r="I605" s="243">
        <f>Inputs!$B$27</f>
        <v>5.3100000000000001E-2</v>
      </c>
      <c r="J605" s="243">
        <f>Inputs!$B$29</f>
        <v>6.6799999999999998E-2</v>
      </c>
      <c r="K605" s="243">
        <f>Inputs!$B$31</f>
        <v>4.5600000000000002E-2</v>
      </c>
      <c r="L605" s="243">
        <f t="array" ref="L605">IF(OR($A605=NERC,WEEKDAY($A605,2)&gt;5),Inputs!$G$33,IF(AND($B605&gt;6,$B605&lt;23),Inputs!$E$33,Inputs!$G$33))</f>
        <v>1.2294977168949772E-3</v>
      </c>
      <c r="M605" s="246">
        <f t="shared" si="63"/>
        <v>254.69796689497716</v>
      </c>
      <c r="N605" s="249">
        <f t="shared" si="64"/>
        <v>0</v>
      </c>
    </row>
    <row r="606" spans="1:14" x14ac:dyDescent="0.25">
      <c r="A606" s="19">
        <f t="shared" si="66"/>
        <v>41634</v>
      </c>
      <c r="B606" s="7">
        <f t="shared" si="67"/>
        <v>3</v>
      </c>
      <c r="C606" s="237">
        <f>'Energy Summary'!E606</f>
        <v>0</v>
      </c>
      <c r="D606" s="10">
        <f>250</f>
        <v>250</v>
      </c>
      <c r="E606" s="243">
        <f>MISORates!N606</f>
        <v>33.735861061988729</v>
      </c>
      <c r="F606" s="243">
        <f t="array" ref="F606">IF(OR(A606=NERC,WEEKDAY(A606,2)&gt;5),Inputs!$G$21,IF(AND(B606&gt;6,B606&lt;23),Inputs!$E$21,Inputs!$G$21))</f>
        <v>0.24318270547945203</v>
      </c>
      <c r="G606" s="243">
        <f t="array" ref="G606">IF(OR($A606=NERC,WEEKDAY($A606,2)&gt;5),Inputs!$G$23,IF(AND($B606&gt;6,$B606&lt;23),Inputs!$E$23,Inputs!$G$23))</f>
        <v>0.15975630136986302</v>
      </c>
      <c r="H606" s="243">
        <f t="array" ref="H606">IF(OR($A606=NERC,WEEKDAY($A606,2)&gt;5),Inputs!$G$25,IF(AND($B606&gt;6,$B606&lt;23),Inputs!$E$25,Inputs!$G$25))</f>
        <v>1.7793149429223745</v>
      </c>
      <c r="I606" s="243">
        <f>Inputs!$B$27</f>
        <v>5.3100000000000001E-2</v>
      </c>
      <c r="J606" s="243">
        <f>Inputs!$B$29</f>
        <v>6.6799999999999998E-2</v>
      </c>
      <c r="K606" s="243">
        <f>Inputs!$B$31</f>
        <v>4.5600000000000002E-2</v>
      </c>
      <c r="L606" s="243">
        <f t="array" ref="L606">IF(OR($A606=NERC,WEEKDAY($A606,2)&gt;5),Inputs!$G$33,IF(AND($B606&gt;6,$B606&lt;23),Inputs!$E$33,Inputs!$G$33))</f>
        <v>1.2294977168949772E-3</v>
      </c>
      <c r="M606" s="246">
        <f t="shared" si="63"/>
        <v>254.69796689497716</v>
      </c>
      <c r="N606" s="249">
        <f t="shared" si="64"/>
        <v>0</v>
      </c>
    </row>
    <row r="607" spans="1:14" x14ac:dyDescent="0.25">
      <c r="A607" s="19">
        <f t="shared" si="66"/>
        <v>41634</v>
      </c>
      <c r="B607" s="7">
        <f t="shared" si="67"/>
        <v>4</v>
      </c>
      <c r="C607" s="237">
        <f>'Energy Summary'!E607</f>
        <v>0</v>
      </c>
      <c r="D607" s="10">
        <f>250</f>
        <v>250</v>
      </c>
      <c r="E607" s="243">
        <f>MISORates!N607</f>
        <v>23.840461454868972</v>
      </c>
      <c r="F607" s="243">
        <f t="array" ref="F607">IF(OR(A607=NERC,WEEKDAY(A607,2)&gt;5),Inputs!$G$21,IF(AND(B607&gt;6,B607&lt;23),Inputs!$E$21,Inputs!$G$21))</f>
        <v>0.24318270547945203</v>
      </c>
      <c r="G607" s="243">
        <f t="array" ref="G607">IF(OR($A607=NERC,WEEKDAY($A607,2)&gt;5),Inputs!$G$23,IF(AND($B607&gt;6,$B607&lt;23),Inputs!$E$23,Inputs!$G$23))</f>
        <v>0.15975630136986302</v>
      </c>
      <c r="H607" s="243">
        <f t="array" ref="H607">IF(OR($A607=NERC,WEEKDAY($A607,2)&gt;5),Inputs!$G$25,IF(AND($B607&gt;6,$B607&lt;23),Inputs!$E$25,Inputs!$G$25))</f>
        <v>1.7793149429223745</v>
      </c>
      <c r="I607" s="243">
        <f>Inputs!$B$27</f>
        <v>5.3100000000000001E-2</v>
      </c>
      <c r="J607" s="243">
        <f>Inputs!$B$29</f>
        <v>6.6799999999999998E-2</v>
      </c>
      <c r="K607" s="243">
        <f>Inputs!$B$31</f>
        <v>4.5600000000000002E-2</v>
      </c>
      <c r="L607" s="243">
        <f t="array" ref="L607">IF(OR($A607=NERC,WEEKDAY($A607,2)&gt;5),Inputs!$G$33,IF(AND($B607&gt;6,$B607&lt;23),Inputs!$E$33,Inputs!$G$33))</f>
        <v>1.2294977168949772E-3</v>
      </c>
      <c r="M607" s="246">
        <f t="shared" si="63"/>
        <v>254.69796689497716</v>
      </c>
      <c r="N607" s="249">
        <f t="shared" si="64"/>
        <v>0</v>
      </c>
    </row>
    <row r="608" spans="1:14" x14ac:dyDescent="0.25">
      <c r="A608" s="19">
        <f t="shared" si="66"/>
        <v>41634</v>
      </c>
      <c r="B608" s="7">
        <f t="shared" si="67"/>
        <v>5</v>
      </c>
      <c r="C608" s="237">
        <f>'Energy Summary'!E608</f>
        <v>0</v>
      </c>
      <c r="D608" s="10">
        <f>250</f>
        <v>250</v>
      </c>
      <c r="E608" s="243">
        <f>MISORates!N608</f>
        <v>23.551722995033074</v>
      </c>
      <c r="F608" s="243">
        <f t="array" ref="F608">IF(OR(A608=NERC,WEEKDAY(A608,2)&gt;5),Inputs!$G$21,IF(AND(B608&gt;6,B608&lt;23),Inputs!$E$21,Inputs!$G$21))</f>
        <v>0.24318270547945203</v>
      </c>
      <c r="G608" s="243">
        <f t="array" ref="G608">IF(OR($A608=NERC,WEEKDAY($A608,2)&gt;5),Inputs!$G$23,IF(AND($B608&gt;6,$B608&lt;23),Inputs!$E$23,Inputs!$G$23))</f>
        <v>0.15975630136986302</v>
      </c>
      <c r="H608" s="243">
        <f t="array" ref="H608">IF(OR($A608=NERC,WEEKDAY($A608,2)&gt;5),Inputs!$G$25,IF(AND($B608&gt;6,$B608&lt;23),Inputs!$E$25,Inputs!$G$25))</f>
        <v>1.7793149429223745</v>
      </c>
      <c r="I608" s="243">
        <f>Inputs!$B$27</f>
        <v>5.3100000000000001E-2</v>
      </c>
      <c r="J608" s="243">
        <f>Inputs!$B$29</f>
        <v>6.6799999999999998E-2</v>
      </c>
      <c r="K608" s="243">
        <f>Inputs!$B$31</f>
        <v>4.5600000000000002E-2</v>
      </c>
      <c r="L608" s="243">
        <f t="array" ref="L608">IF(OR($A608=NERC,WEEKDAY($A608,2)&gt;5),Inputs!$G$33,IF(AND($B608&gt;6,$B608&lt;23),Inputs!$E$33,Inputs!$G$33))</f>
        <v>1.2294977168949772E-3</v>
      </c>
      <c r="M608" s="246">
        <f t="shared" si="63"/>
        <v>254.69796689497716</v>
      </c>
      <c r="N608" s="249">
        <f t="shared" si="64"/>
        <v>0</v>
      </c>
    </row>
    <row r="609" spans="1:14" x14ac:dyDescent="0.25">
      <c r="A609" s="19">
        <f t="shared" si="66"/>
        <v>41634</v>
      </c>
      <c r="B609" s="7">
        <f t="shared" si="67"/>
        <v>6</v>
      </c>
      <c r="C609" s="237">
        <f>'Energy Summary'!E609</f>
        <v>0</v>
      </c>
      <c r="D609" s="10">
        <f>250</f>
        <v>250</v>
      </c>
      <c r="E609" s="243">
        <f>MISORates!N609</f>
        <v>56.063111209337912</v>
      </c>
      <c r="F609" s="243">
        <f t="array" ref="F609">IF(OR(A609=NERC,WEEKDAY(A609,2)&gt;5),Inputs!$G$21,IF(AND(B609&gt;6,B609&lt;23),Inputs!$E$21,Inputs!$G$21))</f>
        <v>0.24318270547945203</v>
      </c>
      <c r="G609" s="243">
        <f t="array" ref="G609">IF(OR($A609=NERC,WEEKDAY($A609,2)&gt;5),Inputs!$G$23,IF(AND($B609&gt;6,$B609&lt;23),Inputs!$E$23,Inputs!$G$23))</f>
        <v>0.15975630136986302</v>
      </c>
      <c r="H609" s="243">
        <f t="array" ref="H609">IF(OR($A609=NERC,WEEKDAY($A609,2)&gt;5),Inputs!$G$25,IF(AND($B609&gt;6,$B609&lt;23),Inputs!$E$25,Inputs!$G$25))</f>
        <v>1.7793149429223745</v>
      </c>
      <c r="I609" s="243">
        <f>Inputs!$B$27</f>
        <v>5.3100000000000001E-2</v>
      </c>
      <c r="J609" s="243">
        <f>Inputs!$B$29</f>
        <v>6.6799999999999998E-2</v>
      </c>
      <c r="K609" s="243">
        <f>Inputs!$B$31</f>
        <v>4.5600000000000002E-2</v>
      </c>
      <c r="L609" s="243">
        <f t="array" ref="L609">IF(OR($A609=NERC,WEEKDAY($A609,2)&gt;5),Inputs!$G$33,IF(AND($B609&gt;6,$B609&lt;23),Inputs!$E$33,Inputs!$G$33))</f>
        <v>1.2294977168949772E-3</v>
      </c>
      <c r="M609" s="246">
        <f t="shared" si="63"/>
        <v>257.11239570710399</v>
      </c>
      <c r="N609" s="249">
        <f t="shared" si="64"/>
        <v>0</v>
      </c>
    </row>
    <row r="610" spans="1:14" x14ac:dyDescent="0.25">
      <c r="A610" s="19">
        <f t="shared" si="66"/>
        <v>41634</v>
      </c>
      <c r="B610" s="7">
        <f t="shared" si="67"/>
        <v>7</v>
      </c>
      <c r="C610" s="237">
        <f>'Energy Summary'!E610</f>
        <v>0</v>
      </c>
      <c r="D610" s="10">
        <f>250</f>
        <v>250</v>
      </c>
      <c r="E610" s="243">
        <f>MISORates!N610</f>
        <v>61.765411218353172</v>
      </c>
      <c r="F610" s="243">
        <f t="array" ref="F610">IF(OR(A610=NERC,WEEKDAY(A610,2)&gt;5),Inputs!$G$21,IF(AND(B610&gt;6,B610&lt;23),Inputs!$E$21,Inputs!$G$21))</f>
        <v>0.51208665865384617</v>
      </c>
      <c r="G610" s="243">
        <f t="array" ref="G610">IF(OR($A610=NERC,WEEKDAY($A610,2)&gt;5),Inputs!$G$23,IF(AND($B610&gt;6,$B610&lt;23),Inputs!$E$23,Inputs!$G$23))</f>
        <v>0.33640990384615388</v>
      </c>
      <c r="H610" s="243">
        <f t="array" ref="H610">IF(OR($A610=NERC,WEEKDAY($A610,2)&gt;5),Inputs!$G$25,IF(AND($B610&gt;6,$B610&lt;23),Inputs!$E$25,Inputs!$G$25))</f>
        <v>3.7468266586538461</v>
      </c>
      <c r="I610" s="243">
        <f>Inputs!$B$27</f>
        <v>5.3100000000000001E-2</v>
      </c>
      <c r="J610" s="243">
        <f>Inputs!$B$29</f>
        <v>6.6799999999999998E-2</v>
      </c>
      <c r="K610" s="243">
        <f>Inputs!$B$31</f>
        <v>4.5600000000000002E-2</v>
      </c>
      <c r="L610" s="243">
        <f t="array" ref="L610">IF(OR($A610=NERC,WEEKDAY($A610,2)&gt;5),Inputs!$G$33,IF(AND($B610&gt;6,$B610&lt;23),Inputs!$E$33,Inputs!$G$33))</f>
        <v>2.5890384615384616E-3</v>
      </c>
      <c r="M610" s="246">
        <f t="shared" si="63"/>
        <v>259.52682451923079</v>
      </c>
      <c r="N610" s="249">
        <f t="shared" si="64"/>
        <v>0</v>
      </c>
    </row>
    <row r="611" spans="1:14" x14ac:dyDescent="0.25">
      <c r="A611" s="19">
        <f t="shared" si="66"/>
        <v>41634</v>
      </c>
      <c r="B611" s="7">
        <f t="shared" si="67"/>
        <v>8</v>
      </c>
      <c r="C611" s="237">
        <f>'Energy Summary'!E611</f>
        <v>0</v>
      </c>
      <c r="D611" s="10">
        <f>250</f>
        <v>250</v>
      </c>
      <c r="E611" s="243">
        <f>MISORates!N611</f>
        <v>55.298205299361804</v>
      </c>
      <c r="F611" s="243">
        <f t="array" ref="F611">IF(OR(A611=NERC,WEEKDAY(A611,2)&gt;5),Inputs!$G$21,IF(AND(B611&gt;6,B611&lt;23),Inputs!$E$21,Inputs!$G$21))</f>
        <v>0.51208665865384617</v>
      </c>
      <c r="G611" s="243">
        <f t="array" ref="G611">IF(OR($A611=NERC,WEEKDAY($A611,2)&gt;5),Inputs!$G$23,IF(AND($B611&gt;6,$B611&lt;23),Inputs!$E$23,Inputs!$G$23))</f>
        <v>0.33640990384615388</v>
      </c>
      <c r="H611" s="243">
        <f t="array" ref="H611">IF(OR($A611=NERC,WEEKDAY($A611,2)&gt;5),Inputs!$G$25,IF(AND($B611&gt;6,$B611&lt;23),Inputs!$E$25,Inputs!$G$25))</f>
        <v>3.7468266586538461</v>
      </c>
      <c r="I611" s="243">
        <f>Inputs!$B$27</f>
        <v>5.3100000000000001E-2</v>
      </c>
      <c r="J611" s="243">
        <f>Inputs!$B$29</f>
        <v>6.6799999999999998E-2</v>
      </c>
      <c r="K611" s="243">
        <f>Inputs!$B$31</f>
        <v>4.5600000000000002E-2</v>
      </c>
      <c r="L611" s="243">
        <f t="array" ref="L611">IF(OR($A611=NERC,WEEKDAY($A611,2)&gt;5),Inputs!$G$33,IF(AND($B611&gt;6,$B611&lt;23),Inputs!$E$33,Inputs!$G$33))</f>
        <v>2.5890384615384616E-3</v>
      </c>
      <c r="M611" s="246">
        <f t="shared" si="63"/>
        <v>259.52682451923079</v>
      </c>
      <c r="N611" s="249">
        <f t="shared" si="64"/>
        <v>0</v>
      </c>
    </row>
    <row r="612" spans="1:14" x14ac:dyDescent="0.25">
      <c r="A612" s="19">
        <f t="shared" si="66"/>
        <v>41634</v>
      </c>
      <c r="B612" s="7">
        <f t="shared" si="67"/>
        <v>9</v>
      </c>
      <c r="C612" s="237">
        <f>'Energy Summary'!E612</f>
        <v>0</v>
      </c>
      <c r="D612" s="10">
        <f>250</f>
        <v>250</v>
      </c>
      <c r="E612" s="243">
        <f>MISORates!N612</f>
        <v>55.181667840146282</v>
      </c>
      <c r="F612" s="243">
        <f t="array" ref="F612">IF(OR(A612=NERC,WEEKDAY(A612,2)&gt;5),Inputs!$G$21,IF(AND(B612&gt;6,B612&lt;23),Inputs!$E$21,Inputs!$G$21))</f>
        <v>0.51208665865384617</v>
      </c>
      <c r="G612" s="243">
        <f t="array" ref="G612">IF(OR($A612=NERC,WEEKDAY($A612,2)&gt;5),Inputs!$G$23,IF(AND($B612&gt;6,$B612&lt;23),Inputs!$E$23,Inputs!$G$23))</f>
        <v>0.33640990384615388</v>
      </c>
      <c r="H612" s="243">
        <f t="array" ref="H612">IF(OR($A612=NERC,WEEKDAY($A612,2)&gt;5),Inputs!$G$25,IF(AND($B612&gt;6,$B612&lt;23),Inputs!$E$25,Inputs!$G$25))</f>
        <v>3.7468266586538461</v>
      </c>
      <c r="I612" s="243">
        <f>Inputs!$B$27</f>
        <v>5.3100000000000001E-2</v>
      </c>
      <c r="J612" s="243">
        <f>Inputs!$B$29</f>
        <v>6.6799999999999998E-2</v>
      </c>
      <c r="K612" s="243">
        <f>Inputs!$B$31</f>
        <v>4.5600000000000002E-2</v>
      </c>
      <c r="L612" s="243">
        <f t="array" ref="L612">IF(OR($A612=NERC,WEEKDAY($A612,2)&gt;5),Inputs!$G$33,IF(AND($B612&gt;6,$B612&lt;23),Inputs!$E$33,Inputs!$G$33))</f>
        <v>2.5890384615384616E-3</v>
      </c>
      <c r="M612" s="246">
        <f t="shared" si="63"/>
        <v>259.52682451923079</v>
      </c>
      <c r="N612" s="249">
        <f t="shared" si="64"/>
        <v>0</v>
      </c>
    </row>
    <row r="613" spans="1:14" x14ac:dyDescent="0.25">
      <c r="A613" s="19">
        <f t="shared" si="66"/>
        <v>41634</v>
      </c>
      <c r="B613" s="7">
        <f t="shared" si="67"/>
        <v>10</v>
      </c>
      <c r="C613" s="237">
        <f>'Energy Summary'!E613</f>
        <v>0</v>
      </c>
      <c r="D613" s="10">
        <f>250</f>
        <v>250</v>
      </c>
      <c r="E613" s="243">
        <f>MISORates!N613</f>
        <v>38.797621024439287</v>
      </c>
      <c r="F613" s="243">
        <f t="array" ref="F613">IF(OR(A613=NERC,WEEKDAY(A613,2)&gt;5),Inputs!$G$21,IF(AND(B613&gt;6,B613&lt;23),Inputs!$E$21,Inputs!$G$21))</f>
        <v>0.51208665865384617</v>
      </c>
      <c r="G613" s="243">
        <f t="array" ref="G613">IF(OR($A613=NERC,WEEKDAY($A613,2)&gt;5),Inputs!$G$23,IF(AND($B613&gt;6,$B613&lt;23),Inputs!$E$23,Inputs!$G$23))</f>
        <v>0.33640990384615388</v>
      </c>
      <c r="H613" s="243">
        <f t="array" ref="H613">IF(OR($A613=NERC,WEEKDAY($A613,2)&gt;5),Inputs!$G$25,IF(AND($B613&gt;6,$B613&lt;23),Inputs!$E$25,Inputs!$G$25))</f>
        <v>3.7468266586538461</v>
      </c>
      <c r="I613" s="243">
        <f>Inputs!$B$27</f>
        <v>5.3100000000000001E-2</v>
      </c>
      <c r="J613" s="243">
        <f>Inputs!$B$29</f>
        <v>6.6799999999999998E-2</v>
      </c>
      <c r="K613" s="243">
        <f>Inputs!$B$31</f>
        <v>4.5600000000000002E-2</v>
      </c>
      <c r="L613" s="243">
        <f t="array" ref="L613">IF(OR($A613=NERC,WEEKDAY($A613,2)&gt;5),Inputs!$G$33,IF(AND($B613&gt;6,$B613&lt;23),Inputs!$E$33,Inputs!$G$33))</f>
        <v>2.5890384615384616E-3</v>
      </c>
      <c r="M613" s="246">
        <f t="shared" si="63"/>
        <v>259.52682451923079</v>
      </c>
      <c r="N613" s="249">
        <f t="shared" si="64"/>
        <v>0</v>
      </c>
    </row>
    <row r="614" spans="1:14" x14ac:dyDescent="0.25">
      <c r="A614" s="19">
        <f t="shared" si="66"/>
        <v>41634</v>
      </c>
      <c r="B614" s="7">
        <f t="shared" si="67"/>
        <v>11</v>
      </c>
      <c r="C614" s="237">
        <f>'Energy Summary'!E614</f>
        <v>0</v>
      </c>
      <c r="D614" s="10">
        <f>250</f>
        <v>250</v>
      </c>
      <c r="E614" s="243">
        <f>MISORates!N614</f>
        <v>48.483245471658208</v>
      </c>
      <c r="F614" s="243">
        <f t="array" ref="F614">IF(OR(A614=NERC,WEEKDAY(A614,2)&gt;5),Inputs!$G$21,IF(AND(B614&gt;6,B614&lt;23),Inputs!$E$21,Inputs!$G$21))</f>
        <v>0.51208665865384617</v>
      </c>
      <c r="G614" s="243">
        <f t="array" ref="G614">IF(OR($A614=NERC,WEEKDAY($A614,2)&gt;5),Inputs!$G$23,IF(AND($B614&gt;6,$B614&lt;23),Inputs!$E$23,Inputs!$G$23))</f>
        <v>0.33640990384615388</v>
      </c>
      <c r="H614" s="243">
        <f t="array" ref="H614">IF(OR($A614=NERC,WEEKDAY($A614,2)&gt;5),Inputs!$G$25,IF(AND($B614&gt;6,$B614&lt;23),Inputs!$E$25,Inputs!$G$25))</f>
        <v>3.7468266586538461</v>
      </c>
      <c r="I614" s="243">
        <f>Inputs!$B$27</f>
        <v>5.3100000000000001E-2</v>
      </c>
      <c r="J614" s="243">
        <f>Inputs!$B$29</f>
        <v>6.6799999999999998E-2</v>
      </c>
      <c r="K614" s="243">
        <f>Inputs!$B$31</f>
        <v>4.5600000000000002E-2</v>
      </c>
      <c r="L614" s="243">
        <f t="array" ref="L614">IF(OR($A614=NERC,WEEKDAY($A614,2)&gt;5),Inputs!$G$33,IF(AND($B614&gt;6,$B614&lt;23),Inputs!$E$33,Inputs!$G$33))</f>
        <v>2.5890384615384616E-3</v>
      </c>
      <c r="M614" s="246">
        <f t="shared" si="63"/>
        <v>259.52682451923079</v>
      </c>
      <c r="N614" s="249">
        <f t="shared" si="64"/>
        <v>0</v>
      </c>
    </row>
    <row r="615" spans="1:14" x14ac:dyDescent="0.25">
      <c r="A615" s="19">
        <f t="shared" si="66"/>
        <v>41634</v>
      </c>
      <c r="B615" s="7">
        <f t="shared" si="67"/>
        <v>12</v>
      </c>
      <c r="C615" s="237">
        <f>'Energy Summary'!E615</f>
        <v>0</v>
      </c>
      <c r="D615" s="10">
        <f>250</f>
        <v>250</v>
      </c>
      <c r="E615" s="243">
        <f>MISORates!N615</f>
        <v>38.862509293471881</v>
      </c>
      <c r="F615" s="243">
        <f t="array" ref="F615">IF(OR(A615=NERC,WEEKDAY(A615,2)&gt;5),Inputs!$G$21,IF(AND(B615&gt;6,B615&lt;23),Inputs!$E$21,Inputs!$G$21))</f>
        <v>0.51208665865384617</v>
      </c>
      <c r="G615" s="243">
        <f t="array" ref="G615">IF(OR($A615=NERC,WEEKDAY($A615,2)&gt;5),Inputs!$G$23,IF(AND($B615&gt;6,$B615&lt;23),Inputs!$E$23,Inputs!$G$23))</f>
        <v>0.33640990384615388</v>
      </c>
      <c r="H615" s="243">
        <f t="array" ref="H615">IF(OR($A615=NERC,WEEKDAY($A615,2)&gt;5),Inputs!$G$25,IF(AND($B615&gt;6,$B615&lt;23),Inputs!$E$25,Inputs!$G$25))</f>
        <v>3.7468266586538461</v>
      </c>
      <c r="I615" s="243">
        <f>Inputs!$B$27</f>
        <v>5.3100000000000001E-2</v>
      </c>
      <c r="J615" s="243">
        <f>Inputs!$B$29</f>
        <v>6.6799999999999998E-2</v>
      </c>
      <c r="K615" s="243">
        <f>Inputs!$B$31</f>
        <v>4.5600000000000002E-2</v>
      </c>
      <c r="L615" s="243">
        <f t="array" ref="L615">IF(OR($A615=NERC,WEEKDAY($A615,2)&gt;5),Inputs!$G$33,IF(AND($B615&gt;6,$B615&lt;23),Inputs!$E$33,Inputs!$G$33))</f>
        <v>2.5890384615384616E-3</v>
      </c>
      <c r="M615" s="246">
        <f t="shared" si="63"/>
        <v>259.52682451923079</v>
      </c>
      <c r="N615" s="249">
        <f t="shared" si="64"/>
        <v>0</v>
      </c>
    </row>
    <row r="616" spans="1:14" x14ac:dyDescent="0.25">
      <c r="A616" s="19">
        <f t="shared" si="66"/>
        <v>41634</v>
      </c>
      <c r="B616" s="7">
        <f t="shared" si="67"/>
        <v>13</v>
      </c>
      <c r="C616" s="237">
        <f>'Energy Summary'!E616</f>
        <v>0</v>
      </c>
      <c r="D616" s="10">
        <f>250</f>
        <v>250</v>
      </c>
      <c r="E616" s="243">
        <f>MISORates!N616</f>
        <v>38.267889349363088</v>
      </c>
      <c r="F616" s="243">
        <f t="array" ref="F616">IF(OR(A616=NERC,WEEKDAY(A616,2)&gt;5),Inputs!$G$21,IF(AND(B616&gt;6,B616&lt;23),Inputs!$E$21,Inputs!$G$21))</f>
        <v>0.51208665865384617</v>
      </c>
      <c r="G616" s="243">
        <f t="array" ref="G616">IF(OR($A616=NERC,WEEKDAY($A616,2)&gt;5),Inputs!$G$23,IF(AND($B616&gt;6,$B616&lt;23),Inputs!$E$23,Inputs!$G$23))</f>
        <v>0.33640990384615388</v>
      </c>
      <c r="H616" s="243">
        <f t="array" ref="H616">IF(OR($A616=NERC,WEEKDAY($A616,2)&gt;5),Inputs!$G$25,IF(AND($B616&gt;6,$B616&lt;23),Inputs!$E$25,Inputs!$G$25))</f>
        <v>3.7468266586538461</v>
      </c>
      <c r="I616" s="243">
        <f>Inputs!$B$27</f>
        <v>5.3100000000000001E-2</v>
      </c>
      <c r="J616" s="243">
        <f>Inputs!$B$29</f>
        <v>6.6799999999999998E-2</v>
      </c>
      <c r="K616" s="243">
        <f>Inputs!$B$31</f>
        <v>4.5600000000000002E-2</v>
      </c>
      <c r="L616" s="243">
        <f t="array" ref="L616">IF(OR($A616=NERC,WEEKDAY($A616,2)&gt;5),Inputs!$G$33,IF(AND($B616&gt;6,$B616&lt;23),Inputs!$E$33,Inputs!$G$33))</f>
        <v>2.5890384615384616E-3</v>
      </c>
      <c r="M616" s="246">
        <f t="shared" si="63"/>
        <v>259.52682451923079</v>
      </c>
      <c r="N616" s="249">
        <f t="shared" si="64"/>
        <v>0</v>
      </c>
    </row>
    <row r="617" spans="1:14" x14ac:dyDescent="0.25">
      <c r="A617" s="19">
        <f t="shared" si="66"/>
        <v>41634</v>
      </c>
      <c r="B617" s="7">
        <f t="shared" si="67"/>
        <v>14</v>
      </c>
      <c r="C617" s="237">
        <f>'Energy Summary'!E617</f>
        <v>0</v>
      </c>
      <c r="D617" s="10">
        <f>250</f>
        <v>250</v>
      </c>
      <c r="E617" s="243">
        <f>MISORates!N617</f>
        <v>31.730917985494553</v>
      </c>
      <c r="F617" s="243">
        <f t="array" ref="F617">IF(OR(A617=NERC,WEEKDAY(A617,2)&gt;5),Inputs!$G$21,IF(AND(B617&gt;6,B617&lt;23),Inputs!$E$21,Inputs!$G$21))</f>
        <v>0.51208665865384617</v>
      </c>
      <c r="G617" s="243">
        <f t="array" ref="G617">IF(OR($A617=NERC,WEEKDAY($A617,2)&gt;5),Inputs!$G$23,IF(AND($B617&gt;6,$B617&lt;23),Inputs!$E$23,Inputs!$G$23))</f>
        <v>0.33640990384615388</v>
      </c>
      <c r="H617" s="243">
        <f t="array" ref="H617">IF(OR($A617=NERC,WEEKDAY($A617,2)&gt;5),Inputs!$G$25,IF(AND($B617&gt;6,$B617&lt;23),Inputs!$E$25,Inputs!$G$25))</f>
        <v>3.7468266586538461</v>
      </c>
      <c r="I617" s="243">
        <f>Inputs!$B$27</f>
        <v>5.3100000000000001E-2</v>
      </c>
      <c r="J617" s="243">
        <f>Inputs!$B$29</f>
        <v>6.6799999999999998E-2</v>
      </c>
      <c r="K617" s="243">
        <f>Inputs!$B$31</f>
        <v>4.5600000000000002E-2</v>
      </c>
      <c r="L617" s="243">
        <f t="array" ref="L617">IF(OR($A617=NERC,WEEKDAY($A617,2)&gt;5),Inputs!$G$33,IF(AND($B617&gt;6,$B617&lt;23),Inputs!$E$33,Inputs!$G$33))</f>
        <v>2.5890384615384616E-3</v>
      </c>
      <c r="M617" s="246">
        <f t="shared" si="63"/>
        <v>259.52682451923079</v>
      </c>
      <c r="N617" s="249">
        <f t="shared" si="64"/>
        <v>0</v>
      </c>
    </row>
    <row r="618" spans="1:14" x14ac:dyDescent="0.25">
      <c r="A618" s="19">
        <f t="shared" si="66"/>
        <v>41634</v>
      </c>
      <c r="B618" s="7">
        <f t="shared" si="67"/>
        <v>15</v>
      </c>
      <c r="C618" s="237">
        <f>'Energy Summary'!E618</f>
        <v>0</v>
      </c>
      <c r="D618" s="10">
        <f>250</f>
        <v>250</v>
      </c>
      <c r="E618" s="243">
        <f>MISORates!N618</f>
        <v>30.83649564502694</v>
      </c>
      <c r="F618" s="243">
        <f t="array" ref="F618">IF(OR(A618=NERC,WEEKDAY(A618,2)&gt;5),Inputs!$G$21,IF(AND(B618&gt;6,B618&lt;23),Inputs!$E$21,Inputs!$G$21))</f>
        <v>0.51208665865384617</v>
      </c>
      <c r="G618" s="243">
        <f t="array" ref="G618">IF(OR($A618=NERC,WEEKDAY($A618,2)&gt;5),Inputs!$G$23,IF(AND($B618&gt;6,$B618&lt;23),Inputs!$E$23,Inputs!$G$23))</f>
        <v>0.33640990384615388</v>
      </c>
      <c r="H618" s="243">
        <f t="array" ref="H618">IF(OR($A618=NERC,WEEKDAY($A618,2)&gt;5),Inputs!$G$25,IF(AND($B618&gt;6,$B618&lt;23),Inputs!$E$25,Inputs!$G$25))</f>
        <v>3.7468266586538461</v>
      </c>
      <c r="I618" s="243">
        <f>Inputs!$B$27</f>
        <v>5.3100000000000001E-2</v>
      </c>
      <c r="J618" s="243">
        <f>Inputs!$B$29</f>
        <v>6.6799999999999998E-2</v>
      </c>
      <c r="K618" s="243">
        <f>Inputs!$B$31</f>
        <v>4.5600000000000002E-2</v>
      </c>
      <c r="L618" s="243">
        <f t="array" ref="L618">IF(OR($A618=NERC,WEEKDAY($A618,2)&gt;5),Inputs!$G$33,IF(AND($B618&gt;6,$B618&lt;23),Inputs!$E$33,Inputs!$G$33))</f>
        <v>2.5890384615384616E-3</v>
      </c>
      <c r="M618" s="246">
        <f t="shared" si="63"/>
        <v>259.52682451923079</v>
      </c>
      <c r="N618" s="249">
        <f t="shared" si="64"/>
        <v>0</v>
      </c>
    </row>
    <row r="619" spans="1:14" x14ac:dyDescent="0.25">
      <c r="A619" s="19">
        <f t="shared" si="66"/>
        <v>41634</v>
      </c>
      <c r="B619" s="7">
        <f t="shared" si="67"/>
        <v>16</v>
      </c>
      <c r="C619" s="237">
        <f>'Energy Summary'!E619</f>
        <v>0</v>
      </c>
      <c r="D619" s="10">
        <f>250</f>
        <v>250</v>
      </c>
      <c r="E619" s="243">
        <f>MISORates!N619</f>
        <v>29.67314695338824</v>
      </c>
      <c r="F619" s="243">
        <f t="array" ref="F619">IF(OR(A619=NERC,WEEKDAY(A619,2)&gt;5),Inputs!$G$21,IF(AND(B619&gt;6,B619&lt;23),Inputs!$E$21,Inputs!$G$21))</f>
        <v>0.51208665865384617</v>
      </c>
      <c r="G619" s="243">
        <f t="array" ref="G619">IF(OR($A619=NERC,WEEKDAY($A619,2)&gt;5),Inputs!$G$23,IF(AND($B619&gt;6,$B619&lt;23),Inputs!$E$23,Inputs!$G$23))</f>
        <v>0.33640990384615388</v>
      </c>
      <c r="H619" s="243">
        <f t="array" ref="H619">IF(OR($A619=NERC,WEEKDAY($A619,2)&gt;5),Inputs!$G$25,IF(AND($B619&gt;6,$B619&lt;23),Inputs!$E$25,Inputs!$G$25))</f>
        <v>3.7468266586538461</v>
      </c>
      <c r="I619" s="243">
        <f>Inputs!$B$27</f>
        <v>5.3100000000000001E-2</v>
      </c>
      <c r="J619" s="243">
        <f>Inputs!$B$29</f>
        <v>6.6799999999999998E-2</v>
      </c>
      <c r="K619" s="243">
        <f>Inputs!$B$31</f>
        <v>4.5600000000000002E-2</v>
      </c>
      <c r="L619" s="243">
        <f t="array" ref="L619">IF(OR($A619=NERC,WEEKDAY($A619,2)&gt;5),Inputs!$G$33,IF(AND($B619&gt;6,$B619&lt;23),Inputs!$E$33,Inputs!$G$33))</f>
        <v>2.5890384615384616E-3</v>
      </c>
      <c r="M619" s="246">
        <f t="shared" si="63"/>
        <v>259.52682451923079</v>
      </c>
      <c r="N619" s="249">
        <f t="shared" si="64"/>
        <v>0</v>
      </c>
    </row>
    <row r="620" spans="1:14" x14ac:dyDescent="0.25">
      <c r="A620" s="19">
        <f t="shared" si="66"/>
        <v>41634</v>
      </c>
      <c r="B620" s="7">
        <f t="shared" si="67"/>
        <v>17</v>
      </c>
      <c r="C620" s="237">
        <f>'Energy Summary'!E620</f>
        <v>0</v>
      </c>
      <c r="D620" s="10">
        <f>250</f>
        <v>250</v>
      </c>
      <c r="E620" s="243">
        <f>MISORates!N620</f>
        <v>29.890765635731359</v>
      </c>
      <c r="F620" s="243">
        <f t="array" ref="F620">IF(OR(A620=NERC,WEEKDAY(A620,2)&gt;5),Inputs!$G$21,IF(AND(B620&gt;6,B620&lt;23),Inputs!$E$21,Inputs!$G$21))</f>
        <v>0.51208665865384617</v>
      </c>
      <c r="G620" s="243">
        <f t="array" ref="G620">IF(OR($A620=NERC,WEEKDAY($A620,2)&gt;5),Inputs!$G$23,IF(AND($B620&gt;6,$B620&lt;23),Inputs!$E$23,Inputs!$G$23))</f>
        <v>0.33640990384615388</v>
      </c>
      <c r="H620" s="243">
        <f t="array" ref="H620">IF(OR($A620=NERC,WEEKDAY($A620,2)&gt;5),Inputs!$G$25,IF(AND($B620&gt;6,$B620&lt;23),Inputs!$E$25,Inputs!$G$25))</f>
        <v>3.7468266586538461</v>
      </c>
      <c r="I620" s="243">
        <f>Inputs!$B$27</f>
        <v>5.3100000000000001E-2</v>
      </c>
      <c r="J620" s="243">
        <f>Inputs!$B$29</f>
        <v>6.6799999999999998E-2</v>
      </c>
      <c r="K620" s="243">
        <f>Inputs!$B$31</f>
        <v>4.5600000000000002E-2</v>
      </c>
      <c r="L620" s="243">
        <f t="array" ref="L620">IF(OR($A620=NERC,WEEKDAY($A620,2)&gt;5),Inputs!$G$33,IF(AND($B620&gt;6,$B620&lt;23),Inputs!$E$33,Inputs!$G$33))</f>
        <v>2.5890384615384616E-3</v>
      </c>
      <c r="M620" s="246">
        <f t="shared" si="63"/>
        <v>259.52682451923079</v>
      </c>
      <c r="N620" s="249">
        <f t="shared" si="64"/>
        <v>0</v>
      </c>
    </row>
    <row r="621" spans="1:14" x14ac:dyDescent="0.25">
      <c r="A621" s="19">
        <f t="shared" si="66"/>
        <v>41634</v>
      </c>
      <c r="B621" s="7">
        <f t="shared" ref="B621:B636" si="68">B597</f>
        <v>18</v>
      </c>
      <c r="C621" s="237">
        <f>'Energy Summary'!E621</f>
        <v>0</v>
      </c>
      <c r="D621" s="10">
        <f>250</f>
        <v>250</v>
      </c>
      <c r="E621" s="243">
        <f>MISORates!N621</f>
        <v>35.851353359482175</v>
      </c>
      <c r="F621" s="243">
        <f t="array" ref="F621">IF(OR(A621=NERC,WEEKDAY(A621,2)&gt;5),Inputs!$G$21,IF(AND(B621&gt;6,B621&lt;23),Inputs!$E$21,Inputs!$G$21))</f>
        <v>0.51208665865384617</v>
      </c>
      <c r="G621" s="243">
        <f t="array" ref="G621">IF(OR($A621=NERC,WEEKDAY($A621,2)&gt;5),Inputs!$G$23,IF(AND($B621&gt;6,$B621&lt;23),Inputs!$E$23,Inputs!$G$23))</f>
        <v>0.33640990384615388</v>
      </c>
      <c r="H621" s="243">
        <f t="array" ref="H621">IF(OR($A621=NERC,WEEKDAY($A621,2)&gt;5),Inputs!$G$25,IF(AND($B621&gt;6,$B621&lt;23),Inputs!$E$25,Inputs!$G$25))</f>
        <v>3.7468266586538461</v>
      </c>
      <c r="I621" s="243">
        <f>Inputs!$B$27</f>
        <v>5.3100000000000001E-2</v>
      </c>
      <c r="J621" s="243">
        <f>Inputs!$B$29</f>
        <v>6.6799999999999998E-2</v>
      </c>
      <c r="K621" s="243">
        <f>Inputs!$B$31</f>
        <v>4.5600000000000002E-2</v>
      </c>
      <c r="L621" s="243">
        <f t="array" ref="L621">IF(OR($A621=NERC,WEEKDAY($A621,2)&gt;5),Inputs!$G$33,IF(AND($B621&gt;6,$B621&lt;23),Inputs!$E$33,Inputs!$G$33))</f>
        <v>2.5890384615384616E-3</v>
      </c>
      <c r="M621" s="246">
        <f t="shared" si="63"/>
        <v>259.52682451923079</v>
      </c>
      <c r="N621" s="249">
        <f t="shared" si="64"/>
        <v>0</v>
      </c>
    </row>
    <row r="622" spans="1:14" x14ac:dyDescent="0.25">
      <c r="A622" s="19">
        <f t="shared" si="66"/>
        <v>41634</v>
      </c>
      <c r="B622" s="7">
        <f t="shared" si="68"/>
        <v>19</v>
      </c>
      <c r="C622" s="237">
        <f>'Energy Summary'!E622</f>
        <v>0</v>
      </c>
      <c r="D622" s="10">
        <f>250</f>
        <v>250</v>
      </c>
      <c r="E622" s="243">
        <f>MISORates!N622</f>
        <v>42.183677077303315</v>
      </c>
      <c r="F622" s="243">
        <f t="array" ref="F622">IF(OR(A622=NERC,WEEKDAY(A622,2)&gt;5),Inputs!$G$21,IF(AND(B622&gt;6,B622&lt;23),Inputs!$E$21,Inputs!$G$21))</f>
        <v>0.51208665865384617</v>
      </c>
      <c r="G622" s="243">
        <f t="array" ref="G622">IF(OR($A622=NERC,WEEKDAY($A622,2)&gt;5),Inputs!$G$23,IF(AND($B622&gt;6,$B622&lt;23),Inputs!$E$23,Inputs!$G$23))</f>
        <v>0.33640990384615388</v>
      </c>
      <c r="H622" s="243">
        <f t="array" ref="H622">IF(OR($A622=NERC,WEEKDAY($A622,2)&gt;5),Inputs!$G$25,IF(AND($B622&gt;6,$B622&lt;23),Inputs!$E$25,Inputs!$G$25))</f>
        <v>3.7468266586538461</v>
      </c>
      <c r="I622" s="243">
        <f>Inputs!$B$27</f>
        <v>5.3100000000000001E-2</v>
      </c>
      <c r="J622" s="243">
        <f>Inputs!$B$29</f>
        <v>6.6799999999999998E-2</v>
      </c>
      <c r="K622" s="243">
        <f>Inputs!$B$31</f>
        <v>4.5600000000000002E-2</v>
      </c>
      <c r="L622" s="243">
        <f t="array" ref="L622">IF(OR($A622=NERC,WEEKDAY($A622,2)&gt;5),Inputs!$G$33,IF(AND($B622&gt;6,$B622&lt;23),Inputs!$E$33,Inputs!$G$33))</f>
        <v>2.5890384615384616E-3</v>
      </c>
      <c r="M622" s="246">
        <f t="shared" si="63"/>
        <v>259.52682451923079</v>
      </c>
      <c r="N622" s="249">
        <f t="shared" si="64"/>
        <v>0</v>
      </c>
    </row>
    <row r="623" spans="1:14" x14ac:dyDescent="0.25">
      <c r="A623" s="19">
        <f t="shared" si="66"/>
        <v>41634</v>
      </c>
      <c r="B623" s="7">
        <f t="shared" si="68"/>
        <v>20</v>
      </c>
      <c r="C623" s="237">
        <f>'Energy Summary'!E623</f>
        <v>0</v>
      </c>
      <c r="D623" s="10">
        <f>250</f>
        <v>250</v>
      </c>
      <c r="E623" s="243">
        <f>MISORates!N623</f>
        <v>61.535913172930115</v>
      </c>
      <c r="F623" s="243">
        <f t="array" ref="F623">IF(OR(A623=NERC,WEEKDAY(A623,2)&gt;5),Inputs!$G$21,IF(AND(B623&gt;6,B623&lt;23),Inputs!$E$21,Inputs!$G$21))</f>
        <v>0.51208665865384617</v>
      </c>
      <c r="G623" s="243">
        <f t="array" ref="G623">IF(OR($A623=NERC,WEEKDAY($A623,2)&gt;5),Inputs!$G$23,IF(AND($B623&gt;6,$B623&lt;23),Inputs!$E$23,Inputs!$G$23))</f>
        <v>0.33640990384615388</v>
      </c>
      <c r="H623" s="243">
        <f t="array" ref="H623">IF(OR($A623=NERC,WEEKDAY($A623,2)&gt;5),Inputs!$G$25,IF(AND($B623&gt;6,$B623&lt;23),Inputs!$E$25,Inputs!$G$25))</f>
        <v>3.7468266586538461</v>
      </c>
      <c r="I623" s="243">
        <f>Inputs!$B$27</f>
        <v>5.3100000000000001E-2</v>
      </c>
      <c r="J623" s="243">
        <f>Inputs!$B$29</f>
        <v>6.6799999999999998E-2</v>
      </c>
      <c r="K623" s="243">
        <f>Inputs!$B$31</f>
        <v>4.5600000000000002E-2</v>
      </c>
      <c r="L623" s="243">
        <f t="array" ref="L623">IF(OR($A623=NERC,WEEKDAY($A623,2)&gt;5),Inputs!$G$33,IF(AND($B623&gt;6,$B623&lt;23),Inputs!$E$33,Inputs!$G$33))</f>
        <v>2.5890384615384616E-3</v>
      </c>
      <c r="M623" s="246">
        <f t="shared" si="63"/>
        <v>259.52682451923079</v>
      </c>
      <c r="N623" s="249">
        <f t="shared" si="64"/>
        <v>0</v>
      </c>
    </row>
    <row r="624" spans="1:14" x14ac:dyDescent="0.25">
      <c r="A624" s="19">
        <f t="shared" si="66"/>
        <v>41634</v>
      </c>
      <c r="B624" s="7">
        <f t="shared" si="68"/>
        <v>21</v>
      </c>
      <c r="C624" s="237">
        <f>'Energy Summary'!E624</f>
        <v>0</v>
      </c>
      <c r="D624" s="10">
        <f>250</f>
        <v>250</v>
      </c>
      <c r="E624" s="243">
        <f>MISORates!N624</f>
        <v>71.671855425001425</v>
      </c>
      <c r="F624" s="243">
        <f t="array" ref="F624">IF(OR(A624=NERC,WEEKDAY(A624,2)&gt;5),Inputs!$G$21,IF(AND(B624&gt;6,B624&lt;23),Inputs!$E$21,Inputs!$G$21))</f>
        <v>0.51208665865384617</v>
      </c>
      <c r="G624" s="243">
        <f t="array" ref="G624">IF(OR($A624=NERC,WEEKDAY($A624,2)&gt;5),Inputs!$G$23,IF(AND($B624&gt;6,$B624&lt;23),Inputs!$E$23,Inputs!$G$23))</f>
        <v>0.33640990384615388</v>
      </c>
      <c r="H624" s="243">
        <f t="array" ref="H624">IF(OR($A624=NERC,WEEKDAY($A624,2)&gt;5),Inputs!$G$25,IF(AND($B624&gt;6,$B624&lt;23),Inputs!$E$25,Inputs!$G$25))</f>
        <v>3.7468266586538461</v>
      </c>
      <c r="I624" s="243">
        <f>Inputs!$B$27</f>
        <v>5.3100000000000001E-2</v>
      </c>
      <c r="J624" s="243">
        <f>Inputs!$B$29</f>
        <v>6.6799999999999998E-2</v>
      </c>
      <c r="K624" s="243">
        <f>Inputs!$B$31</f>
        <v>4.5600000000000002E-2</v>
      </c>
      <c r="L624" s="243">
        <f t="array" ref="L624">IF(OR($A624=NERC,WEEKDAY($A624,2)&gt;5),Inputs!$G$33,IF(AND($B624&gt;6,$B624&lt;23),Inputs!$E$33,Inputs!$G$33))</f>
        <v>2.5890384615384616E-3</v>
      </c>
      <c r="M624" s="246">
        <f t="shared" si="63"/>
        <v>259.52682451923079</v>
      </c>
      <c r="N624" s="249">
        <f t="shared" si="64"/>
        <v>0</v>
      </c>
    </row>
    <row r="625" spans="1:14" x14ac:dyDescent="0.25">
      <c r="A625" s="19">
        <f t="shared" si="66"/>
        <v>41634</v>
      </c>
      <c r="B625" s="7">
        <f t="shared" si="68"/>
        <v>22</v>
      </c>
      <c r="C625" s="237">
        <f>'Energy Summary'!E625</f>
        <v>0</v>
      </c>
      <c r="D625" s="10">
        <f>250</f>
        <v>250</v>
      </c>
      <c r="E625" s="243">
        <f>MISORates!N625</f>
        <v>51.906639931336294</v>
      </c>
      <c r="F625" s="243">
        <f t="array" ref="F625">IF(OR(A625=NERC,WEEKDAY(A625,2)&gt;5),Inputs!$G$21,IF(AND(B625&gt;6,B625&lt;23),Inputs!$E$21,Inputs!$G$21))</f>
        <v>0.51208665865384617</v>
      </c>
      <c r="G625" s="243">
        <f t="array" ref="G625">IF(OR($A625=NERC,WEEKDAY($A625,2)&gt;5),Inputs!$G$23,IF(AND($B625&gt;6,$B625&lt;23),Inputs!$E$23,Inputs!$G$23))</f>
        <v>0.33640990384615388</v>
      </c>
      <c r="H625" s="243">
        <f t="array" ref="H625">IF(OR($A625=NERC,WEEKDAY($A625,2)&gt;5),Inputs!$G$25,IF(AND($B625&gt;6,$B625&lt;23),Inputs!$E$25,Inputs!$G$25))</f>
        <v>3.7468266586538461</v>
      </c>
      <c r="I625" s="243">
        <f>Inputs!$B$27</f>
        <v>5.3100000000000001E-2</v>
      </c>
      <c r="J625" s="243">
        <f>Inputs!$B$29</f>
        <v>6.6799999999999998E-2</v>
      </c>
      <c r="K625" s="243">
        <f>Inputs!$B$31</f>
        <v>4.5600000000000002E-2</v>
      </c>
      <c r="L625" s="243">
        <f t="array" ref="L625">IF(OR($A625=NERC,WEEKDAY($A625,2)&gt;5),Inputs!$G$33,IF(AND($B625&gt;6,$B625&lt;23),Inputs!$E$33,Inputs!$G$33))</f>
        <v>2.5890384615384616E-3</v>
      </c>
      <c r="M625" s="246">
        <f t="shared" si="63"/>
        <v>257.11239570710399</v>
      </c>
      <c r="N625" s="249">
        <f t="shared" si="64"/>
        <v>0</v>
      </c>
    </row>
    <row r="626" spans="1:14" x14ac:dyDescent="0.25">
      <c r="A626" s="19">
        <f t="shared" si="66"/>
        <v>41634</v>
      </c>
      <c r="B626" s="7">
        <f t="shared" si="68"/>
        <v>23</v>
      </c>
      <c r="C626" s="237">
        <f>'Energy Summary'!E626</f>
        <v>0</v>
      </c>
      <c r="D626" s="10">
        <f>250</f>
        <v>250</v>
      </c>
      <c r="E626" s="243">
        <f>MISORates!N626</f>
        <v>47.676109088018713</v>
      </c>
      <c r="F626" s="243">
        <f t="array" ref="F626">IF(OR(A626=NERC,WEEKDAY(A626,2)&gt;5),Inputs!$G$21,IF(AND(B626&gt;6,B626&lt;23),Inputs!$E$21,Inputs!$G$21))</f>
        <v>0.24318270547945203</v>
      </c>
      <c r="G626" s="243">
        <f t="array" ref="G626">IF(OR($A626=NERC,WEEKDAY($A626,2)&gt;5),Inputs!$G$23,IF(AND($B626&gt;6,$B626&lt;23),Inputs!$E$23,Inputs!$G$23))</f>
        <v>0.15975630136986302</v>
      </c>
      <c r="H626" s="243">
        <f t="array" ref="H626">IF(OR($A626=NERC,WEEKDAY($A626,2)&gt;5),Inputs!$G$25,IF(AND($B626&gt;6,$B626&lt;23),Inputs!$E$25,Inputs!$G$25))</f>
        <v>1.7793149429223745</v>
      </c>
      <c r="I626" s="243">
        <f>Inputs!$B$27</f>
        <v>5.3100000000000001E-2</v>
      </c>
      <c r="J626" s="243">
        <f>Inputs!$B$29</f>
        <v>6.6799999999999998E-2</v>
      </c>
      <c r="K626" s="243">
        <f>Inputs!$B$31</f>
        <v>4.5600000000000002E-2</v>
      </c>
      <c r="L626" s="243">
        <f t="array" ref="L626">IF(OR($A626=NERC,WEEKDAY($A626,2)&gt;5),Inputs!$G$33,IF(AND($B626&gt;6,$B626&lt;23),Inputs!$E$33,Inputs!$G$33))</f>
        <v>1.2294977168949772E-3</v>
      </c>
      <c r="M626" s="246">
        <f t="shared" si="63"/>
        <v>254.69796689497716</v>
      </c>
      <c r="N626" s="249">
        <f t="shared" si="64"/>
        <v>0</v>
      </c>
    </row>
    <row r="627" spans="1:14" x14ac:dyDescent="0.25">
      <c r="A627" s="238">
        <f t="shared" si="66"/>
        <v>41634</v>
      </c>
      <c r="B627" s="239">
        <f t="shared" si="68"/>
        <v>24</v>
      </c>
      <c r="C627" s="237">
        <f>'Energy Summary'!E627</f>
        <v>0</v>
      </c>
      <c r="D627" s="10">
        <f>250</f>
        <v>250</v>
      </c>
      <c r="E627" s="243">
        <f>MISORates!N627</f>
        <v>28.340069556889908</v>
      </c>
      <c r="F627" s="243">
        <f t="array" ref="F627">IF(OR(A627=NERC,WEEKDAY(A627,2)&gt;5),Inputs!$G$21,IF(AND(B627&gt;6,B627&lt;23),Inputs!$E$21,Inputs!$G$21))</f>
        <v>0.24318270547945203</v>
      </c>
      <c r="G627" s="243">
        <f t="array" ref="G627">IF(OR($A627=NERC,WEEKDAY($A627,2)&gt;5),Inputs!$G$23,IF(AND($B627&gt;6,$B627&lt;23),Inputs!$E$23,Inputs!$G$23))</f>
        <v>0.15975630136986302</v>
      </c>
      <c r="H627" s="243">
        <f t="array" ref="H627">IF(OR($A627=NERC,WEEKDAY($A627,2)&gt;5),Inputs!$G$25,IF(AND($B627&gt;6,$B627&lt;23),Inputs!$E$25,Inputs!$G$25))</f>
        <v>1.7793149429223745</v>
      </c>
      <c r="I627" s="243">
        <f>Inputs!$B$27</f>
        <v>5.3100000000000001E-2</v>
      </c>
      <c r="J627" s="243">
        <f>Inputs!$B$29</f>
        <v>6.6799999999999998E-2</v>
      </c>
      <c r="K627" s="243">
        <f>Inputs!$B$31</f>
        <v>4.5600000000000002E-2</v>
      </c>
      <c r="L627" s="243">
        <f t="array" ref="L627">IF(OR($A627=NERC,WEEKDAY($A627,2)&gt;5),Inputs!$G$33,IF(AND($B627&gt;6,$B627&lt;23),Inputs!$E$33,Inputs!$G$33))</f>
        <v>1.2294977168949772E-3</v>
      </c>
      <c r="M627" s="246">
        <f t="shared" si="63"/>
        <v>254.69796689497716</v>
      </c>
      <c r="N627" s="250">
        <f t="shared" si="64"/>
        <v>0</v>
      </c>
    </row>
    <row r="628" spans="1:14" x14ac:dyDescent="0.25">
      <c r="A628" s="19">
        <f t="shared" si="66"/>
        <v>41635</v>
      </c>
      <c r="B628" s="7">
        <f t="shared" si="68"/>
        <v>1</v>
      </c>
      <c r="C628" s="237">
        <f>'Energy Summary'!E628</f>
        <v>0</v>
      </c>
      <c r="D628" s="10">
        <f>250</f>
        <v>250</v>
      </c>
      <c r="E628" s="243">
        <f>MISORates!N628</f>
        <v>27.432288659165643</v>
      </c>
      <c r="F628" s="243">
        <f t="array" ref="F628">IF(OR(A628=NERC,WEEKDAY(A628,2)&gt;5),Inputs!$G$21,IF(AND(B628&gt;6,B628&lt;23),Inputs!$E$21,Inputs!$G$21))</f>
        <v>0.24318270547945203</v>
      </c>
      <c r="G628" s="243">
        <f t="array" ref="G628">IF(OR($A628=NERC,WEEKDAY($A628,2)&gt;5),Inputs!$G$23,IF(AND($B628&gt;6,$B628&lt;23),Inputs!$E$23,Inputs!$G$23))</f>
        <v>0.15975630136986302</v>
      </c>
      <c r="H628" s="243">
        <f t="array" ref="H628">IF(OR($A628=NERC,WEEKDAY($A628,2)&gt;5),Inputs!$G$25,IF(AND($B628&gt;6,$B628&lt;23),Inputs!$E$25,Inputs!$G$25))</f>
        <v>1.7793149429223745</v>
      </c>
      <c r="I628" s="243">
        <f>Inputs!$B$27</f>
        <v>5.3100000000000001E-2</v>
      </c>
      <c r="J628" s="243">
        <f>Inputs!$B$29</f>
        <v>6.6799999999999998E-2</v>
      </c>
      <c r="K628" s="243">
        <f>Inputs!$B$31</f>
        <v>4.5600000000000002E-2</v>
      </c>
      <c r="L628" s="243">
        <f t="array" ref="L628">IF(OR($A628=NERC,WEEKDAY($A628,2)&gt;5),Inputs!$G$33,IF(AND($B628&gt;6,$B628&lt;23),Inputs!$E$33,Inputs!$G$33))</f>
        <v>1.2294977168949772E-3</v>
      </c>
      <c r="M628" s="246">
        <f t="shared" si="63"/>
        <v>254.69796689497716</v>
      </c>
      <c r="N628" s="249">
        <f t="shared" si="64"/>
        <v>0</v>
      </c>
    </row>
    <row r="629" spans="1:14" x14ac:dyDescent="0.25">
      <c r="A629" s="19">
        <f t="shared" si="66"/>
        <v>41635</v>
      </c>
      <c r="B629" s="7">
        <f t="shared" si="68"/>
        <v>2</v>
      </c>
      <c r="C629" s="237">
        <f>'Energy Summary'!E629</f>
        <v>0</v>
      </c>
      <c r="D629" s="10">
        <f>250</f>
        <v>250</v>
      </c>
      <c r="E629" s="243">
        <f>MISORates!N629</f>
        <v>43.796927531029795</v>
      </c>
      <c r="F629" s="243">
        <f t="array" ref="F629">IF(OR(A629=NERC,WEEKDAY(A629,2)&gt;5),Inputs!$G$21,IF(AND(B629&gt;6,B629&lt;23),Inputs!$E$21,Inputs!$G$21))</f>
        <v>0.24318270547945203</v>
      </c>
      <c r="G629" s="243">
        <f t="array" ref="G629">IF(OR($A629=NERC,WEEKDAY($A629,2)&gt;5),Inputs!$G$23,IF(AND($B629&gt;6,$B629&lt;23),Inputs!$E$23,Inputs!$G$23))</f>
        <v>0.15975630136986302</v>
      </c>
      <c r="H629" s="243">
        <f t="array" ref="H629">IF(OR($A629=NERC,WEEKDAY($A629,2)&gt;5),Inputs!$G$25,IF(AND($B629&gt;6,$B629&lt;23),Inputs!$E$25,Inputs!$G$25))</f>
        <v>1.7793149429223745</v>
      </c>
      <c r="I629" s="243">
        <f>Inputs!$B$27</f>
        <v>5.3100000000000001E-2</v>
      </c>
      <c r="J629" s="243">
        <f>Inputs!$B$29</f>
        <v>6.6799999999999998E-2</v>
      </c>
      <c r="K629" s="243">
        <f>Inputs!$B$31</f>
        <v>4.5600000000000002E-2</v>
      </c>
      <c r="L629" s="243">
        <f t="array" ref="L629">IF(OR($A629=NERC,WEEKDAY($A629,2)&gt;5),Inputs!$G$33,IF(AND($B629&gt;6,$B629&lt;23),Inputs!$E$33,Inputs!$G$33))</f>
        <v>1.2294977168949772E-3</v>
      </c>
      <c r="M629" s="246">
        <f t="shared" si="63"/>
        <v>254.69796689497716</v>
      </c>
      <c r="N629" s="249">
        <f t="shared" si="64"/>
        <v>0</v>
      </c>
    </row>
    <row r="630" spans="1:14" x14ac:dyDescent="0.25">
      <c r="A630" s="19">
        <f t="shared" si="66"/>
        <v>41635</v>
      </c>
      <c r="B630" s="7">
        <f t="shared" si="68"/>
        <v>3</v>
      </c>
      <c r="C630" s="237">
        <f>'Energy Summary'!E630</f>
        <v>0</v>
      </c>
      <c r="D630" s="10">
        <f>250</f>
        <v>250</v>
      </c>
      <c r="E630" s="243">
        <f>MISORates!N630</f>
        <v>39.48949708654029</v>
      </c>
      <c r="F630" s="243">
        <f t="array" ref="F630">IF(OR(A630=NERC,WEEKDAY(A630,2)&gt;5),Inputs!$G$21,IF(AND(B630&gt;6,B630&lt;23),Inputs!$E$21,Inputs!$G$21))</f>
        <v>0.24318270547945203</v>
      </c>
      <c r="G630" s="243">
        <f t="array" ref="G630">IF(OR($A630=NERC,WEEKDAY($A630,2)&gt;5),Inputs!$G$23,IF(AND($B630&gt;6,$B630&lt;23),Inputs!$E$23,Inputs!$G$23))</f>
        <v>0.15975630136986302</v>
      </c>
      <c r="H630" s="243">
        <f t="array" ref="H630">IF(OR($A630=NERC,WEEKDAY($A630,2)&gt;5),Inputs!$G$25,IF(AND($B630&gt;6,$B630&lt;23),Inputs!$E$25,Inputs!$G$25))</f>
        <v>1.7793149429223745</v>
      </c>
      <c r="I630" s="243">
        <f>Inputs!$B$27</f>
        <v>5.3100000000000001E-2</v>
      </c>
      <c r="J630" s="243">
        <f>Inputs!$B$29</f>
        <v>6.6799999999999998E-2</v>
      </c>
      <c r="K630" s="243">
        <f>Inputs!$B$31</f>
        <v>4.5600000000000002E-2</v>
      </c>
      <c r="L630" s="243">
        <f t="array" ref="L630">IF(OR($A630=NERC,WEEKDAY($A630,2)&gt;5),Inputs!$G$33,IF(AND($B630&gt;6,$B630&lt;23),Inputs!$E$33,Inputs!$G$33))</f>
        <v>1.2294977168949772E-3</v>
      </c>
      <c r="M630" s="246">
        <f t="shared" si="63"/>
        <v>254.69796689497716</v>
      </c>
      <c r="N630" s="249">
        <f t="shared" si="64"/>
        <v>0</v>
      </c>
    </row>
    <row r="631" spans="1:14" x14ac:dyDescent="0.25">
      <c r="A631" s="19">
        <f t="shared" si="66"/>
        <v>41635</v>
      </c>
      <c r="B631" s="7">
        <f t="shared" si="68"/>
        <v>4</v>
      </c>
      <c r="C631" s="237">
        <f>'Energy Summary'!E631</f>
        <v>0</v>
      </c>
      <c r="D631" s="10">
        <f>250</f>
        <v>250</v>
      </c>
      <c r="E631" s="243">
        <f>MISORates!N631</f>
        <v>50.929789339704662</v>
      </c>
      <c r="F631" s="243">
        <f t="array" ref="F631">IF(OR(A631=NERC,WEEKDAY(A631,2)&gt;5),Inputs!$G$21,IF(AND(B631&gt;6,B631&lt;23),Inputs!$E$21,Inputs!$G$21))</f>
        <v>0.24318270547945203</v>
      </c>
      <c r="G631" s="243">
        <f t="array" ref="G631">IF(OR($A631=NERC,WEEKDAY($A631,2)&gt;5),Inputs!$G$23,IF(AND($B631&gt;6,$B631&lt;23),Inputs!$E$23,Inputs!$G$23))</f>
        <v>0.15975630136986302</v>
      </c>
      <c r="H631" s="243">
        <f t="array" ref="H631">IF(OR($A631=NERC,WEEKDAY($A631,2)&gt;5),Inputs!$G$25,IF(AND($B631&gt;6,$B631&lt;23),Inputs!$E$25,Inputs!$G$25))</f>
        <v>1.7793149429223745</v>
      </c>
      <c r="I631" s="243">
        <f>Inputs!$B$27</f>
        <v>5.3100000000000001E-2</v>
      </c>
      <c r="J631" s="243">
        <f>Inputs!$B$29</f>
        <v>6.6799999999999998E-2</v>
      </c>
      <c r="K631" s="243">
        <f>Inputs!$B$31</f>
        <v>4.5600000000000002E-2</v>
      </c>
      <c r="L631" s="243">
        <f t="array" ref="L631">IF(OR($A631=NERC,WEEKDAY($A631,2)&gt;5),Inputs!$G$33,IF(AND($B631&gt;6,$B631&lt;23),Inputs!$E$33,Inputs!$G$33))</f>
        <v>1.2294977168949772E-3</v>
      </c>
      <c r="M631" s="246">
        <f t="shared" si="63"/>
        <v>254.69796689497716</v>
      </c>
      <c r="N631" s="249">
        <f t="shared" si="64"/>
        <v>0</v>
      </c>
    </row>
    <row r="632" spans="1:14" x14ac:dyDescent="0.25">
      <c r="A632" s="19">
        <f t="shared" si="66"/>
        <v>41635</v>
      </c>
      <c r="B632" s="7">
        <f t="shared" si="68"/>
        <v>5</v>
      </c>
      <c r="C632" s="237">
        <f>'Energy Summary'!E632</f>
        <v>0</v>
      </c>
      <c r="D632" s="10">
        <f>250</f>
        <v>250</v>
      </c>
      <c r="E632" s="243">
        <f>MISORates!N632</f>
        <v>35.721165860918362</v>
      </c>
      <c r="F632" s="243">
        <f t="array" ref="F632">IF(OR(A632=NERC,WEEKDAY(A632,2)&gt;5),Inputs!$G$21,IF(AND(B632&gt;6,B632&lt;23),Inputs!$E$21,Inputs!$G$21))</f>
        <v>0.24318270547945203</v>
      </c>
      <c r="G632" s="243">
        <f t="array" ref="G632">IF(OR($A632=NERC,WEEKDAY($A632,2)&gt;5),Inputs!$G$23,IF(AND($B632&gt;6,$B632&lt;23),Inputs!$E$23,Inputs!$G$23))</f>
        <v>0.15975630136986302</v>
      </c>
      <c r="H632" s="243">
        <f t="array" ref="H632">IF(OR($A632=NERC,WEEKDAY($A632,2)&gt;5),Inputs!$G$25,IF(AND($B632&gt;6,$B632&lt;23),Inputs!$E$25,Inputs!$G$25))</f>
        <v>1.7793149429223745</v>
      </c>
      <c r="I632" s="243">
        <f>Inputs!$B$27</f>
        <v>5.3100000000000001E-2</v>
      </c>
      <c r="J632" s="243">
        <f>Inputs!$B$29</f>
        <v>6.6799999999999998E-2</v>
      </c>
      <c r="K632" s="243">
        <f>Inputs!$B$31</f>
        <v>4.5600000000000002E-2</v>
      </c>
      <c r="L632" s="243">
        <f t="array" ref="L632">IF(OR($A632=NERC,WEEKDAY($A632,2)&gt;5),Inputs!$G$33,IF(AND($B632&gt;6,$B632&lt;23),Inputs!$E$33,Inputs!$G$33))</f>
        <v>1.2294977168949772E-3</v>
      </c>
      <c r="M632" s="246">
        <f t="shared" si="63"/>
        <v>254.69796689497716</v>
      </c>
      <c r="N632" s="249">
        <f t="shared" si="64"/>
        <v>0</v>
      </c>
    </row>
    <row r="633" spans="1:14" x14ac:dyDescent="0.25">
      <c r="A633" s="19">
        <f t="shared" si="66"/>
        <v>41635</v>
      </c>
      <c r="B633" s="7">
        <f t="shared" si="68"/>
        <v>6</v>
      </c>
      <c r="C633" s="237">
        <f>'Energy Summary'!E633</f>
        <v>0</v>
      </c>
      <c r="D633" s="10">
        <f>250</f>
        <v>250</v>
      </c>
      <c r="E633" s="243">
        <f>MISORates!N633</f>
        <v>44.998071737149417</v>
      </c>
      <c r="F633" s="243">
        <f t="array" ref="F633">IF(OR(A633=NERC,WEEKDAY(A633,2)&gt;5),Inputs!$G$21,IF(AND(B633&gt;6,B633&lt;23),Inputs!$E$21,Inputs!$G$21))</f>
        <v>0.24318270547945203</v>
      </c>
      <c r="G633" s="243">
        <f t="array" ref="G633">IF(OR($A633=NERC,WEEKDAY($A633,2)&gt;5),Inputs!$G$23,IF(AND($B633&gt;6,$B633&lt;23),Inputs!$E$23,Inputs!$G$23))</f>
        <v>0.15975630136986302</v>
      </c>
      <c r="H633" s="243">
        <f t="array" ref="H633">IF(OR($A633=NERC,WEEKDAY($A633,2)&gt;5),Inputs!$G$25,IF(AND($B633&gt;6,$B633&lt;23),Inputs!$E$25,Inputs!$G$25))</f>
        <v>1.7793149429223745</v>
      </c>
      <c r="I633" s="243">
        <f>Inputs!$B$27</f>
        <v>5.3100000000000001E-2</v>
      </c>
      <c r="J633" s="243">
        <f>Inputs!$B$29</f>
        <v>6.6799999999999998E-2</v>
      </c>
      <c r="K633" s="243">
        <f>Inputs!$B$31</f>
        <v>4.5600000000000002E-2</v>
      </c>
      <c r="L633" s="243">
        <f t="array" ref="L633">IF(OR($A633=NERC,WEEKDAY($A633,2)&gt;5),Inputs!$G$33,IF(AND($B633&gt;6,$B633&lt;23),Inputs!$E$33,Inputs!$G$33))</f>
        <v>1.2294977168949772E-3</v>
      </c>
      <c r="M633" s="246">
        <f t="shared" si="63"/>
        <v>257.11239570710399</v>
      </c>
      <c r="N633" s="249">
        <f t="shared" si="64"/>
        <v>0</v>
      </c>
    </row>
    <row r="634" spans="1:14" x14ac:dyDescent="0.25">
      <c r="A634" s="19">
        <f t="shared" si="66"/>
        <v>41635</v>
      </c>
      <c r="B634" s="7">
        <f t="shared" si="68"/>
        <v>7</v>
      </c>
      <c r="C634" s="237">
        <f>'Energy Summary'!E634</f>
        <v>0</v>
      </c>
      <c r="D634" s="10">
        <f>250</f>
        <v>250</v>
      </c>
      <c r="E634" s="243">
        <f>MISORates!N634</f>
        <v>59.632564435872617</v>
      </c>
      <c r="F634" s="243">
        <f t="array" ref="F634">IF(OR(A634=NERC,WEEKDAY(A634,2)&gt;5),Inputs!$G$21,IF(AND(B634&gt;6,B634&lt;23),Inputs!$E$21,Inputs!$G$21))</f>
        <v>0.51208665865384617</v>
      </c>
      <c r="G634" s="243">
        <f t="array" ref="G634">IF(OR($A634=NERC,WEEKDAY($A634,2)&gt;5),Inputs!$G$23,IF(AND($B634&gt;6,$B634&lt;23),Inputs!$E$23,Inputs!$G$23))</f>
        <v>0.33640990384615388</v>
      </c>
      <c r="H634" s="243">
        <f t="array" ref="H634">IF(OR($A634=NERC,WEEKDAY($A634,2)&gt;5),Inputs!$G$25,IF(AND($B634&gt;6,$B634&lt;23),Inputs!$E$25,Inputs!$G$25))</f>
        <v>3.7468266586538461</v>
      </c>
      <c r="I634" s="243">
        <f>Inputs!$B$27</f>
        <v>5.3100000000000001E-2</v>
      </c>
      <c r="J634" s="243">
        <f>Inputs!$B$29</f>
        <v>6.6799999999999998E-2</v>
      </c>
      <c r="K634" s="243">
        <f>Inputs!$B$31</f>
        <v>4.5600000000000002E-2</v>
      </c>
      <c r="L634" s="243">
        <f t="array" ref="L634">IF(OR($A634=NERC,WEEKDAY($A634,2)&gt;5),Inputs!$G$33,IF(AND($B634&gt;6,$B634&lt;23),Inputs!$E$33,Inputs!$G$33))</f>
        <v>2.5890384615384616E-3</v>
      </c>
      <c r="M634" s="246">
        <f t="shared" si="63"/>
        <v>259.52682451923079</v>
      </c>
      <c r="N634" s="249">
        <f t="shared" si="64"/>
        <v>0</v>
      </c>
    </row>
    <row r="635" spans="1:14" x14ac:dyDescent="0.25">
      <c r="A635" s="19">
        <f t="shared" si="66"/>
        <v>41635</v>
      </c>
      <c r="B635" s="7">
        <f t="shared" si="68"/>
        <v>8</v>
      </c>
      <c r="C635" s="237">
        <f>'Energy Summary'!E635</f>
        <v>0</v>
      </c>
      <c r="D635" s="10">
        <f>250</f>
        <v>250</v>
      </c>
      <c r="E635" s="243">
        <f>MISORates!N635</f>
        <v>38.710716545301203</v>
      </c>
      <c r="F635" s="243">
        <f t="array" ref="F635">IF(OR(A635=NERC,WEEKDAY(A635,2)&gt;5),Inputs!$G$21,IF(AND(B635&gt;6,B635&lt;23),Inputs!$E$21,Inputs!$G$21))</f>
        <v>0.51208665865384617</v>
      </c>
      <c r="G635" s="243">
        <f t="array" ref="G635">IF(OR($A635=NERC,WEEKDAY($A635,2)&gt;5),Inputs!$G$23,IF(AND($B635&gt;6,$B635&lt;23),Inputs!$E$23,Inputs!$G$23))</f>
        <v>0.33640990384615388</v>
      </c>
      <c r="H635" s="243">
        <f t="array" ref="H635">IF(OR($A635=NERC,WEEKDAY($A635,2)&gt;5),Inputs!$G$25,IF(AND($B635&gt;6,$B635&lt;23),Inputs!$E$25,Inputs!$G$25))</f>
        <v>3.7468266586538461</v>
      </c>
      <c r="I635" s="243">
        <f>Inputs!$B$27</f>
        <v>5.3100000000000001E-2</v>
      </c>
      <c r="J635" s="243">
        <f>Inputs!$B$29</f>
        <v>6.6799999999999998E-2</v>
      </c>
      <c r="K635" s="243">
        <f>Inputs!$B$31</f>
        <v>4.5600000000000002E-2</v>
      </c>
      <c r="L635" s="243">
        <f t="array" ref="L635">IF(OR($A635=NERC,WEEKDAY($A635,2)&gt;5),Inputs!$G$33,IF(AND($B635&gt;6,$B635&lt;23),Inputs!$E$33,Inputs!$G$33))</f>
        <v>2.5890384615384616E-3</v>
      </c>
      <c r="M635" s="246">
        <f t="shared" si="63"/>
        <v>259.52682451923079</v>
      </c>
      <c r="N635" s="249">
        <f t="shared" si="64"/>
        <v>0</v>
      </c>
    </row>
    <row r="636" spans="1:14" x14ac:dyDescent="0.25">
      <c r="A636" s="19">
        <f t="shared" si="66"/>
        <v>41635</v>
      </c>
      <c r="B636" s="7">
        <f t="shared" si="68"/>
        <v>9</v>
      </c>
      <c r="C636" s="237">
        <f>'Energy Summary'!E636</f>
        <v>0</v>
      </c>
      <c r="D636" s="10">
        <f>250</f>
        <v>250</v>
      </c>
      <c r="E636" s="243">
        <f>MISORates!N636</f>
        <v>54.174741206613646</v>
      </c>
      <c r="F636" s="243">
        <f t="array" ref="F636">IF(OR(A636=NERC,WEEKDAY(A636,2)&gt;5),Inputs!$G$21,IF(AND(B636&gt;6,B636&lt;23),Inputs!$E$21,Inputs!$G$21))</f>
        <v>0.51208665865384617</v>
      </c>
      <c r="G636" s="243">
        <f t="array" ref="G636">IF(OR($A636=NERC,WEEKDAY($A636,2)&gt;5),Inputs!$G$23,IF(AND($B636&gt;6,$B636&lt;23),Inputs!$E$23,Inputs!$G$23))</f>
        <v>0.33640990384615388</v>
      </c>
      <c r="H636" s="243">
        <f t="array" ref="H636">IF(OR($A636=NERC,WEEKDAY($A636,2)&gt;5),Inputs!$G$25,IF(AND($B636&gt;6,$B636&lt;23),Inputs!$E$25,Inputs!$G$25))</f>
        <v>3.7468266586538461</v>
      </c>
      <c r="I636" s="243">
        <f>Inputs!$B$27</f>
        <v>5.3100000000000001E-2</v>
      </c>
      <c r="J636" s="243">
        <f>Inputs!$B$29</f>
        <v>6.6799999999999998E-2</v>
      </c>
      <c r="K636" s="243">
        <f>Inputs!$B$31</f>
        <v>4.5600000000000002E-2</v>
      </c>
      <c r="L636" s="243">
        <f t="array" ref="L636">IF(OR($A636=NERC,WEEKDAY($A636,2)&gt;5),Inputs!$G$33,IF(AND($B636&gt;6,$B636&lt;23),Inputs!$E$33,Inputs!$G$33))</f>
        <v>2.5890384615384616E-3</v>
      </c>
      <c r="M636" s="246">
        <f t="shared" si="63"/>
        <v>259.52682451923079</v>
      </c>
      <c r="N636" s="249">
        <f t="shared" si="64"/>
        <v>0</v>
      </c>
    </row>
    <row r="637" spans="1:14" x14ac:dyDescent="0.25">
      <c r="A637" s="19">
        <f t="shared" si="66"/>
        <v>41635</v>
      </c>
      <c r="B637" s="7">
        <f t="shared" ref="B637:B652" si="69">B613</f>
        <v>10</v>
      </c>
      <c r="C637" s="237">
        <f>'Energy Summary'!E637</f>
        <v>0</v>
      </c>
      <c r="D637" s="10">
        <f>250</f>
        <v>250</v>
      </c>
      <c r="E637" s="243">
        <f>MISORates!N637</f>
        <v>32.672756462459162</v>
      </c>
      <c r="F637" s="243">
        <f t="array" ref="F637">IF(OR(A637=NERC,WEEKDAY(A637,2)&gt;5),Inputs!$G$21,IF(AND(B637&gt;6,B637&lt;23),Inputs!$E$21,Inputs!$G$21))</f>
        <v>0.51208665865384617</v>
      </c>
      <c r="G637" s="243">
        <f t="array" ref="G637">IF(OR($A637=NERC,WEEKDAY($A637,2)&gt;5),Inputs!$G$23,IF(AND($B637&gt;6,$B637&lt;23),Inputs!$E$23,Inputs!$G$23))</f>
        <v>0.33640990384615388</v>
      </c>
      <c r="H637" s="243">
        <f t="array" ref="H637">IF(OR($A637=NERC,WEEKDAY($A637,2)&gt;5),Inputs!$G$25,IF(AND($B637&gt;6,$B637&lt;23),Inputs!$E$25,Inputs!$G$25))</f>
        <v>3.7468266586538461</v>
      </c>
      <c r="I637" s="243">
        <f>Inputs!$B$27</f>
        <v>5.3100000000000001E-2</v>
      </c>
      <c r="J637" s="243">
        <f>Inputs!$B$29</f>
        <v>6.6799999999999998E-2</v>
      </c>
      <c r="K637" s="243">
        <f>Inputs!$B$31</f>
        <v>4.5600000000000002E-2</v>
      </c>
      <c r="L637" s="243">
        <f t="array" ref="L637">IF(OR($A637=NERC,WEEKDAY($A637,2)&gt;5),Inputs!$G$33,IF(AND($B637&gt;6,$B637&lt;23),Inputs!$E$33,Inputs!$G$33))</f>
        <v>2.5890384615384616E-3</v>
      </c>
      <c r="M637" s="246">
        <f t="shared" si="63"/>
        <v>259.52682451923079</v>
      </c>
      <c r="N637" s="249">
        <f t="shared" si="64"/>
        <v>0</v>
      </c>
    </row>
    <row r="638" spans="1:14" x14ac:dyDescent="0.25">
      <c r="A638" s="19">
        <f t="shared" si="66"/>
        <v>41635</v>
      </c>
      <c r="B638" s="7">
        <f t="shared" si="69"/>
        <v>11</v>
      </c>
      <c r="C638" s="237">
        <f>'Energy Summary'!E638</f>
        <v>0</v>
      </c>
      <c r="D638" s="10">
        <f>250</f>
        <v>250</v>
      </c>
      <c r="E638" s="243">
        <f>MISORates!N638</f>
        <v>29.609575682949682</v>
      </c>
      <c r="F638" s="243">
        <f t="array" ref="F638">IF(OR(A638=NERC,WEEKDAY(A638,2)&gt;5),Inputs!$G$21,IF(AND(B638&gt;6,B638&lt;23),Inputs!$E$21,Inputs!$G$21))</f>
        <v>0.51208665865384617</v>
      </c>
      <c r="G638" s="243">
        <f t="array" ref="G638">IF(OR($A638=NERC,WEEKDAY($A638,2)&gt;5),Inputs!$G$23,IF(AND($B638&gt;6,$B638&lt;23),Inputs!$E$23,Inputs!$G$23))</f>
        <v>0.33640990384615388</v>
      </c>
      <c r="H638" s="243">
        <f t="array" ref="H638">IF(OR($A638=NERC,WEEKDAY($A638,2)&gt;5),Inputs!$G$25,IF(AND($B638&gt;6,$B638&lt;23),Inputs!$E$25,Inputs!$G$25))</f>
        <v>3.7468266586538461</v>
      </c>
      <c r="I638" s="243">
        <f>Inputs!$B$27</f>
        <v>5.3100000000000001E-2</v>
      </c>
      <c r="J638" s="243">
        <f>Inputs!$B$29</f>
        <v>6.6799999999999998E-2</v>
      </c>
      <c r="K638" s="243">
        <f>Inputs!$B$31</f>
        <v>4.5600000000000002E-2</v>
      </c>
      <c r="L638" s="243">
        <f t="array" ref="L638">IF(OR($A638=NERC,WEEKDAY($A638,2)&gt;5),Inputs!$G$33,IF(AND($B638&gt;6,$B638&lt;23),Inputs!$E$33,Inputs!$G$33))</f>
        <v>2.5890384615384616E-3</v>
      </c>
      <c r="M638" s="246">
        <f t="shared" si="63"/>
        <v>259.52682451923079</v>
      </c>
      <c r="N638" s="249">
        <f t="shared" si="64"/>
        <v>0</v>
      </c>
    </row>
    <row r="639" spans="1:14" x14ac:dyDescent="0.25">
      <c r="A639" s="19">
        <f t="shared" si="66"/>
        <v>41635</v>
      </c>
      <c r="B639" s="7">
        <f t="shared" si="69"/>
        <v>12</v>
      </c>
      <c r="C639" s="237">
        <f>'Energy Summary'!E639</f>
        <v>0</v>
      </c>
      <c r="D639" s="10">
        <f>250</f>
        <v>250</v>
      </c>
      <c r="E639" s="243">
        <f>MISORates!N639</f>
        <v>27.735719921694137</v>
      </c>
      <c r="F639" s="243">
        <f t="array" ref="F639">IF(OR(A639=NERC,WEEKDAY(A639,2)&gt;5),Inputs!$G$21,IF(AND(B639&gt;6,B639&lt;23),Inputs!$E$21,Inputs!$G$21))</f>
        <v>0.51208665865384617</v>
      </c>
      <c r="G639" s="243">
        <f t="array" ref="G639">IF(OR($A639=NERC,WEEKDAY($A639,2)&gt;5),Inputs!$G$23,IF(AND($B639&gt;6,$B639&lt;23),Inputs!$E$23,Inputs!$G$23))</f>
        <v>0.33640990384615388</v>
      </c>
      <c r="H639" s="243">
        <f t="array" ref="H639">IF(OR($A639=NERC,WEEKDAY($A639,2)&gt;5),Inputs!$G$25,IF(AND($B639&gt;6,$B639&lt;23),Inputs!$E$25,Inputs!$G$25))</f>
        <v>3.7468266586538461</v>
      </c>
      <c r="I639" s="243">
        <f>Inputs!$B$27</f>
        <v>5.3100000000000001E-2</v>
      </c>
      <c r="J639" s="243">
        <f>Inputs!$B$29</f>
        <v>6.6799999999999998E-2</v>
      </c>
      <c r="K639" s="243">
        <f>Inputs!$B$31</f>
        <v>4.5600000000000002E-2</v>
      </c>
      <c r="L639" s="243">
        <f t="array" ref="L639">IF(OR($A639=NERC,WEEKDAY($A639,2)&gt;5),Inputs!$G$33,IF(AND($B639&gt;6,$B639&lt;23),Inputs!$E$33,Inputs!$G$33))</f>
        <v>2.5890384615384616E-3</v>
      </c>
      <c r="M639" s="246">
        <f t="shared" si="63"/>
        <v>259.52682451923079</v>
      </c>
      <c r="N639" s="249">
        <f t="shared" si="64"/>
        <v>0</v>
      </c>
    </row>
    <row r="640" spans="1:14" x14ac:dyDescent="0.25">
      <c r="A640" s="19">
        <f t="shared" si="66"/>
        <v>41635</v>
      </c>
      <c r="B640" s="7">
        <f t="shared" si="69"/>
        <v>13</v>
      </c>
      <c r="C640" s="237">
        <f>'Energy Summary'!E640</f>
        <v>0</v>
      </c>
      <c r="D640" s="10">
        <f>250</f>
        <v>250</v>
      </c>
      <c r="E640" s="243">
        <f>MISORates!N640</f>
        <v>29.519471504360396</v>
      </c>
      <c r="F640" s="243">
        <f t="array" ref="F640">IF(OR(A640=NERC,WEEKDAY(A640,2)&gt;5),Inputs!$G$21,IF(AND(B640&gt;6,B640&lt;23),Inputs!$E$21,Inputs!$G$21))</f>
        <v>0.51208665865384617</v>
      </c>
      <c r="G640" s="243">
        <f t="array" ref="G640">IF(OR($A640=NERC,WEEKDAY($A640,2)&gt;5),Inputs!$G$23,IF(AND($B640&gt;6,$B640&lt;23),Inputs!$E$23,Inputs!$G$23))</f>
        <v>0.33640990384615388</v>
      </c>
      <c r="H640" s="243">
        <f t="array" ref="H640">IF(OR($A640=NERC,WEEKDAY($A640,2)&gt;5),Inputs!$G$25,IF(AND($B640&gt;6,$B640&lt;23),Inputs!$E$25,Inputs!$G$25))</f>
        <v>3.7468266586538461</v>
      </c>
      <c r="I640" s="243">
        <f>Inputs!$B$27</f>
        <v>5.3100000000000001E-2</v>
      </c>
      <c r="J640" s="243">
        <f>Inputs!$B$29</f>
        <v>6.6799999999999998E-2</v>
      </c>
      <c r="K640" s="243">
        <f>Inputs!$B$31</f>
        <v>4.5600000000000002E-2</v>
      </c>
      <c r="L640" s="243">
        <f t="array" ref="L640">IF(OR($A640=NERC,WEEKDAY($A640,2)&gt;5),Inputs!$G$33,IF(AND($B640&gt;6,$B640&lt;23),Inputs!$E$33,Inputs!$G$33))</f>
        <v>2.5890384615384616E-3</v>
      </c>
      <c r="M640" s="246">
        <f t="shared" si="63"/>
        <v>259.52682451923079</v>
      </c>
      <c r="N640" s="249">
        <f t="shared" si="64"/>
        <v>0</v>
      </c>
    </row>
    <row r="641" spans="1:14" x14ac:dyDescent="0.25">
      <c r="A641" s="19">
        <f t="shared" si="66"/>
        <v>41635</v>
      </c>
      <c r="B641" s="7">
        <f t="shared" si="69"/>
        <v>14</v>
      </c>
      <c r="C641" s="237">
        <f>'Energy Summary'!E641</f>
        <v>0</v>
      </c>
      <c r="D641" s="10">
        <f>250</f>
        <v>250</v>
      </c>
      <c r="E641" s="243">
        <f>MISORates!N641</f>
        <v>28.124238304634368</v>
      </c>
      <c r="F641" s="243">
        <f t="array" ref="F641">IF(OR(A641=NERC,WEEKDAY(A641,2)&gt;5),Inputs!$G$21,IF(AND(B641&gt;6,B641&lt;23),Inputs!$E$21,Inputs!$G$21))</f>
        <v>0.51208665865384617</v>
      </c>
      <c r="G641" s="243">
        <f t="array" ref="G641">IF(OR($A641=NERC,WEEKDAY($A641,2)&gt;5),Inputs!$G$23,IF(AND($B641&gt;6,$B641&lt;23),Inputs!$E$23,Inputs!$G$23))</f>
        <v>0.33640990384615388</v>
      </c>
      <c r="H641" s="243">
        <f t="array" ref="H641">IF(OR($A641=NERC,WEEKDAY($A641,2)&gt;5),Inputs!$G$25,IF(AND($B641&gt;6,$B641&lt;23),Inputs!$E$25,Inputs!$G$25))</f>
        <v>3.7468266586538461</v>
      </c>
      <c r="I641" s="243">
        <f>Inputs!$B$27</f>
        <v>5.3100000000000001E-2</v>
      </c>
      <c r="J641" s="243">
        <f>Inputs!$B$29</f>
        <v>6.6799999999999998E-2</v>
      </c>
      <c r="K641" s="243">
        <f>Inputs!$B$31</f>
        <v>4.5600000000000002E-2</v>
      </c>
      <c r="L641" s="243">
        <f t="array" ref="L641">IF(OR($A641=NERC,WEEKDAY($A641,2)&gt;5),Inputs!$G$33,IF(AND($B641&gt;6,$B641&lt;23),Inputs!$E$33,Inputs!$G$33))</f>
        <v>2.5890384615384616E-3</v>
      </c>
      <c r="M641" s="246">
        <f t="shared" si="63"/>
        <v>259.52682451923079</v>
      </c>
      <c r="N641" s="249">
        <f t="shared" si="64"/>
        <v>0</v>
      </c>
    </row>
    <row r="642" spans="1:14" x14ac:dyDescent="0.25">
      <c r="A642" s="19">
        <f t="shared" si="66"/>
        <v>41635</v>
      </c>
      <c r="B642" s="7">
        <f t="shared" si="69"/>
        <v>15</v>
      </c>
      <c r="C642" s="237">
        <f>'Energy Summary'!E642</f>
        <v>0</v>
      </c>
      <c r="D642" s="10">
        <f>250</f>
        <v>250</v>
      </c>
      <c r="E642" s="243">
        <f>MISORates!N642</f>
        <v>27.112689475343409</v>
      </c>
      <c r="F642" s="243">
        <f t="array" ref="F642">IF(OR(A642=NERC,WEEKDAY(A642,2)&gt;5),Inputs!$G$21,IF(AND(B642&gt;6,B642&lt;23),Inputs!$E$21,Inputs!$G$21))</f>
        <v>0.51208665865384617</v>
      </c>
      <c r="G642" s="243">
        <f t="array" ref="G642">IF(OR($A642=NERC,WEEKDAY($A642,2)&gt;5),Inputs!$G$23,IF(AND($B642&gt;6,$B642&lt;23),Inputs!$E$23,Inputs!$G$23))</f>
        <v>0.33640990384615388</v>
      </c>
      <c r="H642" s="243">
        <f t="array" ref="H642">IF(OR($A642=NERC,WEEKDAY($A642,2)&gt;5),Inputs!$G$25,IF(AND($B642&gt;6,$B642&lt;23),Inputs!$E$25,Inputs!$G$25))</f>
        <v>3.7468266586538461</v>
      </c>
      <c r="I642" s="243">
        <f>Inputs!$B$27</f>
        <v>5.3100000000000001E-2</v>
      </c>
      <c r="J642" s="243">
        <f>Inputs!$B$29</f>
        <v>6.6799999999999998E-2</v>
      </c>
      <c r="K642" s="243">
        <f>Inputs!$B$31</f>
        <v>4.5600000000000002E-2</v>
      </c>
      <c r="L642" s="243">
        <f t="array" ref="L642">IF(OR($A642=NERC,WEEKDAY($A642,2)&gt;5),Inputs!$G$33,IF(AND($B642&gt;6,$B642&lt;23),Inputs!$E$33,Inputs!$G$33))</f>
        <v>2.5890384615384616E-3</v>
      </c>
      <c r="M642" s="246">
        <f t="shared" si="63"/>
        <v>259.52682451923079</v>
      </c>
      <c r="N642" s="249">
        <f t="shared" si="64"/>
        <v>0</v>
      </c>
    </row>
    <row r="643" spans="1:14" x14ac:dyDescent="0.25">
      <c r="A643" s="19">
        <f t="shared" si="66"/>
        <v>41635</v>
      </c>
      <c r="B643" s="7">
        <f t="shared" si="69"/>
        <v>16</v>
      </c>
      <c r="C643" s="237">
        <f>'Energy Summary'!E643</f>
        <v>0</v>
      </c>
      <c r="D643" s="10">
        <f>250</f>
        <v>250</v>
      </c>
      <c r="E643" s="243">
        <f>MISORates!N643</f>
        <v>27.742816014889964</v>
      </c>
      <c r="F643" s="243">
        <f t="array" ref="F643">IF(OR(A643=NERC,WEEKDAY(A643,2)&gt;5),Inputs!$G$21,IF(AND(B643&gt;6,B643&lt;23),Inputs!$E$21,Inputs!$G$21))</f>
        <v>0.51208665865384617</v>
      </c>
      <c r="G643" s="243">
        <f t="array" ref="G643">IF(OR($A643=NERC,WEEKDAY($A643,2)&gt;5),Inputs!$G$23,IF(AND($B643&gt;6,$B643&lt;23),Inputs!$E$23,Inputs!$G$23))</f>
        <v>0.33640990384615388</v>
      </c>
      <c r="H643" s="243">
        <f t="array" ref="H643">IF(OR($A643=NERC,WEEKDAY($A643,2)&gt;5),Inputs!$G$25,IF(AND($B643&gt;6,$B643&lt;23),Inputs!$E$25,Inputs!$G$25))</f>
        <v>3.7468266586538461</v>
      </c>
      <c r="I643" s="243">
        <f>Inputs!$B$27</f>
        <v>5.3100000000000001E-2</v>
      </c>
      <c r="J643" s="243">
        <f>Inputs!$B$29</f>
        <v>6.6799999999999998E-2</v>
      </c>
      <c r="K643" s="243">
        <f>Inputs!$B$31</f>
        <v>4.5600000000000002E-2</v>
      </c>
      <c r="L643" s="243">
        <f t="array" ref="L643">IF(OR($A643=NERC,WEEKDAY($A643,2)&gt;5),Inputs!$G$33,IF(AND($B643&gt;6,$B643&lt;23),Inputs!$E$33,Inputs!$G$33))</f>
        <v>2.5890384615384616E-3</v>
      </c>
      <c r="M643" s="246">
        <f t="shared" si="63"/>
        <v>259.52682451923079</v>
      </c>
      <c r="N643" s="249">
        <f t="shared" si="64"/>
        <v>0</v>
      </c>
    </row>
    <row r="644" spans="1:14" x14ac:dyDescent="0.25">
      <c r="A644" s="19">
        <f t="shared" si="66"/>
        <v>41635</v>
      </c>
      <c r="B644" s="7">
        <f t="shared" si="69"/>
        <v>17</v>
      </c>
      <c r="C644" s="237">
        <f>'Energy Summary'!E644</f>
        <v>0</v>
      </c>
      <c r="D644" s="10">
        <f>250</f>
        <v>250</v>
      </c>
      <c r="E644" s="243">
        <f>MISORates!N644</f>
        <v>43.244250871155998</v>
      </c>
      <c r="F644" s="243">
        <f t="array" ref="F644">IF(OR(A644=NERC,WEEKDAY(A644,2)&gt;5),Inputs!$G$21,IF(AND(B644&gt;6,B644&lt;23),Inputs!$E$21,Inputs!$G$21))</f>
        <v>0.51208665865384617</v>
      </c>
      <c r="G644" s="243">
        <f t="array" ref="G644">IF(OR($A644=NERC,WEEKDAY($A644,2)&gt;5),Inputs!$G$23,IF(AND($B644&gt;6,$B644&lt;23),Inputs!$E$23,Inputs!$G$23))</f>
        <v>0.33640990384615388</v>
      </c>
      <c r="H644" s="243">
        <f t="array" ref="H644">IF(OR($A644=NERC,WEEKDAY($A644,2)&gt;5),Inputs!$G$25,IF(AND($B644&gt;6,$B644&lt;23),Inputs!$E$25,Inputs!$G$25))</f>
        <v>3.7468266586538461</v>
      </c>
      <c r="I644" s="243">
        <f>Inputs!$B$27</f>
        <v>5.3100000000000001E-2</v>
      </c>
      <c r="J644" s="243">
        <f>Inputs!$B$29</f>
        <v>6.6799999999999998E-2</v>
      </c>
      <c r="K644" s="243">
        <f>Inputs!$B$31</f>
        <v>4.5600000000000002E-2</v>
      </c>
      <c r="L644" s="243">
        <f t="array" ref="L644">IF(OR($A644=NERC,WEEKDAY($A644,2)&gt;5),Inputs!$G$33,IF(AND($B644&gt;6,$B644&lt;23),Inputs!$E$33,Inputs!$G$33))</f>
        <v>2.5890384615384616E-3</v>
      </c>
      <c r="M644" s="246">
        <f t="shared" si="63"/>
        <v>259.52682451923079</v>
      </c>
      <c r="N644" s="249">
        <f t="shared" si="64"/>
        <v>0</v>
      </c>
    </row>
    <row r="645" spans="1:14" x14ac:dyDescent="0.25">
      <c r="A645" s="19">
        <f t="shared" si="66"/>
        <v>41635</v>
      </c>
      <c r="B645" s="7">
        <f t="shared" si="69"/>
        <v>18</v>
      </c>
      <c r="C645" s="237">
        <f>'Energy Summary'!E645</f>
        <v>0</v>
      </c>
      <c r="D645" s="10">
        <f>250</f>
        <v>250</v>
      </c>
      <c r="E645" s="243">
        <f>MISORates!N645</f>
        <v>45.501606425586459</v>
      </c>
      <c r="F645" s="243">
        <f t="array" ref="F645">IF(OR(A645=NERC,WEEKDAY(A645,2)&gt;5),Inputs!$G$21,IF(AND(B645&gt;6,B645&lt;23),Inputs!$E$21,Inputs!$G$21))</f>
        <v>0.51208665865384617</v>
      </c>
      <c r="G645" s="243">
        <f t="array" ref="G645">IF(OR($A645=NERC,WEEKDAY($A645,2)&gt;5),Inputs!$G$23,IF(AND($B645&gt;6,$B645&lt;23),Inputs!$E$23,Inputs!$G$23))</f>
        <v>0.33640990384615388</v>
      </c>
      <c r="H645" s="243">
        <f t="array" ref="H645">IF(OR($A645=NERC,WEEKDAY($A645,2)&gt;5),Inputs!$G$25,IF(AND($B645&gt;6,$B645&lt;23),Inputs!$E$25,Inputs!$G$25))</f>
        <v>3.7468266586538461</v>
      </c>
      <c r="I645" s="243">
        <f>Inputs!$B$27</f>
        <v>5.3100000000000001E-2</v>
      </c>
      <c r="J645" s="243">
        <f>Inputs!$B$29</f>
        <v>6.6799999999999998E-2</v>
      </c>
      <c r="K645" s="243">
        <f>Inputs!$B$31</f>
        <v>4.5600000000000002E-2</v>
      </c>
      <c r="L645" s="243">
        <f t="array" ref="L645">IF(OR($A645=NERC,WEEKDAY($A645,2)&gt;5),Inputs!$G$33,IF(AND($B645&gt;6,$B645&lt;23),Inputs!$E$33,Inputs!$G$33))</f>
        <v>2.5890384615384616E-3</v>
      </c>
      <c r="M645" s="246">
        <f t="shared" ref="M645:M708" si="70">(MAX(D645,E645)+(SUM(F645:L646)))</f>
        <v>259.52682451923079</v>
      </c>
      <c r="N645" s="249">
        <f t="shared" ref="N645:N708" si="71">C645*M645</f>
        <v>0</v>
      </c>
    </row>
    <row r="646" spans="1:14" x14ac:dyDescent="0.25">
      <c r="A646" s="19">
        <f t="shared" si="66"/>
        <v>41635</v>
      </c>
      <c r="B646" s="7">
        <f t="shared" si="69"/>
        <v>19</v>
      </c>
      <c r="C646" s="237">
        <f>'Energy Summary'!E646</f>
        <v>0</v>
      </c>
      <c r="D646" s="10">
        <f>250</f>
        <v>250</v>
      </c>
      <c r="E646" s="243">
        <f>MISORates!N646</f>
        <v>48.909034824768497</v>
      </c>
      <c r="F646" s="243">
        <f t="array" ref="F646">IF(OR(A646=NERC,WEEKDAY(A646,2)&gt;5),Inputs!$G$21,IF(AND(B646&gt;6,B646&lt;23),Inputs!$E$21,Inputs!$G$21))</f>
        <v>0.51208665865384617</v>
      </c>
      <c r="G646" s="243">
        <f t="array" ref="G646">IF(OR($A646=NERC,WEEKDAY($A646,2)&gt;5),Inputs!$G$23,IF(AND($B646&gt;6,$B646&lt;23),Inputs!$E$23,Inputs!$G$23))</f>
        <v>0.33640990384615388</v>
      </c>
      <c r="H646" s="243">
        <f t="array" ref="H646">IF(OR($A646=NERC,WEEKDAY($A646,2)&gt;5),Inputs!$G$25,IF(AND($B646&gt;6,$B646&lt;23),Inputs!$E$25,Inputs!$G$25))</f>
        <v>3.7468266586538461</v>
      </c>
      <c r="I646" s="243">
        <f>Inputs!$B$27</f>
        <v>5.3100000000000001E-2</v>
      </c>
      <c r="J646" s="243">
        <f>Inputs!$B$29</f>
        <v>6.6799999999999998E-2</v>
      </c>
      <c r="K646" s="243">
        <f>Inputs!$B$31</f>
        <v>4.5600000000000002E-2</v>
      </c>
      <c r="L646" s="243">
        <f t="array" ref="L646">IF(OR($A646=NERC,WEEKDAY($A646,2)&gt;5),Inputs!$G$33,IF(AND($B646&gt;6,$B646&lt;23),Inputs!$E$33,Inputs!$G$33))</f>
        <v>2.5890384615384616E-3</v>
      </c>
      <c r="M646" s="246">
        <f t="shared" si="70"/>
        <v>259.52682451923079</v>
      </c>
      <c r="N646" s="249">
        <f t="shared" si="71"/>
        <v>0</v>
      </c>
    </row>
    <row r="647" spans="1:14" x14ac:dyDescent="0.25">
      <c r="A647" s="19">
        <f t="shared" si="66"/>
        <v>41635</v>
      </c>
      <c r="B647" s="7">
        <f t="shared" si="69"/>
        <v>20</v>
      </c>
      <c r="C647" s="237">
        <f>'Energy Summary'!E647</f>
        <v>0</v>
      </c>
      <c r="D647" s="10">
        <f>250</f>
        <v>250</v>
      </c>
      <c r="E647" s="243">
        <f>MISORates!N647</f>
        <v>44.594711830741836</v>
      </c>
      <c r="F647" s="243">
        <f t="array" ref="F647">IF(OR(A647=NERC,WEEKDAY(A647,2)&gt;5),Inputs!$G$21,IF(AND(B647&gt;6,B647&lt;23),Inputs!$E$21,Inputs!$G$21))</f>
        <v>0.51208665865384617</v>
      </c>
      <c r="G647" s="243">
        <f t="array" ref="G647">IF(OR($A647=NERC,WEEKDAY($A647,2)&gt;5),Inputs!$G$23,IF(AND($B647&gt;6,$B647&lt;23),Inputs!$E$23,Inputs!$G$23))</f>
        <v>0.33640990384615388</v>
      </c>
      <c r="H647" s="243">
        <f t="array" ref="H647">IF(OR($A647=NERC,WEEKDAY($A647,2)&gt;5),Inputs!$G$25,IF(AND($B647&gt;6,$B647&lt;23),Inputs!$E$25,Inputs!$G$25))</f>
        <v>3.7468266586538461</v>
      </c>
      <c r="I647" s="243">
        <f>Inputs!$B$27</f>
        <v>5.3100000000000001E-2</v>
      </c>
      <c r="J647" s="243">
        <f>Inputs!$B$29</f>
        <v>6.6799999999999998E-2</v>
      </c>
      <c r="K647" s="243">
        <f>Inputs!$B$31</f>
        <v>4.5600000000000002E-2</v>
      </c>
      <c r="L647" s="243">
        <f t="array" ref="L647">IF(OR($A647=NERC,WEEKDAY($A647,2)&gt;5),Inputs!$G$33,IF(AND($B647&gt;6,$B647&lt;23),Inputs!$E$33,Inputs!$G$33))</f>
        <v>2.5890384615384616E-3</v>
      </c>
      <c r="M647" s="246">
        <f t="shared" si="70"/>
        <v>259.52682451923079</v>
      </c>
      <c r="N647" s="249">
        <f t="shared" si="71"/>
        <v>0</v>
      </c>
    </row>
    <row r="648" spans="1:14" x14ac:dyDescent="0.25">
      <c r="A648" s="19">
        <f t="shared" si="66"/>
        <v>41635</v>
      </c>
      <c r="B648" s="7">
        <f t="shared" si="69"/>
        <v>21</v>
      </c>
      <c r="C648" s="237">
        <f>'Energy Summary'!E648</f>
        <v>0</v>
      </c>
      <c r="D648" s="10">
        <f>250</f>
        <v>250</v>
      </c>
      <c r="E648" s="243">
        <f>MISORates!N648</f>
        <v>61.297717271486</v>
      </c>
      <c r="F648" s="243">
        <f t="array" ref="F648">IF(OR(A648=NERC,WEEKDAY(A648,2)&gt;5),Inputs!$G$21,IF(AND(B648&gt;6,B648&lt;23),Inputs!$E$21,Inputs!$G$21))</f>
        <v>0.51208665865384617</v>
      </c>
      <c r="G648" s="243">
        <f t="array" ref="G648">IF(OR($A648=NERC,WEEKDAY($A648,2)&gt;5),Inputs!$G$23,IF(AND($B648&gt;6,$B648&lt;23),Inputs!$E$23,Inputs!$G$23))</f>
        <v>0.33640990384615388</v>
      </c>
      <c r="H648" s="243">
        <f t="array" ref="H648">IF(OR($A648=NERC,WEEKDAY($A648,2)&gt;5),Inputs!$G$25,IF(AND($B648&gt;6,$B648&lt;23),Inputs!$E$25,Inputs!$G$25))</f>
        <v>3.7468266586538461</v>
      </c>
      <c r="I648" s="243">
        <f>Inputs!$B$27</f>
        <v>5.3100000000000001E-2</v>
      </c>
      <c r="J648" s="243">
        <f>Inputs!$B$29</f>
        <v>6.6799999999999998E-2</v>
      </c>
      <c r="K648" s="243">
        <f>Inputs!$B$31</f>
        <v>4.5600000000000002E-2</v>
      </c>
      <c r="L648" s="243">
        <f t="array" ref="L648">IF(OR($A648=NERC,WEEKDAY($A648,2)&gt;5),Inputs!$G$33,IF(AND($B648&gt;6,$B648&lt;23),Inputs!$E$33,Inputs!$G$33))</f>
        <v>2.5890384615384616E-3</v>
      </c>
      <c r="M648" s="246">
        <f t="shared" si="70"/>
        <v>259.52682451923079</v>
      </c>
      <c r="N648" s="249">
        <f t="shared" si="71"/>
        <v>0</v>
      </c>
    </row>
    <row r="649" spans="1:14" x14ac:dyDescent="0.25">
      <c r="A649" s="19">
        <f t="shared" si="66"/>
        <v>41635</v>
      </c>
      <c r="B649" s="7">
        <f t="shared" si="69"/>
        <v>22</v>
      </c>
      <c r="C649" s="237">
        <f>'Energy Summary'!E649</f>
        <v>0</v>
      </c>
      <c r="D649" s="10">
        <f>250</f>
        <v>250</v>
      </c>
      <c r="E649" s="243">
        <f>MISORates!N649</f>
        <v>31.159793528827226</v>
      </c>
      <c r="F649" s="243">
        <f t="array" ref="F649">IF(OR(A649=NERC,WEEKDAY(A649,2)&gt;5),Inputs!$G$21,IF(AND(B649&gt;6,B649&lt;23),Inputs!$E$21,Inputs!$G$21))</f>
        <v>0.51208665865384617</v>
      </c>
      <c r="G649" s="243">
        <f t="array" ref="G649">IF(OR($A649=NERC,WEEKDAY($A649,2)&gt;5),Inputs!$G$23,IF(AND($B649&gt;6,$B649&lt;23),Inputs!$E$23,Inputs!$G$23))</f>
        <v>0.33640990384615388</v>
      </c>
      <c r="H649" s="243">
        <f t="array" ref="H649">IF(OR($A649=NERC,WEEKDAY($A649,2)&gt;5),Inputs!$G$25,IF(AND($B649&gt;6,$B649&lt;23),Inputs!$E$25,Inputs!$G$25))</f>
        <v>3.7468266586538461</v>
      </c>
      <c r="I649" s="243">
        <f>Inputs!$B$27</f>
        <v>5.3100000000000001E-2</v>
      </c>
      <c r="J649" s="243">
        <f>Inputs!$B$29</f>
        <v>6.6799999999999998E-2</v>
      </c>
      <c r="K649" s="243">
        <f>Inputs!$B$31</f>
        <v>4.5600000000000002E-2</v>
      </c>
      <c r="L649" s="243">
        <f t="array" ref="L649">IF(OR($A649=NERC,WEEKDAY($A649,2)&gt;5),Inputs!$G$33,IF(AND($B649&gt;6,$B649&lt;23),Inputs!$E$33,Inputs!$G$33))</f>
        <v>2.5890384615384616E-3</v>
      </c>
      <c r="M649" s="246">
        <f t="shared" si="70"/>
        <v>257.11239570710399</v>
      </c>
      <c r="N649" s="249">
        <f t="shared" si="71"/>
        <v>0</v>
      </c>
    </row>
    <row r="650" spans="1:14" x14ac:dyDescent="0.25">
      <c r="A650" s="19">
        <f t="shared" si="66"/>
        <v>41635</v>
      </c>
      <c r="B650" s="7">
        <f t="shared" si="69"/>
        <v>23</v>
      </c>
      <c r="C650" s="237">
        <f>'Energy Summary'!E650</f>
        <v>0</v>
      </c>
      <c r="D650" s="10">
        <f>250</f>
        <v>250</v>
      </c>
      <c r="E650" s="243">
        <f>MISORates!N650</f>
        <v>27.806400682191779</v>
      </c>
      <c r="F650" s="243">
        <f t="array" ref="F650">IF(OR(A650=NERC,WEEKDAY(A650,2)&gt;5),Inputs!$G$21,IF(AND(B650&gt;6,B650&lt;23),Inputs!$E$21,Inputs!$G$21))</f>
        <v>0.24318270547945203</v>
      </c>
      <c r="G650" s="243">
        <f t="array" ref="G650">IF(OR($A650=NERC,WEEKDAY($A650,2)&gt;5),Inputs!$G$23,IF(AND($B650&gt;6,$B650&lt;23),Inputs!$E$23,Inputs!$G$23))</f>
        <v>0.15975630136986302</v>
      </c>
      <c r="H650" s="243">
        <f t="array" ref="H650">IF(OR($A650=NERC,WEEKDAY($A650,2)&gt;5),Inputs!$G$25,IF(AND($B650&gt;6,$B650&lt;23),Inputs!$E$25,Inputs!$G$25))</f>
        <v>1.7793149429223745</v>
      </c>
      <c r="I650" s="243">
        <f>Inputs!$B$27</f>
        <v>5.3100000000000001E-2</v>
      </c>
      <c r="J650" s="243">
        <f>Inputs!$B$29</f>
        <v>6.6799999999999998E-2</v>
      </c>
      <c r="K650" s="243">
        <f>Inputs!$B$31</f>
        <v>4.5600000000000002E-2</v>
      </c>
      <c r="L650" s="243">
        <f t="array" ref="L650">IF(OR($A650=NERC,WEEKDAY($A650,2)&gt;5),Inputs!$G$33,IF(AND($B650&gt;6,$B650&lt;23),Inputs!$E$33,Inputs!$G$33))</f>
        <v>1.2294977168949772E-3</v>
      </c>
      <c r="M650" s="246">
        <f t="shared" si="70"/>
        <v>254.69796689497716</v>
      </c>
      <c r="N650" s="249">
        <f t="shared" si="71"/>
        <v>0</v>
      </c>
    </row>
    <row r="651" spans="1:14" x14ac:dyDescent="0.25">
      <c r="A651" s="238">
        <f t="shared" si="66"/>
        <v>41635</v>
      </c>
      <c r="B651" s="239">
        <f t="shared" si="69"/>
        <v>24</v>
      </c>
      <c r="C651" s="237">
        <f>'Energy Summary'!E651</f>
        <v>0</v>
      </c>
      <c r="D651" s="10">
        <f>250</f>
        <v>250</v>
      </c>
      <c r="E651" s="243">
        <f>MISORates!N651</f>
        <v>28.623904096599432</v>
      </c>
      <c r="F651" s="243">
        <f t="array" ref="F651">IF(OR(A651=NERC,WEEKDAY(A651,2)&gt;5),Inputs!$G$21,IF(AND(B651&gt;6,B651&lt;23),Inputs!$E$21,Inputs!$G$21))</f>
        <v>0.24318270547945203</v>
      </c>
      <c r="G651" s="243">
        <f t="array" ref="G651">IF(OR($A651=NERC,WEEKDAY($A651,2)&gt;5),Inputs!$G$23,IF(AND($B651&gt;6,$B651&lt;23),Inputs!$E$23,Inputs!$G$23))</f>
        <v>0.15975630136986302</v>
      </c>
      <c r="H651" s="243">
        <f t="array" ref="H651">IF(OR($A651=NERC,WEEKDAY($A651,2)&gt;5),Inputs!$G$25,IF(AND($B651&gt;6,$B651&lt;23),Inputs!$E$25,Inputs!$G$25))</f>
        <v>1.7793149429223745</v>
      </c>
      <c r="I651" s="243">
        <f>Inputs!$B$27</f>
        <v>5.3100000000000001E-2</v>
      </c>
      <c r="J651" s="243">
        <f>Inputs!$B$29</f>
        <v>6.6799999999999998E-2</v>
      </c>
      <c r="K651" s="243">
        <f>Inputs!$B$31</f>
        <v>4.5600000000000002E-2</v>
      </c>
      <c r="L651" s="243">
        <f t="array" ref="L651">IF(OR($A651=NERC,WEEKDAY($A651,2)&gt;5),Inputs!$G$33,IF(AND($B651&gt;6,$B651&lt;23),Inputs!$E$33,Inputs!$G$33))</f>
        <v>1.2294977168949772E-3</v>
      </c>
      <c r="M651" s="246">
        <f t="shared" si="70"/>
        <v>254.69796689497716</v>
      </c>
      <c r="N651" s="250">
        <f t="shared" si="71"/>
        <v>0</v>
      </c>
    </row>
    <row r="652" spans="1:14" x14ac:dyDescent="0.25">
      <c r="A652" s="19">
        <f t="shared" si="66"/>
        <v>41636</v>
      </c>
      <c r="B652" s="7">
        <f t="shared" si="69"/>
        <v>1</v>
      </c>
      <c r="C652" s="237">
        <f>'Energy Summary'!E652</f>
        <v>0</v>
      </c>
      <c r="D652" s="10">
        <f>250</f>
        <v>250</v>
      </c>
      <c r="E652" s="243">
        <f>MISORates!N652</f>
        <v>43.402844203995031</v>
      </c>
      <c r="F652" s="243">
        <f t="array" ref="F652">IF(OR(A652=NERC,WEEKDAY(A652,2)&gt;5),Inputs!$G$21,IF(AND(B652&gt;6,B652&lt;23),Inputs!$E$21,Inputs!$G$21))</f>
        <v>0.24318270547945203</v>
      </c>
      <c r="G652" s="243">
        <f t="array" ref="G652">IF(OR($A652=NERC,WEEKDAY($A652,2)&gt;5),Inputs!$G$23,IF(AND($B652&gt;6,$B652&lt;23),Inputs!$E$23,Inputs!$G$23))</f>
        <v>0.15975630136986302</v>
      </c>
      <c r="H652" s="243">
        <f t="array" ref="H652">IF(OR($A652=NERC,WEEKDAY($A652,2)&gt;5),Inputs!$G$25,IF(AND($B652&gt;6,$B652&lt;23),Inputs!$E$25,Inputs!$G$25))</f>
        <v>1.7793149429223745</v>
      </c>
      <c r="I652" s="243">
        <f>Inputs!$B$27</f>
        <v>5.3100000000000001E-2</v>
      </c>
      <c r="J652" s="243">
        <f>Inputs!$B$29</f>
        <v>6.6799999999999998E-2</v>
      </c>
      <c r="K652" s="243">
        <f>Inputs!$B$31</f>
        <v>4.5600000000000002E-2</v>
      </c>
      <c r="L652" s="243">
        <f t="array" ref="L652">IF(OR($A652=NERC,WEEKDAY($A652,2)&gt;5),Inputs!$G$33,IF(AND($B652&gt;6,$B652&lt;23),Inputs!$E$33,Inputs!$G$33))</f>
        <v>1.2294977168949772E-3</v>
      </c>
      <c r="M652" s="246">
        <f t="shared" si="70"/>
        <v>254.69796689497716</v>
      </c>
      <c r="N652" s="249">
        <f t="shared" si="71"/>
        <v>0</v>
      </c>
    </row>
    <row r="653" spans="1:14" x14ac:dyDescent="0.25">
      <c r="A653" s="19">
        <f t="shared" si="66"/>
        <v>41636</v>
      </c>
      <c r="B653" s="7">
        <f t="shared" ref="B653:B668" si="72">B629</f>
        <v>2</v>
      </c>
      <c r="C653" s="237">
        <f>'Energy Summary'!E653</f>
        <v>0</v>
      </c>
      <c r="D653" s="10">
        <f>250</f>
        <v>250</v>
      </c>
      <c r="E653" s="243">
        <f>MISORates!N653</f>
        <v>27.688855860781675</v>
      </c>
      <c r="F653" s="243">
        <f t="array" ref="F653">IF(OR(A653=NERC,WEEKDAY(A653,2)&gt;5),Inputs!$G$21,IF(AND(B653&gt;6,B653&lt;23),Inputs!$E$21,Inputs!$G$21))</f>
        <v>0.24318270547945203</v>
      </c>
      <c r="G653" s="243">
        <f t="array" ref="G653">IF(OR($A653=NERC,WEEKDAY($A653,2)&gt;5),Inputs!$G$23,IF(AND($B653&gt;6,$B653&lt;23),Inputs!$E$23,Inputs!$G$23))</f>
        <v>0.15975630136986302</v>
      </c>
      <c r="H653" s="243">
        <f t="array" ref="H653">IF(OR($A653=NERC,WEEKDAY($A653,2)&gt;5),Inputs!$G$25,IF(AND($B653&gt;6,$B653&lt;23),Inputs!$E$25,Inputs!$G$25))</f>
        <v>1.7793149429223745</v>
      </c>
      <c r="I653" s="243">
        <f>Inputs!$B$27</f>
        <v>5.3100000000000001E-2</v>
      </c>
      <c r="J653" s="243">
        <f>Inputs!$B$29</f>
        <v>6.6799999999999998E-2</v>
      </c>
      <c r="K653" s="243">
        <f>Inputs!$B$31</f>
        <v>4.5600000000000002E-2</v>
      </c>
      <c r="L653" s="243">
        <f t="array" ref="L653">IF(OR($A653=NERC,WEEKDAY($A653,2)&gt;5),Inputs!$G$33,IF(AND($B653&gt;6,$B653&lt;23),Inputs!$E$33,Inputs!$G$33))</f>
        <v>1.2294977168949772E-3</v>
      </c>
      <c r="M653" s="246">
        <f t="shared" si="70"/>
        <v>254.69796689497716</v>
      </c>
      <c r="N653" s="249">
        <f t="shared" si="71"/>
        <v>0</v>
      </c>
    </row>
    <row r="654" spans="1:14" x14ac:dyDescent="0.25">
      <c r="A654" s="19">
        <f t="shared" si="66"/>
        <v>41636</v>
      </c>
      <c r="B654" s="7">
        <f t="shared" si="72"/>
        <v>3</v>
      </c>
      <c r="C654" s="237">
        <f>'Energy Summary'!E654</f>
        <v>0</v>
      </c>
      <c r="D654" s="10">
        <f>250</f>
        <v>250</v>
      </c>
      <c r="E654" s="243">
        <f>MISORates!N654</f>
        <v>26.466734766654447</v>
      </c>
      <c r="F654" s="243">
        <f t="array" ref="F654">IF(OR(A654=NERC,WEEKDAY(A654,2)&gt;5),Inputs!$G$21,IF(AND(B654&gt;6,B654&lt;23),Inputs!$E$21,Inputs!$G$21))</f>
        <v>0.24318270547945203</v>
      </c>
      <c r="G654" s="243">
        <f t="array" ref="G654">IF(OR($A654=NERC,WEEKDAY($A654,2)&gt;5),Inputs!$G$23,IF(AND($B654&gt;6,$B654&lt;23),Inputs!$E$23,Inputs!$G$23))</f>
        <v>0.15975630136986302</v>
      </c>
      <c r="H654" s="243">
        <f t="array" ref="H654">IF(OR($A654=NERC,WEEKDAY($A654,2)&gt;5),Inputs!$G$25,IF(AND($B654&gt;6,$B654&lt;23),Inputs!$E$25,Inputs!$G$25))</f>
        <v>1.7793149429223745</v>
      </c>
      <c r="I654" s="243">
        <f>Inputs!$B$27</f>
        <v>5.3100000000000001E-2</v>
      </c>
      <c r="J654" s="243">
        <f>Inputs!$B$29</f>
        <v>6.6799999999999998E-2</v>
      </c>
      <c r="K654" s="243">
        <f>Inputs!$B$31</f>
        <v>4.5600000000000002E-2</v>
      </c>
      <c r="L654" s="243">
        <f t="array" ref="L654">IF(OR($A654=NERC,WEEKDAY($A654,2)&gt;5),Inputs!$G$33,IF(AND($B654&gt;6,$B654&lt;23),Inputs!$E$33,Inputs!$G$33))</f>
        <v>1.2294977168949772E-3</v>
      </c>
      <c r="M654" s="246">
        <f t="shared" si="70"/>
        <v>254.69796689497716</v>
      </c>
      <c r="N654" s="249">
        <f t="shared" si="71"/>
        <v>0</v>
      </c>
    </row>
    <row r="655" spans="1:14" x14ac:dyDescent="0.25">
      <c r="A655" s="19">
        <f t="shared" si="66"/>
        <v>41636</v>
      </c>
      <c r="B655" s="7">
        <f t="shared" si="72"/>
        <v>4</v>
      </c>
      <c r="C655" s="237">
        <f>'Energy Summary'!E655</f>
        <v>0</v>
      </c>
      <c r="D655" s="10">
        <f>250</f>
        <v>250</v>
      </c>
      <c r="E655" s="243">
        <f>MISORates!N655</f>
        <v>26.211130248095337</v>
      </c>
      <c r="F655" s="243">
        <f t="array" ref="F655">IF(OR(A655=NERC,WEEKDAY(A655,2)&gt;5),Inputs!$G$21,IF(AND(B655&gt;6,B655&lt;23),Inputs!$E$21,Inputs!$G$21))</f>
        <v>0.24318270547945203</v>
      </c>
      <c r="G655" s="243">
        <f t="array" ref="G655">IF(OR($A655=NERC,WEEKDAY($A655,2)&gt;5),Inputs!$G$23,IF(AND($B655&gt;6,$B655&lt;23),Inputs!$E$23,Inputs!$G$23))</f>
        <v>0.15975630136986302</v>
      </c>
      <c r="H655" s="243">
        <f t="array" ref="H655">IF(OR($A655=NERC,WEEKDAY($A655,2)&gt;5),Inputs!$G$25,IF(AND($B655&gt;6,$B655&lt;23),Inputs!$E$25,Inputs!$G$25))</f>
        <v>1.7793149429223745</v>
      </c>
      <c r="I655" s="243">
        <f>Inputs!$B$27</f>
        <v>5.3100000000000001E-2</v>
      </c>
      <c r="J655" s="243">
        <f>Inputs!$B$29</f>
        <v>6.6799999999999998E-2</v>
      </c>
      <c r="K655" s="243">
        <f>Inputs!$B$31</f>
        <v>4.5600000000000002E-2</v>
      </c>
      <c r="L655" s="243">
        <f t="array" ref="L655">IF(OR($A655=NERC,WEEKDAY($A655,2)&gt;5),Inputs!$G$33,IF(AND($B655&gt;6,$B655&lt;23),Inputs!$E$33,Inputs!$G$33))</f>
        <v>1.2294977168949772E-3</v>
      </c>
      <c r="M655" s="246">
        <f t="shared" si="70"/>
        <v>254.69796689497716</v>
      </c>
      <c r="N655" s="249">
        <f t="shared" si="71"/>
        <v>0</v>
      </c>
    </row>
    <row r="656" spans="1:14" x14ac:dyDescent="0.25">
      <c r="A656" s="19">
        <f t="shared" si="66"/>
        <v>41636</v>
      </c>
      <c r="B656" s="7">
        <f t="shared" si="72"/>
        <v>5</v>
      </c>
      <c r="C656" s="237">
        <f>'Energy Summary'!E656</f>
        <v>0</v>
      </c>
      <c r="D656" s="10">
        <f>250</f>
        <v>250</v>
      </c>
      <c r="E656" s="243">
        <f>MISORates!N656</f>
        <v>53.261215665199565</v>
      </c>
      <c r="F656" s="243">
        <f t="array" ref="F656">IF(OR(A656=NERC,WEEKDAY(A656,2)&gt;5),Inputs!$G$21,IF(AND(B656&gt;6,B656&lt;23),Inputs!$E$21,Inputs!$G$21))</f>
        <v>0.24318270547945203</v>
      </c>
      <c r="G656" s="243">
        <f t="array" ref="G656">IF(OR($A656=NERC,WEEKDAY($A656,2)&gt;5),Inputs!$G$23,IF(AND($B656&gt;6,$B656&lt;23),Inputs!$E$23,Inputs!$G$23))</f>
        <v>0.15975630136986302</v>
      </c>
      <c r="H656" s="243">
        <f t="array" ref="H656">IF(OR($A656=NERC,WEEKDAY($A656,2)&gt;5),Inputs!$G$25,IF(AND($B656&gt;6,$B656&lt;23),Inputs!$E$25,Inputs!$G$25))</f>
        <v>1.7793149429223745</v>
      </c>
      <c r="I656" s="243">
        <f>Inputs!$B$27</f>
        <v>5.3100000000000001E-2</v>
      </c>
      <c r="J656" s="243">
        <f>Inputs!$B$29</f>
        <v>6.6799999999999998E-2</v>
      </c>
      <c r="K656" s="243">
        <f>Inputs!$B$31</f>
        <v>4.5600000000000002E-2</v>
      </c>
      <c r="L656" s="243">
        <f t="array" ref="L656">IF(OR($A656=NERC,WEEKDAY($A656,2)&gt;5),Inputs!$G$33,IF(AND($B656&gt;6,$B656&lt;23),Inputs!$E$33,Inputs!$G$33))</f>
        <v>1.2294977168949772E-3</v>
      </c>
      <c r="M656" s="246">
        <f t="shared" si="70"/>
        <v>254.69796689497716</v>
      </c>
      <c r="N656" s="249">
        <f t="shared" si="71"/>
        <v>0</v>
      </c>
    </row>
    <row r="657" spans="1:14" x14ac:dyDescent="0.25">
      <c r="A657" s="19">
        <f t="shared" si="66"/>
        <v>41636</v>
      </c>
      <c r="B657" s="7">
        <f t="shared" si="72"/>
        <v>6</v>
      </c>
      <c r="C657" s="237">
        <f>'Energy Summary'!E657</f>
        <v>0</v>
      </c>
      <c r="D657" s="10">
        <f>250</f>
        <v>250</v>
      </c>
      <c r="E657" s="243">
        <f>MISORates!N657</f>
        <v>28.931960698458415</v>
      </c>
      <c r="F657" s="243">
        <f t="array" ref="F657">IF(OR(A657=NERC,WEEKDAY(A657,2)&gt;5),Inputs!$G$21,IF(AND(B657&gt;6,B657&lt;23),Inputs!$E$21,Inputs!$G$21))</f>
        <v>0.24318270547945203</v>
      </c>
      <c r="G657" s="243">
        <f t="array" ref="G657">IF(OR($A657=NERC,WEEKDAY($A657,2)&gt;5),Inputs!$G$23,IF(AND($B657&gt;6,$B657&lt;23),Inputs!$E$23,Inputs!$G$23))</f>
        <v>0.15975630136986302</v>
      </c>
      <c r="H657" s="243">
        <f t="array" ref="H657">IF(OR($A657=NERC,WEEKDAY($A657,2)&gt;5),Inputs!$G$25,IF(AND($B657&gt;6,$B657&lt;23),Inputs!$E$25,Inputs!$G$25))</f>
        <v>1.7793149429223745</v>
      </c>
      <c r="I657" s="243">
        <f>Inputs!$B$27</f>
        <v>5.3100000000000001E-2</v>
      </c>
      <c r="J657" s="243">
        <f>Inputs!$B$29</f>
        <v>6.6799999999999998E-2</v>
      </c>
      <c r="K657" s="243">
        <f>Inputs!$B$31</f>
        <v>4.5600000000000002E-2</v>
      </c>
      <c r="L657" s="243">
        <f t="array" ref="L657">IF(OR($A657=NERC,WEEKDAY($A657,2)&gt;5),Inputs!$G$33,IF(AND($B657&gt;6,$B657&lt;23),Inputs!$E$33,Inputs!$G$33))</f>
        <v>1.2294977168949772E-3</v>
      </c>
      <c r="M657" s="246">
        <f t="shared" si="70"/>
        <v>254.69796689497716</v>
      </c>
      <c r="N657" s="249">
        <f t="shared" si="71"/>
        <v>0</v>
      </c>
    </row>
    <row r="658" spans="1:14" x14ac:dyDescent="0.25">
      <c r="A658" s="19">
        <f t="shared" si="66"/>
        <v>41636</v>
      </c>
      <c r="B658" s="7">
        <f t="shared" si="72"/>
        <v>7</v>
      </c>
      <c r="C658" s="237">
        <f>'Energy Summary'!E658</f>
        <v>0</v>
      </c>
      <c r="D658" s="10">
        <f>250</f>
        <v>250</v>
      </c>
      <c r="E658" s="243">
        <f>MISORates!N658</f>
        <v>28.896372920112235</v>
      </c>
      <c r="F658" s="243">
        <f t="array" ref="F658">IF(OR(A658=NERC,WEEKDAY(A658,2)&gt;5),Inputs!$G$21,IF(AND(B658&gt;6,B658&lt;23),Inputs!$E$21,Inputs!$G$21))</f>
        <v>0.24318270547945203</v>
      </c>
      <c r="G658" s="243">
        <f t="array" ref="G658">IF(OR($A658=NERC,WEEKDAY($A658,2)&gt;5),Inputs!$G$23,IF(AND($B658&gt;6,$B658&lt;23),Inputs!$E$23,Inputs!$G$23))</f>
        <v>0.15975630136986302</v>
      </c>
      <c r="H658" s="243">
        <f t="array" ref="H658">IF(OR($A658=NERC,WEEKDAY($A658,2)&gt;5),Inputs!$G$25,IF(AND($B658&gt;6,$B658&lt;23),Inputs!$E$25,Inputs!$G$25))</f>
        <v>1.7793149429223745</v>
      </c>
      <c r="I658" s="243">
        <f>Inputs!$B$27</f>
        <v>5.3100000000000001E-2</v>
      </c>
      <c r="J658" s="243">
        <f>Inputs!$B$29</f>
        <v>6.6799999999999998E-2</v>
      </c>
      <c r="K658" s="243">
        <f>Inputs!$B$31</f>
        <v>4.5600000000000002E-2</v>
      </c>
      <c r="L658" s="243">
        <f t="array" ref="L658">IF(OR($A658=NERC,WEEKDAY($A658,2)&gt;5),Inputs!$G$33,IF(AND($B658&gt;6,$B658&lt;23),Inputs!$E$33,Inputs!$G$33))</f>
        <v>1.2294977168949772E-3</v>
      </c>
      <c r="M658" s="246">
        <f t="shared" si="70"/>
        <v>254.69796689497716</v>
      </c>
      <c r="N658" s="249">
        <f t="shared" si="71"/>
        <v>0</v>
      </c>
    </row>
    <row r="659" spans="1:14" x14ac:dyDescent="0.25">
      <c r="A659" s="19">
        <f t="shared" si="66"/>
        <v>41636</v>
      </c>
      <c r="B659" s="7">
        <f t="shared" si="72"/>
        <v>8</v>
      </c>
      <c r="C659" s="237">
        <f>'Energy Summary'!E659</f>
        <v>0</v>
      </c>
      <c r="D659" s="10">
        <f>250</f>
        <v>250</v>
      </c>
      <c r="E659" s="243">
        <f>MISORates!N659</f>
        <v>30.15911739837971</v>
      </c>
      <c r="F659" s="243">
        <f t="array" ref="F659">IF(OR(A659=NERC,WEEKDAY(A659,2)&gt;5),Inputs!$G$21,IF(AND(B659&gt;6,B659&lt;23),Inputs!$E$21,Inputs!$G$21))</f>
        <v>0.24318270547945203</v>
      </c>
      <c r="G659" s="243">
        <f t="array" ref="G659">IF(OR($A659=NERC,WEEKDAY($A659,2)&gt;5),Inputs!$G$23,IF(AND($B659&gt;6,$B659&lt;23),Inputs!$E$23,Inputs!$G$23))</f>
        <v>0.15975630136986302</v>
      </c>
      <c r="H659" s="243">
        <f t="array" ref="H659">IF(OR($A659=NERC,WEEKDAY($A659,2)&gt;5),Inputs!$G$25,IF(AND($B659&gt;6,$B659&lt;23),Inputs!$E$25,Inputs!$G$25))</f>
        <v>1.7793149429223745</v>
      </c>
      <c r="I659" s="243">
        <f>Inputs!$B$27</f>
        <v>5.3100000000000001E-2</v>
      </c>
      <c r="J659" s="243">
        <f>Inputs!$B$29</f>
        <v>6.6799999999999998E-2</v>
      </c>
      <c r="K659" s="243">
        <f>Inputs!$B$31</f>
        <v>4.5600000000000002E-2</v>
      </c>
      <c r="L659" s="243">
        <f t="array" ref="L659">IF(OR($A659=NERC,WEEKDAY($A659,2)&gt;5),Inputs!$G$33,IF(AND($B659&gt;6,$B659&lt;23),Inputs!$E$33,Inputs!$G$33))</f>
        <v>1.2294977168949772E-3</v>
      </c>
      <c r="M659" s="246">
        <f t="shared" si="70"/>
        <v>254.69796689497716</v>
      </c>
      <c r="N659" s="249">
        <f t="shared" si="71"/>
        <v>0</v>
      </c>
    </row>
    <row r="660" spans="1:14" x14ac:dyDescent="0.25">
      <c r="A660" s="19">
        <f t="shared" si="66"/>
        <v>41636</v>
      </c>
      <c r="B660" s="7">
        <f t="shared" si="72"/>
        <v>9</v>
      </c>
      <c r="C660" s="237">
        <f>'Energy Summary'!E660</f>
        <v>0</v>
      </c>
      <c r="D660" s="10">
        <f>250</f>
        <v>250</v>
      </c>
      <c r="E660" s="243">
        <f>MISORates!N660</f>
        <v>30.028252383806674</v>
      </c>
      <c r="F660" s="243">
        <f t="array" ref="F660">IF(OR(A660=NERC,WEEKDAY(A660,2)&gt;5),Inputs!$G$21,IF(AND(B660&gt;6,B660&lt;23),Inputs!$E$21,Inputs!$G$21))</f>
        <v>0.24318270547945203</v>
      </c>
      <c r="G660" s="243">
        <f t="array" ref="G660">IF(OR($A660=NERC,WEEKDAY($A660,2)&gt;5),Inputs!$G$23,IF(AND($B660&gt;6,$B660&lt;23),Inputs!$E$23,Inputs!$G$23))</f>
        <v>0.15975630136986302</v>
      </c>
      <c r="H660" s="243">
        <f t="array" ref="H660">IF(OR($A660=NERC,WEEKDAY($A660,2)&gt;5),Inputs!$G$25,IF(AND($B660&gt;6,$B660&lt;23),Inputs!$E$25,Inputs!$G$25))</f>
        <v>1.7793149429223745</v>
      </c>
      <c r="I660" s="243">
        <f>Inputs!$B$27</f>
        <v>5.3100000000000001E-2</v>
      </c>
      <c r="J660" s="243">
        <f>Inputs!$B$29</f>
        <v>6.6799999999999998E-2</v>
      </c>
      <c r="K660" s="243">
        <f>Inputs!$B$31</f>
        <v>4.5600000000000002E-2</v>
      </c>
      <c r="L660" s="243">
        <f t="array" ref="L660">IF(OR($A660=NERC,WEEKDAY($A660,2)&gt;5),Inputs!$G$33,IF(AND($B660&gt;6,$B660&lt;23),Inputs!$E$33,Inputs!$G$33))</f>
        <v>1.2294977168949772E-3</v>
      </c>
      <c r="M660" s="246">
        <f t="shared" si="70"/>
        <v>254.69796689497716</v>
      </c>
      <c r="N660" s="249">
        <f t="shared" si="71"/>
        <v>0</v>
      </c>
    </row>
    <row r="661" spans="1:14" x14ac:dyDescent="0.25">
      <c r="A661" s="19">
        <f t="shared" si="66"/>
        <v>41636</v>
      </c>
      <c r="B661" s="7">
        <f t="shared" si="72"/>
        <v>10</v>
      </c>
      <c r="C661" s="237">
        <f>'Energy Summary'!E661</f>
        <v>0</v>
      </c>
      <c r="D661" s="10">
        <f>250</f>
        <v>250</v>
      </c>
      <c r="E661" s="243">
        <f>MISORates!N661</f>
        <v>28.391555141007913</v>
      </c>
      <c r="F661" s="243">
        <f t="array" ref="F661">IF(OR(A661=NERC,WEEKDAY(A661,2)&gt;5),Inputs!$G$21,IF(AND(B661&gt;6,B661&lt;23),Inputs!$E$21,Inputs!$G$21))</f>
        <v>0.24318270547945203</v>
      </c>
      <c r="G661" s="243">
        <f t="array" ref="G661">IF(OR($A661=NERC,WEEKDAY($A661,2)&gt;5),Inputs!$G$23,IF(AND($B661&gt;6,$B661&lt;23),Inputs!$E$23,Inputs!$G$23))</f>
        <v>0.15975630136986302</v>
      </c>
      <c r="H661" s="243">
        <f t="array" ref="H661">IF(OR($A661=NERC,WEEKDAY($A661,2)&gt;5),Inputs!$G$25,IF(AND($B661&gt;6,$B661&lt;23),Inputs!$E$25,Inputs!$G$25))</f>
        <v>1.7793149429223745</v>
      </c>
      <c r="I661" s="243">
        <f>Inputs!$B$27</f>
        <v>5.3100000000000001E-2</v>
      </c>
      <c r="J661" s="243">
        <f>Inputs!$B$29</f>
        <v>6.6799999999999998E-2</v>
      </c>
      <c r="K661" s="243">
        <f>Inputs!$B$31</f>
        <v>4.5600000000000002E-2</v>
      </c>
      <c r="L661" s="243">
        <f t="array" ref="L661">IF(OR($A661=NERC,WEEKDAY($A661,2)&gt;5),Inputs!$G$33,IF(AND($B661&gt;6,$B661&lt;23),Inputs!$E$33,Inputs!$G$33))</f>
        <v>1.2294977168949772E-3</v>
      </c>
      <c r="M661" s="246">
        <f t="shared" si="70"/>
        <v>254.69796689497716</v>
      </c>
      <c r="N661" s="249">
        <f t="shared" si="71"/>
        <v>0</v>
      </c>
    </row>
    <row r="662" spans="1:14" x14ac:dyDescent="0.25">
      <c r="A662" s="19">
        <f t="shared" si="66"/>
        <v>41636</v>
      </c>
      <c r="B662" s="7">
        <f t="shared" si="72"/>
        <v>11</v>
      </c>
      <c r="C662" s="237">
        <f>'Energy Summary'!E662</f>
        <v>0</v>
      </c>
      <c r="D662" s="10">
        <f>250</f>
        <v>250</v>
      </c>
      <c r="E662" s="243">
        <f>MISORates!N662</f>
        <v>28.559899941491629</v>
      </c>
      <c r="F662" s="243">
        <f t="array" ref="F662">IF(OR(A662=NERC,WEEKDAY(A662,2)&gt;5),Inputs!$G$21,IF(AND(B662&gt;6,B662&lt;23),Inputs!$E$21,Inputs!$G$21))</f>
        <v>0.24318270547945203</v>
      </c>
      <c r="G662" s="243">
        <f t="array" ref="G662">IF(OR($A662=NERC,WEEKDAY($A662,2)&gt;5),Inputs!$G$23,IF(AND($B662&gt;6,$B662&lt;23),Inputs!$E$23,Inputs!$G$23))</f>
        <v>0.15975630136986302</v>
      </c>
      <c r="H662" s="243">
        <f t="array" ref="H662">IF(OR($A662=NERC,WEEKDAY($A662,2)&gt;5),Inputs!$G$25,IF(AND($B662&gt;6,$B662&lt;23),Inputs!$E$25,Inputs!$G$25))</f>
        <v>1.7793149429223745</v>
      </c>
      <c r="I662" s="243">
        <f>Inputs!$B$27</f>
        <v>5.3100000000000001E-2</v>
      </c>
      <c r="J662" s="243">
        <f>Inputs!$B$29</f>
        <v>6.6799999999999998E-2</v>
      </c>
      <c r="K662" s="243">
        <f>Inputs!$B$31</f>
        <v>4.5600000000000002E-2</v>
      </c>
      <c r="L662" s="243">
        <f t="array" ref="L662">IF(OR($A662=NERC,WEEKDAY($A662,2)&gt;5),Inputs!$G$33,IF(AND($B662&gt;6,$B662&lt;23),Inputs!$E$33,Inputs!$G$33))</f>
        <v>1.2294977168949772E-3</v>
      </c>
      <c r="M662" s="246">
        <f t="shared" si="70"/>
        <v>254.69796689497716</v>
      </c>
      <c r="N662" s="249">
        <f t="shared" si="71"/>
        <v>0</v>
      </c>
    </row>
    <row r="663" spans="1:14" x14ac:dyDescent="0.25">
      <c r="A663" s="19">
        <f t="shared" si="66"/>
        <v>41636</v>
      </c>
      <c r="B663" s="7">
        <f t="shared" si="72"/>
        <v>12</v>
      </c>
      <c r="C663" s="237">
        <f>'Energy Summary'!E663</f>
        <v>0</v>
      </c>
      <c r="D663" s="10">
        <f>250</f>
        <v>250</v>
      </c>
      <c r="E663" s="243">
        <f>MISORates!N663</f>
        <v>28.169514214564863</v>
      </c>
      <c r="F663" s="243">
        <f t="array" ref="F663">IF(OR(A663=NERC,WEEKDAY(A663,2)&gt;5),Inputs!$G$21,IF(AND(B663&gt;6,B663&lt;23),Inputs!$E$21,Inputs!$G$21))</f>
        <v>0.24318270547945203</v>
      </c>
      <c r="G663" s="243">
        <f t="array" ref="G663">IF(OR($A663=NERC,WEEKDAY($A663,2)&gt;5),Inputs!$G$23,IF(AND($B663&gt;6,$B663&lt;23),Inputs!$E$23,Inputs!$G$23))</f>
        <v>0.15975630136986302</v>
      </c>
      <c r="H663" s="243">
        <f t="array" ref="H663">IF(OR($A663=NERC,WEEKDAY($A663,2)&gt;5),Inputs!$G$25,IF(AND($B663&gt;6,$B663&lt;23),Inputs!$E$25,Inputs!$G$25))</f>
        <v>1.7793149429223745</v>
      </c>
      <c r="I663" s="243">
        <f>Inputs!$B$27</f>
        <v>5.3100000000000001E-2</v>
      </c>
      <c r="J663" s="243">
        <f>Inputs!$B$29</f>
        <v>6.6799999999999998E-2</v>
      </c>
      <c r="K663" s="243">
        <f>Inputs!$B$31</f>
        <v>4.5600000000000002E-2</v>
      </c>
      <c r="L663" s="243">
        <f t="array" ref="L663">IF(OR($A663=NERC,WEEKDAY($A663,2)&gt;5),Inputs!$G$33,IF(AND($B663&gt;6,$B663&lt;23),Inputs!$E$33,Inputs!$G$33))</f>
        <v>1.2294977168949772E-3</v>
      </c>
      <c r="M663" s="246">
        <f t="shared" si="70"/>
        <v>254.69796689497716</v>
      </c>
      <c r="N663" s="249">
        <f t="shared" si="71"/>
        <v>0</v>
      </c>
    </row>
    <row r="664" spans="1:14" x14ac:dyDescent="0.25">
      <c r="A664" s="19">
        <f t="shared" si="66"/>
        <v>41636</v>
      </c>
      <c r="B664" s="7">
        <f t="shared" si="72"/>
        <v>13</v>
      </c>
      <c r="C664" s="237">
        <f>'Energy Summary'!E664</f>
        <v>0</v>
      </c>
      <c r="D664" s="10">
        <f>250</f>
        <v>250</v>
      </c>
      <c r="E664" s="243">
        <f>MISORates!N664</f>
        <v>27.094558149798562</v>
      </c>
      <c r="F664" s="243">
        <f t="array" ref="F664">IF(OR(A664=NERC,WEEKDAY(A664,2)&gt;5),Inputs!$G$21,IF(AND(B664&gt;6,B664&lt;23),Inputs!$E$21,Inputs!$G$21))</f>
        <v>0.24318270547945203</v>
      </c>
      <c r="G664" s="243">
        <f t="array" ref="G664">IF(OR($A664=NERC,WEEKDAY($A664,2)&gt;5),Inputs!$G$23,IF(AND($B664&gt;6,$B664&lt;23),Inputs!$E$23,Inputs!$G$23))</f>
        <v>0.15975630136986302</v>
      </c>
      <c r="H664" s="243">
        <f t="array" ref="H664">IF(OR($A664=NERC,WEEKDAY($A664,2)&gt;5),Inputs!$G$25,IF(AND($B664&gt;6,$B664&lt;23),Inputs!$E$25,Inputs!$G$25))</f>
        <v>1.7793149429223745</v>
      </c>
      <c r="I664" s="243">
        <f>Inputs!$B$27</f>
        <v>5.3100000000000001E-2</v>
      </c>
      <c r="J664" s="243">
        <f>Inputs!$B$29</f>
        <v>6.6799999999999998E-2</v>
      </c>
      <c r="K664" s="243">
        <f>Inputs!$B$31</f>
        <v>4.5600000000000002E-2</v>
      </c>
      <c r="L664" s="243">
        <f t="array" ref="L664">IF(OR($A664=NERC,WEEKDAY($A664,2)&gt;5),Inputs!$G$33,IF(AND($B664&gt;6,$B664&lt;23),Inputs!$E$33,Inputs!$G$33))</f>
        <v>1.2294977168949772E-3</v>
      </c>
      <c r="M664" s="246">
        <f t="shared" si="70"/>
        <v>254.69796689497716</v>
      </c>
      <c r="N664" s="249">
        <f t="shared" si="71"/>
        <v>0</v>
      </c>
    </row>
    <row r="665" spans="1:14" x14ac:dyDescent="0.25">
      <c r="A665" s="19">
        <f t="shared" si="66"/>
        <v>41636</v>
      </c>
      <c r="B665" s="7">
        <f t="shared" si="72"/>
        <v>14</v>
      </c>
      <c r="C665" s="237">
        <f>'Energy Summary'!E665</f>
        <v>0</v>
      </c>
      <c r="D665" s="10">
        <f>250</f>
        <v>250</v>
      </c>
      <c r="E665" s="243">
        <f>MISORates!N665</f>
        <v>27.434146594311116</v>
      </c>
      <c r="F665" s="243">
        <f t="array" ref="F665">IF(OR(A665=NERC,WEEKDAY(A665,2)&gt;5),Inputs!$G$21,IF(AND(B665&gt;6,B665&lt;23),Inputs!$E$21,Inputs!$G$21))</f>
        <v>0.24318270547945203</v>
      </c>
      <c r="G665" s="243">
        <f t="array" ref="G665">IF(OR($A665=NERC,WEEKDAY($A665,2)&gt;5),Inputs!$G$23,IF(AND($B665&gt;6,$B665&lt;23),Inputs!$E$23,Inputs!$G$23))</f>
        <v>0.15975630136986302</v>
      </c>
      <c r="H665" s="243">
        <f t="array" ref="H665">IF(OR($A665=NERC,WEEKDAY($A665,2)&gt;5),Inputs!$G$25,IF(AND($B665&gt;6,$B665&lt;23),Inputs!$E$25,Inputs!$G$25))</f>
        <v>1.7793149429223745</v>
      </c>
      <c r="I665" s="243">
        <f>Inputs!$B$27</f>
        <v>5.3100000000000001E-2</v>
      </c>
      <c r="J665" s="243">
        <f>Inputs!$B$29</f>
        <v>6.6799999999999998E-2</v>
      </c>
      <c r="K665" s="243">
        <f>Inputs!$B$31</f>
        <v>4.5600000000000002E-2</v>
      </c>
      <c r="L665" s="243">
        <f t="array" ref="L665">IF(OR($A665=NERC,WEEKDAY($A665,2)&gt;5),Inputs!$G$33,IF(AND($B665&gt;6,$B665&lt;23),Inputs!$E$33,Inputs!$G$33))</f>
        <v>1.2294977168949772E-3</v>
      </c>
      <c r="M665" s="246">
        <f t="shared" si="70"/>
        <v>254.69796689497716</v>
      </c>
      <c r="N665" s="249">
        <f t="shared" si="71"/>
        <v>0</v>
      </c>
    </row>
    <row r="666" spans="1:14" x14ac:dyDescent="0.25">
      <c r="A666" s="19">
        <f t="shared" si="66"/>
        <v>41636</v>
      </c>
      <c r="B666" s="7">
        <f t="shared" si="72"/>
        <v>15</v>
      </c>
      <c r="C666" s="237">
        <f>'Energy Summary'!E666</f>
        <v>0</v>
      </c>
      <c r="D666" s="10">
        <f>250</f>
        <v>250</v>
      </c>
      <c r="E666" s="243">
        <f>MISORates!N666</f>
        <v>28.391700810879975</v>
      </c>
      <c r="F666" s="243">
        <f t="array" ref="F666">IF(OR(A666=NERC,WEEKDAY(A666,2)&gt;5),Inputs!$G$21,IF(AND(B666&gt;6,B666&lt;23),Inputs!$E$21,Inputs!$G$21))</f>
        <v>0.24318270547945203</v>
      </c>
      <c r="G666" s="243">
        <f t="array" ref="G666">IF(OR($A666=NERC,WEEKDAY($A666,2)&gt;5),Inputs!$G$23,IF(AND($B666&gt;6,$B666&lt;23),Inputs!$E$23,Inputs!$G$23))</f>
        <v>0.15975630136986302</v>
      </c>
      <c r="H666" s="243">
        <f t="array" ref="H666">IF(OR($A666=NERC,WEEKDAY($A666,2)&gt;5),Inputs!$G$25,IF(AND($B666&gt;6,$B666&lt;23),Inputs!$E$25,Inputs!$G$25))</f>
        <v>1.7793149429223745</v>
      </c>
      <c r="I666" s="243">
        <f>Inputs!$B$27</f>
        <v>5.3100000000000001E-2</v>
      </c>
      <c r="J666" s="243">
        <f>Inputs!$B$29</f>
        <v>6.6799999999999998E-2</v>
      </c>
      <c r="K666" s="243">
        <f>Inputs!$B$31</f>
        <v>4.5600000000000002E-2</v>
      </c>
      <c r="L666" s="243">
        <f t="array" ref="L666">IF(OR($A666=NERC,WEEKDAY($A666,2)&gt;5),Inputs!$G$33,IF(AND($B666&gt;6,$B666&lt;23),Inputs!$E$33,Inputs!$G$33))</f>
        <v>1.2294977168949772E-3</v>
      </c>
      <c r="M666" s="246">
        <f t="shared" si="70"/>
        <v>254.69796689497716</v>
      </c>
      <c r="N666" s="249">
        <f t="shared" si="71"/>
        <v>0</v>
      </c>
    </row>
    <row r="667" spans="1:14" x14ac:dyDescent="0.25">
      <c r="A667" s="19">
        <f t="shared" si="66"/>
        <v>41636</v>
      </c>
      <c r="B667" s="7">
        <f t="shared" si="72"/>
        <v>16</v>
      </c>
      <c r="C667" s="237">
        <f>'Energy Summary'!E667</f>
        <v>0</v>
      </c>
      <c r="D667" s="10">
        <f>250</f>
        <v>250</v>
      </c>
      <c r="E667" s="243">
        <f>MISORates!N667</f>
        <v>24.098743285256514</v>
      </c>
      <c r="F667" s="243">
        <f t="array" ref="F667">IF(OR(A667=NERC,WEEKDAY(A667,2)&gt;5),Inputs!$G$21,IF(AND(B667&gt;6,B667&lt;23),Inputs!$E$21,Inputs!$G$21))</f>
        <v>0.24318270547945203</v>
      </c>
      <c r="G667" s="243">
        <f t="array" ref="G667">IF(OR($A667=NERC,WEEKDAY($A667,2)&gt;5),Inputs!$G$23,IF(AND($B667&gt;6,$B667&lt;23),Inputs!$E$23,Inputs!$G$23))</f>
        <v>0.15975630136986302</v>
      </c>
      <c r="H667" s="243">
        <f t="array" ref="H667">IF(OR($A667=NERC,WEEKDAY($A667,2)&gt;5),Inputs!$G$25,IF(AND($B667&gt;6,$B667&lt;23),Inputs!$E$25,Inputs!$G$25))</f>
        <v>1.7793149429223745</v>
      </c>
      <c r="I667" s="243">
        <f>Inputs!$B$27</f>
        <v>5.3100000000000001E-2</v>
      </c>
      <c r="J667" s="243">
        <f>Inputs!$B$29</f>
        <v>6.6799999999999998E-2</v>
      </c>
      <c r="K667" s="243">
        <f>Inputs!$B$31</f>
        <v>4.5600000000000002E-2</v>
      </c>
      <c r="L667" s="243">
        <f t="array" ref="L667">IF(OR($A667=NERC,WEEKDAY($A667,2)&gt;5),Inputs!$G$33,IF(AND($B667&gt;6,$B667&lt;23),Inputs!$E$33,Inputs!$G$33))</f>
        <v>1.2294977168949772E-3</v>
      </c>
      <c r="M667" s="246">
        <f t="shared" si="70"/>
        <v>254.69796689497716</v>
      </c>
      <c r="N667" s="249">
        <f t="shared" si="71"/>
        <v>0</v>
      </c>
    </row>
    <row r="668" spans="1:14" x14ac:dyDescent="0.25">
      <c r="A668" s="19">
        <f t="shared" si="66"/>
        <v>41636</v>
      </c>
      <c r="B668" s="7">
        <f t="shared" si="72"/>
        <v>17</v>
      </c>
      <c r="C668" s="237">
        <f>'Energy Summary'!E668</f>
        <v>0</v>
      </c>
      <c r="D668" s="10">
        <f>250</f>
        <v>250</v>
      </c>
      <c r="E668" s="243">
        <f>MISORates!N668</f>
        <v>31.13100982519617</v>
      </c>
      <c r="F668" s="243">
        <f t="array" ref="F668">IF(OR(A668=NERC,WEEKDAY(A668,2)&gt;5),Inputs!$G$21,IF(AND(B668&gt;6,B668&lt;23),Inputs!$E$21,Inputs!$G$21))</f>
        <v>0.24318270547945203</v>
      </c>
      <c r="G668" s="243">
        <f t="array" ref="G668">IF(OR($A668=NERC,WEEKDAY($A668,2)&gt;5),Inputs!$G$23,IF(AND($B668&gt;6,$B668&lt;23),Inputs!$E$23,Inputs!$G$23))</f>
        <v>0.15975630136986302</v>
      </c>
      <c r="H668" s="243">
        <f t="array" ref="H668">IF(OR($A668=NERC,WEEKDAY($A668,2)&gt;5),Inputs!$G$25,IF(AND($B668&gt;6,$B668&lt;23),Inputs!$E$25,Inputs!$G$25))</f>
        <v>1.7793149429223745</v>
      </c>
      <c r="I668" s="243">
        <f>Inputs!$B$27</f>
        <v>5.3100000000000001E-2</v>
      </c>
      <c r="J668" s="243">
        <f>Inputs!$B$29</f>
        <v>6.6799999999999998E-2</v>
      </c>
      <c r="K668" s="243">
        <f>Inputs!$B$31</f>
        <v>4.5600000000000002E-2</v>
      </c>
      <c r="L668" s="243">
        <f t="array" ref="L668">IF(OR($A668=NERC,WEEKDAY($A668,2)&gt;5),Inputs!$G$33,IF(AND($B668&gt;6,$B668&lt;23),Inputs!$E$33,Inputs!$G$33))</f>
        <v>1.2294977168949772E-3</v>
      </c>
      <c r="M668" s="246">
        <f t="shared" si="70"/>
        <v>254.69796689497716</v>
      </c>
      <c r="N668" s="249">
        <f t="shared" si="71"/>
        <v>0</v>
      </c>
    </row>
    <row r="669" spans="1:14" x14ac:dyDescent="0.25">
      <c r="A669" s="19">
        <f t="shared" ref="A669:A732" si="73">A645+1</f>
        <v>41636</v>
      </c>
      <c r="B669" s="7">
        <f t="shared" ref="B669:B684" si="74">B645</f>
        <v>18</v>
      </c>
      <c r="C669" s="237">
        <f>'Energy Summary'!E669</f>
        <v>0</v>
      </c>
      <c r="D669" s="10">
        <f>250</f>
        <v>250</v>
      </c>
      <c r="E669" s="243">
        <f>MISORates!N669</f>
        <v>51.246192220832263</v>
      </c>
      <c r="F669" s="243">
        <f t="array" ref="F669">IF(OR(A669=NERC,WEEKDAY(A669,2)&gt;5),Inputs!$G$21,IF(AND(B669&gt;6,B669&lt;23),Inputs!$E$21,Inputs!$G$21))</f>
        <v>0.24318270547945203</v>
      </c>
      <c r="G669" s="243">
        <f t="array" ref="G669">IF(OR($A669=NERC,WEEKDAY($A669,2)&gt;5),Inputs!$G$23,IF(AND($B669&gt;6,$B669&lt;23),Inputs!$E$23,Inputs!$G$23))</f>
        <v>0.15975630136986302</v>
      </c>
      <c r="H669" s="243">
        <f t="array" ref="H669">IF(OR($A669=NERC,WEEKDAY($A669,2)&gt;5),Inputs!$G$25,IF(AND($B669&gt;6,$B669&lt;23),Inputs!$E$25,Inputs!$G$25))</f>
        <v>1.7793149429223745</v>
      </c>
      <c r="I669" s="243">
        <f>Inputs!$B$27</f>
        <v>5.3100000000000001E-2</v>
      </c>
      <c r="J669" s="243">
        <f>Inputs!$B$29</f>
        <v>6.6799999999999998E-2</v>
      </c>
      <c r="K669" s="243">
        <f>Inputs!$B$31</f>
        <v>4.5600000000000002E-2</v>
      </c>
      <c r="L669" s="243">
        <f t="array" ref="L669">IF(OR($A669=NERC,WEEKDAY($A669,2)&gt;5),Inputs!$G$33,IF(AND($B669&gt;6,$B669&lt;23),Inputs!$E$33,Inputs!$G$33))</f>
        <v>1.2294977168949772E-3</v>
      </c>
      <c r="M669" s="246">
        <f t="shared" si="70"/>
        <v>254.69796689497716</v>
      </c>
      <c r="N669" s="249">
        <f t="shared" si="71"/>
        <v>0</v>
      </c>
    </row>
    <row r="670" spans="1:14" x14ac:dyDescent="0.25">
      <c r="A670" s="19">
        <f t="shared" si="73"/>
        <v>41636</v>
      </c>
      <c r="B670" s="7">
        <f t="shared" si="74"/>
        <v>19</v>
      </c>
      <c r="C670" s="237">
        <f>'Energy Summary'!E670</f>
        <v>0</v>
      </c>
      <c r="D670" s="10">
        <f>250</f>
        <v>250</v>
      </c>
      <c r="E670" s="243">
        <f>MISORates!N670</f>
        <v>33.110781113770997</v>
      </c>
      <c r="F670" s="243">
        <f t="array" ref="F670">IF(OR(A670=NERC,WEEKDAY(A670,2)&gt;5),Inputs!$G$21,IF(AND(B670&gt;6,B670&lt;23),Inputs!$E$21,Inputs!$G$21))</f>
        <v>0.24318270547945203</v>
      </c>
      <c r="G670" s="243">
        <f t="array" ref="G670">IF(OR($A670=NERC,WEEKDAY($A670,2)&gt;5),Inputs!$G$23,IF(AND($B670&gt;6,$B670&lt;23),Inputs!$E$23,Inputs!$G$23))</f>
        <v>0.15975630136986302</v>
      </c>
      <c r="H670" s="243">
        <f t="array" ref="H670">IF(OR($A670=NERC,WEEKDAY($A670,2)&gt;5),Inputs!$G$25,IF(AND($B670&gt;6,$B670&lt;23),Inputs!$E$25,Inputs!$G$25))</f>
        <v>1.7793149429223745</v>
      </c>
      <c r="I670" s="243">
        <f>Inputs!$B$27</f>
        <v>5.3100000000000001E-2</v>
      </c>
      <c r="J670" s="243">
        <f>Inputs!$B$29</f>
        <v>6.6799999999999998E-2</v>
      </c>
      <c r="K670" s="243">
        <f>Inputs!$B$31</f>
        <v>4.5600000000000002E-2</v>
      </c>
      <c r="L670" s="243">
        <f t="array" ref="L670">IF(OR($A670=NERC,WEEKDAY($A670,2)&gt;5),Inputs!$G$33,IF(AND($B670&gt;6,$B670&lt;23),Inputs!$E$33,Inputs!$G$33))</f>
        <v>1.2294977168949772E-3</v>
      </c>
      <c r="M670" s="246">
        <f t="shared" si="70"/>
        <v>254.69796689497716</v>
      </c>
      <c r="N670" s="249">
        <f t="shared" si="71"/>
        <v>0</v>
      </c>
    </row>
    <row r="671" spans="1:14" x14ac:dyDescent="0.25">
      <c r="A671" s="19">
        <f t="shared" si="73"/>
        <v>41636</v>
      </c>
      <c r="B671" s="7">
        <f t="shared" si="74"/>
        <v>20</v>
      </c>
      <c r="C671" s="237">
        <f>'Energy Summary'!E671</f>
        <v>0</v>
      </c>
      <c r="D671" s="10">
        <f>250</f>
        <v>250</v>
      </c>
      <c r="E671" s="243">
        <f>MISORates!N671</f>
        <v>40.593325217606669</v>
      </c>
      <c r="F671" s="243">
        <f t="array" ref="F671">IF(OR(A671=NERC,WEEKDAY(A671,2)&gt;5),Inputs!$G$21,IF(AND(B671&gt;6,B671&lt;23),Inputs!$E$21,Inputs!$G$21))</f>
        <v>0.24318270547945203</v>
      </c>
      <c r="G671" s="243">
        <f t="array" ref="G671">IF(OR($A671=NERC,WEEKDAY($A671,2)&gt;5),Inputs!$G$23,IF(AND($B671&gt;6,$B671&lt;23),Inputs!$E$23,Inputs!$G$23))</f>
        <v>0.15975630136986302</v>
      </c>
      <c r="H671" s="243">
        <f t="array" ref="H671">IF(OR($A671=NERC,WEEKDAY($A671,2)&gt;5),Inputs!$G$25,IF(AND($B671&gt;6,$B671&lt;23),Inputs!$E$25,Inputs!$G$25))</f>
        <v>1.7793149429223745</v>
      </c>
      <c r="I671" s="243">
        <f>Inputs!$B$27</f>
        <v>5.3100000000000001E-2</v>
      </c>
      <c r="J671" s="243">
        <f>Inputs!$B$29</f>
        <v>6.6799999999999998E-2</v>
      </c>
      <c r="K671" s="243">
        <f>Inputs!$B$31</f>
        <v>4.5600000000000002E-2</v>
      </c>
      <c r="L671" s="243">
        <f t="array" ref="L671">IF(OR($A671=NERC,WEEKDAY($A671,2)&gt;5),Inputs!$G$33,IF(AND($B671&gt;6,$B671&lt;23),Inputs!$E$33,Inputs!$G$33))</f>
        <v>1.2294977168949772E-3</v>
      </c>
      <c r="M671" s="246">
        <f t="shared" si="70"/>
        <v>254.69796689497716</v>
      </c>
      <c r="N671" s="249">
        <f t="shared" si="71"/>
        <v>0</v>
      </c>
    </row>
    <row r="672" spans="1:14" x14ac:dyDescent="0.25">
      <c r="A672" s="19">
        <f t="shared" si="73"/>
        <v>41636</v>
      </c>
      <c r="B672" s="7">
        <f t="shared" si="74"/>
        <v>21</v>
      </c>
      <c r="C672" s="237">
        <f>'Energy Summary'!E672</f>
        <v>0</v>
      </c>
      <c r="D672" s="10">
        <f>250</f>
        <v>250</v>
      </c>
      <c r="E672" s="243">
        <f>MISORates!N672</f>
        <v>30.150789838626913</v>
      </c>
      <c r="F672" s="243">
        <f t="array" ref="F672">IF(OR(A672=NERC,WEEKDAY(A672,2)&gt;5),Inputs!$G$21,IF(AND(B672&gt;6,B672&lt;23),Inputs!$E$21,Inputs!$G$21))</f>
        <v>0.24318270547945203</v>
      </c>
      <c r="G672" s="243">
        <f t="array" ref="G672">IF(OR($A672=NERC,WEEKDAY($A672,2)&gt;5),Inputs!$G$23,IF(AND($B672&gt;6,$B672&lt;23),Inputs!$E$23,Inputs!$G$23))</f>
        <v>0.15975630136986302</v>
      </c>
      <c r="H672" s="243">
        <f t="array" ref="H672">IF(OR($A672=NERC,WEEKDAY($A672,2)&gt;5),Inputs!$G$25,IF(AND($B672&gt;6,$B672&lt;23),Inputs!$E$25,Inputs!$G$25))</f>
        <v>1.7793149429223745</v>
      </c>
      <c r="I672" s="243">
        <f>Inputs!$B$27</f>
        <v>5.3100000000000001E-2</v>
      </c>
      <c r="J672" s="243">
        <f>Inputs!$B$29</f>
        <v>6.6799999999999998E-2</v>
      </c>
      <c r="K672" s="243">
        <f>Inputs!$B$31</f>
        <v>4.5600000000000002E-2</v>
      </c>
      <c r="L672" s="243">
        <f t="array" ref="L672">IF(OR($A672=NERC,WEEKDAY($A672,2)&gt;5),Inputs!$G$33,IF(AND($B672&gt;6,$B672&lt;23),Inputs!$E$33,Inputs!$G$33))</f>
        <v>1.2294977168949772E-3</v>
      </c>
      <c r="M672" s="246">
        <f t="shared" si="70"/>
        <v>254.69796689497716</v>
      </c>
      <c r="N672" s="249">
        <f t="shared" si="71"/>
        <v>0</v>
      </c>
    </row>
    <row r="673" spans="1:14" x14ac:dyDescent="0.25">
      <c r="A673" s="19">
        <f t="shared" si="73"/>
        <v>41636</v>
      </c>
      <c r="B673" s="7">
        <f t="shared" si="74"/>
        <v>22</v>
      </c>
      <c r="C673" s="237">
        <f>'Energy Summary'!E673</f>
        <v>0</v>
      </c>
      <c r="D673" s="10">
        <f>250</f>
        <v>250</v>
      </c>
      <c r="E673" s="243">
        <f>MISORates!N673</f>
        <v>27.608800535568275</v>
      </c>
      <c r="F673" s="243">
        <f t="array" ref="F673">IF(OR(A673=NERC,WEEKDAY(A673,2)&gt;5),Inputs!$G$21,IF(AND(B673&gt;6,B673&lt;23),Inputs!$E$21,Inputs!$G$21))</f>
        <v>0.24318270547945203</v>
      </c>
      <c r="G673" s="243">
        <f t="array" ref="G673">IF(OR($A673=NERC,WEEKDAY($A673,2)&gt;5),Inputs!$G$23,IF(AND($B673&gt;6,$B673&lt;23),Inputs!$E$23,Inputs!$G$23))</f>
        <v>0.15975630136986302</v>
      </c>
      <c r="H673" s="243">
        <f t="array" ref="H673">IF(OR($A673=NERC,WEEKDAY($A673,2)&gt;5),Inputs!$G$25,IF(AND($B673&gt;6,$B673&lt;23),Inputs!$E$25,Inputs!$G$25))</f>
        <v>1.7793149429223745</v>
      </c>
      <c r="I673" s="243">
        <f>Inputs!$B$27</f>
        <v>5.3100000000000001E-2</v>
      </c>
      <c r="J673" s="243">
        <f>Inputs!$B$29</f>
        <v>6.6799999999999998E-2</v>
      </c>
      <c r="K673" s="243">
        <f>Inputs!$B$31</f>
        <v>4.5600000000000002E-2</v>
      </c>
      <c r="L673" s="243">
        <f t="array" ref="L673">IF(OR($A673=NERC,WEEKDAY($A673,2)&gt;5),Inputs!$G$33,IF(AND($B673&gt;6,$B673&lt;23),Inputs!$E$33,Inputs!$G$33))</f>
        <v>1.2294977168949772E-3</v>
      </c>
      <c r="M673" s="246">
        <f t="shared" si="70"/>
        <v>254.69796689497716</v>
      </c>
      <c r="N673" s="249">
        <f t="shared" si="71"/>
        <v>0</v>
      </c>
    </row>
    <row r="674" spans="1:14" x14ac:dyDescent="0.25">
      <c r="A674" s="19">
        <f t="shared" si="73"/>
        <v>41636</v>
      </c>
      <c r="B674" s="7">
        <f t="shared" si="74"/>
        <v>23</v>
      </c>
      <c r="C674" s="237">
        <f>'Energy Summary'!E674</f>
        <v>0</v>
      </c>
      <c r="D674" s="10">
        <f>250</f>
        <v>250</v>
      </c>
      <c r="E674" s="243">
        <f>MISORates!N674</f>
        <v>23.826352273551002</v>
      </c>
      <c r="F674" s="243">
        <f t="array" ref="F674">IF(OR(A674=NERC,WEEKDAY(A674,2)&gt;5),Inputs!$G$21,IF(AND(B674&gt;6,B674&lt;23),Inputs!$E$21,Inputs!$G$21))</f>
        <v>0.24318270547945203</v>
      </c>
      <c r="G674" s="243">
        <f t="array" ref="G674">IF(OR($A674=NERC,WEEKDAY($A674,2)&gt;5),Inputs!$G$23,IF(AND($B674&gt;6,$B674&lt;23),Inputs!$E$23,Inputs!$G$23))</f>
        <v>0.15975630136986302</v>
      </c>
      <c r="H674" s="243">
        <f t="array" ref="H674">IF(OR($A674=NERC,WEEKDAY($A674,2)&gt;5),Inputs!$G$25,IF(AND($B674&gt;6,$B674&lt;23),Inputs!$E$25,Inputs!$G$25))</f>
        <v>1.7793149429223745</v>
      </c>
      <c r="I674" s="243">
        <f>Inputs!$B$27</f>
        <v>5.3100000000000001E-2</v>
      </c>
      <c r="J674" s="243">
        <f>Inputs!$B$29</f>
        <v>6.6799999999999998E-2</v>
      </c>
      <c r="K674" s="243">
        <f>Inputs!$B$31</f>
        <v>4.5600000000000002E-2</v>
      </c>
      <c r="L674" s="243">
        <f t="array" ref="L674">IF(OR($A674=NERC,WEEKDAY($A674,2)&gt;5),Inputs!$G$33,IF(AND($B674&gt;6,$B674&lt;23),Inputs!$E$33,Inputs!$G$33))</f>
        <v>1.2294977168949772E-3</v>
      </c>
      <c r="M674" s="246">
        <f t="shared" si="70"/>
        <v>254.69796689497716</v>
      </c>
      <c r="N674" s="249">
        <f t="shared" si="71"/>
        <v>0</v>
      </c>
    </row>
    <row r="675" spans="1:14" x14ac:dyDescent="0.25">
      <c r="A675" s="238">
        <f t="shared" si="73"/>
        <v>41636</v>
      </c>
      <c r="B675" s="239">
        <f t="shared" si="74"/>
        <v>24</v>
      </c>
      <c r="C675" s="237">
        <f>'Energy Summary'!E675</f>
        <v>0</v>
      </c>
      <c r="D675" s="10">
        <f>250</f>
        <v>250</v>
      </c>
      <c r="E675" s="243">
        <f>MISORates!N675</f>
        <v>26.481141811407714</v>
      </c>
      <c r="F675" s="243">
        <f t="array" ref="F675">IF(OR(A675=NERC,WEEKDAY(A675,2)&gt;5),Inputs!$G$21,IF(AND(B675&gt;6,B675&lt;23),Inputs!$E$21,Inputs!$G$21))</f>
        <v>0.24318270547945203</v>
      </c>
      <c r="G675" s="243">
        <f t="array" ref="G675">IF(OR($A675=NERC,WEEKDAY($A675,2)&gt;5),Inputs!$G$23,IF(AND($B675&gt;6,$B675&lt;23),Inputs!$E$23,Inputs!$G$23))</f>
        <v>0.15975630136986302</v>
      </c>
      <c r="H675" s="243">
        <f t="array" ref="H675">IF(OR($A675=NERC,WEEKDAY($A675,2)&gt;5),Inputs!$G$25,IF(AND($B675&gt;6,$B675&lt;23),Inputs!$E$25,Inputs!$G$25))</f>
        <v>1.7793149429223745</v>
      </c>
      <c r="I675" s="243">
        <f>Inputs!$B$27</f>
        <v>5.3100000000000001E-2</v>
      </c>
      <c r="J675" s="243">
        <f>Inputs!$B$29</f>
        <v>6.6799999999999998E-2</v>
      </c>
      <c r="K675" s="243">
        <f>Inputs!$B$31</f>
        <v>4.5600000000000002E-2</v>
      </c>
      <c r="L675" s="243">
        <f t="array" ref="L675">IF(OR($A675=NERC,WEEKDAY($A675,2)&gt;5),Inputs!$G$33,IF(AND($B675&gt;6,$B675&lt;23),Inputs!$E$33,Inputs!$G$33))</f>
        <v>1.2294977168949772E-3</v>
      </c>
      <c r="M675" s="246">
        <f t="shared" si="70"/>
        <v>254.69796689497716</v>
      </c>
      <c r="N675" s="250">
        <f t="shared" si="71"/>
        <v>0</v>
      </c>
    </row>
    <row r="676" spans="1:14" x14ac:dyDescent="0.25">
      <c r="A676" s="19">
        <f t="shared" si="73"/>
        <v>41637</v>
      </c>
      <c r="B676" s="7">
        <f t="shared" si="74"/>
        <v>1</v>
      </c>
      <c r="C676" s="237">
        <f>'Energy Summary'!E676</f>
        <v>0</v>
      </c>
      <c r="D676" s="10">
        <f>250</f>
        <v>250</v>
      </c>
      <c r="E676" s="243">
        <f>MISORates!N676</f>
        <v>26.931785421009597</v>
      </c>
      <c r="F676" s="243">
        <f t="array" ref="F676">IF(OR(A676=NERC,WEEKDAY(A676,2)&gt;5),Inputs!$G$21,IF(AND(B676&gt;6,B676&lt;23),Inputs!$E$21,Inputs!$G$21))</f>
        <v>0.24318270547945203</v>
      </c>
      <c r="G676" s="243">
        <f t="array" ref="G676">IF(OR($A676=NERC,WEEKDAY($A676,2)&gt;5),Inputs!$G$23,IF(AND($B676&gt;6,$B676&lt;23),Inputs!$E$23,Inputs!$G$23))</f>
        <v>0.15975630136986302</v>
      </c>
      <c r="H676" s="243">
        <f t="array" ref="H676">IF(OR($A676=NERC,WEEKDAY($A676,2)&gt;5),Inputs!$G$25,IF(AND($B676&gt;6,$B676&lt;23),Inputs!$E$25,Inputs!$G$25))</f>
        <v>1.7793149429223745</v>
      </c>
      <c r="I676" s="243">
        <f>Inputs!$B$27</f>
        <v>5.3100000000000001E-2</v>
      </c>
      <c r="J676" s="243">
        <f>Inputs!$B$29</f>
        <v>6.6799999999999998E-2</v>
      </c>
      <c r="K676" s="243">
        <f>Inputs!$B$31</f>
        <v>4.5600000000000002E-2</v>
      </c>
      <c r="L676" s="243">
        <f t="array" ref="L676">IF(OR($A676=NERC,WEEKDAY($A676,2)&gt;5),Inputs!$G$33,IF(AND($B676&gt;6,$B676&lt;23),Inputs!$E$33,Inputs!$G$33))</f>
        <v>1.2294977168949772E-3</v>
      </c>
      <c r="M676" s="246">
        <f t="shared" si="70"/>
        <v>254.69796689497716</v>
      </c>
      <c r="N676" s="249">
        <f t="shared" si="71"/>
        <v>0</v>
      </c>
    </row>
    <row r="677" spans="1:14" x14ac:dyDescent="0.25">
      <c r="A677" s="19">
        <f t="shared" si="73"/>
        <v>41637</v>
      </c>
      <c r="B677" s="7">
        <f t="shared" si="74"/>
        <v>2</v>
      </c>
      <c r="C677" s="237">
        <f>'Energy Summary'!E677</f>
        <v>0</v>
      </c>
      <c r="D677" s="10">
        <f>250</f>
        <v>250</v>
      </c>
      <c r="E677" s="243">
        <f>MISORates!N677</f>
        <v>24.687276963835153</v>
      </c>
      <c r="F677" s="243">
        <f t="array" ref="F677">IF(OR(A677=NERC,WEEKDAY(A677,2)&gt;5),Inputs!$G$21,IF(AND(B677&gt;6,B677&lt;23),Inputs!$E$21,Inputs!$G$21))</f>
        <v>0.24318270547945203</v>
      </c>
      <c r="G677" s="243">
        <f t="array" ref="G677">IF(OR($A677=NERC,WEEKDAY($A677,2)&gt;5),Inputs!$G$23,IF(AND($B677&gt;6,$B677&lt;23),Inputs!$E$23,Inputs!$G$23))</f>
        <v>0.15975630136986302</v>
      </c>
      <c r="H677" s="243">
        <f t="array" ref="H677">IF(OR($A677=NERC,WEEKDAY($A677,2)&gt;5),Inputs!$G$25,IF(AND($B677&gt;6,$B677&lt;23),Inputs!$E$25,Inputs!$G$25))</f>
        <v>1.7793149429223745</v>
      </c>
      <c r="I677" s="243">
        <f>Inputs!$B$27</f>
        <v>5.3100000000000001E-2</v>
      </c>
      <c r="J677" s="243">
        <f>Inputs!$B$29</f>
        <v>6.6799999999999998E-2</v>
      </c>
      <c r="K677" s="243">
        <f>Inputs!$B$31</f>
        <v>4.5600000000000002E-2</v>
      </c>
      <c r="L677" s="243">
        <f t="array" ref="L677">IF(OR($A677=NERC,WEEKDAY($A677,2)&gt;5),Inputs!$G$33,IF(AND($B677&gt;6,$B677&lt;23),Inputs!$E$33,Inputs!$G$33))</f>
        <v>1.2294977168949772E-3</v>
      </c>
      <c r="M677" s="246">
        <f t="shared" si="70"/>
        <v>254.69796689497716</v>
      </c>
      <c r="N677" s="249">
        <f t="shared" si="71"/>
        <v>0</v>
      </c>
    </row>
    <row r="678" spans="1:14" x14ac:dyDescent="0.25">
      <c r="A678" s="19">
        <f t="shared" si="73"/>
        <v>41637</v>
      </c>
      <c r="B678" s="7">
        <f t="shared" si="74"/>
        <v>3</v>
      </c>
      <c r="C678" s="237">
        <f>'Energy Summary'!E678</f>
        <v>0</v>
      </c>
      <c r="D678" s="10">
        <f>250</f>
        <v>250</v>
      </c>
      <c r="E678" s="243">
        <f>MISORates!N678</f>
        <v>24.780959104068042</v>
      </c>
      <c r="F678" s="243">
        <f t="array" ref="F678">IF(OR(A678=NERC,WEEKDAY(A678,2)&gt;5),Inputs!$G$21,IF(AND(B678&gt;6,B678&lt;23),Inputs!$E$21,Inputs!$G$21))</f>
        <v>0.24318270547945203</v>
      </c>
      <c r="G678" s="243">
        <f t="array" ref="G678">IF(OR($A678=NERC,WEEKDAY($A678,2)&gt;5),Inputs!$G$23,IF(AND($B678&gt;6,$B678&lt;23),Inputs!$E$23,Inputs!$G$23))</f>
        <v>0.15975630136986302</v>
      </c>
      <c r="H678" s="243">
        <f t="array" ref="H678">IF(OR($A678=NERC,WEEKDAY($A678,2)&gt;5),Inputs!$G$25,IF(AND($B678&gt;6,$B678&lt;23),Inputs!$E$25,Inputs!$G$25))</f>
        <v>1.7793149429223745</v>
      </c>
      <c r="I678" s="243">
        <f>Inputs!$B$27</f>
        <v>5.3100000000000001E-2</v>
      </c>
      <c r="J678" s="243">
        <f>Inputs!$B$29</f>
        <v>6.6799999999999998E-2</v>
      </c>
      <c r="K678" s="243">
        <f>Inputs!$B$31</f>
        <v>4.5600000000000002E-2</v>
      </c>
      <c r="L678" s="243">
        <f t="array" ref="L678">IF(OR($A678=NERC,WEEKDAY($A678,2)&gt;5),Inputs!$G$33,IF(AND($B678&gt;6,$B678&lt;23),Inputs!$E$33,Inputs!$G$33))</f>
        <v>1.2294977168949772E-3</v>
      </c>
      <c r="M678" s="246">
        <f t="shared" si="70"/>
        <v>254.69796689497716</v>
      </c>
      <c r="N678" s="249">
        <f t="shared" si="71"/>
        <v>0</v>
      </c>
    </row>
    <row r="679" spans="1:14" x14ac:dyDescent="0.25">
      <c r="A679" s="19">
        <f t="shared" si="73"/>
        <v>41637</v>
      </c>
      <c r="B679" s="7">
        <f t="shared" si="74"/>
        <v>4</v>
      </c>
      <c r="C679" s="237">
        <f>'Energy Summary'!E679</f>
        <v>0</v>
      </c>
      <c r="D679" s="10">
        <f>250</f>
        <v>250</v>
      </c>
      <c r="E679" s="243">
        <f>MISORates!N679</f>
        <v>25.376536639020948</v>
      </c>
      <c r="F679" s="243">
        <f t="array" ref="F679">IF(OR(A679=NERC,WEEKDAY(A679,2)&gt;5),Inputs!$G$21,IF(AND(B679&gt;6,B679&lt;23),Inputs!$E$21,Inputs!$G$21))</f>
        <v>0.24318270547945203</v>
      </c>
      <c r="G679" s="243">
        <f t="array" ref="G679">IF(OR($A679=NERC,WEEKDAY($A679,2)&gt;5),Inputs!$G$23,IF(AND($B679&gt;6,$B679&lt;23),Inputs!$E$23,Inputs!$G$23))</f>
        <v>0.15975630136986302</v>
      </c>
      <c r="H679" s="243">
        <f t="array" ref="H679">IF(OR($A679=NERC,WEEKDAY($A679,2)&gt;5),Inputs!$G$25,IF(AND($B679&gt;6,$B679&lt;23),Inputs!$E$25,Inputs!$G$25))</f>
        <v>1.7793149429223745</v>
      </c>
      <c r="I679" s="243">
        <f>Inputs!$B$27</f>
        <v>5.3100000000000001E-2</v>
      </c>
      <c r="J679" s="243">
        <f>Inputs!$B$29</f>
        <v>6.6799999999999998E-2</v>
      </c>
      <c r="K679" s="243">
        <f>Inputs!$B$31</f>
        <v>4.5600000000000002E-2</v>
      </c>
      <c r="L679" s="243">
        <f t="array" ref="L679">IF(OR($A679=NERC,WEEKDAY($A679,2)&gt;5),Inputs!$G$33,IF(AND($B679&gt;6,$B679&lt;23),Inputs!$E$33,Inputs!$G$33))</f>
        <v>1.2294977168949772E-3</v>
      </c>
      <c r="M679" s="246">
        <f t="shared" si="70"/>
        <v>254.69796689497716</v>
      </c>
      <c r="N679" s="249">
        <f t="shared" si="71"/>
        <v>0</v>
      </c>
    </row>
    <row r="680" spans="1:14" x14ac:dyDescent="0.25">
      <c r="A680" s="19">
        <f t="shared" si="73"/>
        <v>41637</v>
      </c>
      <c r="B680" s="7">
        <f t="shared" si="74"/>
        <v>5</v>
      </c>
      <c r="C680" s="237">
        <f>'Energy Summary'!E680</f>
        <v>0</v>
      </c>
      <c r="D680" s="10">
        <f>250</f>
        <v>250</v>
      </c>
      <c r="E680" s="243">
        <f>MISORates!N680</f>
        <v>21.911728002628301</v>
      </c>
      <c r="F680" s="243">
        <f t="array" ref="F680">IF(OR(A680=NERC,WEEKDAY(A680,2)&gt;5),Inputs!$G$21,IF(AND(B680&gt;6,B680&lt;23),Inputs!$E$21,Inputs!$G$21))</f>
        <v>0.24318270547945203</v>
      </c>
      <c r="G680" s="243">
        <f t="array" ref="G680">IF(OR($A680=NERC,WEEKDAY($A680,2)&gt;5),Inputs!$G$23,IF(AND($B680&gt;6,$B680&lt;23),Inputs!$E$23,Inputs!$G$23))</f>
        <v>0.15975630136986302</v>
      </c>
      <c r="H680" s="243">
        <f t="array" ref="H680">IF(OR($A680=NERC,WEEKDAY($A680,2)&gt;5),Inputs!$G$25,IF(AND($B680&gt;6,$B680&lt;23),Inputs!$E$25,Inputs!$G$25))</f>
        <v>1.7793149429223745</v>
      </c>
      <c r="I680" s="243">
        <f>Inputs!$B$27</f>
        <v>5.3100000000000001E-2</v>
      </c>
      <c r="J680" s="243">
        <f>Inputs!$B$29</f>
        <v>6.6799999999999998E-2</v>
      </c>
      <c r="K680" s="243">
        <f>Inputs!$B$31</f>
        <v>4.5600000000000002E-2</v>
      </c>
      <c r="L680" s="243">
        <f t="array" ref="L680">IF(OR($A680=NERC,WEEKDAY($A680,2)&gt;5),Inputs!$G$33,IF(AND($B680&gt;6,$B680&lt;23),Inputs!$E$33,Inputs!$G$33))</f>
        <v>1.2294977168949772E-3</v>
      </c>
      <c r="M680" s="246">
        <f t="shared" si="70"/>
        <v>254.69796689497716</v>
      </c>
      <c r="N680" s="249">
        <f t="shared" si="71"/>
        <v>0</v>
      </c>
    </row>
    <row r="681" spans="1:14" x14ac:dyDescent="0.25">
      <c r="A681" s="19">
        <f t="shared" si="73"/>
        <v>41637</v>
      </c>
      <c r="B681" s="7">
        <f t="shared" si="74"/>
        <v>6</v>
      </c>
      <c r="C681" s="237">
        <f>'Energy Summary'!E681</f>
        <v>0</v>
      </c>
      <c r="D681" s="10">
        <f>250</f>
        <v>250</v>
      </c>
      <c r="E681" s="243">
        <f>MISORates!N681</f>
        <v>22.492495727341336</v>
      </c>
      <c r="F681" s="243">
        <f t="array" ref="F681">IF(OR(A681=NERC,WEEKDAY(A681,2)&gt;5),Inputs!$G$21,IF(AND(B681&gt;6,B681&lt;23),Inputs!$E$21,Inputs!$G$21))</f>
        <v>0.24318270547945203</v>
      </c>
      <c r="G681" s="243">
        <f t="array" ref="G681">IF(OR($A681=NERC,WEEKDAY($A681,2)&gt;5),Inputs!$G$23,IF(AND($B681&gt;6,$B681&lt;23),Inputs!$E$23,Inputs!$G$23))</f>
        <v>0.15975630136986302</v>
      </c>
      <c r="H681" s="243">
        <f t="array" ref="H681">IF(OR($A681=NERC,WEEKDAY($A681,2)&gt;5),Inputs!$G$25,IF(AND($B681&gt;6,$B681&lt;23),Inputs!$E$25,Inputs!$G$25))</f>
        <v>1.7793149429223745</v>
      </c>
      <c r="I681" s="243">
        <f>Inputs!$B$27</f>
        <v>5.3100000000000001E-2</v>
      </c>
      <c r="J681" s="243">
        <f>Inputs!$B$29</f>
        <v>6.6799999999999998E-2</v>
      </c>
      <c r="K681" s="243">
        <f>Inputs!$B$31</f>
        <v>4.5600000000000002E-2</v>
      </c>
      <c r="L681" s="243">
        <f t="array" ref="L681">IF(OR($A681=NERC,WEEKDAY($A681,2)&gt;5),Inputs!$G$33,IF(AND($B681&gt;6,$B681&lt;23),Inputs!$E$33,Inputs!$G$33))</f>
        <v>1.2294977168949772E-3</v>
      </c>
      <c r="M681" s="246">
        <f t="shared" si="70"/>
        <v>254.69796689497716</v>
      </c>
      <c r="N681" s="249">
        <f t="shared" si="71"/>
        <v>0</v>
      </c>
    </row>
    <row r="682" spans="1:14" x14ac:dyDescent="0.25">
      <c r="A682" s="19">
        <f t="shared" si="73"/>
        <v>41637</v>
      </c>
      <c r="B682" s="7">
        <f t="shared" si="74"/>
        <v>7</v>
      </c>
      <c r="C682" s="237">
        <f>'Energy Summary'!E682</f>
        <v>0</v>
      </c>
      <c r="D682" s="10">
        <f>250</f>
        <v>250</v>
      </c>
      <c r="E682" s="243">
        <f>MISORates!N682</f>
        <v>23.558399549517279</v>
      </c>
      <c r="F682" s="243">
        <f t="array" ref="F682">IF(OR(A682=NERC,WEEKDAY(A682,2)&gt;5),Inputs!$G$21,IF(AND(B682&gt;6,B682&lt;23),Inputs!$E$21,Inputs!$G$21))</f>
        <v>0.24318270547945203</v>
      </c>
      <c r="G682" s="243">
        <f t="array" ref="G682">IF(OR($A682=NERC,WEEKDAY($A682,2)&gt;5),Inputs!$G$23,IF(AND($B682&gt;6,$B682&lt;23),Inputs!$E$23,Inputs!$G$23))</f>
        <v>0.15975630136986302</v>
      </c>
      <c r="H682" s="243">
        <f t="array" ref="H682">IF(OR($A682=NERC,WEEKDAY($A682,2)&gt;5),Inputs!$G$25,IF(AND($B682&gt;6,$B682&lt;23),Inputs!$E$25,Inputs!$G$25))</f>
        <v>1.7793149429223745</v>
      </c>
      <c r="I682" s="243">
        <f>Inputs!$B$27</f>
        <v>5.3100000000000001E-2</v>
      </c>
      <c r="J682" s="243">
        <f>Inputs!$B$29</f>
        <v>6.6799999999999998E-2</v>
      </c>
      <c r="K682" s="243">
        <f>Inputs!$B$31</f>
        <v>4.5600000000000002E-2</v>
      </c>
      <c r="L682" s="243">
        <f t="array" ref="L682">IF(OR($A682=NERC,WEEKDAY($A682,2)&gt;5),Inputs!$G$33,IF(AND($B682&gt;6,$B682&lt;23),Inputs!$E$33,Inputs!$G$33))</f>
        <v>1.2294977168949772E-3</v>
      </c>
      <c r="M682" s="246">
        <f t="shared" si="70"/>
        <v>254.69796689497716</v>
      </c>
      <c r="N682" s="249">
        <f t="shared" si="71"/>
        <v>0</v>
      </c>
    </row>
    <row r="683" spans="1:14" x14ac:dyDescent="0.25">
      <c r="A683" s="19">
        <f t="shared" si="73"/>
        <v>41637</v>
      </c>
      <c r="B683" s="7">
        <f t="shared" si="74"/>
        <v>8</v>
      </c>
      <c r="C683" s="237">
        <f>'Energy Summary'!E683</f>
        <v>0</v>
      </c>
      <c r="D683" s="10">
        <f>250</f>
        <v>250</v>
      </c>
      <c r="E683" s="243">
        <f>MISORates!N683</f>
        <v>26.034361289507572</v>
      </c>
      <c r="F683" s="243">
        <f t="array" ref="F683">IF(OR(A683=NERC,WEEKDAY(A683,2)&gt;5),Inputs!$G$21,IF(AND(B683&gt;6,B683&lt;23),Inputs!$E$21,Inputs!$G$21))</f>
        <v>0.24318270547945203</v>
      </c>
      <c r="G683" s="243">
        <f t="array" ref="G683">IF(OR($A683=NERC,WEEKDAY($A683,2)&gt;5),Inputs!$G$23,IF(AND($B683&gt;6,$B683&lt;23),Inputs!$E$23,Inputs!$G$23))</f>
        <v>0.15975630136986302</v>
      </c>
      <c r="H683" s="243">
        <f t="array" ref="H683">IF(OR($A683=NERC,WEEKDAY($A683,2)&gt;5),Inputs!$G$25,IF(AND($B683&gt;6,$B683&lt;23),Inputs!$E$25,Inputs!$G$25))</f>
        <v>1.7793149429223745</v>
      </c>
      <c r="I683" s="243">
        <f>Inputs!$B$27</f>
        <v>5.3100000000000001E-2</v>
      </c>
      <c r="J683" s="243">
        <f>Inputs!$B$29</f>
        <v>6.6799999999999998E-2</v>
      </c>
      <c r="K683" s="243">
        <f>Inputs!$B$31</f>
        <v>4.5600000000000002E-2</v>
      </c>
      <c r="L683" s="243">
        <f t="array" ref="L683">IF(OR($A683=NERC,WEEKDAY($A683,2)&gt;5),Inputs!$G$33,IF(AND($B683&gt;6,$B683&lt;23),Inputs!$E$33,Inputs!$G$33))</f>
        <v>1.2294977168949772E-3</v>
      </c>
      <c r="M683" s="246">
        <f t="shared" si="70"/>
        <v>254.69796689497716</v>
      </c>
      <c r="N683" s="249">
        <f t="shared" si="71"/>
        <v>0</v>
      </c>
    </row>
    <row r="684" spans="1:14" x14ac:dyDescent="0.25">
      <c r="A684" s="19">
        <f t="shared" si="73"/>
        <v>41637</v>
      </c>
      <c r="B684" s="7">
        <f t="shared" si="74"/>
        <v>9</v>
      </c>
      <c r="C684" s="237">
        <f>'Energy Summary'!E684</f>
        <v>0</v>
      </c>
      <c r="D684" s="10">
        <f>250</f>
        <v>250</v>
      </c>
      <c r="E684" s="243">
        <f>MISORates!N684</f>
        <v>27.145698217097053</v>
      </c>
      <c r="F684" s="243">
        <f t="array" ref="F684">IF(OR(A684=NERC,WEEKDAY(A684,2)&gt;5),Inputs!$G$21,IF(AND(B684&gt;6,B684&lt;23),Inputs!$E$21,Inputs!$G$21))</f>
        <v>0.24318270547945203</v>
      </c>
      <c r="G684" s="243">
        <f t="array" ref="G684">IF(OR($A684=NERC,WEEKDAY($A684,2)&gt;5),Inputs!$G$23,IF(AND($B684&gt;6,$B684&lt;23),Inputs!$E$23,Inputs!$G$23))</f>
        <v>0.15975630136986302</v>
      </c>
      <c r="H684" s="243">
        <f t="array" ref="H684">IF(OR($A684=NERC,WEEKDAY($A684,2)&gt;5),Inputs!$G$25,IF(AND($B684&gt;6,$B684&lt;23),Inputs!$E$25,Inputs!$G$25))</f>
        <v>1.7793149429223745</v>
      </c>
      <c r="I684" s="243">
        <f>Inputs!$B$27</f>
        <v>5.3100000000000001E-2</v>
      </c>
      <c r="J684" s="243">
        <f>Inputs!$B$29</f>
        <v>6.6799999999999998E-2</v>
      </c>
      <c r="K684" s="243">
        <f>Inputs!$B$31</f>
        <v>4.5600000000000002E-2</v>
      </c>
      <c r="L684" s="243">
        <f t="array" ref="L684">IF(OR($A684=NERC,WEEKDAY($A684,2)&gt;5),Inputs!$G$33,IF(AND($B684&gt;6,$B684&lt;23),Inputs!$E$33,Inputs!$G$33))</f>
        <v>1.2294977168949772E-3</v>
      </c>
      <c r="M684" s="246">
        <f t="shared" si="70"/>
        <v>254.69796689497716</v>
      </c>
      <c r="N684" s="249">
        <f t="shared" si="71"/>
        <v>0</v>
      </c>
    </row>
    <row r="685" spans="1:14" x14ac:dyDescent="0.25">
      <c r="A685" s="19">
        <f t="shared" si="73"/>
        <v>41637</v>
      </c>
      <c r="B685" s="7">
        <f t="shared" ref="B685:B700" si="75">B661</f>
        <v>10</v>
      </c>
      <c r="C685" s="237">
        <f>'Energy Summary'!E685</f>
        <v>0</v>
      </c>
      <c r="D685" s="10">
        <f>250</f>
        <v>250</v>
      </c>
      <c r="E685" s="243">
        <f>MISORates!N685</f>
        <v>37.347375826076004</v>
      </c>
      <c r="F685" s="243">
        <f t="array" ref="F685">IF(OR(A685=NERC,WEEKDAY(A685,2)&gt;5),Inputs!$G$21,IF(AND(B685&gt;6,B685&lt;23),Inputs!$E$21,Inputs!$G$21))</f>
        <v>0.24318270547945203</v>
      </c>
      <c r="G685" s="243">
        <f t="array" ref="G685">IF(OR($A685=NERC,WEEKDAY($A685,2)&gt;5),Inputs!$G$23,IF(AND($B685&gt;6,$B685&lt;23),Inputs!$E$23,Inputs!$G$23))</f>
        <v>0.15975630136986302</v>
      </c>
      <c r="H685" s="243">
        <f t="array" ref="H685">IF(OR($A685=NERC,WEEKDAY($A685,2)&gt;5),Inputs!$G$25,IF(AND($B685&gt;6,$B685&lt;23),Inputs!$E$25,Inputs!$G$25))</f>
        <v>1.7793149429223745</v>
      </c>
      <c r="I685" s="243">
        <f>Inputs!$B$27</f>
        <v>5.3100000000000001E-2</v>
      </c>
      <c r="J685" s="243">
        <f>Inputs!$B$29</f>
        <v>6.6799999999999998E-2</v>
      </c>
      <c r="K685" s="243">
        <f>Inputs!$B$31</f>
        <v>4.5600000000000002E-2</v>
      </c>
      <c r="L685" s="243">
        <f t="array" ref="L685">IF(OR($A685=NERC,WEEKDAY($A685,2)&gt;5),Inputs!$G$33,IF(AND($B685&gt;6,$B685&lt;23),Inputs!$E$33,Inputs!$G$33))</f>
        <v>1.2294977168949772E-3</v>
      </c>
      <c r="M685" s="246">
        <f t="shared" si="70"/>
        <v>254.69796689497716</v>
      </c>
      <c r="N685" s="249">
        <f t="shared" si="71"/>
        <v>0</v>
      </c>
    </row>
    <row r="686" spans="1:14" x14ac:dyDescent="0.25">
      <c r="A686" s="19">
        <f t="shared" si="73"/>
        <v>41637</v>
      </c>
      <c r="B686" s="7">
        <f t="shared" si="75"/>
        <v>11</v>
      </c>
      <c r="C686" s="237">
        <f>'Energy Summary'!E686</f>
        <v>0</v>
      </c>
      <c r="D686" s="10">
        <f>250</f>
        <v>250</v>
      </c>
      <c r="E686" s="243">
        <f>MISORates!N686</f>
        <v>28.050391723784315</v>
      </c>
      <c r="F686" s="243">
        <f t="array" ref="F686">IF(OR(A686=NERC,WEEKDAY(A686,2)&gt;5),Inputs!$G$21,IF(AND(B686&gt;6,B686&lt;23),Inputs!$E$21,Inputs!$G$21))</f>
        <v>0.24318270547945203</v>
      </c>
      <c r="G686" s="243">
        <f t="array" ref="G686">IF(OR($A686=NERC,WEEKDAY($A686,2)&gt;5),Inputs!$G$23,IF(AND($B686&gt;6,$B686&lt;23),Inputs!$E$23,Inputs!$G$23))</f>
        <v>0.15975630136986302</v>
      </c>
      <c r="H686" s="243">
        <f t="array" ref="H686">IF(OR($A686=NERC,WEEKDAY($A686,2)&gt;5),Inputs!$G$25,IF(AND($B686&gt;6,$B686&lt;23),Inputs!$E$25,Inputs!$G$25))</f>
        <v>1.7793149429223745</v>
      </c>
      <c r="I686" s="243">
        <f>Inputs!$B$27</f>
        <v>5.3100000000000001E-2</v>
      </c>
      <c r="J686" s="243">
        <f>Inputs!$B$29</f>
        <v>6.6799999999999998E-2</v>
      </c>
      <c r="K686" s="243">
        <f>Inputs!$B$31</f>
        <v>4.5600000000000002E-2</v>
      </c>
      <c r="L686" s="243">
        <f t="array" ref="L686">IF(OR($A686=NERC,WEEKDAY($A686,2)&gt;5),Inputs!$G$33,IF(AND($B686&gt;6,$B686&lt;23),Inputs!$E$33,Inputs!$G$33))</f>
        <v>1.2294977168949772E-3</v>
      </c>
      <c r="M686" s="246">
        <f t="shared" si="70"/>
        <v>254.69796689497716</v>
      </c>
      <c r="N686" s="249">
        <f t="shared" si="71"/>
        <v>0</v>
      </c>
    </row>
    <row r="687" spans="1:14" x14ac:dyDescent="0.25">
      <c r="A687" s="19">
        <f t="shared" si="73"/>
        <v>41637</v>
      </c>
      <c r="B687" s="7">
        <f t="shared" si="75"/>
        <v>12</v>
      </c>
      <c r="C687" s="237">
        <f>'Energy Summary'!E687</f>
        <v>0</v>
      </c>
      <c r="D687" s="10">
        <f>250</f>
        <v>250</v>
      </c>
      <c r="E687" s="243">
        <f>MISORates!N687</f>
        <v>29.10928909421261</v>
      </c>
      <c r="F687" s="243">
        <f t="array" ref="F687">IF(OR(A687=NERC,WEEKDAY(A687,2)&gt;5),Inputs!$G$21,IF(AND(B687&gt;6,B687&lt;23),Inputs!$E$21,Inputs!$G$21))</f>
        <v>0.24318270547945203</v>
      </c>
      <c r="G687" s="243">
        <f t="array" ref="G687">IF(OR($A687=NERC,WEEKDAY($A687,2)&gt;5),Inputs!$G$23,IF(AND($B687&gt;6,$B687&lt;23),Inputs!$E$23,Inputs!$G$23))</f>
        <v>0.15975630136986302</v>
      </c>
      <c r="H687" s="243">
        <f t="array" ref="H687">IF(OR($A687=NERC,WEEKDAY($A687,2)&gt;5),Inputs!$G$25,IF(AND($B687&gt;6,$B687&lt;23),Inputs!$E$25,Inputs!$G$25))</f>
        <v>1.7793149429223745</v>
      </c>
      <c r="I687" s="243">
        <f>Inputs!$B$27</f>
        <v>5.3100000000000001E-2</v>
      </c>
      <c r="J687" s="243">
        <f>Inputs!$B$29</f>
        <v>6.6799999999999998E-2</v>
      </c>
      <c r="K687" s="243">
        <f>Inputs!$B$31</f>
        <v>4.5600000000000002E-2</v>
      </c>
      <c r="L687" s="243">
        <f t="array" ref="L687">IF(OR($A687=NERC,WEEKDAY($A687,2)&gt;5),Inputs!$G$33,IF(AND($B687&gt;6,$B687&lt;23),Inputs!$E$33,Inputs!$G$33))</f>
        <v>1.2294977168949772E-3</v>
      </c>
      <c r="M687" s="246">
        <f t="shared" si="70"/>
        <v>254.69796689497716</v>
      </c>
      <c r="N687" s="249">
        <f t="shared" si="71"/>
        <v>0</v>
      </c>
    </row>
    <row r="688" spans="1:14" x14ac:dyDescent="0.25">
      <c r="A688" s="19">
        <f t="shared" si="73"/>
        <v>41637</v>
      </c>
      <c r="B688" s="7">
        <f t="shared" si="75"/>
        <v>13</v>
      </c>
      <c r="C688" s="237">
        <f>'Energy Summary'!E688</f>
        <v>0</v>
      </c>
      <c r="D688" s="10">
        <f>250</f>
        <v>250</v>
      </c>
      <c r="E688" s="243">
        <f>MISORates!N688</f>
        <v>28.111022790221231</v>
      </c>
      <c r="F688" s="243">
        <f t="array" ref="F688">IF(OR(A688=NERC,WEEKDAY(A688,2)&gt;5),Inputs!$G$21,IF(AND(B688&gt;6,B688&lt;23),Inputs!$E$21,Inputs!$G$21))</f>
        <v>0.24318270547945203</v>
      </c>
      <c r="G688" s="243">
        <f t="array" ref="G688">IF(OR($A688=NERC,WEEKDAY($A688,2)&gt;5),Inputs!$G$23,IF(AND($B688&gt;6,$B688&lt;23),Inputs!$E$23,Inputs!$G$23))</f>
        <v>0.15975630136986302</v>
      </c>
      <c r="H688" s="243">
        <f t="array" ref="H688">IF(OR($A688=NERC,WEEKDAY($A688,2)&gt;5),Inputs!$G$25,IF(AND($B688&gt;6,$B688&lt;23),Inputs!$E$25,Inputs!$G$25))</f>
        <v>1.7793149429223745</v>
      </c>
      <c r="I688" s="243">
        <f>Inputs!$B$27</f>
        <v>5.3100000000000001E-2</v>
      </c>
      <c r="J688" s="243">
        <f>Inputs!$B$29</f>
        <v>6.6799999999999998E-2</v>
      </c>
      <c r="K688" s="243">
        <f>Inputs!$B$31</f>
        <v>4.5600000000000002E-2</v>
      </c>
      <c r="L688" s="243">
        <f t="array" ref="L688">IF(OR($A688=NERC,WEEKDAY($A688,2)&gt;5),Inputs!$G$33,IF(AND($B688&gt;6,$B688&lt;23),Inputs!$E$33,Inputs!$G$33))</f>
        <v>1.2294977168949772E-3</v>
      </c>
      <c r="M688" s="246">
        <f t="shared" si="70"/>
        <v>254.69796689497716</v>
      </c>
      <c r="N688" s="249">
        <f t="shared" si="71"/>
        <v>0</v>
      </c>
    </row>
    <row r="689" spans="1:14" x14ac:dyDescent="0.25">
      <c r="A689" s="19">
        <f t="shared" si="73"/>
        <v>41637</v>
      </c>
      <c r="B689" s="7">
        <f t="shared" si="75"/>
        <v>14</v>
      </c>
      <c r="C689" s="237">
        <f>'Energy Summary'!E689</f>
        <v>0</v>
      </c>
      <c r="D689" s="10">
        <f>250</f>
        <v>250</v>
      </c>
      <c r="E689" s="243">
        <f>MISORates!N689</f>
        <v>27.189095570223127</v>
      </c>
      <c r="F689" s="243">
        <f t="array" ref="F689">IF(OR(A689=NERC,WEEKDAY(A689,2)&gt;5),Inputs!$G$21,IF(AND(B689&gt;6,B689&lt;23),Inputs!$E$21,Inputs!$G$21))</f>
        <v>0.24318270547945203</v>
      </c>
      <c r="G689" s="243">
        <f t="array" ref="G689">IF(OR($A689=NERC,WEEKDAY($A689,2)&gt;5),Inputs!$G$23,IF(AND($B689&gt;6,$B689&lt;23),Inputs!$E$23,Inputs!$G$23))</f>
        <v>0.15975630136986302</v>
      </c>
      <c r="H689" s="243">
        <f t="array" ref="H689">IF(OR($A689=NERC,WEEKDAY($A689,2)&gt;5),Inputs!$G$25,IF(AND($B689&gt;6,$B689&lt;23),Inputs!$E$25,Inputs!$G$25))</f>
        <v>1.7793149429223745</v>
      </c>
      <c r="I689" s="243">
        <f>Inputs!$B$27</f>
        <v>5.3100000000000001E-2</v>
      </c>
      <c r="J689" s="243">
        <f>Inputs!$B$29</f>
        <v>6.6799999999999998E-2</v>
      </c>
      <c r="K689" s="243">
        <f>Inputs!$B$31</f>
        <v>4.5600000000000002E-2</v>
      </c>
      <c r="L689" s="243">
        <f t="array" ref="L689">IF(OR($A689=NERC,WEEKDAY($A689,2)&gt;5),Inputs!$G$33,IF(AND($B689&gt;6,$B689&lt;23),Inputs!$E$33,Inputs!$G$33))</f>
        <v>1.2294977168949772E-3</v>
      </c>
      <c r="M689" s="246">
        <f t="shared" si="70"/>
        <v>254.69796689497716</v>
      </c>
      <c r="N689" s="249">
        <f t="shared" si="71"/>
        <v>0</v>
      </c>
    </row>
    <row r="690" spans="1:14" x14ac:dyDescent="0.25">
      <c r="A690" s="19">
        <f t="shared" si="73"/>
        <v>41637</v>
      </c>
      <c r="B690" s="7">
        <f t="shared" si="75"/>
        <v>15</v>
      </c>
      <c r="C690" s="237">
        <f>'Energy Summary'!E690</f>
        <v>0</v>
      </c>
      <c r="D690" s="10">
        <f>250</f>
        <v>250</v>
      </c>
      <c r="E690" s="243">
        <f>MISORates!N690</f>
        <v>30.882616420552942</v>
      </c>
      <c r="F690" s="243">
        <f t="array" ref="F690">IF(OR(A690=NERC,WEEKDAY(A690,2)&gt;5),Inputs!$G$21,IF(AND(B690&gt;6,B690&lt;23),Inputs!$E$21,Inputs!$G$21))</f>
        <v>0.24318270547945203</v>
      </c>
      <c r="G690" s="243">
        <f t="array" ref="G690">IF(OR($A690=NERC,WEEKDAY($A690,2)&gt;5),Inputs!$G$23,IF(AND($B690&gt;6,$B690&lt;23),Inputs!$E$23,Inputs!$G$23))</f>
        <v>0.15975630136986302</v>
      </c>
      <c r="H690" s="243">
        <f t="array" ref="H690">IF(OR($A690=NERC,WEEKDAY($A690,2)&gt;5),Inputs!$G$25,IF(AND($B690&gt;6,$B690&lt;23),Inputs!$E$25,Inputs!$G$25))</f>
        <v>1.7793149429223745</v>
      </c>
      <c r="I690" s="243">
        <f>Inputs!$B$27</f>
        <v>5.3100000000000001E-2</v>
      </c>
      <c r="J690" s="243">
        <f>Inputs!$B$29</f>
        <v>6.6799999999999998E-2</v>
      </c>
      <c r="K690" s="243">
        <f>Inputs!$B$31</f>
        <v>4.5600000000000002E-2</v>
      </c>
      <c r="L690" s="243">
        <f t="array" ref="L690">IF(OR($A690=NERC,WEEKDAY($A690,2)&gt;5),Inputs!$G$33,IF(AND($B690&gt;6,$B690&lt;23),Inputs!$E$33,Inputs!$G$33))</f>
        <v>1.2294977168949772E-3</v>
      </c>
      <c r="M690" s="246">
        <f t="shared" si="70"/>
        <v>254.69796689497716</v>
      </c>
      <c r="N690" s="249">
        <f t="shared" si="71"/>
        <v>0</v>
      </c>
    </row>
    <row r="691" spans="1:14" x14ac:dyDescent="0.25">
      <c r="A691" s="19">
        <f t="shared" si="73"/>
        <v>41637</v>
      </c>
      <c r="B691" s="7">
        <f t="shared" si="75"/>
        <v>16</v>
      </c>
      <c r="C691" s="237">
        <f>'Energy Summary'!E691</f>
        <v>0</v>
      </c>
      <c r="D691" s="10">
        <f>250</f>
        <v>250</v>
      </c>
      <c r="E691" s="243">
        <f>MISORates!N691</f>
        <v>30.814276185959855</v>
      </c>
      <c r="F691" s="243">
        <f t="array" ref="F691">IF(OR(A691=NERC,WEEKDAY(A691,2)&gt;5),Inputs!$G$21,IF(AND(B691&gt;6,B691&lt;23),Inputs!$E$21,Inputs!$G$21))</f>
        <v>0.24318270547945203</v>
      </c>
      <c r="G691" s="243">
        <f t="array" ref="G691">IF(OR($A691=NERC,WEEKDAY($A691,2)&gt;5),Inputs!$G$23,IF(AND($B691&gt;6,$B691&lt;23),Inputs!$E$23,Inputs!$G$23))</f>
        <v>0.15975630136986302</v>
      </c>
      <c r="H691" s="243">
        <f t="array" ref="H691">IF(OR($A691=NERC,WEEKDAY($A691,2)&gt;5),Inputs!$G$25,IF(AND($B691&gt;6,$B691&lt;23),Inputs!$E$25,Inputs!$G$25))</f>
        <v>1.7793149429223745</v>
      </c>
      <c r="I691" s="243">
        <f>Inputs!$B$27</f>
        <v>5.3100000000000001E-2</v>
      </c>
      <c r="J691" s="243">
        <f>Inputs!$B$29</f>
        <v>6.6799999999999998E-2</v>
      </c>
      <c r="K691" s="243">
        <f>Inputs!$B$31</f>
        <v>4.5600000000000002E-2</v>
      </c>
      <c r="L691" s="243">
        <f t="array" ref="L691">IF(OR($A691=NERC,WEEKDAY($A691,2)&gt;5),Inputs!$G$33,IF(AND($B691&gt;6,$B691&lt;23),Inputs!$E$33,Inputs!$G$33))</f>
        <v>1.2294977168949772E-3</v>
      </c>
      <c r="M691" s="246">
        <f t="shared" si="70"/>
        <v>254.69796689497716</v>
      </c>
      <c r="N691" s="249">
        <f t="shared" si="71"/>
        <v>0</v>
      </c>
    </row>
    <row r="692" spans="1:14" x14ac:dyDescent="0.25">
      <c r="A692" s="19">
        <f t="shared" si="73"/>
        <v>41637</v>
      </c>
      <c r="B692" s="7">
        <f t="shared" si="75"/>
        <v>17</v>
      </c>
      <c r="C692" s="237">
        <f>'Energy Summary'!E692</f>
        <v>0</v>
      </c>
      <c r="D692" s="10">
        <f>250</f>
        <v>250</v>
      </c>
      <c r="E692" s="243">
        <f>MISORates!N692</f>
        <v>30.305651046845174</v>
      </c>
      <c r="F692" s="243">
        <f t="array" ref="F692">IF(OR(A692=NERC,WEEKDAY(A692,2)&gt;5),Inputs!$G$21,IF(AND(B692&gt;6,B692&lt;23),Inputs!$E$21,Inputs!$G$21))</f>
        <v>0.24318270547945203</v>
      </c>
      <c r="G692" s="243">
        <f t="array" ref="G692">IF(OR($A692=NERC,WEEKDAY($A692,2)&gt;5),Inputs!$G$23,IF(AND($B692&gt;6,$B692&lt;23),Inputs!$E$23,Inputs!$G$23))</f>
        <v>0.15975630136986302</v>
      </c>
      <c r="H692" s="243">
        <f t="array" ref="H692">IF(OR($A692=NERC,WEEKDAY($A692,2)&gt;5),Inputs!$G$25,IF(AND($B692&gt;6,$B692&lt;23),Inputs!$E$25,Inputs!$G$25))</f>
        <v>1.7793149429223745</v>
      </c>
      <c r="I692" s="243">
        <f>Inputs!$B$27</f>
        <v>5.3100000000000001E-2</v>
      </c>
      <c r="J692" s="243">
        <f>Inputs!$B$29</f>
        <v>6.6799999999999998E-2</v>
      </c>
      <c r="K692" s="243">
        <f>Inputs!$B$31</f>
        <v>4.5600000000000002E-2</v>
      </c>
      <c r="L692" s="243">
        <f t="array" ref="L692">IF(OR($A692=NERC,WEEKDAY($A692,2)&gt;5),Inputs!$G$33,IF(AND($B692&gt;6,$B692&lt;23),Inputs!$E$33,Inputs!$G$33))</f>
        <v>1.2294977168949772E-3</v>
      </c>
      <c r="M692" s="246">
        <f t="shared" si="70"/>
        <v>254.69796689497716</v>
      </c>
      <c r="N692" s="249">
        <f t="shared" si="71"/>
        <v>0</v>
      </c>
    </row>
    <row r="693" spans="1:14" x14ac:dyDescent="0.25">
      <c r="A693" s="19">
        <f t="shared" si="73"/>
        <v>41637</v>
      </c>
      <c r="B693" s="7">
        <f t="shared" si="75"/>
        <v>18</v>
      </c>
      <c r="C693" s="237">
        <f>'Energy Summary'!E693</f>
        <v>0</v>
      </c>
      <c r="D693" s="10">
        <f>250</f>
        <v>250</v>
      </c>
      <c r="E693" s="243">
        <f>MISORates!N693</f>
        <v>49.546186649499184</v>
      </c>
      <c r="F693" s="243">
        <f t="array" ref="F693">IF(OR(A693=NERC,WEEKDAY(A693,2)&gt;5),Inputs!$G$21,IF(AND(B693&gt;6,B693&lt;23),Inputs!$E$21,Inputs!$G$21))</f>
        <v>0.24318270547945203</v>
      </c>
      <c r="G693" s="243">
        <f t="array" ref="G693">IF(OR($A693=NERC,WEEKDAY($A693,2)&gt;5),Inputs!$G$23,IF(AND($B693&gt;6,$B693&lt;23),Inputs!$E$23,Inputs!$G$23))</f>
        <v>0.15975630136986302</v>
      </c>
      <c r="H693" s="243">
        <f t="array" ref="H693">IF(OR($A693=NERC,WEEKDAY($A693,2)&gt;5),Inputs!$G$25,IF(AND($B693&gt;6,$B693&lt;23),Inputs!$E$25,Inputs!$G$25))</f>
        <v>1.7793149429223745</v>
      </c>
      <c r="I693" s="243">
        <f>Inputs!$B$27</f>
        <v>5.3100000000000001E-2</v>
      </c>
      <c r="J693" s="243">
        <f>Inputs!$B$29</f>
        <v>6.6799999999999998E-2</v>
      </c>
      <c r="K693" s="243">
        <f>Inputs!$B$31</f>
        <v>4.5600000000000002E-2</v>
      </c>
      <c r="L693" s="243">
        <f t="array" ref="L693">IF(OR($A693=NERC,WEEKDAY($A693,2)&gt;5),Inputs!$G$33,IF(AND($B693&gt;6,$B693&lt;23),Inputs!$E$33,Inputs!$G$33))</f>
        <v>1.2294977168949772E-3</v>
      </c>
      <c r="M693" s="246">
        <f t="shared" si="70"/>
        <v>254.69796689497716</v>
      </c>
      <c r="N693" s="249">
        <f t="shared" si="71"/>
        <v>0</v>
      </c>
    </row>
    <row r="694" spans="1:14" x14ac:dyDescent="0.25">
      <c r="A694" s="19">
        <f t="shared" si="73"/>
        <v>41637</v>
      </c>
      <c r="B694" s="7">
        <f t="shared" si="75"/>
        <v>19</v>
      </c>
      <c r="C694" s="237">
        <f>'Energy Summary'!E694</f>
        <v>0</v>
      </c>
      <c r="D694" s="10">
        <f>250</f>
        <v>250</v>
      </c>
      <c r="E694" s="243">
        <f>MISORates!N694</f>
        <v>204.76122617688426</v>
      </c>
      <c r="F694" s="243">
        <f t="array" ref="F694">IF(OR(A694=NERC,WEEKDAY(A694,2)&gt;5),Inputs!$G$21,IF(AND(B694&gt;6,B694&lt;23),Inputs!$E$21,Inputs!$G$21))</f>
        <v>0.24318270547945203</v>
      </c>
      <c r="G694" s="243">
        <f t="array" ref="G694">IF(OR($A694=NERC,WEEKDAY($A694,2)&gt;5),Inputs!$G$23,IF(AND($B694&gt;6,$B694&lt;23),Inputs!$E$23,Inputs!$G$23))</f>
        <v>0.15975630136986302</v>
      </c>
      <c r="H694" s="243">
        <f t="array" ref="H694">IF(OR($A694=NERC,WEEKDAY($A694,2)&gt;5),Inputs!$G$25,IF(AND($B694&gt;6,$B694&lt;23),Inputs!$E$25,Inputs!$G$25))</f>
        <v>1.7793149429223745</v>
      </c>
      <c r="I694" s="243">
        <f>Inputs!$B$27</f>
        <v>5.3100000000000001E-2</v>
      </c>
      <c r="J694" s="243">
        <f>Inputs!$B$29</f>
        <v>6.6799999999999998E-2</v>
      </c>
      <c r="K694" s="243">
        <f>Inputs!$B$31</f>
        <v>4.5600000000000002E-2</v>
      </c>
      <c r="L694" s="243">
        <f t="array" ref="L694">IF(OR($A694=NERC,WEEKDAY($A694,2)&gt;5),Inputs!$G$33,IF(AND($B694&gt;6,$B694&lt;23),Inputs!$E$33,Inputs!$G$33))</f>
        <v>1.2294977168949772E-3</v>
      </c>
      <c r="M694" s="246">
        <f t="shared" si="70"/>
        <v>254.69796689497716</v>
      </c>
      <c r="N694" s="249">
        <f t="shared" si="71"/>
        <v>0</v>
      </c>
    </row>
    <row r="695" spans="1:14" x14ac:dyDescent="0.25">
      <c r="A695" s="19">
        <f t="shared" si="73"/>
        <v>41637</v>
      </c>
      <c r="B695" s="7">
        <f t="shared" si="75"/>
        <v>20</v>
      </c>
      <c r="C695" s="237">
        <f>'Energy Summary'!E695</f>
        <v>0</v>
      </c>
      <c r="D695" s="10">
        <f>250</f>
        <v>250</v>
      </c>
      <c r="E695" s="243">
        <f>MISORates!N695</f>
        <v>35.355676526170527</v>
      </c>
      <c r="F695" s="243">
        <f t="array" ref="F695">IF(OR(A695=NERC,WEEKDAY(A695,2)&gt;5),Inputs!$G$21,IF(AND(B695&gt;6,B695&lt;23),Inputs!$E$21,Inputs!$G$21))</f>
        <v>0.24318270547945203</v>
      </c>
      <c r="G695" s="243">
        <f t="array" ref="G695">IF(OR($A695=NERC,WEEKDAY($A695,2)&gt;5),Inputs!$G$23,IF(AND($B695&gt;6,$B695&lt;23),Inputs!$E$23,Inputs!$G$23))</f>
        <v>0.15975630136986302</v>
      </c>
      <c r="H695" s="243">
        <f t="array" ref="H695">IF(OR($A695=NERC,WEEKDAY($A695,2)&gt;5),Inputs!$G$25,IF(AND($B695&gt;6,$B695&lt;23),Inputs!$E$25,Inputs!$G$25))</f>
        <v>1.7793149429223745</v>
      </c>
      <c r="I695" s="243">
        <f>Inputs!$B$27</f>
        <v>5.3100000000000001E-2</v>
      </c>
      <c r="J695" s="243">
        <f>Inputs!$B$29</f>
        <v>6.6799999999999998E-2</v>
      </c>
      <c r="K695" s="243">
        <f>Inputs!$B$31</f>
        <v>4.5600000000000002E-2</v>
      </c>
      <c r="L695" s="243">
        <f t="array" ref="L695">IF(OR($A695=NERC,WEEKDAY($A695,2)&gt;5),Inputs!$G$33,IF(AND($B695&gt;6,$B695&lt;23),Inputs!$E$33,Inputs!$G$33))</f>
        <v>1.2294977168949772E-3</v>
      </c>
      <c r="M695" s="246">
        <f t="shared" si="70"/>
        <v>254.69796689497716</v>
      </c>
      <c r="N695" s="249">
        <f t="shared" si="71"/>
        <v>0</v>
      </c>
    </row>
    <row r="696" spans="1:14" x14ac:dyDescent="0.25">
      <c r="A696" s="19">
        <f t="shared" si="73"/>
        <v>41637</v>
      </c>
      <c r="B696" s="7">
        <f t="shared" si="75"/>
        <v>21</v>
      </c>
      <c r="C696" s="237">
        <f>'Energy Summary'!E696</f>
        <v>0</v>
      </c>
      <c r="D696" s="10">
        <f>250</f>
        <v>250</v>
      </c>
      <c r="E696" s="243">
        <f>MISORates!N696</f>
        <v>41.969025571167613</v>
      </c>
      <c r="F696" s="243">
        <f t="array" ref="F696">IF(OR(A696=NERC,WEEKDAY(A696,2)&gt;5),Inputs!$G$21,IF(AND(B696&gt;6,B696&lt;23),Inputs!$E$21,Inputs!$G$21))</f>
        <v>0.24318270547945203</v>
      </c>
      <c r="G696" s="243">
        <f t="array" ref="G696">IF(OR($A696=NERC,WEEKDAY($A696,2)&gt;5),Inputs!$G$23,IF(AND($B696&gt;6,$B696&lt;23),Inputs!$E$23,Inputs!$G$23))</f>
        <v>0.15975630136986302</v>
      </c>
      <c r="H696" s="243">
        <f t="array" ref="H696">IF(OR($A696=NERC,WEEKDAY($A696,2)&gt;5),Inputs!$G$25,IF(AND($B696&gt;6,$B696&lt;23),Inputs!$E$25,Inputs!$G$25))</f>
        <v>1.7793149429223745</v>
      </c>
      <c r="I696" s="243">
        <f>Inputs!$B$27</f>
        <v>5.3100000000000001E-2</v>
      </c>
      <c r="J696" s="243">
        <f>Inputs!$B$29</f>
        <v>6.6799999999999998E-2</v>
      </c>
      <c r="K696" s="243">
        <f>Inputs!$B$31</f>
        <v>4.5600000000000002E-2</v>
      </c>
      <c r="L696" s="243">
        <f t="array" ref="L696">IF(OR($A696=NERC,WEEKDAY($A696,2)&gt;5),Inputs!$G$33,IF(AND($B696&gt;6,$B696&lt;23),Inputs!$E$33,Inputs!$G$33))</f>
        <v>1.2294977168949772E-3</v>
      </c>
      <c r="M696" s="246">
        <f t="shared" si="70"/>
        <v>254.69796689497716</v>
      </c>
      <c r="N696" s="249">
        <f t="shared" si="71"/>
        <v>0</v>
      </c>
    </row>
    <row r="697" spans="1:14" x14ac:dyDescent="0.25">
      <c r="A697" s="19">
        <f t="shared" si="73"/>
        <v>41637</v>
      </c>
      <c r="B697" s="7">
        <f t="shared" si="75"/>
        <v>22</v>
      </c>
      <c r="C697" s="237">
        <f>'Energy Summary'!E697</f>
        <v>0</v>
      </c>
      <c r="D697" s="10">
        <f>250</f>
        <v>250</v>
      </c>
      <c r="E697" s="243">
        <f>MISORates!N697</f>
        <v>62.030000218827496</v>
      </c>
      <c r="F697" s="243">
        <f t="array" ref="F697">IF(OR(A697=NERC,WEEKDAY(A697,2)&gt;5),Inputs!$G$21,IF(AND(B697&gt;6,B697&lt;23),Inputs!$E$21,Inputs!$G$21))</f>
        <v>0.24318270547945203</v>
      </c>
      <c r="G697" s="243">
        <f t="array" ref="G697">IF(OR($A697=NERC,WEEKDAY($A697,2)&gt;5),Inputs!$G$23,IF(AND($B697&gt;6,$B697&lt;23),Inputs!$E$23,Inputs!$G$23))</f>
        <v>0.15975630136986302</v>
      </c>
      <c r="H697" s="243">
        <f t="array" ref="H697">IF(OR($A697=NERC,WEEKDAY($A697,2)&gt;5),Inputs!$G$25,IF(AND($B697&gt;6,$B697&lt;23),Inputs!$E$25,Inputs!$G$25))</f>
        <v>1.7793149429223745</v>
      </c>
      <c r="I697" s="243">
        <f>Inputs!$B$27</f>
        <v>5.3100000000000001E-2</v>
      </c>
      <c r="J697" s="243">
        <f>Inputs!$B$29</f>
        <v>6.6799999999999998E-2</v>
      </c>
      <c r="K697" s="243">
        <f>Inputs!$B$31</f>
        <v>4.5600000000000002E-2</v>
      </c>
      <c r="L697" s="243">
        <f t="array" ref="L697">IF(OR($A697=NERC,WEEKDAY($A697,2)&gt;5),Inputs!$G$33,IF(AND($B697&gt;6,$B697&lt;23),Inputs!$E$33,Inputs!$G$33))</f>
        <v>1.2294977168949772E-3</v>
      </c>
      <c r="M697" s="246">
        <f t="shared" si="70"/>
        <v>254.69796689497716</v>
      </c>
      <c r="N697" s="249">
        <f t="shared" si="71"/>
        <v>0</v>
      </c>
    </row>
    <row r="698" spans="1:14" x14ac:dyDescent="0.25">
      <c r="A698" s="19">
        <f t="shared" si="73"/>
        <v>41637</v>
      </c>
      <c r="B698" s="7">
        <f t="shared" si="75"/>
        <v>23</v>
      </c>
      <c r="C698" s="237">
        <f>'Energy Summary'!E698</f>
        <v>0</v>
      </c>
      <c r="D698" s="10">
        <f>250</f>
        <v>250</v>
      </c>
      <c r="E698" s="243">
        <f>MISORates!N698</f>
        <v>42.468147709512159</v>
      </c>
      <c r="F698" s="243">
        <f t="array" ref="F698">IF(OR(A698=NERC,WEEKDAY(A698,2)&gt;5),Inputs!$G$21,IF(AND(B698&gt;6,B698&lt;23),Inputs!$E$21,Inputs!$G$21))</f>
        <v>0.24318270547945203</v>
      </c>
      <c r="G698" s="243">
        <f t="array" ref="G698">IF(OR($A698=NERC,WEEKDAY($A698,2)&gt;5),Inputs!$G$23,IF(AND($B698&gt;6,$B698&lt;23),Inputs!$E$23,Inputs!$G$23))</f>
        <v>0.15975630136986302</v>
      </c>
      <c r="H698" s="243">
        <f t="array" ref="H698">IF(OR($A698=NERC,WEEKDAY($A698,2)&gt;5),Inputs!$G$25,IF(AND($B698&gt;6,$B698&lt;23),Inputs!$E$25,Inputs!$G$25))</f>
        <v>1.7793149429223745</v>
      </c>
      <c r="I698" s="243">
        <f>Inputs!$B$27</f>
        <v>5.3100000000000001E-2</v>
      </c>
      <c r="J698" s="243">
        <f>Inputs!$B$29</f>
        <v>6.6799999999999998E-2</v>
      </c>
      <c r="K698" s="243">
        <f>Inputs!$B$31</f>
        <v>4.5600000000000002E-2</v>
      </c>
      <c r="L698" s="243">
        <f t="array" ref="L698">IF(OR($A698=NERC,WEEKDAY($A698,2)&gt;5),Inputs!$G$33,IF(AND($B698&gt;6,$B698&lt;23),Inputs!$E$33,Inputs!$G$33))</f>
        <v>1.2294977168949772E-3</v>
      </c>
      <c r="M698" s="246">
        <f t="shared" si="70"/>
        <v>254.69796689497716</v>
      </c>
      <c r="N698" s="249">
        <f t="shared" si="71"/>
        <v>0</v>
      </c>
    </row>
    <row r="699" spans="1:14" x14ac:dyDescent="0.25">
      <c r="A699" s="238">
        <f t="shared" si="73"/>
        <v>41637</v>
      </c>
      <c r="B699" s="239">
        <f t="shared" si="75"/>
        <v>24</v>
      </c>
      <c r="C699" s="237">
        <f>'Energy Summary'!E699</f>
        <v>0</v>
      </c>
      <c r="D699" s="10">
        <f>250</f>
        <v>250</v>
      </c>
      <c r="E699" s="243">
        <f>MISORates!N699</f>
        <v>33.464581751305495</v>
      </c>
      <c r="F699" s="243">
        <f t="array" ref="F699">IF(OR(A699=NERC,WEEKDAY(A699,2)&gt;5),Inputs!$G$21,IF(AND(B699&gt;6,B699&lt;23),Inputs!$E$21,Inputs!$G$21))</f>
        <v>0.24318270547945203</v>
      </c>
      <c r="G699" s="243">
        <f t="array" ref="G699">IF(OR($A699=NERC,WEEKDAY($A699,2)&gt;5),Inputs!$G$23,IF(AND($B699&gt;6,$B699&lt;23),Inputs!$E$23,Inputs!$G$23))</f>
        <v>0.15975630136986302</v>
      </c>
      <c r="H699" s="243">
        <f t="array" ref="H699">IF(OR($A699=NERC,WEEKDAY($A699,2)&gt;5),Inputs!$G$25,IF(AND($B699&gt;6,$B699&lt;23),Inputs!$E$25,Inputs!$G$25))</f>
        <v>1.7793149429223745</v>
      </c>
      <c r="I699" s="243">
        <f>Inputs!$B$27</f>
        <v>5.3100000000000001E-2</v>
      </c>
      <c r="J699" s="243">
        <f>Inputs!$B$29</f>
        <v>6.6799999999999998E-2</v>
      </c>
      <c r="K699" s="243">
        <f>Inputs!$B$31</f>
        <v>4.5600000000000002E-2</v>
      </c>
      <c r="L699" s="243">
        <f t="array" ref="L699">IF(OR($A699=NERC,WEEKDAY($A699,2)&gt;5),Inputs!$G$33,IF(AND($B699&gt;6,$B699&lt;23),Inputs!$E$33,Inputs!$G$33))</f>
        <v>1.2294977168949772E-3</v>
      </c>
      <c r="M699" s="246">
        <f t="shared" si="70"/>
        <v>254.69796689497716</v>
      </c>
      <c r="N699" s="250">
        <f t="shared" si="71"/>
        <v>0</v>
      </c>
    </row>
    <row r="700" spans="1:14" x14ac:dyDescent="0.25">
      <c r="A700" s="19">
        <f t="shared" si="73"/>
        <v>41638</v>
      </c>
      <c r="B700" s="7">
        <f t="shared" si="75"/>
        <v>1</v>
      </c>
      <c r="C700" s="237">
        <f>'Energy Summary'!E700</f>
        <v>0</v>
      </c>
      <c r="D700" s="10">
        <f>250</f>
        <v>250</v>
      </c>
      <c r="E700" s="243">
        <f>MISORates!N700</f>
        <v>29.659180693538495</v>
      </c>
      <c r="F700" s="243">
        <f t="array" ref="F700">IF(OR(A700=NERC,WEEKDAY(A700,2)&gt;5),Inputs!$G$21,IF(AND(B700&gt;6,B700&lt;23),Inputs!$E$21,Inputs!$G$21))</f>
        <v>0.24318270547945203</v>
      </c>
      <c r="G700" s="243">
        <f t="array" ref="G700">IF(OR($A700=NERC,WEEKDAY($A700,2)&gt;5),Inputs!$G$23,IF(AND($B700&gt;6,$B700&lt;23),Inputs!$E$23,Inputs!$G$23))</f>
        <v>0.15975630136986302</v>
      </c>
      <c r="H700" s="243">
        <f t="array" ref="H700">IF(OR($A700=NERC,WEEKDAY($A700,2)&gt;5),Inputs!$G$25,IF(AND($B700&gt;6,$B700&lt;23),Inputs!$E$25,Inputs!$G$25))</f>
        <v>1.7793149429223745</v>
      </c>
      <c r="I700" s="243">
        <f>Inputs!$B$27</f>
        <v>5.3100000000000001E-2</v>
      </c>
      <c r="J700" s="243">
        <f>Inputs!$B$29</f>
        <v>6.6799999999999998E-2</v>
      </c>
      <c r="K700" s="243">
        <f>Inputs!$B$31</f>
        <v>4.5600000000000002E-2</v>
      </c>
      <c r="L700" s="243">
        <f t="array" ref="L700">IF(OR($A700=NERC,WEEKDAY($A700,2)&gt;5),Inputs!$G$33,IF(AND($B700&gt;6,$B700&lt;23),Inputs!$E$33,Inputs!$G$33))</f>
        <v>1.2294977168949772E-3</v>
      </c>
      <c r="M700" s="246">
        <f t="shared" si="70"/>
        <v>254.69796689497716</v>
      </c>
      <c r="N700" s="249">
        <f t="shared" si="71"/>
        <v>0</v>
      </c>
    </row>
    <row r="701" spans="1:14" x14ac:dyDescent="0.25">
      <c r="A701" s="19">
        <f t="shared" si="73"/>
        <v>41638</v>
      </c>
      <c r="B701" s="7">
        <f t="shared" ref="B701:B716" si="76">B677</f>
        <v>2</v>
      </c>
      <c r="C701" s="237">
        <f>'Energy Summary'!E701</f>
        <v>0</v>
      </c>
      <c r="D701" s="10">
        <f>250</f>
        <v>250</v>
      </c>
      <c r="E701" s="243">
        <f>MISORates!N701</f>
        <v>28.858131833305187</v>
      </c>
      <c r="F701" s="243">
        <f t="array" ref="F701">IF(OR(A701=NERC,WEEKDAY(A701,2)&gt;5),Inputs!$G$21,IF(AND(B701&gt;6,B701&lt;23),Inputs!$E$21,Inputs!$G$21))</f>
        <v>0.24318270547945203</v>
      </c>
      <c r="G701" s="243">
        <f t="array" ref="G701">IF(OR($A701=NERC,WEEKDAY($A701,2)&gt;5),Inputs!$G$23,IF(AND($B701&gt;6,$B701&lt;23),Inputs!$E$23,Inputs!$G$23))</f>
        <v>0.15975630136986302</v>
      </c>
      <c r="H701" s="243">
        <f t="array" ref="H701">IF(OR($A701=NERC,WEEKDAY($A701,2)&gt;5),Inputs!$G$25,IF(AND($B701&gt;6,$B701&lt;23),Inputs!$E$25,Inputs!$G$25))</f>
        <v>1.7793149429223745</v>
      </c>
      <c r="I701" s="243">
        <f>Inputs!$B$27</f>
        <v>5.3100000000000001E-2</v>
      </c>
      <c r="J701" s="243">
        <f>Inputs!$B$29</f>
        <v>6.6799999999999998E-2</v>
      </c>
      <c r="K701" s="243">
        <f>Inputs!$B$31</f>
        <v>4.5600000000000002E-2</v>
      </c>
      <c r="L701" s="243">
        <f t="array" ref="L701">IF(OR($A701=NERC,WEEKDAY($A701,2)&gt;5),Inputs!$G$33,IF(AND($B701&gt;6,$B701&lt;23),Inputs!$E$33,Inputs!$G$33))</f>
        <v>1.2294977168949772E-3</v>
      </c>
      <c r="M701" s="246">
        <f t="shared" si="70"/>
        <v>254.69796689497716</v>
      </c>
      <c r="N701" s="249">
        <f t="shared" si="71"/>
        <v>0</v>
      </c>
    </row>
    <row r="702" spans="1:14" x14ac:dyDescent="0.25">
      <c r="A702" s="19">
        <f t="shared" si="73"/>
        <v>41638</v>
      </c>
      <c r="B702" s="7">
        <f t="shared" si="76"/>
        <v>3</v>
      </c>
      <c r="C702" s="237">
        <f>'Energy Summary'!E702</f>
        <v>0</v>
      </c>
      <c r="D702" s="10">
        <f>250</f>
        <v>250</v>
      </c>
      <c r="E702" s="243">
        <f>MISORates!N702</f>
        <v>29.233709658353398</v>
      </c>
      <c r="F702" s="243">
        <f t="array" ref="F702">IF(OR(A702=NERC,WEEKDAY(A702,2)&gt;5),Inputs!$G$21,IF(AND(B702&gt;6,B702&lt;23),Inputs!$E$21,Inputs!$G$21))</f>
        <v>0.24318270547945203</v>
      </c>
      <c r="G702" s="243">
        <f t="array" ref="G702">IF(OR($A702=NERC,WEEKDAY($A702,2)&gt;5),Inputs!$G$23,IF(AND($B702&gt;6,$B702&lt;23),Inputs!$E$23,Inputs!$G$23))</f>
        <v>0.15975630136986302</v>
      </c>
      <c r="H702" s="243">
        <f t="array" ref="H702">IF(OR($A702=NERC,WEEKDAY($A702,2)&gt;5),Inputs!$G$25,IF(AND($B702&gt;6,$B702&lt;23),Inputs!$E$25,Inputs!$G$25))</f>
        <v>1.7793149429223745</v>
      </c>
      <c r="I702" s="243">
        <f>Inputs!$B$27</f>
        <v>5.3100000000000001E-2</v>
      </c>
      <c r="J702" s="243">
        <f>Inputs!$B$29</f>
        <v>6.6799999999999998E-2</v>
      </c>
      <c r="K702" s="243">
        <f>Inputs!$B$31</f>
        <v>4.5600000000000002E-2</v>
      </c>
      <c r="L702" s="243">
        <f t="array" ref="L702">IF(OR($A702=NERC,WEEKDAY($A702,2)&gt;5),Inputs!$G$33,IF(AND($B702&gt;6,$B702&lt;23),Inputs!$E$33,Inputs!$G$33))</f>
        <v>1.2294977168949772E-3</v>
      </c>
      <c r="M702" s="246">
        <f t="shared" si="70"/>
        <v>254.69796689497716</v>
      </c>
      <c r="N702" s="249">
        <f t="shared" si="71"/>
        <v>0</v>
      </c>
    </row>
    <row r="703" spans="1:14" x14ac:dyDescent="0.25">
      <c r="A703" s="19">
        <f t="shared" si="73"/>
        <v>41638</v>
      </c>
      <c r="B703" s="7">
        <f t="shared" si="76"/>
        <v>4</v>
      </c>
      <c r="C703" s="237">
        <f>'Energy Summary'!E703</f>
        <v>0</v>
      </c>
      <c r="D703" s="10">
        <f>250</f>
        <v>250</v>
      </c>
      <c r="E703" s="243">
        <f>MISORates!N703</f>
        <v>28.917273948936309</v>
      </c>
      <c r="F703" s="243">
        <f t="array" ref="F703">IF(OR(A703=NERC,WEEKDAY(A703,2)&gt;5),Inputs!$G$21,IF(AND(B703&gt;6,B703&lt;23),Inputs!$E$21,Inputs!$G$21))</f>
        <v>0.24318270547945203</v>
      </c>
      <c r="G703" s="243">
        <f t="array" ref="G703">IF(OR($A703=NERC,WEEKDAY($A703,2)&gt;5),Inputs!$G$23,IF(AND($B703&gt;6,$B703&lt;23),Inputs!$E$23,Inputs!$G$23))</f>
        <v>0.15975630136986302</v>
      </c>
      <c r="H703" s="243">
        <f t="array" ref="H703">IF(OR($A703=NERC,WEEKDAY($A703,2)&gt;5),Inputs!$G$25,IF(AND($B703&gt;6,$B703&lt;23),Inputs!$E$25,Inputs!$G$25))</f>
        <v>1.7793149429223745</v>
      </c>
      <c r="I703" s="243">
        <f>Inputs!$B$27</f>
        <v>5.3100000000000001E-2</v>
      </c>
      <c r="J703" s="243">
        <f>Inputs!$B$29</f>
        <v>6.6799999999999998E-2</v>
      </c>
      <c r="K703" s="243">
        <f>Inputs!$B$31</f>
        <v>4.5600000000000002E-2</v>
      </c>
      <c r="L703" s="243">
        <f t="array" ref="L703">IF(OR($A703=NERC,WEEKDAY($A703,2)&gt;5),Inputs!$G$33,IF(AND($B703&gt;6,$B703&lt;23),Inputs!$E$33,Inputs!$G$33))</f>
        <v>1.2294977168949772E-3</v>
      </c>
      <c r="M703" s="246">
        <f t="shared" si="70"/>
        <v>254.69796689497716</v>
      </c>
      <c r="N703" s="249">
        <f t="shared" si="71"/>
        <v>0</v>
      </c>
    </row>
    <row r="704" spans="1:14" x14ac:dyDescent="0.25">
      <c r="A704" s="19">
        <f t="shared" si="73"/>
        <v>41638</v>
      </c>
      <c r="B704" s="7">
        <f t="shared" si="76"/>
        <v>5</v>
      </c>
      <c r="C704" s="237">
        <f>'Energy Summary'!E704</f>
        <v>0</v>
      </c>
      <c r="D704" s="10">
        <f>250</f>
        <v>250</v>
      </c>
      <c r="E704" s="243">
        <f>MISORates!N704</f>
        <v>28.721901754563895</v>
      </c>
      <c r="F704" s="243">
        <f t="array" ref="F704">IF(OR(A704=NERC,WEEKDAY(A704,2)&gt;5),Inputs!$G$21,IF(AND(B704&gt;6,B704&lt;23),Inputs!$E$21,Inputs!$G$21))</f>
        <v>0.24318270547945203</v>
      </c>
      <c r="G704" s="243">
        <f t="array" ref="G704">IF(OR($A704=NERC,WEEKDAY($A704,2)&gt;5),Inputs!$G$23,IF(AND($B704&gt;6,$B704&lt;23),Inputs!$E$23,Inputs!$G$23))</f>
        <v>0.15975630136986302</v>
      </c>
      <c r="H704" s="243">
        <f t="array" ref="H704">IF(OR($A704=NERC,WEEKDAY($A704,2)&gt;5),Inputs!$G$25,IF(AND($B704&gt;6,$B704&lt;23),Inputs!$E$25,Inputs!$G$25))</f>
        <v>1.7793149429223745</v>
      </c>
      <c r="I704" s="243">
        <f>Inputs!$B$27</f>
        <v>5.3100000000000001E-2</v>
      </c>
      <c r="J704" s="243">
        <f>Inputs!$B$29</f>
        <v>6.6799999999999998E-2</v>
      </c>
      <c r="K704" s="243">
        <f>Inputs!$B$31</f>
        <v>4.5600000000000002E-2</v>
      </c>
      <c r="L704" s="243">
        <f t="array" ref="L704">IF(OR($A704=NERC,WEEKDAY($A704,2)&gt;5),Inputs!$G$33,IF(AND($B704&gt;6,$B704&lt;23),Inputs!$E$33,Inputs!$G$33))</f>
        <v>1.2294977168949772E-3</v>
      </c>
      <c r="M704" s="246">
        <f t="shared" si="70"/>
        <v>254.69796689497716</v>
      </c>
      <c r="N704" s="249">
        <f t="shared" si="71"/>
        <v>0</v>
      </c>
    </row>
    <row r="705" spans="1:14" x14ac:dyDescent="0.25">
      <c r="A705" s="19">
        <f t="shared" si="73"/>
        <v>41638</v>
      </c>
      <c r="B705" s="7">
        <f t="shared" si="76"/>
        <v>6</v>
      </c>
      <c r="C705" s="237">
        <f>'Energy Summary'!E705</f>
        <v>0</v>
      </c>
      <c r="D705" s="10">
        <f>250</f>
        <v>250</v>
      </c>
      <c r="E705" s="243">
        <f>MISORates!N705</f>
        <v>30.384578883002369</v>
      </c>
      <c r="F705" s="243">
        <f t="array" ref="F705">IF(OR(A705=NERC,WEEKDAY(A705,2)&gt;5),Inputs!$G$21,IF(AND(B705&gt;6,B705&lt;23),Inputs!$E$21,Inputs!$G$21))</f>
        <v>0.24318270547945203</v>
      </c>
      <c r="G705" s="243">
        <f t="array" ref="G705">IF(OR($A705=NERC,WEEKDAY($A705,2)&gt;5),Inputs!$G$23,IF(AND($B705&gt;6,$B705&lt;23),Inputs!$E$23,Inputs!$G$23))</f>
        <v>0.15975630136986302</v>
      </c>
      <c r="H705" s="243">
        <f t="array" ref="H705">IF(OR($A705=NERC,WEEKDAY($A705,2)&gt;5),Inputs!$G$25,IF(AND($B705&gt;6,$B705&lt;23),Inputs!$E$25,Inputs!$G$25))</f>
        <v>1.7793149429223745</v>
      </c>
      <c r="I705" s="243">
        <f>Inputs!$B$27</f>
        <v>5.3100000000000001E-2</v>
      </c>
      <c r="J705" s="243">
        <f>Inputs!$B$29</f>
        <v>6.6799999999999998E-2</v>
      </c>
      <c r="K705" s="243">
        <f>Inputs!$B$31</f>
        <v>4.5600000000000002E-2</v>
      </c>
      <c r="L705" s="243">
        <f t="array" ref="L705">IF(OR($A705=NERC,WEEKDAY($A705,2)&gt;5),Inputs!$G$33,IF(AND($B705&gt;6,$B705&lt;23),Inputs!$E$33,Inputs!$G$33))</f>
        <v>1.2294977168949772E-3</v>
      </c>
      <c r="M705" s="246">
        <f t="shared" si="70"/>
        <v>257.11239570710399</v>
      </c>
      <c r="N705" s="249">
        <f t="shared" si="71"/>
        <v>0</v>
      </c>
    </row>
    <row r="706" spans="1:14" x14ac:dyDescent="0.25">
      <c r="A706" s="19">
        <f t="shared" si="73"/>
        <v>41638</v>
      </c>
      <c r="B706" s="7">
        <f t="shared" si="76"/>
        <v>7</v>
      </c>
      <c r="C706" s="237">
        <f>'Energy Summary'!E706</f>
        <v>0</v>
      </c>
      <c r="D706" s="10">
        <f>250</f>
        <v>250</v>
      </c>
      <c r="E706" s="243">
        <f>MISORates!N706</f>
        <v>33.92410315969795</v>
      </c>
      <c r="F706" s="243">
        <f t="array" ref="F706">IF(OR(A706=NERC,WEEKDAY(A706,2)&gt;5),Inputs!$G$21,IF(AND(B706&gt;6,B706&lt;23),Inputs!$E$21,Inputs!$G$21))</f>
        <v>0.51208665865384617</v>
      </c>
      <c r="G706" s="243">
        <f t="array" ref="G706">IF(OR($A706=NERC,WEEKDAY($A706,2)&gt;5),Inputs!$G$23,IF(AND($B706&gt;6,$B706&lt;23),Inputs!$E$23,Inputs!$G$23))</f>
        <v>0.33640990384615388</v>
      </c>
      <c r="H706" s="243">
        <f t="array" ref="H706">IF(OR($A706=NERC,WEEKDAY($A706,2)&gt;5),Inputs!$G$25,IF(AND($B706&gt;6,$B706&lt;23),Inputs!$E$25,Inputs!$G$25))</f>
        <v>3.7468266586538461</v>
      </c>
      <c r="I706" s="243">
        <f>Inputs!$B$27</f>
        <v>5.3100000000000001E-2</v>
      </c>
      <c r="J706" s="243">
        <f>Inputs!$B$29</f>
        <v>6.6799999999999998E-2</v>
      </c>
      <c r="K706" s="243">
        <f>Inputs!$B$31</f>
        <v>4.5600000000000002E-2</v>
      </c>
      <c r="L706" s="243">
        <f t="array" ref="L706">IF(OR($A706=NERC,WEEKDAY($A706,2)&gt;5),Inputs!$G$33,IF(AND($B706&gt;6,$B706&lt;23),Inputs!$E$33,Inputs!$G$33))</f>
        <v>2.5890384615384616E-3</v>
      </c>
      <c r="M706" s="246">
        <f t="shared" si="70"/>
        <v>259.52682451923079</v>
      </c>
      <c r="N706" s="249">
        <f t="shared" si="71"/>
        <v>0</v>
      </c>
    </row>
    <row r="707" spans="1:14" x14ac:dyDescent="0.25">
      <c r="A707" s="19">
        <f t="shared" si="73"/>
        <v>41638</v>
      </c>
      <c r="B707" s="7">
        <f t="shared" si="76"/>
        <v>8</v>
      </c>
      <c r="C707" s="237">
        <f>'Energy Summary'!E707</f>
        <v>0</v>
      </c>
      <c r="D707" s="10">
        <f>250</f>
        <v>250</v>
      </c>
      <c r="E707" s="243">
        <f>MISORates!N707</f>
        <v>41.064938686253605</v>
      </c>
      <c r="F707" s="243">
        <f t="array" ref="F707">IF(OR(A707=NERC,WEEKDAY(A707,2)&gt;5),Inputs!$G$21,IF(AND(B707&gt;6,B707&lt;23),Inputs!$E$21,Inputs!$G$21))</f>
        <v>0.51208665865384617</v>
      </c>
      <c r="G707" s="243">
        <f t="array" ref="G707">IF(OR($A707=NERC,WEEKDAY($A707,2)&gt;5),Inputs!$G$23,IF(AND($B707&gt;6,$B707&lt;23),Inputs!$E$23,Inputs!$G$23))</f>
        <v>0.33640990384615388</v>
      </c>
      <c r="H707" s="243">
        <f t="array" ref="H707">IF(OR($A707=NERC,WEEKDAY($A707,2)&gt;5),Inputs!$G$25,IF(AND($B707&gt;6,$B707&lt;23),Inputs!$E$25,Inputs!$G$25))</f>
        <v>3.7468266586538461</v>
      </c>
      <c r="I707" s="243">
        <f>Inputs!$B$27</f>
        <v>5.3100000000000001E-2</v>
      </c>
      <c r="J707" s="243">
        <f>Inputs!$B$29</f>
        <v>6.6799999999999998E-2</v>
      </c>
      <c r="K707" s="243">
        <f>Inputs!$B$31</f>
        <v>4.5600000000000002E-2</v>
      </c>
      <c r="L707" s="243">
        <f t="array" ref="L707">IF(OR($A707=NERC,WEEKDAY($A707,2)&gt;5),Inputs!$G$33,IF(AND($B707&gt;6,$B707&lt;23),Inputs!$E$33,Inputs!$G$33))</f>
        <v>2.5890384615384616E-3</v>
      </c>
      <c r="M707" s="246">
        <f t="shared" si="70"/>
        <v>259.52682451923079</v>
      </c>
      <c r="N707" s="249">
        <f t="shared" si="71"/>
        <v>0</v>
      </c>
    </row>
    <row r="708" spans="1:14" x14ac:dyDescent="0.25">
      <c r="A708" s="19">
        <f t="shared" si="73"/>
        <v>41638</v>
      </c>
      <c r="B708" s="7">
        <f t="shared" si="76"/>
        <v>9</v>
      </c>
      <c r="C708" s="237">
        <f>'Energy Summary'!E708</f>
        <v>0</v>
      </c>
      <c r="D708" s="10">
        <f>250</f>
        <v>250</v>
      </c>
      <c r="E708" s="243">
        <f>MISORates!N708</f>
        <v>48.254754260133922</v>
      </c>
      <c r="F708" s="243">
        <f t="array" ref="F708">IF(OR(A708=NERC,WEEKDAY(A708,2)&gt;5),Inputs!$G$21,IF(AND(B708&gt;6,B708&lt;23),Inputs!$E$21,Inputs!$G$21))</f>
        <v>0.51208665865384617</v>
      </c>
      <c r="G708" s="243">
        <f t="array" ref="G708">IF(OR($A708=NERC,WEEKDAY($A708,2)&gt;5),Inputs!$G$23,IF(AND($B708&gt;6,$B708&lt;23),Inputs!$E$23,Inputs!$G$23))</f>
        <v>0.33640990384615388</v>
      </c>
      <c r="H708" s="243">
        <f t="array" ref="H708">IF(OR($A708=NERC,WEEKDAY($A708,2)&gt;5),Inputs!$G$25,IF(AND($B708&gt;6,$B708&lt;23),Inputs!$E$25,Inputs!$G$25))</f>
        <v>3.7468266586538461</v>
      </c>
      <c r="I708" s="243">
        <f>Inputs!$B$27</f>
        <v>5.3100000000000001E-2</v>
      </c>
      <c r="J708" s="243">
        <f>Inputs!$B$29</f>
        <v>6.6799999999999998E-2</v>
      </c>
      <c r="K708" s="243">
        <f>Inputs!$B$31</f>
        <v>4.5600000000000002E-2</v>
      </c>
      <c r="L708" s="243">
        <f t="array" ref="L708">IF(OR($A708=NERC,WEEKDAY($A708,2)&gt;5),Inputs!$G$33,IF(AND($B708&gt;6,$B708&lt;23),Inputs!$E$33,Inputs!$G$33))</f>
        <v>2.5890384615384616E-3</v>
      </c>
      <c r="M708" s="246">
        <f t="shared" si="70"/>
        <v>259.52682451923079</v>
      </c>
      <c r="N708" s="249">
        <f t="shared" si="71"/>
        <v>0</v>
      </c>
    </row>
    <row r="709" spans="1:14" x14ac:dyDescent="0.25">
      <c r="A709" s="19">
        <f t="shared" si="73"/>
        <v>41638</v>
      </c>
      <c r="B709" s="7">
        <f t="shared" si="76"/>
        <v>10</v>
      </c>
      <c r="C709" s="237">
        <f>'Energy Summary'!E709</f>
        <v>0</v>
      </c>
      <c r="D709" s="10">
        <f>250</f>
        <v>250</v>
      </c>
      <c r="E709" s="243">
        <f>MISORates!N709</f>
        <v>39.319129753951671</v>
      </c>
      <c r="F709" s="243">
        <f t="array" ref="F709">IF(OR(A709=NERC,WEEKDAY(A709,2)&gt;5),Inputs!$G$21,IF(AND(B709&gt;6,B709&lt;23),Inputs!$E$21,Inputs!$G$21))</f>
        <v>0.51208665865384617</v>
      </c>
      <c r="G709" s="243">
        <f t="array" ref="G709">IF(OR($A709=NERC,WEEKDAY($A709,2)&gt;5),Inputs!$G$23,IF(AND($B709&gt;6,$B709&lt;23),Inputs!$E$23,Inputs!$G$23))</f>
        <v>0.33640990384615388</v>
      </c>
      <c r="H709" s="243">
        <f t="array" ref="H709">IF(OR($A709=NERC,WEEKDAY($A709,2)&gt;5),Inputs!$G$25,IF(AND($B709&gt;6,$B709&lt;23),Inputs!$E$25,Inputs!$G$25))</f>
        <v>3.7468266586538461</v>
      </c>
      <c r="I709" s="243">
        <f>Inputs!$B$27</f>
        <v>5.3100000000000001E-2</v>
      </c>
      <c r="J709" s="243">
        <f>Inputs!$B$29</f>
        <v>6.6799999999999998E-2</v>
      </c>
      <c r="K709" s="243">
        <f>Inputs!$B$31</f>
        <v>4.5600000000000002E-2</v>
      </c>
      <c r="L709" s="243">
        <f t="array" ref="L709">IF(OR($A709=NERC,WEEKDAY($A709,2)&gt;5),Inputs!$G$33,IF(AND($B709&gt;6,$B709&lt;23),Inputs!$E$33,Inputs!$G$33))</f>
        <v>2.5890384615384616E-3</v>
      </c>
      <c r="M709" s="246">
        <f t="shared" ref="M709:M747" si="77">(MAX(D709,E709)+(SUM(F709:L710)))</f>
        <v>259.52682451923079</v>
      </c>
      <c r="N709" s="249">
        <f t="shared" ref="N709:N747" si="78">C709*M709</f>
        <v>0</v>
      </c>
    </row>
    <row r="710" spans="1:14" x14ac:dyDescent="0.25">
      <c r="A710" s="19">
        <f t="shared" si="73"/>
        <v>41638</v>
      </c>
      <c r="B710" s="7">
        <f t="shared" si="76"/>
        <v>11</v>
      </c>
      <c r="C710" s="237">
        <f>'Energy Summary'!E710</f>
        <v>0</v>
      </c>
      <c r="D710" s="10">
        <f>250</f>
        <v>250</v>
      </c>
      <c r="E710" s="243">
        <f>MISORates!N710</f>
        <v>39.467886376776015</v>
      </c>
      <c r="F710" s="243">
        <f t="array" ref="F710">IF(OR(A710=NERC,WEEKDAY(A710,2)&gt;5),Inputs!$G$21,IF(AND(B710&gt;6,B710&lt;23),Inputs!$E$21,Inputs!$G$21))</f>
        <v>0.51208665865384617</v>
      </c>
      <c r="G710" s="243">
        <f t="array" ref="G710">IF(OR($A710=NERC,WEEKDAY($A710,2)&gt;5),Inputs!$G$23,IF(AND($B710&gt;6,$B710&lt;23),Inputs!$E$23,Inputs!$G$23))</f>
        <v>0.33640990384615388</v>
      </c>
      <c r="H710" s="243">
        <f t="array" ref="H710">IF(OR($A710=NERC,WEEKDAY($A710,2)&gt;5),Inputs!$G$25,IF(AND($B710&gt;6,$B710&lt;23),Inputs!$E$25,Inputs!$G$25))</f>
        <v>3.7468266586538461</v>
      </c>
      <c r="I710" s="243">
        <f>Inputs!$B$27</f>
        <v>5.3100000000000001E-2</v>
      </c>
      <c r="J710" s="243">
        <f>Inputs!$B$29</f>
        <v>6.6799999999999998E-2</v>
      </c>
      <c r="K710" s="243">
        <f>Inputs!$B$31</f>
        <v>4.5600000000000002E-2</v>
      </c>
      <c r="L710" s="243">
        <f t="array" ref="L710">IF(OR($A710=NERC,WEEKDAY($A710,2)&gt;5),Inputs!$G$33,IF(AND($B710&gt;6,$B710&lt;23),Inputs!$E$33,Inputs!$G$33))</f>
        <v>2.5890384615384616E-3</v>
      </c>
      <c r="M710" s="246">
        <f t="shared" si="77"/>
        <v>259.52682451923079</v>
      </c>
      <c r="N710" s="249">
        <f t="shared" si="78"/>
        <v>0</v>
      </c>
    </row>
    <row r="711" spans="1:14" x14ac:dyDescent="0.25">
      <c r="A711" s="19">
        <f t="shared" si="73"/>
        <v>41638</v>
      </c>
      <c r="B711" s="7">
        <f t="shared" si="76"/>
        <v>12</v>
      </c>
      <c r="C711" s="237">
        <f>'Energy Summary'!E711</f>
        <v>0</v>
      </c>
      <c r="D711" s="10">
        <f>250</f>
        <v>250</v>
      </c>
      <c r="E711" s="243">
        <f>MISORates!N711</f>
        <v>36.336953460187587</v>
      </c>
      <c r="F711" s="243">
        <f t="array" ref="F711">IF(OR(A711=NERC,WEEKDAY(A711,2)&gt;5),Inputs!$G$21,IF(AND(B711&gt;6,B711&lt;23),Inputs!$E$21,Inputs!$G$21))</f>
        <v>0.51208665865384617</v>
      </c>
      <c r="G711" s="243">
        <f t="array" ref="G711">IF(OR($A711=NERC,WEEKDAY($A711,2)&gt;5),Inputs!$G$23,IF(AND($B711&gt;6,$B711&lt;23),Inputs!$E$23,Inputs!$G$23))</f>
        <v>0.33640990384615388</v>
      </c>
      <c r="H711" s="243">
        <f t="array" ref="H711">IF(OR($A711=NERC,WEEKDAY($A711,2)&gt;5),Inputs!$G$25,IF(AND($B711&gt;6,$B711&lt;23),Inputs!$E$25,Inputs!$G$25))</f>
        <v>3.7468266586538461</v>
      </c>
      <c r="I711" s="243">
        <f>Inputs!$B$27</f>
        <v>5.3100000000000001E-2</v>
      </c>
      <c r="J711" s="243">
        <f>Inputs!$B$29</f>
        <v>6.6799999999999998E-2</v>
      </c>
      <c r="K711" s="243">
        <f>Inputs!$B$31</f>
        <v>4.5600000000000002E-2</v>
      </c>
      <c r="L711" s="243">
        <f t="array" ref="L711">IF(OR($A711=NERC,WEEKDAY($A711,2)&gt;5),Inputs!$G$33,IF(AND($B711&gt;6,$B711&lt;23),Inputs!$E$33,Inputs!$G$33))</f>
        <v>2.5890384615384616E-3</v>
      </c>
      <c r="M711" s="246">
        <f t="shared" si="77"/>
        <v>259.52682451923079</v>
      </c>
      <c r="N711" s="249">
        <f t="shared" si="78"/>
        <v>0</v>
      </c>
    </row>
    <row r="712" spans="1:14" x14ac:dyDescent="0.25">
      <c r="A712" s="19">
        <f t="shared" si="73"/>
        <v>41638</v>
      </c>
      <c r="B712" s="7">
        <f t="shared" si="76"/>
        <v>13</v>
      </c>
      <c r="C712" s="237">
        <f>'Energy Summary'!E712</f>
        <v>0</v>
      </c>
      <c r="D712" s="10">
        <f>250</f>
        <v>250</v>
      </c>
      <c r="E712" s="243">
        <f>MISORates!N712</f>
        <v>37.794085671131619</v>
      </c>
      <c r="F712" s="243">
        <f t="array" ref="F712">IF(OR(A712=NERC,WEEKDAY(A712,2)&gt;5),Inputs!$G$21,IF(AND(B712&gt;6,B712&lt;23),Inputs!$E$21,Inputs!$G$21))</f>
        <v>0.51208665865384617</v>
      </c>
      <c r="G712" s="243">
        <f t="array" ref="G712">IF(OR($A712=NERC,WEEKDAY($A712,2)&gt;5),Inputs!$G$23,IF(AND($B712&gt;6,$B712&lt;23),Inputs!$E$23,Inputs!$G$23))</f>
        <v>0.33640990384615388</v>
      </c>
      <c r="H712" s="243">
        <f t="array" ref="H712">IF(OR($A712=NERC,WEEKDAY($A712,2)&gt;5),Inputs!$G$25,IF(AND($B712&gt;6,$B712&lt;23),Inputs!$E$25,Inputs!$G$25))</f>
        <v>3.7468266586538461</v>
      </c>
      <c r="I712" s="243">
        <f>Inputs!$B$27</f>
        <v>5.3100000000000001E-2</v>
      </c>
      <c r="J712" s="243">
        <f>Inputs!$B$29</f>
        <v>6.6799999999999998E-2</v>
      </c>
      <c r="K712" s="243">
        <f>Inputs!$B$31</f>
        <v>4.5600000000000002E-2</v>
      </c>
      <c r="L712" s="243">
        <f t="array" ref="L712">IF(OR($A712=NERC,WEEKDAY($A712,2)&gt;5),Inputs!$G$33,IF(AND($B712&gt;6,$B712&lt;23),Inputs!$E$33,Inputs!$G$33))</f>
        <v>2.5890384615384616E-3</v>
      </c>
      <c r="M712" s="246">
        <f t="shared" si="77"/>
        <v>259.52682451923079</v>
      </c>
      <c r="N712" s="249">
        <f t="shared" si="78"/>
        <v>0</v>
      </c>
    </row>
    <row r="713" spans="1:14" x14ac:dyDescent="0.25">
      <c r="A713" s="19">
        <f t="shared" si="73"/>
        <v>41638</v>
      </c>
      <c r="B713" s="7">
        <f t="shared" si="76"/>
        <v>14</v>
      </c>
      <c r="C713" s="237">
        <f>'Energy Summary'!E713</f>
        <v>0</v>
      </c>
      <c r="D713" s="10">
        <f>250</f>
        <v>250</v>
      </c>
      <c r="E713" s="243">
        <f>MISORates!N713</f>
        <v>29.732503625776456</v>
      </c>
      <c r="F713" s="243">
        <f t="array" ref="F713">IF(OR(A713=NERC,WEEKDAY(A713,2)&gt;5),Inputs!$G$21,IF(AND(B713&gt;6,B713&lt;23),Inputs!$E$21,Inputs!$G$21))</f>
        <v>0.51208665865384617</v>
      </c>
      <c r="G713" s="243">
        <f t="array" ref="G713">IF(OR($A713=NERC,WEEKDAY($A713,2)&gt;5),Inputs!$G$23,IF(AND($B713&gt;6,$B713&lt;23),Inputs!$E$23,Inputs!$G$23))</f>
        <v>0.33640990384615388</v>
      </c>
      <c r="H713" s="243">
        <f t="array" ref="H713">IF(OR($A713=NERC,WEEKDAY($A713,2)&gt;5),Inputs!$G$25,IF(AND($B713&gt;6,$B713&lt;23),Inputs!$E$25,Inputs!$G$25))</f>
        <v>3.7468266586538461</v>
      </c>
      <c r="I713" s="243">
        <f>Inputs!$B$27</f>
        <v>5.3100000000000001E-2</v>
      </c>
      <c r="J713" s="243">
        <f>Inputs!$B$29</f>
        <v>6.6799999999999998E-2</v>
      </c>
      <c r="K713" s="243">
        <f>Inputs!$B$31</f>
        <v>4.5600000000000002E-2</v>
      </c>
      <c r="L713" s="243">
        <f t="array" ref="L713">IF(OR($A713=NERC,WEEKDAY($A713,2)&gt;5),Inputs!$G$33,IF(AND($B713&gt;6,$B713&lt;23),Inputs!$E$33,Inputs!$G$33))</f>
        <v>2.5890384615384616E-3</v>
      </c>
      <c r="M713" s="246">
        <f t="shared" si="77"/>
        <v>259.52682451923079</v>
      </c>
      <c r="N713" s="249">
        <f t="shared" si="78"/>
        <v>0</v>
      </c>
    </row>
    <row r="714" spans="1:14" x14ac:dyDescent="0.25">
      <c r="A714" s="19">
        <f t="shared" si="73"/>
        <v>41638</v>
      </c>
      <c r="B714" s="7">
        <f t="shared" si="76"/>
        <v>15</v>
      </c>
      <c r="C714" s="237">
        <f>'Energy Summary'!E714</f>
        <v>0</v>
      </c>
      <c r="D714" s="10">
        <f>250</f>
        <v>250</v>
      </c>
      <c r="E714" s="243">
        <f>MISORates!N714</f>
        <v>30.574465170985292</v>
      </c>
      <c r="F714" s="243">
        <f t="array" ref="F714">IF(OR(A714=NERC,WEEKDAY(A714,2)&gt;5),Inputs!$G$21,IF(AND(B714&gt;6,B714&lt;23),Inputs!$E$21,Inputs!$G$21))</f>
        <v>0.51208665865384617</v>
      </c>
      <c r="G714" s="243">
        <f t="array" ref="G714">IF(OR($A714=NERC,WEEKDAY($A714,2)&gt;5),Inputs!$G$23,IF(AND($B714&gt;6,$B714&lt;23),Inputs!$E$23,Inputs!$G$23))</f>
        <v>0.33640990384615388</v>
      </c>
      <c r="H714" s="243">
        <f t="array" ref="H714">IF(OR($A714=NERC,WEEKDAY($A714,2)&gt;5),Inputs!$G$25,IF(AND($B714&gt;6,$B714&lt;23),Inputs!$E$25,Inputs!$G$25))</f>
        <v>3.7468266586538461</v>
      </c>
      <c r="I714" s="243">
        <f>Inputs!$B$27</f>
        <v>5.3100000000000001E-2</v>
      </c>
      <c r="J714" s="243">
        <f>Inputs!$B$29</f>
        <v>6.6799999999999998E-2</v>
      </c>
      <c r="K714" s="243">
        <f>Inputs!$B$31</f>
        <v>4.5600000000000002E-2</v>
      </c>
      <c r="L714" s="243">
        <f t="array" ref="L714">IF(OR($A714=NERC,WEEKDAY($A714,2)&gt;5),Inputs!$G$33,IF(AND($B714&gt;6,$B714&lt;23),Inputs!$E$33,Inputs!$G$33))</f>
        <v>2.5890384615384616E-3</v>
      </c>
      <c r="M714" s="246">
        <f t="shared" si="77"/>
        <v>259.52682451923079</v>
      </c>
      <c r="N714" s="249">
        <f t="shared" si="78"/>
        <v>0</v>
      </c>
    </row>
    <row r="715" spans="1:14" x14ac:dyDescent="0.25">
      <c r="A715" s="19">
        <f t="shared" si="73"/>
        <v>41638</v>
      </c>
      <c r="B715" s="7">
        <f t="shared" si="76"/>
        <v>16</v>
      </c>
      <c r="C715" s="237">
        <f>'Energy Summary'!E715</f>
        <v>0</v>
      </c>
      <c r="D715" s="10">
        <f>250</f>
        <v>250</v>
      </c>
      <c r="E715" s="243">
        <f>MISORates!N715</f>
        <v>30.126000575799026</v>
      </c>
      <c r="F715" s="243">
        <f t="array" ref="F715">IF(OR(A715=NERC,WEEKDAY(A715,2)&gt;5),Inputs!$G$21,IF(AND(B715&gt;6,B715&lt;23),Inputs!$E$21,Inputs!$G$21))</f>
        <v>0.51208665865384617</v>
      </c>
      <c r="G715" s="243">
        <f t="array" ref="G715">IF(OR($A715=NERC,WEEKDAY($A715,2)&gt;5),Inputs!$G$23,IF(AND($B715&gt;6,$B715&lt;23),Inputs!$E$23,Inputs!$G$23))</f>
        <v>0.33640990384615388</v>
      </c>
      <c r="H715" s="243">
        <f t="array" ref="H715">IF(OR($A715=NERC,WEEKDAY($A715,2)&gt;5),Inputs!$G$25,IF(AND($B715&gt;6,$B715&lt;23),Inputs!$E$25,Inputs!$G$25))</f>
        <v>3.7468266586538461</v>
      </c>
      <c r="I715" s="243">
        <f>Inputs!$B$27</f>
        <v>5.3100000000000001E-2</v>
      </c>
      <c r="J715" s="243">
        <f>Inputs!$B$29</f>
        <v>6.6799999999999998E-2</v>
      </c>
      <c r="K715" s="243">
        <f>Inputs!$B$31</f>
        <v>4.5600000000000002E-2</v>
      </c>
      <c r="L715" s="243">
        <f t="array" ref="L715">IF(OR($A715=NERC,WEEKDAY($A715,2)&gt;5),Inputs!$G$33,IF(AND($B715&gt;6,$B715&lt;23),Inputs!$E$33,Inputs!$G$33))</f>
        <v>2.5890384615384616E-3</v>
      </c>
      <c r="M715" s="246">
        <f t="shared" si="77"/>
        <v>259.52682451923079</v>
      </c>
      <c r="N715" s="249">
        <f t="shared" si="78"/>
        <v>0</v>
      </c>
    </row>
    <row r="716" spans="1:14" x14ac:dyDescent="0.25">
      <c r="A716" s="19">
        <f t="shared" si="73"/>
        <v>41638</v>
      </c>
      <c r="B716" s="7">
        <f t="shared" si="76"/>
        <v>17</v>
      </c>
      <c r="C716" s="237">
        <f>'Energy Summary'!E716</f>
        <v>0</v>
      </c>
      <c r="D716" s="10">
        <f>250</f>
        <v>250</v>
      </c>
      <c r="E716" s="243">
        <f>MISORates!N716</f>
        <v>32.496565512238682</v>
      </c>
      <c r="F716" s="243">
        <f t="array" ref="F716">IF(OR(A716=NERC,WEEKDAY(A716,2)&gt;5),Inputs!$G$21,IF(AND(B716&gt;6,B716&lt;23),Inputs!$E$21,Inputs!$G$21))</f>
        <v>0.51208665865384617</v>
      </c>
      <c r="G716" s="243">
        <f t="array" ref="G716">IF(OR($A716=NERC,WEEKDAY($A716,2)&gt;5),Inputs!$G$23,IF(AND($B716&gt;6,$B716&lt;23),Inputs!$E$23,Inputs!$G$23))</f>
        <v>0.33640990384615388</v>
      </c>
      <c r="H716" s="243">
        <f t="array" ref="H716">IF(OR($A716=NERC,WEEKDAY($A716,2)&gt;5),Inputs!$G$25,IF(AND($B716&gt;6,$B716&lt;23),Inputs!$E$25,Inputs!$G$25))</f>
        <v>3.7468266586538461</v>
      </c>
      <c r="I716" s="243">
        <f>Inputs!$B$27</f>
        <v>5.3100000000000001E-2</v>
      </c>
      <c r="J716" s="243">
        <f>Inputs!$B$29</f>
        <v>6.6799999999999998E-2</v>
      </c>
      <c r="K716" s="243">
        <f>Inputs!$B$31</f>
        <v>4.5600000000000002E-2</v>
      </c>
      <c r="L716" s="243">
        <f t="array" ref="L716">IF(OR($A716=NERC,WEEKDAY($A716,2)&gt;5),Inputs!$G$33,IF(AND($B716&gt;6,$B716&lt;23),Inputs!$E$33,Inputs!$G$33))</f>
        <v>2.5890384615384616E-3</v>
      </c>
      <c r="M716" s="246">
        <f t="shared" si="77"/>
        <v>259.52682451923079</v>
      </c>
      <c r="N716" s="249">
        <f t="shared" si="78"/>
        <v>0</v>
      </c>
    </row>
    <row r="717" spans="1:14" x14ac:dyDescent="0.25">
      <c r="A717" s="19">
        <f t="shared" si="73"/>
        <v>41638</v>
      </c>
      <c r="B717" s="7">
        <f t="shared" ref="B717:B732" si="79">B693</f>
        <v>18</v>
      </c>
      <c r="C717" s="237">
        <f>'Energy Summary'!E717</f>
        <v>0</v>
      </c>
      <c r="D717" s="10">
        <f>250</f>
        <v>250</v>
      </c>
      <c r="E717" s="243">
        <f>MISORates!N717</f>
        <v>38.54125342272561</v>
      </c>
      <c r="F717" s="243">
        <f t="array" ref="F717">IF(OR(A717=NERC,WEEKDAY(A717,2)&gt;5),Inputs!$G$21,IF(AND(B717&gt;6,B717&lt;23),Inputs!$E$21,Inputs!$G$21))</f>
        <v>0.51208665865384617</v>
      </c>
      <c r="G717" s="243">
        <f t="array" ref="G717">IF(OR($A717=NERC,WEEKDAY($A717,2)&gt;5),Inputs!$G$23,IF(AND($B717&gt;6,$B717&lt;23),Inputs!$E$23,Inputs!$G$23))</f>
        <v>0.33640990384615388</v>
      </c>
      <c r="H717" s="243">
        <f t="array" ref="H717">IF(OR($A717=NERC,WEEKDAY($A717,2)&gt;5),Inputs!$G$25,IF(AND($B717&gt;6,$B717&lt;23),Inputs!$E$25,Inputs!$G$25))</f>
        <v>3.7468266586538461</v>
      </c>
      <c r="I717" s="243">
        <f>Inputs!$B$27</f>
        <v>5.3100000000000001E-2</v>
      </c>
      <c r="J717" s="243">
        <f>Inputs!$B$29</f>
        <v>6.6799999999999998E-2</v>
      </c>
      <c r="K717" s="243">
        <f>Inputs!$B$31</f>
        <v>4.5600000000000002E-2</v>
      </c>
      <c r="L717" s="243">
        <f t="array" ref="L717">IF(OR($A717=NERC,WEEKDAY($A717,2)&gt;5),Inputs!$G$33,IF(AND($B717&gt;6,$B717&lt;23),Inputs!$E$33,Inputs!$G$33))</f>
        <v>2.5890384615384616E-3</v>
      </c>
      <c r="M717" s="246">
        <f t="shared" si="77"/>
        <v>259.52682451923079</v>
      </c>
      <c r="N717" s="249">
        <f t="shared" si="78"/>
        <v>0</v>
      </c>
    </row>
    <row r="718" spans="1:14" x14ac:dyDescent="0.25">
      <c r="A718" s="19">
        <f t="shared" si="73"/>
        <v>41638</v>
      </c>
      <c r="B718" s="7">
        <f t="shared" si="79"/>
        <v>19</v>
      </c>
      <c r="C718" s="237">
        <f>'Energy Summary'!E718</f>
        <v>0</v>
      </c>
      <c r="D718" s="10">
        <f>250</f>
        <v>250</v>
      </c>
      <c r="E718" s="243">
        <f>MISORates!N718</f>
        <v>42.869883345328034</v>
      </c>
      <c r="F718" s="243">
        <f t="array" ref="F718">IF(OR(A718=NERC,WEEKDAY(A718,2)&gt;5),Inputs!$G$21,IF(AND(B718&gt;6,B718&lt;23),Inputs!$E$21,Inputs!$G$21))</f>
        <v>0.51208665865384617</v>
      </c>
      <c r="G718" s="243">
        <f t="array" ref="G718">IF(OR($A718=NERC,WEEKDAY($A718,2)&gt;5),Inputs!$G$23,IF(AND($B718&gt;6,$B718&lt;23),Inputs!$E$23,Inputs!$G$23))</f>
        <v>0.33640990384615388</v>
      </c>
      <c r="H718" s="243">
        <f t="array" ref="H718">IF(OR($A718=NERC,WEEKDAY($A718,2)&gt;5),Inputs!$G$25,IF(AND($B718&gt;6,$B718&lt;23),Inputs!$E$25,Inputs!$G$25))</f>
        <v>3.7468266586538461</v>
      </c>
      <c r="I718" s="243">
        <f>Inputs!$B$27</f>
        <v>5.3100000000000001E-2</v>
      </c>
      <c r="J718" s="243">
        <f>Inputs!$B$29</f>
        <v>6.6799999999999998E-2</v>
      </c>
      <c r="K718" s="243">
        <f>Inputs!$B$31</f>
        <v>4.5600000000000002E-2</v>
      </c>
      <c r="L718" s="243">
        <f t="array" ref="L718">IF(OR($A718=NERC,WEEKDAY($A718,2)&gt;5),Inputs!$G$33,IF(AND($B718&gt;6,$B718&lt;23),Inputs!$E$33,Inputs!$G$33))</f>
        <v>2.5890384615384616E-3</v>
      </c>
      <c r="M718" s="246">
        <f t="shared" si="77"/>
        <v>259.52682451923079</v>
      </c>
      <c r="N718" s="249">
        <f t="shared" si="78"/>
        <v>0</v>
      </c>
    </row>
    <row r="719" spans="1:14" x14ac:dyDescent="0.25">
      <c r="A719" s="19">
        <f t="shared" si="73"/>
        <v>41638</v>
      </c>
      <c r="B719" s="7">
        <f t="shared" si="79"/>
        <v>20</v>
      </c>
      <c r="C719" s="237">
        <f>'Energy Summary'!E719</f>
        <v>0</v>
      </c>
      <c r="D719" s="10">
        <f>250</f>
        <v>250</v>
      </c>
      <c r="E719" s="243">
        <f>MISORates!N719</f>
        <v>39.482994648784683</v>
      </c>
      <c r="F719" s="243">
        <f t="array" ref="F719">IF(OR(A719=NERC,WEEKDAY(A719,2)&gt;5),Inputs!$G$21,IF(AND(B719&gt;6,B719&lt;23),Inputs!$E$21,Inputs!$G$21))</f>
        <v>0.51208665865384617</v>
      </c>
      <c r="G719" s="243">
        <f t="array" ref="G719">IF(OR($A719=NERC,WEEKDAY($A719,2)&gt;5),Inputs!$G$23,IF(AND($B719&gt;6,$B719&lt;23),Inputs!$E$23,Inputs!$G$23))</f>
        <v>0.33640990384615388</v>
      </c>
      <c r="H719" s="243">
        <f t="array" ref="H719">IF(OR($A719=NERC,WEEKDAY($A719,2)&gt;5),Inputs!$G$25,IF(AND($B719&gt;6,$B719&lt;23),Inputs!$E$25,Inputs!$G$25))</f>
        <v>3.7468266586538461</v>
      </c>
      <c r="I719" s="243">
        <f>Inputs!$B$27</f>
        <v>5.3100000000000001E-2</v>
      </c>
      <c r="J719" s="243">
        <f>Inputs!$B$29</f>
        <v>6.6799999999999998E-2</v>
      </c>
      <c r="K719" s="243">
        <f>Inputs!$B$31</f>
        <v>4.5600000000000002E-2</v>
      </c>
      <c r="L719" s="243">
        <f t="array" ref="L719">IF(OR($A719=NERC,WEEKDAY($A719,2)&gt;5),Inputs!$G$33,IF(AND($B719&gt;6,$B719&lt;23),Inputs!$E$33,Inputs!$G$33))</f>
        <v>2.5890384615384616E-3</v>
      </c>
      <c r="M719" s="246">
        <f t="shared" si="77"/>
        <v>259.52682451923079</v>
      </c>
      <c r="N719" s="249">
        <f t="shared" si="78"/>
        <v>0</v>
      </c>
    </row>
    <row r="720" spans="1:14" x14ac:dyDescent="0.25">
      <c r="A720" s="19">
        <f t="shared" si="73"/>
        <v>41638</v>
      </c>
      <c r="B720" s="7">
        <f t="shared" si="79"/>
        <v>21</v>
      </c>
      <c r="C720" s="237">
        <f>'Energy Summary'!E720</f>
        <v>0</v>
      </c>
      <c r="D720" s="10">
        <f>250</f>
        <v>250</v>
      </c>
      <c r="E720" s="243">
        <f>MISORates!N720</f>
        <v>35.144453793723265</v>
      </c>
      <c r="F720" s="243">
        <f t="array" ref="F720">IF(OR(A720=NERC,WEEKDAY(A720,2)&gt;5),Inputs!$G$21,IF(AND(B720&gt;6,B720&lt;23),Inputs!$E$21,Inputs!$G$21))</f>
        <v>0.51208665865384617</v>
      </c>
      <c r="G720" s="243">
        <f t="array" ref="G720">IF(OR($A720=NERC,WEEKDAY($A720,2)&gt;5),Inputs!$G$23,IF(AND($B720&gt;6,$B720&lt;23),Inputs!$E$23,Inputs!$G$23))</f>
        <v>0.33640990384615388</v>
      </c>
      <c r="H720" s="243">
        <f t="array" ref="H720">IF(OR($A720=NERC,WEEKDAY($A720,2)&gt;5),Inputs!$G$25,IF(AND($B720&gt;6,$B720&lt;23),Inputs!$E$25,Inputs!$G$25))</f>
        <v>3.7468266586538461</v>
      </c>
      <c r="I720" s="243">
        <f>Inputs!$B$27</f>
        <v>5.3100000000000001E-2</v>
      </c>
      <c r="J720" s="243">
        <f>Inputs!$B$29</f>
        <v>6.6799999999999998E-2</v>
      </c>
      <c r="K720" s="243">
        <f>Inputs!$B$31</f>
        <v>4.5600000000000002E-2</v>
      </c>
      <c r="L720" s="243">
        <f t="array" ref="L720">IF(OR($A720=NERC,WEEKDAY($A720,2)&gt;5),Inputs!$G$33,IF(AND($B720&gt;6,$B720&lt;23),Inputs!$E$33,Inputs!$G$33))</f>
        <v>2.5890384615384616E-3</v>
      </c>
      <c r="M720" s="246">
        <f t="shared" si="77"/>
        <v>259.52682451923079</v>
      </c>
      <c r="N720" s="249">
        <f t="shared" si="78"/>
        <v>0</v>
      </c>
    </row>
    <row r="721" spans="1:14" x14ac:dyDescent="0.25">
      <c r="A721" s="19">
        <f t="shared" si="73"/>
        <v>41638</v>
      </c>
      <c r="B721" s="7">
        <f t="shared" si="79"/>
        <v>22</v>
      </c>
      <c r="C721" s="237">
        <f>'Energy Summary'!E721</f>
        <v>0</v>
      </c>
      <c r="D721" s="10">
        <f>250</f>
        <v>250</v>
      </c>
      <c r="E721" s="243">
        <f>MISORates!N721</f>
        <v>36.336347162718077</v>
      </c>
      <c r="F721" s="243">
        <f t="array" ref="F721">IF(OR(A721=NERC,WEEKDAY(A721,2)&gt;5),Inputs!$G$21,IF(AND(B721&gt;6,B721&lt;23),Inputs!$E$21,Inputs!$G$21))</f>
        <v>0.51208665865384617</v>
      </c>
      <c r="G721" s="243">
        <f t="array" ref="G721">IF(OR($A721=NERC,WEEKDAY($A721,2)&gt;5),Inputs!$G$23,IF(AND($B721&gt;6,$B721&lt;23),Inputs!$E$23,Inputs!$G$23))</f>
        <v>0.33640990384615388</v>
      </c>
      <c r="H721" s="243">
        <f t="array" ref="H721">IF(OR($A721=NERC,WEEKDAY($A721,2)&gt;5),Inputs!$G$25,IF(AND($B721&gt;6,$B721&lt;23),Inputs!$E$25,Inputs!$G$25))</f>
        <v>3.7468266586538461</v>
      </c>
      <c r="I721" s="243">
        <f>Inputs!$B$27</f>
        <v>5.3100000000000001E-2</v>
      </c>
      <c r="J721" s="243">
        <f>Inputs!$B$29</f>
        <v>6.6799999999999998E-2</v>
      </c>
      <c r="K721" s="243">
        <f>Inputs!$B$31</f>
        <v>4.5600000000000002E-2</v>
      </c>
      <c r="L721" s="243">
        <f t="array" ref="L721">IF(OR($A721=NERC,WEEKDAY($A721,2)&gt;5),Inputs!$G$33,IF(AND($B721&gt;6,$B721&lt;23),Inputs!$E$33,Inputs!$G$33))</f>
        <v>2.5890384615384616E-3</v>
      </c>
      <c r="M721" s="246">
        <f t="shared" si="77"/>
        <v>257.11239570710399</v>
      </c>
      <c r="N721" s="249">
        <f t="shared" si="78"/>
        <v>0</v>
      </c>
    </row>
    <row r="722" spans="1:14" x14ac:dyDescent="0.25">
      <c r="A722" s="19">
        <f t="shared" si="73"/>
        <v>41638</v>
      </c>
      <c r="B722" s="7">
        <f t="shared" si="79"/>
        <v>23</v>
      </c>
      <c r="C722" s="237">
        <f>'Energy Summary'!E722</f>
        <v>0</v>
      </c>
      <c r="D722" s="10">
        <f>250</f>
        <v>250</v>
      </c>
      <c r="E722" s="243">
        <f>MISORates!N722</f>
        <v>32.012728573440825</v>
      </c>
      <c r="F722" s="243">
        <f t="array" ref="F722">IF(OR(A722=NERC,WEEKDAY(A722,2)&gt;5),Inputs!$G$21,IF(AND(B722&gt;6,B722&lt;23),Inputs!$E$21,Inputs!$G$21))</f>
        <v>0.24318270547945203</v>
      </c>
      <c r="G722" s="243">
        <f t="array" ref="G722">IF(OR($A722=NERC,WEEKDAY($A722,2)&gt;5),Inputs!$G$23,IF(AND($B722&gt;6,$B722&lt;23),Inputs!$E$23,Inputs!$G$23))</f>
        <v>0.15975630136986302</v>
      </c>
      <c r="H722" s="243">
        <f t="array" ref="H722">IF(OR($A722=NERC,WEEKDAY($A722,2)&gt;5),Inputs!$G$25,IF(AND($B722&gt;6,$B722&lt;23),Inputs!$E$25,Inputs!$G$25))</f>
        <v>1.7793149429223745</v>
      </c>
      <c r="I722" s="243">
        <f>Inputs!$B$27</f>
        <v>5.3100000000000001E-2</v>
      </c>
      <c r="J722" s="243">
        <f>Inputs!$B$29</f>
        <v>6.6799999999999998E-2</v>
      </c>
      <c r="K722" s="243">
        <f>Inputs!$B$31</f>
        <v>4.5600000000000002E-2</v>
      </c>
      <c r="L722" s="243">
        <f t="array" ref="L722">IF(OR($A722=NERC,WEEKDAY($A722,2)&gt;5),Inputs!$G$33,IF(AND($B722&gt;6,$B722&lt;23),Inputs!$E$33,Inputs!$G$33))</f>
        <v>1.2294977168949772E-3</v>
      </c>
      <c r="M722" s="246">
        <f t="shared" si="77"/>
        <v>254.69796689497716</v>
      </c>
      <c r="N722" s="249">
        <f t="shared" si="78"/>
        <v>0</v>
      </c>
    </row>
    <row r="723" spans="1:14" x14ac:dyDescent="0.25">
      <c r="A723" s="238">
        <f t="shared" si="73"/>
        <v>41638</v>
      </c>
      <c r="B723" s="239">
        <f t="shared" si="79"/>
        <v>24</v>
      </c>
      <c r="C723" s="237">
        <f>'Energy Summary'!E723</f>
        <v>0</v>
      </c>
      <c r="D723" s="10">
        <f>250</f>
        <v>250</v>
      </c>
      <c r="E723" s="243">
        <f>MISORates!N723</f>
        <v>33.432676828838893</v>
      </c>
      <c r="F723" s="243">
        <f t="array" ref="F723">IF(OR(A723=NERC,WEEKDAY(A723,2)&gt;5),Inputs!$G$21,IF(AND(B723&gt;6,B723&lt;23),Inputs!$E$21,Inputs!$G$21))</f>
        <v>0.24318270547945203</v>
      </c>
      <c r="G723" s="243">
        <f t="array" ref="G723">IF(OR($A723=NERC,WEEKDAY($A723,2)&gt;5),Inputs!$G$23,IF(AND($B723&gt;6,$B723&lt;23),Inputs!$E$23,Inputs!$G$23))</f>
        <v>0.15975630136986302</v>
      </c>
      <c r="H723" s="243">
        <f t="array" ref="H723">IF(OR($A723=NERC,WEEKDAY($A723,2)&gt;5),Inputs!$G$25,IF(AND($B723&gt;6,$B723&lt;23),Inputs!$E$25,Inputs!$G$25))</f>
        <v>1.7793149429223745</v>
      </c>
      <c r="I723" s="243">
        <f>Inputs!$B$27</f>
        <v>5.3100000000000001E-2</v>
      </c>
      <c r="J723" s="243">
        <f>Inputs!$B$29</f>
        <v>6.6799999999999998E-2</v>
      </c>
      <c r="K723" s="243">
        <f>Inputs!$B$31</f>
        <v>4.5600000000000002E-2</v>
      </c>
      <c r="L723" s="243">
        <f t="array" ref="L723">IF(OR($A723=NERC,WEEKDAY($A723,2)&gt;5),Inputs!$G$33,IF(AND($B723&gt;6,$B723&lt;23),Inputs!$E$33,Inputs!$G$33))</f>
        <v>1.2294977168949772E-3</v>
      </c>
      <c r="M723" s="246">
        <f t="shared" si="77"/>
        <v>254.69796689497716</v>
      </c>
      <c r="N723" s="250">
        <f t="shared" si="78"/>
        <v>0</v>
      </c>
    </row>
    <row r="724" spans="1:14" x14ac:dyDescent="0.25">
      <c r="A724" s="19">
        <f t="shared" si="73"/>
        <v>41639</v>
      </c>
      <c r="B724" s="7">
        <f t="shared" si="79"/>
        <v>1</v>
      </c>
      <c r="C724" s="237">
        <f>'Energy Summary'!E724</f>
        <v>0</v>
      </c>
      <c r="D724" s="10">
        <f>250</f>
        <v>250</v>
      </c>
      <c r="E724" s="243">
        <f>MISORates!N724</f>
        <v>30.031624162764224</v>
      </c>
      <c r="F724" s="243">
        <f t="array" ref="F724">IF(OR(A724=NERC,WEEKDAY(A724,2)&gt;5),Inputs!$G$21,IF(AND(B724&gt;6,B724&lt;23),Inputs!$E$21,Inputs!$G$21))</f>
        <v>0.24318270547945203</v>
      </c>
      <c r="G724" s="243">
        <f t="array" ref="G724">IF(OR($A724=NERC,WEEKDAY($A724,2)&gt;5),Inputs!$G$23,IF(AND($B724&gt;6,$B724&lt;23),Inputs!$E$23,Inputs!$G$23))</f>
        <v>0.15975630136986302</v>
      </c>
      <c r="H724" s="243">
        <f t="array" ref="H724">IF(OR($A724=NERC,WEEKDAY($A724,2)&gt;5),Inputs!$G$25,IF(AND($B724&gt;6,$B724&lt;23),Inputs!$E$25,Inputs!$G$25))</f>
        <v>1.7793149429223745</v>
      </c>
      <c r="I724" s="243">
        <f>Inputs!$B$27</f>
        <v>5.3100000000000001E-2</v>
      </c>
      <c r="J724" s="243">
        <f>Inputs!$B$29</f>
        <v>6.6799999999999998E-2</v>
      </c>
      <c r="K724" s="243">
        <f>Inputs!$B$31</f>
        <v>4.5600000000000002E-2</v>
      </c>
      <c r="L724" s="243">
        <f t="array" ref="L724">IF(OR($A724=NERC,WEEKDAY($A724,2)&gt;5),Inputs!$G$33,IF(AND($B724&gt;6,$B724&lt;23),Inputs!$E$33,Inputs!$G$33))</f>
        <v>1.2294977168949772E-3</v>
      </c>
      <c r="M724" s="246">
        <f t="shared" si="77"/>
        <v>254.69796689497716</v>
      </c>
      <c r="N724" s="249">
        <f t="shared" si="78"/>
        <v>0</v>
      </c>
    </row>
    <row r="725" spans="1:14" x14ac:dyDescent="0.25">
      <c r="A725" s="19">
        <f t="shared" si="73"/>
        <v>41639</v>
      </c>
      <c r="B725" s="7">
        <f t="shared" si="79"/>
        <v>2</v>
      </c>
      <c r="C725" s="237">
        <f>'Energy Summary'!E725</f>
        <v>0</v>
      </c>
      <c r="D725" s="10">
        <f>250</f>
        <v>250</v>
      </c>
      <c r="E725" s="243">
        <f>MISORates!N725</f>
        <v>29.730615890325435</v>
      </c>
      <c r="F725" s="243">
        <f t="array" ref="F725">IF(OR(A725=NERC,WEEKDAY(A725,2)&gt;5),Inputs!$G$21,IF(AND(B725&gt;6,B725&lt;23),Inputs!$E$21,Inputs!$G$21))</f>
        <v>0.24318270547945203</v>
      </c>
      <c r="G725" s="243">
        <f t="array" ref="G725">IF(OR($A725=NERC,WEEKDAY($A725,2)&gt;5),Inputs!$G$23,IF(AND($B725&gt;6,$B725&lt;23),Inputs!$E$23,Inputs!$G$23))</f>
        <v>0.15975630136986302</v>
      </c>
      <c r="H725" s="243">
        <f t="array" ref="H725">IF(OR($A725=NERC,WEEKDAY($A725,2)&gt;5),Inputs!$G$25,IF(AND($B725&gt;6,$B725&lt;23),Inputs!$E$25,Inputs!$G$25))</f>
        <v>1.7793149429223745</v>
      </c>
      <c r="I725" s="243">
        <f>Inputs!$B$27</f>
        <v>5.3100000000000001E-2</v>
      </c>
      <c r="J725" s="243">
        <f>Inputs!$B$29</f>
        <v>6.6799999999999998E-2</v>
      </c>
      <c r="K725" s="243">
        <f>Inputs!$B$31</f>
        <v>4.5600000000000002E-2</v>
      </c>
      <c r="L725" s="243">
        <f t="array" ref="L725">IF(OR($A725=NERC,WEEKDAY($A725,2)&gt;5),Inputs!$G$33,IF(AND($B725&gt;6,$B725&lt;23),Inputs!$E$33,Inputs!$G$33))</f>
        <v>1.2294977168949772E-3</v>
      </c>
      <c r="M725" s="246">
        <f t="shared" si="77"/>
        <v>254.69796689497716</v>
      </c>
      <c r="N725" s="249">
        <f t="shared" si="78"/>
        <v>0</v>
      </c>
    </row>
    <row r="726" spans="1:14" x14ac:dyDescent="0.25">
      <c r="A726" s="19">
        <f t="shared" si="73"/>
        <v>41639</v>
      </c>
      <c r="B726" s="7">
        <f t="shared" si="79"/>
        <v>3</v>
      </c>
      <c r="C726" s="237">
        <f>'Energy Summary'!E726</f>
        <v>0</v>
      </c>
      <c r="D726" s="10">
        <f>250</f>
        <v>250</v>
      </c>
      <c r="E726" s="243">
        <f>MISORates!N726</f>
        <v>28.855671918212355</v>
      </c>
      <c r="F726" s="243">
        <f t="array" ref="F726">IF(OR(A726=NERC,WEEKDAY(A726,2)&gt;5),Inputs!$G$21,IF(AND(B726&gt;6,B726&lt;23),Inputs!$E$21,Inputs!$G$21))</f>
        <v>0.24318270547945203</v>
      </c>
      <c r="G726" s="243">
        <f t="array" ref="G726">IF(OR($A726=NERC,WEEKDAY($A726,2)&gt;5),Inputs!$G$23,IF(AND($B726&gt;6,$B726&lt;23),Inputs!$E$23,Inputs!$G$23))</f>
        <v>0.15975630136986302</v>
      </c>
      <c r="H726" s="243">
        <f t="array" ref="H726">IF(OR($A726=NERC,WEEKDAY($A726,2)&gt;5),Inputs!$G$25,IF(AND($B726&gt;6,$B726&lt;23),Inputs!$E$25,Inputs!$G$25))</f>
        <v>1.7793149429223745</v>
      </c>
      <c r="I726" s="243">
        <f>Inputs!$B$27</f>
        <v>5.3100000000000001E-2</v>
      </c>
      <c r="J726" s="243">
        <f>Inputs!$B$29</f>
        <v>6.6799999999999998E-2</v>
      </c>
      <c r="K726" s="243">
        <f>Inputs!$B$31</f>
        <v>4.5600000000000002E-2</v>
      </c>
      <c r="L726" s="243">
        <f t="array" ref="L726">IF(OR($A726=NERC,WEEKDAY($A726,2)&gt;5),Inputs!$G$33,IF(AND($B726&gt;6,$B726&lt;23),Inputs!$E$33,Inputs!$G$33))</f>
        <v>1.2294977168949772E-3</v>
      </c>
      <c r="M726" s="246">
        <f t="shared" si="77"/>
        <v>254.69796689497716</v>
      </c>
      <c r="N726" s="249">
        <f t="shared" si="78"/>
        <v>0</v>
      </c>
    </row>
    <row r="727" spans="1:14" x14ac:dyDescent="0.25">
      <c r="A727" s="19">
        <f t="shared" si="73"/>
        <v>41639</v>
      </c>
      <c r="B727" s="7">
        <f t="shared" si="79"/>
        <v>4</v>
      </c>
      <c r="C727" s="237">
        <f>'Energy Summary'!E727</f>
        <v>0</v>
      </c>
      <c r="D727" s="10">
        <f>250</f>
        <v>250</v>
      </c>
      <c r="E727" s="243">
        <f>MISORates!N727</f>
        <v>29.378392319211546</v>
      </c>
      <c r="F727" s="243">
        <f t="array" ref="F727">IF(OR(A727=NERC,WEEKDAY(A727,2)&gt;5),Inputs!$G$21,IF(AND(B727&gt;6,B727&lt;23),Inputs!$E$21,Inputs!$G$21))</f>
        <v>0.24318270547945203</v>
      </c>
      <c r="G727" s="243">
        <f t="array" ref="G727">IF(OR($A727=NERC,WEEKDAY($A727,2)&gt;5),Inputs!$G$23,IF(AND($B727&gt;6,$B727&lt;23),Inputs!$E$23,Inputs!$G$23))</f>
        <v>0.15975630136986302</v>
      </c>
      <c r="H727" s="243">
        <f t="array" ref="H727">IF(OR($A727=NERC,WEEKDAY($A727,2)&gt;5),Inputs!$G$25,IF(AND($B727&gt;6,$B727&lt;23),Inputs!$E$25,Inputs!$G$25))</f>
        <v>1.7793149429223745</v>
      </c>
      <c r="I727" s="243">
        <f>Inputs!$B$27</f>
        <v>5.3100000000000001E-2</v>
      </c>
      <c r="J727" s="243">
        <f>Inputs!$B$29</f>
        <v>6.6799999999999998E-2</v>
      </c>
      <c r="K727" s="243">
        <f>Inputs!$B$31</f>
        <v>4.5600000000000002E-2</v>
      </c>
      <c r="L727" s="243">
        <f t="array" ref="L727">IF(OR($A727=NERC,WEEKDAY($A727,2)&gt;5),Inputs!$G$33,IF(AND($B727&gt;6,$B727&lt;23),Inputs!$E$33,Inputs!$G$33))</f>
        <v>1.2294977168949772E-3</v>
      </c>
      <c r="M727" s="246">
        <f t="shared" si="77"/>
        <v>254.69796689497716</v>
      </c>
      <c r="N727" s="249">
        <f t="shared" si="78"/>
        <v>0</v>
      </c>
    </row>
    <row r="728" spans="1:14" x14ac:dyDescent="0.25">
      <c r="A728" s="19">
        <f t="shared" si="73"/>
        <v>41639</v>
      </c>
      <c r="B728" s="7">
        <f t="shared" si="79"/>
        <v>5</v>
      </c>
      <c r="C728" s="237">
        <f>'Energy Summary'!E728</f>
        <v>0</v>
      </c>
      <c r="D728" s="10">
        <f>250</f>
        <v>250</v>
      </c>
      <c r="E728" s="243">
        <f>MISORates!N728</f>
        <v>29.021396465243068</v>
      </c>
      <c r="F728" s="243">
        <f t="array" ref="F728">IF(OR(A728=NERC,WEEKDAY(A728,2)&gt;5),Inputs!$G$21,IF(AND(B728&gt;6,B728&lt;23),Inputs!$E$21,Inputs!$G$21))</f>
        <v>0.24318270547945203</v>
      </c>
      <c r="G728" s="243">
        <f t="array" ref="G728">IF(OR($A728=NERC,WEEKDAY($A728,2)&gt;5),Inputs!$G$23,IF(AND($B728&gt;6,$B728&lt;23),Inputs!$E$23,Inputs!$G$23))</f>
        <v>0.15975630136986302</v>
      </c>
      <c r="H728" s="243">
        <f t="array" ref="H728">IF(OR($A728=NERC,WEEKDAY($A728,2)&gt;5),Inputs!$G$25,IF(AND($B728&gt;6,$B728&lt;23),Inputs!$E$25,Inputs!$G$25))</f>
        <v>1.7793149429223745</v>
      </c>
      <c r="I728" s="243">
        <f>Inputs!$B$27</f>
        <v>5.3100000000000001E-2</v>
      </c>
      <c r="J728" s="243">
        <f>Inputs!$B$29</f>
        <v>6.6799999999999998E-2</v>
      </c>
      <c r="K728" s="243">
        <f>Inputs!$B$31</f>
        <v>4.5600000000000002E-2</v>
      </c>
      <c r="L728" s="243">
        <f t="array" ref="L728">IF(OR($A728=NERC,WEEKDAY($A728,2)&gt;5),Inputs!$G$33,IF(AND($B728&gt;6,$B728&lt;23),Inputs!$E$33,Inputs!$G$33))</f>
        <v>1.2294977168949772E-3</v>
      </c>
      <c r="M728" s="246">
        <f t="shared" si="77"/>
        <v>254.69796689497716</v>
      </c>
      <c r="N728" s="249">
        <f t="shared" si="78"/>
        <v>0</v>
      </c>
    </row>
    <row r="729" spans="1:14" x14ac:dyDescent="0.25">
      <c r="A729" s="19">
        <f t="shared" si="73"/>
        <v>41639</v>
      </c>
      <c r="B729" s="7">
        <f t="shared" si="79"/>
        <v>6</v>
      </c>
      <c r="C729" s="237">
        <f>'Energy Summary'!E729</f>
        <v>0</v>
      </c>
      <c r="D729" s="10">
        <f>250</f>
        <v>250</v>
      </c>
      <c r="E729" s="243">
        <f>MISORates!N729</f>
        <v>29.223719710044691</v>
      </c>
      <c r="F729" s="243">
        <f t="array" ref="F729">IF(OR(A729=NERC,WEEKDAY(A729,2)&gt;5),Inputs!$G$21,IF(AND(B729&gt;6,B729&lt;23),Inputs!$E$21,Inputs!$G$21))</f>
        <v>0.24318270547945203</v>
      </c>
      <c r="G729" s="243">
        <f t="array" ref="G729">IF(OR($A729=NERC,WEEKDAY($A729,2)&gt;5),Inputs!$G$23,IF(AND($B729&gt;6,$B729&lt;23),Inputs!$E$23,Inputs!$G$23))</f>
        <v>0.15975630136986302</v>
      </c>
      <c r="H729" s="243">
        <f t="array" ref="H729">IF(OR($A729=NERC,WEEKDAY($A729,2)&gt;5),Inputs!$G$25,IF(AND($B729&gt;6,$B729&lt;23),Inputs!$E$25,Inputs!$G$25))</f>
        <v>1.7793149429223745</v>
      </c>
      <c r="I729" s="243">
        <f>Inputs!$B$27</f>
        <v>5.3100000000000001E-2</v>
      </c>
      <c r="J729" s="243">
        <f>Inputs!$B$29</f>
        <v>6.6799999999999998E-2</v>
      </c>
      <c r="K729" s="243">
        <f>Inputs!$B$31</f>
        <v>4.5600000000000002E-2</v>
      </c>
      <c r="L729" s="243">
        <f t="array" ref="L729">IF(OR($A729=NERC,WEEKDAY($A729,2)&gt;5),Inputs!$G$33,IF(AND($B729&gt;6,$B729&lt;23),Inputs!$E$33,Inputs!$G$33))</f>
        <v>1.2294977168949772E-3</v>
      </c>
      <c r="M729" s="246">
        <f t="shared" si="77"/>
        <v>257.11239570710399</v>
      </c>
      <c r="N729" s="249">
        <f t="shared" si="78"/>
        <v>0</v>
      </c>
    </row>
    <row r="730" spans="1:14" x14ac:dyDescent="0.25">
      <c r="A730" s="19">
        <f t="shared" si="73"/>
        <v>41639</v>
      </c>
      <c r="B730" s="7">
        <f t="shared" si="79"/>
        <v>7</v>
      </c>
      <c r="C730" s="237">
        <f>'Energy Summary'!E730</f>
        <v>0</v>
      </c>
      <c r="D730" s="10">
        <f>250</f>
        <v>250</v>
      </c>
      <c r="E730" s="243">
        <f>MISORates!N730</f>
        <v>34.934162217901957</v>
      </c>
      <c r="F730" s="243">
        <f t="array" ref="F730">IF(OR(A730=NERC,WEEKDAY(A730,2)&gt;5),Inputs!$G$21,IF(AND(B730&gt;6,B730&lt;23),Inputs!$E$21,Inputs!$G$21))</f>
        <v>0.51208665865384617</v>
      </c>
      <c r="G730" s="243">
        <f t="array" ref="G730">IF(OR($A730=NERC,WEEKDAY($A730,2)&gt;5),Inputs!$G$23,IF(AND($B730&gt;6,$B730&lt;23),Inputs!$E$23,Inputs!$G$23))</f>
        <v>0.33640990384615388</v>
      </c>
      <c r="H730" s="243">
        <f t="array" ref="H730">IF(OR($A730=NERC,WEEKDAY($A730,2)&gt;5),Inputs!$G$25,IF(AND($B730&gt;6,$B730&lt;23),Inputs!$E$25,Inputs!$G$25))</f>
        <v>3.7468266586538461</v>
      </c>
      <c r="I730" s="243">
        <f>Inputs!$B$27</f>
        <v>5.3100000000000001E-2</v>
      </c>
      <c r="J730" s="243">
        <f>Inputs!$B$29</f>
        <v>6.6799999999999998E-2</v>
      </c>
      <c r="K730" s="243">
        <f>Inputs!$B$31</f>
        <v>4.5600000000000002E-2</v>
      </c>
      <c r="L730" s="243">
        <f t="array" ref="L730">IF(OR($A730=NERC,WEEKDAY($A730,2)&gt;5),Inputs!$G$33,IF(AND($B730&gt;6,$B730&lt;23),Inputs!$E$33,Inputs!$G$33))</f>
        <v>2.5890384615384616E-3</v>
      </c>
      <c r="M730" s="246">
        <f t="shared" si="77"/>
        <v>259.52682451923079</v>
      </c>
      <c r="N730" s="249">
        <f t="shared" si="78"/>
        <v>0</v>
      </c>
    </row>
    <row r="731" spans="1:14" x14ac:dyDescent="0.25">
      <c r="A731" s="19">
        <f t="shared" si="73"/>
        <v>41639</v>
      </c>
      <c r="B731" s="7">
        <f t="shared" si="79"/>
        <v>8</v>
      </c>
      <c r="C731" s="237">
        <f>'Energy Summary'!E731</f>
        <v>0</v>
      </c>
      <c r="D731" s="10">
        <f>250</f>
        <v>250</v>
      </c>
      <c r="E731" s="243">
        <f>MISORates!N731</f>
        <v>41.904896427294602</v>
      </c>
      <c r="F731" s="243">
        <f t="array" ref="F731">IF(OR(A731=NERC,WEEKDAY(A731,2)&gt;5),Inputs!$G$21,IF(AND(B731&gt;6,B731&lt;23),Inputs!$E$21,Inputs!$G$21))</f>
        <v>0.51208665865384617</v>
      </c>
      <c r="G731" s="243">
        <f t="array" ref="G731">IF(OR($A731=NERC,WEEKDAY($A731,2)&gt;5),Inputs!$G$23,IF(AND($B731&gt;6,$B731&lt;23),Inputs!$E$23,Inputs!$G$23))</f>
        <v>0.33640990384615388</v>
      </c>
      <c r="H731" s="243">
        <f t="array" ref="H731">IF(OR($A731=NERC,WEEKDAY($A731,2)&gt;5),Inputs!$G$25,IF(AND($B731&gt;6,$B731&lt;23),Inputs!$E$25,Inputs!$G$25))</f>
        <v>3.7468266586538461</v>
      </c>
      <c r="I731" s="243">
        <f>Inputs!$B$27</f>
        <v>5.3100000000000001E-2</v>
      </c>
      <c r="J731" s="243">
        <f>Inputs!$B$29</f>
        <v>6.6799999999999998E-2</v>
      </c>
      <c r="K731" s="243">
        <f>Inputs!$B$31</f>
        <v>4.5600000000000002E-2</v>
      </c>
      <c r="L731" s="243">
        <f t="array" ref="L731">IF(OR($A731=NERC,WEEKDAY($A731,2)&gt;5),Inputs!$G$33,IF(AND($B731&gt;6,$B731&lt;23),Inputs!$E$33,Inputs!$G$33))</f>
        <v>2.5890384615384616E-3</v>
      </c>
      <c r="M731" s="246">
        <f t="shared" si="77"/>
        <v>259.52682451923079</v>
      </c>
      <c r="N731" s="249">
        <f t="shared" si="78"/>
        <v>0</v>
      </c>
    </row>
    <row r="732" spans="1:14" x14ac:dyDescent="0.25">
      <c r="A732" s="19">
        <f t="shared" si="73"/>
        <v>41639</v>
      </c>
      <c r="B732" s="7">
        <f t="shared" si="79"/>
        <v>9</v>
      </c>
      <c r="C732" s="237">
        <f>'Energy Summary'!E732</f>
        <v>0</v>
      </c>
      <c r="D732" s="10">
        <f>250</f>
        <v>250</v>
      </c>
      <c r="E732" s="243">
        <f>MISORates!N732</f>
        <v>39.824024311488415</v>
      </c>
      <c r="F732" s="243">
        <f t="array" ref="F732">IF(OR(A732=NERC,WEEKDAY(A732,2)&gt;5),Inputs!$G$21,IF(AND(B732&gt;6,B732&lt;23),Inputs!$E$21,Inputs!$G$21))</f>
        <v>0.51208665865384617</v>
      </c>
      <c r="G732" s="243">
        <f t="array" ref="G732">IF(OR($A732=NERC,WEEKDAY($A732,2)&gt;5),Inputs!$G$23,IF(AND($B732&gt;6,$B732&lt;23),Inputs!$E$23,Inputs!$G$23))</f>
        <v>0.33640990384615388</v>
      </c>
      <c r="H732" s="243">
        <f t="array" ref="H732">IF(OR($A732=NERC,WEEKDAY($A732,2)&gt;5),Inputs!$G$25,IF(AND($B732&gt;6,$B732&lt;23),Inputs!$E$25,Inputs!$G$25))</f>
        <v>3.7468266586538461</v>
      </c>
      <c r="I732" s="243">
        <f>Inputs!$B$27</f>
        <v>5.3100000000000001E-2</v>
      </c>
      <c r="J732" s="243">
        <f>Inputs!$B$29</f>
        <v>6.6799999999999998E-2</v>
      </c>
      <c r="K732" s="243">
        <f>Inputs!$B$31</f>
        <v>4.5600000000000002E-2</v>
      </c>
      <c r="L732" s="243">
        <f t="array" ref="L732">IF(OR($A732=NERC,WEEKDAY($A732,2)&gt;5),Inputs!$G$33,IF(AND($B732&gt;6,$B732&lt;23),Inputs!$E$33,Inputs!$G$33))</f>
        <v>2.5890384615384616E-3</v>
      </c>
      <c r="M732" s="246">
        <f t="shared" si="77"/>
        <v>259.52682451923079</v>
      </c>
      <c r="N732" s="249">
        <f t="shared" si="78"/>
        <v>0</v>
      </c>
    </row>
    <row r="733" spans="1:14" x14ac:dyDescent="0.25">
      <c r="A733" s="19">
        <f t="shared" ref="A733:A747" si="80">A709+1</f>
        <v>41639</v>
      </c>
      <c r="B733" s="7">
        <f t="shared" ref="B733:B747" si="81">B709</f>
        <v>10</v>
      </c>
      <c r="C733" s="237">
        <f>'Energy Summary'!E733</f>
        <v>0</v>
      </c>
      <c r="D733" s="10">
        <f>250</f>
        <v>250</v>
      </c>
      <c r="E733" s="243">
        <f>MISORates!N733</f>
        <v>38.320092110536713</v>
      </c>
      <c r="F733" s="243">
        <f t="array" ref="F733">IF(OR(A733=NERC,WEEKDAY(A733,2)&gt;5),Inputs!$G$21,IF(AND(B733&gt;6,B733&lt;23),Inputs!$E$21,Inputs!$G$21))</f>
        <v>0.51208665865384617</v>
      </c>
      <c r="G733" s="243">
        <f t="array" ref="G733">IF(OR($A733=NERC,WEEKDAY($A733,2)&gt;5),Inputs!$G$23,IF(AND($B733&gt;6,$B733&lt;23),Inputs!$E$23,Inputs!$G$23))</f>
        <v>0.33640990384615388</v>
      </c>
      <c r="H733" s="243">
        <f t="array" ref="H733">IF(OR($A733=NERC,WEEKDAY($A733,2)&gt;5),Inputs!$G$25,IF(AND($B733&gt;6,$B733&lt;23),Inputs!$E$25,Inputs!$G$25))</f>
        <v>3.7468266586538461</v>
      </c>
      <c r="I733" s="243">
        <f>Inputs!$B$27</f>
        <v>5.3100000000000001E-2</v>
      </c>
      <c r="J733" s="243">
        <f>Inputs!$B$29</f>
        <v>6.6799999999999998E-2</v>
      </c>
      <c r="K733" s="243">
        <f>Inputs!$B$31</f>
        <v>4.5600000000000002E-2</v>
      </c>
      <c r="L733" s="243">
        <f t="array" ref="L733">IF(OR($A733=NERC,WEEKDAY($A733,2)&gt;5),Inputs!$G$33,IF(AND($B733&gt;6,$B733&lt;23),Inputs!$E$33,Inputs!$G$33))</f>
        <v>2.5890384615384616E-3</v>
      </c>
      <c r="M733" s="246">
        <f t="shared" si="77"/>
        <v>259.52682451923079</v>
      </c>
      <c r="N733" s="249">
        <f t="shared" si="78"/>
        <v>0</v>
      </c>
    </row>
    <row r="734" spans="1:14" x14ac:dyDescent="0.25">
      <c r="A734" s="19">
        <f t="shared" si="80"/>
        <v>41639</v>
      </c>
      <c r="B734" s="7">
        <f t="shared" si="81"/>
        <v>11</v>
      </c>
      <c r="C734" s="237">
        <f>'Energy Summary'!E734</f>
        <v>0</v>
      </c>
      <c r="D734" s="10">
        <f>250</f>
        <v>250</v>
      </c>
      <c r="E734" s="243">
        <f>MISORates!N734</f>
        <v>41.434279830101268</v>
      </c>
      <c r="F734" s="243">
        <f t="array" ref="F734">IF(OR(A734=NERC,WEEKDAY(A734,2)&gt;5),Inputs!$G$21,IF(AND(B734&gt;6,B734&lt;23),Inputs!$E$21,Inputs!$G$21))</f>
        <v>0.51208665865384617</v>
      </c>
      <c r="G734" s="243">
        <f t="array" ref="G734">IF(OR($A734=NERC,WEEKDAY($A734,2)&gt;5),Inputs!$G$23,IF(AND($B734&gt;6,$B734&lt;23),Inputs!$E$23,Inputs!$G$23))</f>
        <v>0.33640990384615388</v>
      </c>
      <c r="H734" s="243">
        <f t="array" ref="H734">IF(OR($A734=NERC,WEEKDAY($A734,2)&gt;5),Inputs!$G$25,IF(AND($B734&gt;6,$B734&lt;23),Inputs!$E$25,Inputs!$G$25))</f>
        <v>3.7468266586538461</v>
      </c>
      <c r="I734" s="243">
        <f>Inputs!$B$27</f>
        <v>5.3100000000000001E-2</v>
      </c>
      <c r="J734" s="243">
        <f>Inputs!$B$29</f>
        <v>6.6799999999999998E-2</v>
      </c>
      <c r="K734" s="243">
        <f>Inputs!$B$31</f>
        <v>4.5600000000000002E-2</v>
      </c>
      <c r="L734" s="243">
        <f t="array" ref="L734">IF(OR($A734=NERC,WEEKDAY($A734,2)&gt;5),Inputs!$G$33,IF(AND($B734&gt;6,$B734&lt;23),Inputs!$E$33,Inputs!$G$33))</f>
        <v>2.5890384615384616E-3</v>
      </c>
      <c r="M734" s="246">
        <f t="shared" si="77"/>
        <v>259.52682451923079</v>
      </c>
      <c r="N734" s="249">
        <f t="shared" si="78"/>
        <v>0</v>
      </c>
    </row>
    <row r="735" spans="1:14" x14ac:dyDescent="0.25">
      <c r="A735" s="19">
        <f t="shared" si="80"/>
        <v>41639</v>
      </c>
      <c r="B735" s="7">
        <f t="shared" si="81"/>
        <v>12</v>
      </c>
      <c r="C735" s="237">
        <f>'Energy Summary'!E735</f>
        <v>0</v>
      </c>
      <c r="D735" s="10">
        <f>250</f>
        <v>250</v>
      </c>
      <c r="E735" s="243">
        <f>MISORates!N735</f>
        <v>27.770930389414346</v>
      </c>
      <c r="F735" s="243">
        <f t="array" ref="F735">IF(OR(A735=NERC,WEEKDAY(A735,2)&gt;5),Inputs!$G$21,IF(AND(B735&gt;6,B735&lt;23),Inputs!$E$21,Inputs!$G$21))</f>
        <v>0.51208665865384617</v>
      </c>
      <c r="G735" s="243">
        <f t="array" ref="G735">IF(OR($A735=NERC,WEEKDAY($A735,2)&gt;5),Inputs!$G$23,IF(AND($B735&gt;6,$B735&lt;23),Inputs!$E$23,Inputs!$G$23))</f>
        <v>0.33640990384615388</v>
      </c>
      <c r="H735" s="243">
        <f t="array" ref="H735">IF(OR($A735=NERC,WEEKDAY($A735,2)&gt;5),Inputs!$G$25,IF(AND($B735&gt;6,$B735&lt;23),Inputs!$E$25,Inputs!$G$25))</f>
        <v>3.7468266586538461</v>
      </c>
      <c r="I735" s="243">
        <f>Inputs!$B$27</f>
        <v>5.3100000000000001E-2</v>
      </c>
      <c r="J735" s="243">
        <f>Inputs!$B$29</f>
        <v>6.6799999999999998E-2</v>
      </c>
      <c r="K735" s="243">
        <f>Inputs!$B$31</f>
        <v>4.5600000000000002E-2</v>
      </c>
      <c r="L735" s="243">
        <f t="array" ref="L735">IF(OR($A735=NERC,WEEKDAY($A735,2)&gt;5),Inputs!$G$33,IF(AND($B735&gt;6,$B735&lt;23),Inputs!$E$33,Inputs!$G$33))</f>
        <v>2.5890384615384616E-3</v>
      </c>
      <c r="M735" s="246">
        <f t="shared" si="77"/>
        <v>259.52682451923079</v>
      </c>
      <c r="N735" s="249">
        <f t="shared" si="78"/>
        <v>0</v>
      </c>
    </row>
    <row r="736" spans="1:14" x14ac:dyDescent="0.25">
      <c r="A736" s="19">
        <f t="shared" si="80"/>
        <v>41639</v>
      </c>
      <c r="B736" s="7">
        <f t="shared" si="81"/>
        <v>13</v>
      </c>
      <c r="C736" s="237">
        <f>'Energy Summary'!E736</f>
        <v>0</v>
      </c>
      <c r="D736" s="10">
        <f>250</f>
        <v>250</v>
      </c>
      <c r="E736" s="243">
        <f>MISORates!N736</f>
        <v>29.856913412820749</v>
      </c>
      <c r="F736" s="243">
        <f t="array" ref="F736">IF(OR(A736=NERC,WEEKDAY(A736,2)&gt;5),Inputs!$G$21,IF(AND(B736&gt;6,B736&lt;23),Inputs!$E$21,Inputs!$G$21))</f>
        <v>0.51208665865384617</v>
      </c>
      <c r="G736" s="243">
        <f t="array" ref="G736">IF(OR($A736=NERC,WEEKDAY($A736,2)&gt;5),Inputs!$G$23,IF(AND($B736&gt;6,$B736&lt;23),Inputs!$E$23,Inputs!$G$23))</f>
        <v>0.33640990384615388</v>
      </c>
      <c r="H736" s="243">
        <f t="array" ref="H736">IF(OR($A736=NERC,WEEKDAY($A736,2)&gt;5),Inputs!$G$25,IF(AND($B736&gt;6,$B736&lt;23),Inputs!$E$25,Inputs!$G$25))</f>
        <v>3.7468266586538461</v>
      </c>
      <c r="I736" s="243">
        <f>Inputs!$B$27</f>
        <v>5.3100000000000001E-2</v>
      </c>
      <c r="J736" s="243">
        <f>Inputs!$B$29</f>
        <v>6.6799999999999998E-2</v>
      </c>
      <c r="K736" s="243">
        <f>Inputs!$B$31</f>
        <v>4.5600000000000002E-2</v>
      </c>
      <c r="L736" s="243">
        <f t="array" ref="L736">IF(OR($A736=NERC,WEEKDAY($A736,2)&gt;5),Inputs!$G$33,IF(AND($B736&gt;6,$B736&lt;23),Inputs!$E$33,Inputs!$G$33))</f>
        <v>2.5890384615384616E-3</v>
      </c>
      <c r="M736" s="246">
        <f t="shared" si="77"/>
        <v>259.52682451923079</v>
      </c>
      <c r="N736" s="249">
        <f t="shared" si="78"/>
        <v>0</v>
      </c>
    </row>
    <row r="737" spans="1:14" x14ac:dyDescent="0.25">
      <c r="A737" s="19">
        <f t="shared" si="80"/>
        <v>41639</v>
      </c>
      <c r="B737" s="7">
        <f t="shared" si="81"/>
        <v>14</v>
      </c>
      <c r="C737" s="237">
        <f>'Energy Summary'!E737</f>
        <v>0</v>
      </c>
      <c r="D737" s="10">
        <f>250</f>
        <v>250</v>
      </c>
      <c r="E737" s="243">
        <f>MISORates!N737</f>
        <v>27.924135760434471</v>
      </c>
      <c r="F737" s="243">
        <f t="array" ref="F737">IF(OR(A737=NERC,WEEKDAY(A737,2)&gt;5),Inputs!$G$21,IF(AND(B737&gt;6,B737&lt;23),Inputs!$E$21,Inputs!$G$21))</f>
        <v>0.51208665865384617</v>
      </c>
      <c r="G737" s="243">
        <f t="array" ref="G737">IF(OR($A737=NERC,WEEKDAY($A737,2)&gt;5),Inputs!$G$23,IF(AND($B737&gt;6,$B737&lt;23),Inputs!$E$23,Inputs!$G$23))</f>
        <v>0.33640990384615388</v>
      </c>
      <c r="H737" s="243">
        <f t="array" ref="H737">IF(OR($A737=NERC,WEEKDAY($A737,2)&gt;5),Inputs!$G$25,IF(AND($B737&gt;6,$B737&lt;23),Inputs!$E$25,Inputs!$G$25))</f>
        <v>3.7468266586538461</v>
      </c>
      <c r="I737" s="243">
        <f>Inputs!$B$27</f>
        <v>5.3100000000000001E-2</v>
      </c>
      <c r="J737" s="243">
        <f>Inputs!$B$29</f>
        <v>6.6799999999999998E-2</v>
      </c>
      <c r="K737" s="243">
        <f>Inputs!$B$31</f>
        <v>4.5600000000000002E-2</v>
      </c>
      <c r="L737" s="243">
        <f t="array" ref="L737">IF(OR($A737=NERC,WEEKDAY($A737,2)&gt;5),Inputs!$G$33,IF(AND($B737&gt;6,$B737&lt;23),Inputs!$E$33,Inputs!$G$33))</f>
        <v>2.5890384615384616E-3</v>
      </c>
      <c r="M737" s="246">
        <f t="shared" si="77"/>
        <v>259.52682451923079</v>
      </c>
      <c r="N737" s="249">
        <f t="shared" si="78"/>
        <v>0</v>
      </c>
    </row>
    <row r="738" spans="1:14" x14ac:dyDescent="0.25">
      <c r="A738" s="19">
        <f t="shared" si="80"/>
        <v>41639</v>
      </c>
      <c r="B738" s="7">
        <f t="shared" si="81"/>
        <v>15</v>
      </c>
      <c r="C738" s="237">
        <f>'Energy Summary'!E738</f>
        <v>0</v>
      </c>
      <c r="D738" s="10">
        <f>250</f>
        <v>250</v>
      </c>
      <c r="E738" s="243">
        <f>MISORates!N738</f>
        <v>27.473017671172212</v>
      </c>
      <c r="F738" s="243">
        <f t="array" ref="F738">IF(OR(A738=NERC,WEEKDAY(A738,2)&gt;5),Inputs!$G$21,IF(AND(B738&gt;6,B738&lt;23),Inputs!$E$21,Inputs!$G$21))</f>
        <v>0.51208665865384617</v>
      </c>
      <c r="G738" s="243">
        <f t="array" ref="G738">IF(OR($A738=NERC,WEEKDAY($A738,2)&gt;5),Inputs!$G$23,IF(AND($B738&gt;6,$B738&lt;23),Inputs!$E$23,Inputs!$G$23))</f>
        <v>0.33640990384615388</v>
      </c>
      <c r="H738" s="243">
        <f t="array" ref="H738">IF(OR($A738=NERC,WEEKDAY($A738,2)&gt;5),Inputs!$G$25,IF(AND($B738&gt;6,$B738&lt;23),Inputs!$E$25,Inputs!$G$25))</f>
        <v>3.7468266586538461</v>
      </c>
      <c r="I738" s="243">
        <f>Inputs!$B$27</f>
        <v>5.3100000000000001E-2</v>
      </c>
      <c r="J738" s="243">
        <f>Inputs!$B$29</f>
        <v>6.6799999999999998E-2</v>
      </c>
      <c r="K738" s="243">
        <f>Inputs!$B$31</f>
        <v>4.5600000000000002E-2</v>
      </c>
      <c r="L738" s="243">
        <f t="array" ref="L738">IF(OR($A738=NERC,WEEKDAY($A738,2)&gt;5),Inputs!$G$33,IF(AND($B738&gt;6,$B738&lt;23),Inputs!$E$33,Inputs!$G$33))</f>
        <v>2.5890384615384616E-3</v>
      </c>
      <c r="M738" s="246">
        <f t="shared" si="77"/>
        <v>259.52682451923079</v>
      </c>
      <c r="N738" s="249">
        <f t="shared" si="78"/>
        <v>0</v>
      </c>
    </row>
    <row r="739" spans="1:14" x14ac:dyDescent="0.25">
      <c r="A739" s="19">
        <f t="shared" si="80"/>
        <v>41639</v>
      </c>
      <c r="B739" s="7">
        <f t="shared" si="81"/>
        <v>16</v>
      </c>
      <c r="C739" s="237">
        <f>'Energy Summary'!E739</f>
        <v>0</v>
      </c>
      <c r="D739" s="10">
        <f>250</f>
        <v>250</v>
      </c>
      <c r="E739" s="243">
        <f>MISORates!N739</f>
        <v>26.06776839168209</v>
      </c>
      <c r="F739" s="243">
        <f t="array" ref="F739">IF(OR(A739=NERC,WEEKDAY(A739,2)&gt;5),Inputs!$G$21,IF(AND(B739&gt;6,B739&lt;23),Inputs!$E$21,Inputs!$G$21))</f>
        <v>0.51208665865384617</v>
      </c>
      <c r="G739" s="243">
        <f t="array" ref="G739">IF(OR($A739=NERC,WEEKDAY($A739,2)&gt;5),Inputs!$G$23,IF(AND($B739&gt;6,$B739&lt;23),Inputs!$E$23,Inputs!$G$23))</f>
        <v>0.33640990384615388</v>
      </c>
      <c r="H739" s="243">
        <f t="array" ref="H739">IF(OR($A739=NERC,WEEKDAY($A739,2)&gt;5),Inputs!$G$25,IF(AND($B739&gt;6,$B739&lt;23),Inputs!$E$25,Inputs!$G$25))</f>
        <v>3.7468266586538461</v>
      </c>
      <c r="I739" s="243">
        <f>Inputs!$B$27</f>
        <v>5.3100000000000001E-2</v>
      </c>
      <c r="J739" s="243">
        <f>Inputs!$B$29</f>
        <v>6.6799999999999998E-2</v>
      </c>
      <c r="K739" s="243">
        <f>Inputs!$B$31</f>
        <v>4.5600000000000002E-2</v>
      </c>
      <c r="L739" s="243">
        <f t="array" ref="L739">IF(OR($A739=NERC,WEEKDAY($A739,2)&gt;5),Inputs!$G$33,IF(AND($B739&gt;6,$B739&lt;23),Inputs!$E$33,Inputs!$G$33))</f>
        <v>2.5890384615384616E-3</v>
      </c>
      <c r="M739" s="246">
        <f t="shared" si="77"/>
        <v>259.52682451923079</v>
      </c>
      <c r="N739" s="249">
        <f t="shared" si="78"/>
        <v>0</v>
      </c>
    </row>
    <row r="740" spans="1:14" x14ac:dyDescent="0.25">
      <c r="A740" s="19">
        <f t="shared" si="80"/>
        <v>41639</v>
      </c>
      <c r="B740" s="7">
        <f t="shared" si="81"/>
        <v>17</v>
      </c>
      <c r="C740" s="237">
        <f>'Energy Summary'!E740</f>
        <v>0</v>
      </c>
      <c r="D740" s="10">
        <f>250</f>
        <v>250</v>
      </c>
      <c r="E740" s="243">
        <f>MISORates!N740</f>
        <v>28.01560606979935</v>
      </c>
      <c r="F740" s="243">
        <f t="array" ref="F740">IF(OR(A740=NERC,WEEKDAY(A740,2)&gt;5),Inputs!$G$21,IF(AND(B740&gt;6,B740&lt;23),Inputs!$E$21,Inputs!$G$21))</f>
        <v>0.51208665865384617</v>
      </c>
      <c r="G740" s="243">
        <f t="array" ref="G740">IF(OR($A740=NERC,WEEKDAY($A740,2)&gt;5),Inputs!$G$23,IF(AND($B740&gt;6,$B740&lt;23),Inputs!$E$23,Inputs!$G$23))</f>
        <v>0.33640990384615388</v>
      </c>
      <c r="H740" s="243">
        <f t="array" ref="H740">IF(OR($A740=NERC,WEEKDAY($A740,2)&gt;5),Inputs!$G$25,IF(AND($B740&gt;6,$B740&lt;23),Inputs!$E$25,Inputs!$G$25))</f>
        <v>3.7468266586538461</v>
      </c>
      <c r="I740" s="243">
        <f>Inputs!$B$27</f>
        <v>5.3100000000000001E-2</v>
      </c>
      <c r="J740" s="243">
        <f>Inputs!$B$29</f>
        <v>6.6799999999999998E-2</v>
      </c>
      <c r="K740" s="243">
        <f>Inputs!$B$31</f>
        <v>4.5600000000000002E-2</v>
      </c>
      <c r="L740" s="243">
        <f t="array" ref="L740">IF(OR($A740=NERC,WEEKDAY($A740,2)&gt;5),Inputs!$G$33,IF(AND($B740&gt;6,$B740&lt;23),Inputs!$E$33,Inputs!$G$33))</f>
        <v>2.5890384615384616E-3</v>
      </c>
      <c r="M740" s="246">
        <f t="shared" si="77"/>
        <v>259.52682451923079</v>
      </c>
      <c r="N740" s="249">
        <f t="shared" si="78"/>
        <v>0</v>
      </c>
    </row>
    <row r="741" spans="1:14" x14ac:dyDescent="0.25">
      <c r="A741" s="19">
        <f t="shared" si="80"/>
        <v>41639</v>
      </c>
      <c r="B741" s="7">
        <f t="shared" si="81"/>
        <v>18</v>
      </c>
      <c r="C741" s="237">
        <f>'Energy Summary'!E741</f>
        <v>0</v>
      </c>
      <c r="D741" s="10">
        <f>250</f>
        <v>250</v>
      </c>
      <c r="E741" s="243">
        <f>MISORates!N741</f>
        <v>40.566825255415239</v>
      </c>
      <c r="F741" s="243">
        <f t="array" ref="F741">IF(OR(A741=NERC,WEEKDAY(A741,2)&gt;5),Inputs!$G$21,IF(AND(B741&gt;6,B741&lt;23),Inputs!$E$21,Inputs!$G$21))</f>
        <v>0.51208665865384617</v>
      </c>
      <c r="G741" s="243">
        <f t="array" ref="G741">IF(OR($A741=NERC,WEEKDAY($A741,2)&gt;5),Inputs!$G$23,IF(AND($B741&gt;6,$B741&lt;23),Inputs!$E$23,Inputs!$G$23))</f>
        <v>0.33640990384615388</v>
      </c>
      <c r="H741" s="243">
        <f t="array" ref="H741">IF(OR($A741=NERC,WEEKDAY($A741,2)&gt;5),Inputs!$G$25,IF(AND($B741&gt;6,$B741&lt;23),Inputs!$E$25,Inputs!$G$25))</f>
        <v>3.7468266586538461</v>
      </c>
      <c r="I741" s="243">
        <f>Inputs!$B$27</f>
        <v>5.3100000000000001E-2</v>
      </c>
      <c r="J741" s="243">
        <f>Inputs!$B$29</f>
        <v>6.6799999999999998E-2</v>
      </c>
      <c r="K741" s="243">
        <f>Inputs!$B$31</f>
        <v>4.5600000000000002E-2</v>
      </c>
      <c r="L741" s="243">
        <f t="array" ref="L741">IF(OR($A741=NERC,WEEKDAY($A741,2)&gt;5),Inputs!$G$33,IF(AND($B741&gt;6,$B741&lt;23),Inputs!$E$33,Inputs!$G$33))</f>
        <v>2.5890384615384616E-3</v>
      </c>
      <c r="M741" s="246">
        <f t="shared" si="77"/>
        <v>259.52682451923079</v>
      </c>
      <c r="N741" s="249">
        <f t="shared" si="78"/>
        <v>0</v>
      </c>
    </row>
    <row r="742" spans="1:14" x14ac:dyDescent="0.25">
      <c r="A742" s="19">
        <f t="shared" si="80"/>
        <v>41639</v>
      </c>
      <c r="B742" s="7">
        <f t="shared" si="81"/>
        <v>19</v>
      </c>
      <c r="C742" s="237">
        <f>'Energy Summary'!E742</f>
        <v>0</v>
      </c>
      <c r="D742" s="10">
        <f>250</f>
        <v>250</v>
      </c>
      <c r="E742" s="243">
        <f>MISORates!N742</f>
        <v>37.149907014489976</v>
      </c>
      <c r="F742" s="243">
        <f t="array" ref="F742">IF(OR(A742=NERC,WEEKDAY(A742,2)&gt;5),Inputs!$G$21,IF(AND(B742&gt;6,B742&lt;23),Inputs!$E$21,Inputs!$G$21))</f>
        <v>0.51208665865384617</v>
      </c>
      <c r="G742" s="243">
        <f t="array" ref="G742">IF(OR($A742=NERC,WEEKDAY($A742,2)&gt;5),Inputs!$G$23,IF(AND($B742&gt;6,$B742&lt;23),Inputs!$E$23,Inputs!$G$23))</f>
        <v>0.33640990384615388</v>
      </c>
      <c r="H742" s="243">
        <f t="array" ref="H742">IF(OR($A742=NERC,WEEKDAY($A742,2)&gt;5),Inputs!$G$25,IF(AND($B742&gt;6,$B742&lt;23),Inputs!$E$25,Inputs!$G$25))</f>
        <v>3.7468266586538461</v>
      </c>
      <c r="I742" s="243">
        <f>Inputs!$B$27</f>
        <v>5.3100000000000001E-2</v>
      </c>
      <c r="J742" s="243">
        <f>Inputs!$B$29</f>
        <v>6.6799999999999998E-2</v>
      </c>
      <c r="K742" s="243">
        <f>Inputs!$B$31</f>
        <v>4.5600000000000002E-2</v>
      </c>
      <c r="L742" s="243">
        <f t="array" ref="L742">IF(OR($A742=NERC,WEEKDAY($A742,2)&gt;5),Inputs!$G$33,IF(AND($B742&gt;6,$B742&lt;23),Inputs!$E$33,Inputs!$G$33))</f>
        <v>2.5890384615384616E-3</v>
      </c>
      <c r="M742" s="246">
        <f t="shared" si="77"/>
        <v>259.52682451923079</v>
      </c>
      <c r="N742" s="249">
        <f t="shared" si="78"/>
        <v>0</v>
      </c>
    </row>
    <row r="743" spans="1:14" x14ac:dyDescent="0.25">
      <c r="A743" s="19">
        <f t="shared" si="80"/>
        <v>41639</v>
      </c>
      <c r="B743" s="7">
        <f t="shared" si="81"/>
        <v>20</v>
      </c>
      <c r="C743" s="237">
        <f>'Energy Summary'!E743</f>
        <v>0</v>
      </c>
      <c r="D743" s="10">
        <f>250</f>
        <v>250</v>
      </c>
      <c r="E743" s="243">
        <f>MISORates!N743</f>
        <v>30.193009959487057</v>
      </c>
      <c r="F743" s="243">
        <f t="array" ref="F743">IF(OR(A743=NERC,WEEKDAY(A743,2)&gt;5),Inputs!$G$21,IF(AND(B743&gt;6,B743&lt;23),Inputs!$E$21,Inputs!$G$21))</f>
        <v>0.51208665865384617</v>
      </c>
      <c r="G743" s="243">
        <f t="array" ref="G743">IF(OR($A743=NERC,WEEKDAY($A743,2)&gt;5),Inputs!$G$23,IF(AND($B743&gt;6,$B743&lt;23),Inputs!$E$23,Inputs!$G$23))</f>
        <v>0.33640990384615388</v>
      </c>
      <c r="H743" s="243">
        <f t="array" ref="H743">IF(OR($A743=NERC,WEEKDAY($A743,2)&gt;5),Inputs!$G$25,IF(AND($B743&gt;6,$B743&lt;23),Inputs!$E$25,Inputs!$G$25))</f>
        <v>3.7468266586538461</v>
      </c>
      <c r="I743" s="243">
        <f>Inputs!$B$27</f>
        <v>5.3100000000000001E-2</v>
      </c>
      <c r="J743" s="243">
        <f>Inputs!$B$29</f>
        <v>6.6799999999999998E-2</v>
      </c>
      <c r="K743" s="243">
        <f>Inputs!$B$31</f>
        <v>4.5600000000000002E-2</v>
      </c>
      <c r="L743" s="243">
        <f t="array" ref="L743">IF(OR($A743=NERC,WEEKDAY($A743,2)&gt;5),Inputs!$G$33,IF(AND($B743&gt;6,$B743&lt;23),Inputs!$E$33,Inputs!$G$33))</f>
        <v>2.5890384615384616E-3</v>
      </c>
      <c r="M743" s="246">
        <f t="shared" si="77"/>
        <v>259.52682451923079</v>
      </c>
      <c r="N743" s="249">
        <f t="shared" si="78"/>
        <v>0</v>
      </c>
    </row>
    <row r="744" spans="1:14" x14ac:dyDescent="0.25">
      <c r="A744" s="19">
        <f t="shared" si="80"/>
        <v>41639</v>
      </c>
      <c r="B744" s="7">
        <f t="shared" si="81"/>
        <v>21</v>
      </c>
      <c r="C744" s="237">
        <f>'Energy Summary'!E744</f>
        <v>0</v>
      </c>
      <c r="D744" s="10">
        <f>250</f>
        <v>250</v>
      </c>
      <c r="E744" s="243">
        <f>MISORates!N744</f>
        <v>27.883920703688769</v>
      </c>
      <c r="F744" s="243">
        <f t="array" ref="F744">IF(OR(A744=NERC,WEEKDAY(A744,2)&gt;5),Inputs!$G$21,IF(AND(B744&gt;6,B744&lt;23),Inputs!$E$21,Inputs!$G$21))</f>
        <v>0.51208665865384617</v>
      </c>
      <c r="G744" s="243">
        <f t="array" ref="G744">IF(OR($A744=NERC,WEEKDAY($A744,2)&gt;5),Inputs!$G$23,IF(AND($B744&gt;6,$B744&lt;23),Inputs!$E$23,Inputs!$G$23))</f>
        <v>0.33640990384615388</v>
      </c>
      <c r="H744" s="243">
        <f t="array" ref="H744">IF(OR($A744=NERC,WEEKDAY($A744,2)&gt;5),Inputs!$G$25,IF(AND($B744&gt;6,$B744&lt;23),Inputs!$E$25,Inputs!$G$25))</f>
        <v>3.7468266586538461</v>
      </c>
      <c r="I744" s="243">
        <f>Inputs!$B$27</f>
        <v>5.3100000000000001E-2</v>
      </c>
      <c r="J744" s="243">
        <f>Inputs!$B$29</f>
        <v>6.6799999999999998E-2</v>
      </c>
      <c r="K744" s="243">
        <f>Inputs!$B$31</f>
        <v>4.5600000000000002E-2</v>
      </c>
      <c r="L744" s="243">
        <f t="array" ref="L744">IF(OR($A744=NERC,WEEKDAY($A744,2)&gt;5),Inputs!$G$33,IF(AND($B744&gt;6,$B744&lt;23),Inputs!$E$33,Inputs!$G$33))</f>
        <v>2.5890384615384616E-3</v>
      </c>
      <c r="M744" s="246">
        <f t="shared" si="77"/>
        <v>259.52682451923079</v>
      </c>
      <c r="N744" s="249">
        <f t="shared" si="78"/>
        <v>0</v>
      </c>
    </row>
    <row r="745" spans="1:14" x14ac:dyDescent="0.25">
      <c r="A745" s="19">
        <f t="shared" si="80"/>
        <v>41639</v>
      </c>
      <c r="B745" s="7">
        <f t="shared" si="81"/>
        <v>22</v>
      </c>
      <c r="C745" s="237">
        <f>'Energy Summary'!E745</f>
        <v>0</v>
      </c>
      <c r="D745" s="10">
        <f>250</f>
        <v>250</v>
      </c>
      <c r="E745" s="243">
        <f>MISORates!N745</f>
        <v>26.92064810022789</v>
      </c>
      <c r="F745" s="243">
        <f t="array" ref="F745">IF(OR(A745=NERC,WEEKDAY(A745,2)&gt;5),Inputs!$G$21,IF(AND(B745&gt;6,B745&lt;23),Inputs!$E$21,Inputs!$G$21))</f>
        <v>0.51208665865384617</v>
      </c>
      <c r="G745" s="243">
        <f t="array" ref="G745">IF(OR($A745=NERC,WEEKDAY($A745,2)&gt;5),Inputs!$G$23,IF(AND($B745&gt;6,$B745&lt;23),Inputs!$E$23,Inputs!$G$23))</f>
        <v>0.33640990384615388</v>
      </c>
      <c r="H745" s="243">
        <f t="array" ref="H745">IF(OR($A745=NERC,WEEKDAY($A745,2)&gt;5),Inputs!$G$25,IF(AND($B745&gt;6,$B745&lt;23),Inputs!$E$25,Inputs!$G$25))</f>
        <v>3.7468266586538461</v>
      </c>
      <c r="I745" s="243">
        <f>Inputs!$B$27</f>
        <v>5.3100000000000001E-2</v>
      </c>
      <c r="J745" s="243">
        <f>Inputs!$B$29</f>
        <v>6.6799999999999998E-2</v>
      </c>
      <c r="K745" s="243">
        <f>Inputs!$B$31</f>
        <v>4.5600000000000002E-2</v>
      </c>
      <c r="L745" s="243">
        <f t="array" ref="L745">IF(OR($A745=NERC,WEEKDAY($A745,2)&gt;5),Inputs!$G$33,IF(AND($B745&gt;6,$B745&lt;23),Inputs!$E$33,Inputs!$G$33))</f>
        <v>2.5890384615384616E-3</v>
      </c>
      <c r="M745" s="246">
        <f t="shared" si="77"/>
        <v>257.11239570710399</v>
      </c>
      <c r="N745" s="249">
        <f t="shared" si="78"/>
        <v>0</v>
      </c>
    </row>
    <row r="746" spans="1:14" x14ac:dyDescent="0.25">
      <c r="A746" s="19">
        <f t="shared" si="80"/>
        <v>41639</v>
      </c>
      <c r="B746" s="7">
        <f t="shared" si="81"/>
        <v>23</v>
      </c>
      <c r="C746" s="237">
        <f>'Energy Summary'!E746</f>
        <v>0</v>
      </c>
      <c r="D746" s="10">
        <f>250</f>
        <v>250</v>
      </c>
      <c r="E746" s="243">
        <f>MISORates!N746</f>
        <v>26.898451246208889</v>
      </c>
      <c r="F746" s="243">
        <f t="array" ref="F746">IF(OR(A746=NERC,WEEKDAY(A746,2)&gt;5),Inputs!$G$21,IF(AND(B746&gt;6,B746&lt;23),Inputs!$E$21,Inputs!$G$21))</f>
        <v>0.24318270547945203</v>
      </c>
      <c r="G746" s="243">
        <f t="array" ref="G746">IF(OR($A746=NERC,WEEKDAY($A746,2)&gt;5),Inputs!$G$23,IF(AND($B746&gt;6,$B746&lt;23),Inputs!$E$23,Inputs!$G$23))</f>
        <v>0.15975630136986302</v>
      </c>
      <c r="H746" s="243">
        <f t="array" ref="H746">IF(OR($A746=NERC,WEEKDAY($A746,2)&gt;5),Inputs!$G$25,IF(AND($B746&gt;6,$B746&lt;23),Inputs!$E$25,Inputs!$G$25))</f>
        <v>1.7793149429223745</v>
      </c>
      <c r="I746" s="243">
        <f>Inputs!$B$27</f>
        <v>5.3100000000000001E-2</v>
      </c>
      <c r="J746" s="243">
        <f>Inputs!$B$29</f>
        <v>6.6799999999999998E-2</v>
      </c>
      <c r="K746" s="243">
        <f>Inputs!$B$31</f>
        <v>4.5600000000000002E-2</v>
      </c>
      <c r="L746" s="243">
        <f t="array" ref="L746">IF(OR($A746=NERC,WEEKDAY($A746,2)&gt;5),Inputs!$G$33,IF(AND($B746&gt;6,$B746&lt;23),Inputs!$E$33,Inputs!$G$33))</f>
        <v>1.2294977168949772E-3</v>
      </c>
      <c r="M746" s="246">
        <f t="shared" si="77"/>
        <v>254.69796689497716</v>
      </c>
      <c r="N746" s="249">
        <f t="shared" si="78"/>
        <v>0</v>
      </c>
    </row>
    <row r="747" spans="1:14" x14ac:dyDescent="0.25">
      <c r="A747" s="251">
        <f t="shared" si="80"/>
        <v>41639</v>
      </c>
      <c r="B747" s="252">
        <f t="shared" si="81"/>
        <v>24</v>
      </c>
      <c r="C747" s="237">
        <f>'Energy Summary'!E747</f>
        <v>0</v>
      </c>
      <c r="D747" s="10">
        <f>250</f>
        <v>250</v>
      </c>
      <c r="E747" s="243">
        <f>MISORates!N747</f>
        <v>27.336544795251474</v>
      </c>
      <c r="F747" s="243">
        <f t="array" ref="F747">IF(OR(A747=NERC,WEEKDAY(A747,2)&gt;5),Inputs!$G$21,IF(AND(B747&gt;6,B747&lt;23),Inputs!$E$21,Inputs!$G$21))</f>
        <v>0.24318270547945203</v>
      </c>
      <c r="G747" s="243">
        <f t="array" ref="G747">IF(OR($A747=NERC,WEEKDAY($A747,2)&gt;5),Inputs!$G$23,IF(AND($B747&gt;6,$B747&lt;23),Inputs!$E$23,Inputs!$G$23))</f>
        <v>0.15975630136986302</v>
      </c>
      <c r="H747" s="243">
        <f t="array" ref="H747">IF(OR($A747=NERC,WEEKDAY($A747,2)&gt;5),Inputs!$G$25,IF(AND($B747&gt;6,$B747&lt;23),Inputs!$E$25,Inputs!$G$25))</f>
        <v>1.7793149429223745</v>
      </c>
      <c r="I747" s="243">
        <f>Inputs!$B$27</f>
        <v>5.3100000000000001E-2</v>
      </c>
      <c r="J747" s="243">
        <f>Inputs!$B$29</f>
        <v>6.6799999999999998E-2</v>
      </c>
      <c r="K747" s="243">
        <f>Inputs!$B$31</f>
        <v>4.5600000000000002E-2</v>
      </c>
      <c r="L747" s="243">
        <f t="array" ref="L747">IF(OR($A747=NERC,WEEKDAY($A747,2)&gt;5),Inputs!$G$33,IF(AND($B747&gt;6,$B747&lt;23),Inputs!$E$33,Inputs!$G$33))</f>
        <v>1.2294977168949772E-3</v>
      </c>
      <c r="M747" s="246">
        <f t="shared" si="77"/>
        <v>252.34898344748859</v>
      </c>
      <c r="N747" s="249">
        <f t="shared" si="78"/>
        <v>0</v>
      </c>
    </row>
    <row r="748" spans="1:14" x14ac:dyDescent="0.25">
      <c r="A748" s="253"/>
      <c r="B748" s="254"/>
      <c r="C748" s="254"/>
      <c r="D748" s="254"/>
      <c r="E748" s="254"/>
      <c r="F748" s="254"/>
      <c r="G748" s="254"/>
      <c r="H748" s="254"/>
      <c r="I748" s="254"/>
      <c r="J748" s="254"/>
      <c r="K748" s="254"/>
      <c r="L748" s="254"/>
      <c r="M748" s="254"/>
      <c r="N748" s="255">
        <f>SUM(N4:N747)</f>
        <v>615.88811138806909</v>
      </c>
    </row>
    <row r="749" spans="1:14" x14ac:dyDescent="0.25">
      <c r="B749" s="7"/>
    </row>
  </sheetData>
  <mergeCells count="1">
    <mergeCell ref="N1:N2"/>
  </mergeCells>
  <conditionalFormatting sqref="C1:D1 C4:D747 C749:D65534">
    <cfRule type="cellIs" dxfId="0" priority="3" stopIfTrue="1" operator="greaterThan">
      <formula>90000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8"/>
  <sheetViews>
    <sheetView workbookViewId="0">
      <selection activeCell="B28" sqref="B28"/>
    </sheetView>
  </sheetViews>
  <sheetFormatPr defaultRowHeight="15" x14ac:dyDescent="0.25"/>
  <cols>
    <col min="1" max="1" width="2.5703125" customWidth="1"/>
    <col min="2" max="2" width="45.85546875" customWidth="1"/>
    <col min="3" max="3" width="12" bestFit="1" customWidth="1"/>
    <col min="4" max="4" width="11.5703125" bestFit="1" customWidth="1"/>
    <col min="8" max="8" width="10.140625" bestFit="1" customWidth="1"/>
  </cols>
  <sheetData>
    <row r="1" spans="2:7" x14ac:dyDescent="0.25">
      <c r="B1" s="97" t="s">
        <v>100</v>
      </c>
    </row>
    <row r="2" spans="2:7" x14ac:dyDescent="0.25">
      <c r="B2" s="97"/>
      <c r="C2" s="97"/>
    </row>
    <row r="3" spans="2:7" x14ac:dyDescent="0.25">
      <c r="B3" s="97" t="s">
        <v>101</v>
      </c>
      <c r="C3" s="97"/>
    </row>
    <row r="4" spans="2:7" x14ac:dyDescent="0.25">
      <c r="B4" s="97"/>
      <c r="C4" s="97"/>
    </row>
    <row r="5" spans="2:7" x14ac:dyDescent="0.25">
      <c r="B5" s="97" t="s">
        <v>102</v>
      </c>
      <c r="F5" t="s">
        <v>56</v>
      </c>
      <c r="G5" t="s">
        <v>60</v>
      </c>
    </row>
    <row r="6" spans="2:7" x14ac:dyDescent="0.25">
      <c r="B6" t="s">
        <v>103</v>
      </c>
      <c r="C6" s="98">
        <f>HLOOKUP(Inputs!A1,ZRC!F5:G6,2)</f>
        <v>482</v>
      </c>
      <c r="D6" t="s">
        <v>51</v>
      </c>
      <c r="F6" s="99">
        <v>482</v>
      </c>
      <c r="G6" s="99">
        <v>368</v>
      </c>
    </row>
    <row r="7" spans="2:7" x14ac:dyDescent="0.25">
      <c r="B7" t="s">
        <v>104</v>
      </c>
      <c r="C7" s="21">
        <v>0.97827399999999998</v>
      </c>
    </row>
    <row r="8" spans="2:7" x14ac:dyDescent="0.25">
      <c r="B8" t="s">
        <v>105</v>
      </c>
      <c r="C8" s="100">
        <v>1.2999999999999999E-2</v>
      </c>
    </row>
    <row r="9" spans="2:7" x14ac:dyDescent="0.25">
      <c r="B9" t="s">
        <v>106</v>
      </c>
      <c r="C9" s="100">
        <v>6.2E-2</v>
      </c>
    </row>
    <row r="11" spans="2:7" x14ac:dyDescent="0.25">
      <c r="B11" t="s">
        <v>107</v>
      </c>
      <c r="C11" s="101">
        <f>ROUND(C6*(1+C9)*(1+C8)*C7,1)</f>
        <v>507.3</v>
      </c>
      <c r="D11" s="101"/>
    </row>
    <row r="13" spans="2:7" x14ac:dyDescent="0.25">
      <c r="B13" t="s">
        <v>108</v>
      </c>
      <c r="C13" s="21">
        <v>1.05</v>
      </c>
      <c r="D13" t="s">
        <v>109</v>
      </c>
    </row>
    <row r="15" spans="2:7" x14ac:dyDescent="0.25">
      <c r="B15" t="s">
        <v>111</v>
      </c>
      <c r="C15" s="21">
        <v>0</v>
      </c>
    </row>
    <row r="16" spans="2:7" ht="15.75" thickBot="1" x14ac:dyDescent="0.3"/>
    <row r="17" spans="2:3" x14ac:dyDescent="0.25">
      <c r="B17" s="115" t="s">
        <v>126</v>
      </c>
      <c r="C17" s="116"/>
    </row>
    <row r="18" spans="2:3" ht="15.75" thickBot="1" x14ac:dyDescent="0.3">
      <c r="B18" s="114" t="s">
        <v>110</v>
      </c>
      <c r="C18" s="117">
        <f>ROUND(C11*C13*C15,2)</f>
        <v>0</v>
      </c>
    </row>
  </sheetData>
  <pageMargins left="0.7" right="0.7" top="0.75" bottom="0.75" header="0.3" footer="0.3"/>
  <pageSetup scale="90" fitToHeight="0" orientation="portrait" r:id="rId1"/>
  <headerFooter>
    <oddHeader>&amp;RInvoice No. 317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workbookViewId="0">
      <selection activeCell="F12" sqref="F12"/>
    </sheetView>
  </sheetViews>
  <sheetFormatPr defaultRowHeight="15" x14ac:dyDescent="0.25"/>
  <cols>
    <col min="1" max="1" width="2.5703125" customWidth="1"/>
    <col min="2" max="2" width="45.85546875" customWidth="1"/>
    <col min="3" max="3" width="13.42578125" bestFit="1" customWidth="1"/>
    <col min="4" max="4" width="11.5703125" bestFit="1" customWidth="1"/>
    <col min="6" max="6" width="13.140625" bestFit="1" customWidth="1"/>
    <col min="7" max="7" width="10.42578125" bestFit="1" customWidth="1"/>
    <col min="8" max="8" width="10.140625" bestFit="1" customWidth="1"/>
  </cols>
  <sheetData>
    <row r="1" spans="2:7" x14ac:dyDescent="0.25">
      <c r="B1" s="97" t="s">
        <v>168</v>
      </c>
    </row>
    <row r="2" spans="2:7" x14ac:dyDescent="0.25">
      <c r="B2" s="97"/>
      <c r="C2" s="97"/>
    </row>
    <row r="3" spans="2:7" x14ac:dyDescent="0.25">
      <c r="B3" s="97" t="s">
        <v>161</v>
      </c>
      <c r="C3" s="97"/>
    </row>
    <row r="4" spans="2:7" x14ac:dyDescent="0.25">
      <c r="B4" s="97" t="s">
        <v>169</v>
      </c>
      <c r="C4" s="97"/>
    </row>
    <row r="5" spans="2:7" x14ac:dyDescent="0.25">
      <c r="B5" s="97"/>
      <c r="F5" s="16" t="s">
        <v>170</v>
      </c>
      <c r="G5" s="16" t="s">
        <v>171</v>
      </c>
    </row>
    <row r="6" spans="2:7" x14ac:dyDescent="0.25">
      <c r="B6" s="2" t="s">
        <v>163</v>
      </c>
      <c r="C6" s="156">
        <f>ROUND(F6/SUM(F6:G6),5)</f>
        <v>0.29787000000000002</v>
      </c>
      <c r="F6" s="99">
        <v>488.27</v>
      </c>
      <c r="G6" s="99">
        <f>1639.2-F6</f>
        <v>1150.93</v>
      </c>
    </row>
    <row r="7" spans="2:7" x14ac:dyDescent="0.25">
      <c r="C7" s="143"/>
    </row>
    <row r="8" spans="2:7" x14ac:dyDescent="0.25">
      <c r="B8" t="s">
        <v>164</v>
      </c>
      <c r="C8" s="144"/>
    </row>
    <row r="9" spans="2:7" x14ac:dyDescent="0.25">
      <c r="B9" t="s">
        <v>167</v>
      </c>
      <c r="C9" s="145"/>
    </row>
    <row r="10" spans="2:7" x14ac:dyDescent="0.25">
      <c r="B10" t="s">
        <v>165</v>
      </c>
      <c r="C10" s="145"/>
    </row>
    <row r="11" spans="2:7" x14ac:dyDescent="0.25">
      <c r="B11" t="s">
        <v>166</v>
      </c>
      <c r="C11" s="145"/>
    </row>
    <row r="13" spans="2:7" ht="15.75" thickBot="1" x14ac:dyDescent="0.3"/>
    <row r="14" spans="2:7" x14ac:dyDescent="0.25">
      <c r="B14" s="115" t="s">
        <v>162</v>
      </c>
      <c r="C14" s="116"/>
    </row>
    <row r="15" spans="2:7" ht="15.75" thickBot="1" x14ac:dyDescent="0.3">
      <c r="B15" s="114"/>
      <c r="C15" s="117">
        <f>SUM(C8:C11)*C6</f>
        <v>0</v>
      </c>
    </row>
  </sheetData>
  <pageMargins left="0.7" right="0.7" top="0.75" bottom="0.75" header="0.3" footer="0.3"/>
  <pageSetup scale="77" fitToHeight="0" orientation="portrait" r:id="rId1"/>
  <headerFooter>
    <oddHeader>&amp;RInvoice No. 317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25"/>
  <sheetViews>
    <sheetView workbookViewId="0">
      <selection activeCell="A7" sqref="A7"/>
    </sheetView>
  </sheetViews>
  <sheetFormatPr defaultRowHeight="15" x14ac:dyDescent="0.25"/>
  <cols>
    <col min="1" max="1" width="11.5703125" bestFit="1" customWidth="1"/>
    <col min="2" max="2" width="14.85546875" bestFit="1" customWidth="1"/>
    <col min="3" max="3" width="3" bestFit="1" customWidth="1"/>
    <col min="4" max="4" width="7.7109375" bestFit="1" customWidth="1"/>
    <col min="5" max="5" width="12" bestFit="1" customWidth="1"/>
    <col min="6" max="7" width="11.28515625" bestFit="1" customWidth="1"/>
    <col min="8" max="8" width="11.5703125" bestFit="1" customWidth="1"/>
    <col min="9" max="9" width="10.85546875" bestFit="1" customWidth="1"/>
    <col min="10" max="10" width="12.42578125" bestFit="1" customWidth="1"/>
    <col min="11" max="11" width="11.7109375" bestFit="1" customWidth="1"/>
    <col min="12" max="12" width="13.140625" bestFit="1" customWidth="1"/>
    <col min="13" max="13" width="12.28515625" bestFit="1" customWidth="1"/>
    <col min="14" max="14" width="8" bestFit="1" customWidth="1"/>
    <col min="15" max="15" width="7.28515625" bestFit="1" customWidth="1"/>
    <col min="16" max="16" width="9.85546875" bestFit="1" customWidth="1"/>
    <col min="17" max="17" width="19.28515625" bestFit="1" customWidth="1"/>
    <col min="19" max="19" width="12.5703125" bestFit="1" customWidth="1"/>
    <col min="20" max="20" width="19" bestFit="1" customWidth="1"/>
  </cols>
  <sheetData>
    <row r="2" spans="1:17" x14ac:dyDescent="0.25">
      <c r="B2" s="141" t="s">
        <v>160</v>
      </c>
      <c r="C2" s="142" t="s">
        <v>159</v>
      </c>
      <c r="D2" s="142"/>
      <c r="E2" s="142"/>
      <c r="F2" s="142"/>
      <c r="G2" s="142"/>
      <c r="H2" s="142"/>
      <c r="I2" s="142"/>
    </row>
    <row r="3" spans="1:17" x14ac:dyDescent="0.25">
      <c r="B3" s="141"/>
      <c r="C3" s="142"/>
      <c r="D3" s="142" t="s">
        <v>158</v>
      </c>
      <c r="E3" s="142"/>
      <c r="F3" s="142"/>
      <c r="G3" s="142"/>
      <c r="H3" s="142"/>
      <c r="I3" s="142"/>
    </row>
    <row r="5" spans="1:17" ht="15.75" thickBot="1" x14ac:dyDescent="0.3">
      <c r="A5" s="133" t="s">
        <v>141</v>
      </c>
      <c r="B5" s="133" t="s">
        <v>142</v>
      </c>
      <c r="C5" s="133" t="s">
        <v>143</v>
      </c>
      <c r="D5" s="134" t="s">
        <v>144</v>
      </c>
      <c r="E5" s="133" t="s">
        <v>145</v>
      </c>
      <c r="F5" s="133" t="s">
        <v>146</v>
      </c>
      <c r="G5" s="133" t="s">
        <v>147</v>
      </c>
      <c r="H5" s="133" t="s">
        <v>148</v>
      </c>
      <c r="I5" s="133" t="s">
        <v>149</v>
      </c>
      <c r="J5" s="133" t="s">
        <v>150</v>
      </c>
      <c r="K5" s="133" t="s">
        <v>151</v>
      </c>
      <c r="L5" s="133" t="s">
        <v>152</v>
      </c>
      <c r="M5" s="133" t="s">
        <v>153</v>
      </c>
      <c r="N5" s="133" t="s">
        <v>154</v>
      </c>
      <c r="O5" s="133" t="s">
        <v>155</v>
      </c>
      <c r="P5" s="133" t="s">
        <v>172</v>
      </c>
      <c r="Q5" s="133" t="s">
        <v>156</v>
      </c>
    </row>
    <row r="6" spans="1:17" ht="15.75" thickBot="1" x14ac:dyDescent="0.3">
      <c r="A6" s="135"/>
      <c r="B6" s="136"/>
      <c r="C6" s="136"/>
      <c r="D6" s="137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8"/>
      <c r="Q6" s="139">
        <f>SUM(Q$7:Q$1048576)</f>
        <v>0</v>
      </c>
    </row>
    <row r="7" spans="1:17" x14ac:dyDescent="0.25">
      <c r="B7" s="140"/>
      <c r="Q7" t="str">
        <f>IF(B7="","",IF(D7=0,MAX(SUM(E7:M7)-P7,0),(SUM(E7:F7)-P7)))</f>
        <v/>
      </c>
    </row>
    <row r="8" spans="1:17" x14ac:dyDescent="0.25">
      <c r="B8" s="140"/>
      <c r="Q8" t="str">
        <f>IF(B8="","",IF(D8=0,MAX(SUM(E8:M8)-P8,0),(SUM(E8:F8)-P8)))</f>
        <v/>
      </c>
    </row>
    <row r="9" spans="1:17" x14ac:dyDescent="0.25">
      <c r="B9" s="140"/>
      <c r="Q9" t="str">
        <f t="shared" ref="Q9:Q71" si="0">IF(B9="","",IF(D9=0,MAX(SUM(E9:M9)-P9,0),(SUM(E9:F9)-P9)))</f>
        <v/>
      </c>
    </row>
    <row r="10" spans="1:17" x14ac:dyDescent="0.25">
      <c r="B10" s="140"/>
      <c r="Q10" t="str">
        <f t="shared" si="0"/>
        <v/>
      </c>
    </row>
    <row r="11" spans="1:17" x14ac:dyDescent="0.25">
      <c r="B11" s="140"/>
      <c r="Q11" t="str">
        <f t="shared" si="0"/>
        <v/>
      </c>
    </row>
    <row r="12" spans="1:17" x14ac:dyDescent="0.25">
      <c r="B12" s="140"/>
      <c r="Q12" t="str">
        <f t="shared" si="0"/>
        <v/>
      </c>
    </row>
    <row r="13" spans="1:17" x14ac:dyDescent="0.25">
      <c r="B13" s="140"/>
      <c r="Q13" t="str">
        <f t="shared" si="0"/>
        <v/>
      </c>
    </row>
    <row r="14" spans="1:17" x14ac:dyDescent="0.25">
      <c r="B14" s="140"/>
      <c r="Q14" t="str">
        <f t="shared" si="0"/>
        <v/>
      </c>
    </row>
    <row r="15" spans="1:17" x14ac:dyDescent="0.25">
      <c r="B15" s="140"/>
      <c r="Q15" t="str">
        <f t="shared" si="0"/>
        <v/>
      </c>
    </row>
    <row r="16" spans="1:17" x14ac:dyDescent="0.25">
      <c r="B16" s="140"/>
      <c r="Q16" t="str">
        <f t="shared" si="0"/>
        <v/>
      </c>
    </row>
    <row r="17" spans="2:17" x14ac:dyDescent="0.25">
      <c r="B17" s="140"/>
      <c r="Q17" t="str">
        <f t="shared" si="0"/>
        <v/>
      </c>
    </row>
    <row r="18" spans="2:17" x14ac:dyDescent="0.25">
      <c r="B18" s="140"/>
      <c r="Q18" t="str">
        <f t="shared" si="0"/>
        <v/>
      </c>
    </row>
    <row r="19" spans="2:17" x14ac:dyDescent="0.25">
      <c r="B19" s="140"/>
      <c r="Q19" t="str">
        <f t="shared" si="0"/>
        <v/>
      </c>
    </row>
    <row r="20" spans="2:17" x14ac:dyDescent="0.25">
      <c r="B20" s="140"/>
      <c r="Q20" t="str">
        <f t="shared" si="0"/>
        <v/>
      </c>
    </row>
    <row r="21" spans="2:17" x14ac:dyDescent="0.25">
      <c r="B21" s="140"/>
      <c r="Q21" t="str">
        <f t="shared" si="0"/>
        <v/>
      </c>
    </row>
    <row r="22" spans="2:17" x14ac:dyDescent="0.25">
      <c r="B22" s="140"/>
      <c r="Q22" t="str">
        <f t="shared" si="0"/>
        <v/>
      </c>
    </row>
    <row r="23" spans="2:17" x14ac:dyDescent="0.25">
      <c r="B23" s="140"/>
      <c r="Q23" t="str">
        <f t="shared" si="0"/>
        <v/>
      </c>
    </row>
    <row r="24" spans="2:17" x14ac:dyDescent="0.25">
      <c r="B24" s="140"/>
      <c r="Q24" t="str">
        <f t="shared" si="0"/>
        <v/>
      </c>
    </row>
    <row r="25" spans="2:17" x14ac:dyDescent="0.25">
      <c r="B25" s="140"/>
      <c r="Q25" t="str">
        <f t="shared" si="0"/>
        <v/>
      </c>
    </row>
    <row r="26" spans="2:17" x14ac:dyDescent="0.25">
      <c r="B26" s="140"/>
      <c r="Q26" t="str">
        <f t="shared" si="0"/>
        <v/>
      </c>
    </row>
    <row r="27" spans="2:17" x14ac:dyDescent="0.25">
      <c r="B27" s="140"/>
      <c r="Q27" t="str">
        <f t="shared" si="0"/>
        <v/>
      </c>
    </row>
    <row r="28" spans="2:17" x14ac:dyDescent="0.25">
      <c r="B28" s="140"/>
      <c r="Q28" t="str">
        <f t="shared" si="0"/>
        <v/>
      </c>
    </row>
    <row r="29" spans="2:17" x14ac:dyDescent="0.25">
      <c r="B29" s="140"/>
      <c r="Q29" t="str">
        <f t="shared" si="0"/>
        <v/>
      </c>
    </row>
    <row r="30" spans="2:17" x14ac:dyDescent="0.25">
      <c r="B30" s="140"/>
      <c r="Q30" t="str">
        <f t="shared" si="0"/>
        <v/>
      </c>
    </row>
    <row r="31" spans="2:17" x14ac:dyDescent="0.25">
      <c r="B31" s="140"/>
      <c r="Q31" t="str">
        <f t="shared" si="0"/>
        <v/>
      </c>
    </row>
    <row r="32" spans="2:17" x14ac:dyDescent="0.25">
      <c r="B32" s="140"/>
      <c r="Q32" t="str">
        <f t="shared" si="0"/>
        <v/>
      </c>
    </row>
    <row r="33" spans="2:17" x14ac:dyDescent="0.25">
      <c r="B33" s="140"/>
      <c r="Q33" t="str">
        <f t="shared" si="0"/>
        <v/>
      </c>
    </row>
    <row r="34" spans="2:17" x14ac:dyDescent="0.25">
      <c r="B34" s="140"/>
      <c r="Q34" t="str">
        <f t="shared" si="0"/>
        <v/>
      </c>
    </row>
    <row r="35" spans="2:17" x14ac:dyDescent="0.25">
      <c r="B35" s="140"/>
      <c r="Q35" t="str">
        <f t="shared" si="0"/>
        <v/>
      </c>
    </row>
    <row r="36" spans="2:17" x14ac:dyDescent="0.25">
      <c r="B36" s="140"/>
      <c r="Q36" t="str">
        <f t="shared" si="0"/>
        <v/>
      </c>
    </row>
    <row r="37" spans="2:17" x14ac:dyDescent="0.25">
      <c r="B37" s="140"/>
      <c r="Q37" t="str">
        <f t="shared" si="0"/>
        <v/>
      </c>
    </row>
    <row r="38" spans="2:17" x14ac:dyDescent="0.25">
      <c r="B38" s="140"/>
      <c r="Q38" t="str">
        <f t="shared" si="0"/>
        <v/>
      </c>
    </row>
    <row r="39" spans="2:17" x14ac:dyDescent="0.25">
      <c r="B39" s="140"/>
      <c r="Q39" t="str">
        <f t="shared" si="0"/>
        <v/>
      </c>
    </row>
    <row r="40" spans="2:17" x14ac:dyDescent="0.25">
      <c r="B40" s="140"/>
      <c r="Q40" t="str">
        <f t="shared" si="0"/>
        <v/>
      </c>
    </row>
    <row r="41" spans="2:17" x14ac:dyDescent="0.25">
      <c r="B41" s="140"/>
      <c r="Q41" t="str">
        <f t="shared" si="0"/>
        <v/>
      </c>
    </row>
    <row r="42" spans="2:17" x14ac:dyDescent="0.25">
      <c r="B42" s="140"/>
      <c r="Q42" t="str">
        <f t="shared" si="0"/>
        <v/>
      </c>
    </row>
    <row r="43" spans="2:17" x14ac:dyDescent="0.25">
      <c r="B43" s="140"/>
      <c r="Q43" t="str">
        <f t="shared" si="0"/>
        <v/>
      </c>
    </row>
    <row r="44" spans="2:17" x14ac:dyDescent="0.25">
      <c r="B44" s="140"/>
      <c r="Q44" t="str">
        <f t="shared" si="0"/>
        <v/>
      </c>
    </row>
    <row r="45" spans="2:17" x14ac:dyDescent="0.25">
      <c r="B45" s="140"/>
      <c r="Q45" t="str">
        <f t="shared" si="0"/>
        <v/>
      </c>
    </row>
    <row r="46" spans="2:17" x14ac:dyDescent="0.25">
      <c r="B46" s="140"/>
      <c r="Q46" t="str">
        <f t="shared" si="0"/>
        <v/>
      </c>
    </row>
    <row r="47" spans="2:17" x14ac:dyDescent="0.25">
      <c r="B47" s="140"/>
      <c r="Q47" t="str">
        <f t="shared" si="0"/>
        <v/>
      </c>
    </row>
    <row r="48" spans="2:17" x14ac:dyDescent="0.25">
      <c r="B48" s="140"/>
      <c r="Q48" t="str">
        <f t="shared" si="0"/>
        <v/>
      </c>
    </row>
    <row r="49" spans="2:17" x14ac:dyDescent="0.25">
      <c r="B49" s="140"/>
      <c r="Q49" t="str">
        <f t="shared" si="0"/>
        <v/>
      </c>
    </row>
    <row r="50" spans="2:17" x14ac:dyDescent="0.25">
      <c r="B50" s="140"/>
      <c r="Q50" t="str">
        <f t="shared" si="0"/>
        <v/>
      </c>
    </row>
    <row r="51" spans="2:17" x14ac:dyDescent="0.25">
      <c r="B51" s="140"/>
      <c r="Q51" t="str">
        <f t="shared" si="0"/>
        <v/>
      </c>
    </row>
    <row r="52" spans="2:17" x14ac:dyDescent="0.25">
      <c r="B52" s="140"/>
      <c r="Q52" t="str">
        <f t="shared" si="0"/>
        <v/>
      </c>
    </row>
    <row r="53" spans="2:17" x14ac:dyDescent="0.25">
      <c r="B53" s="140"/>
      <c r="Q53" t="str">
        <f t="shared" si="0"/>
        <v/>
      </c>
    </row>
    <row r="54" spans="2:17" x14ac:dyDescent="0.25">
      <c r="B54" s="140"/>
      <c r="Q54" t="str">
        <f t="shared" si="0"/>
        <v/>
      </c>
    </row>
    <row r="55" spans="2:17" x14ac:dyDescent="0.25">
      <c r="B55" s="140"/>
      <c r="Q55" t="str">
        <f t="shared" si="0"/>
        <v/>
      </c>
    </row>
    <row r="56" spans="2:17" x14ac:dyDescent="0.25">
      <c r="B56" s="140"/>
      <c r="Q56" t="str">
        <f t="shared" si="0"/>
        <v/>
      </c>
    </row>
    <row r="57" spans="2:17" x14ac:dyDescent="0.25">
      <c r="B57" s="140"/>
      <c r="Q57" t="str">
        <f t="shared" si="0"/>
        <v/>
      </c>
    </row>
    <row r="58" spans="2:17" x14ac:dyDescent="0.25">
      <c r="B58" s="140"/>
      <c r="Q58" t="str">
        <f t="shared" si="0"/>
        <v/>
      </c>
    </row>
    <row r="59" spans="2:17" x14ac:dyDescent="0.25">
      <c r="B59" s="140"/>
      <c r="Q59" t="str">
        <f t="shared" si="0"/>
        <v/>
      </c>
    </row>
    <row r="60" spans="2:17" x14ac:dyDescent="0.25">
      <c r="B60" s="140"/>
      <c r="Q60" t="str">
        <f t="shared" si="0"/>
        <v/>
      </c>
    </row>
    <row r="61" spans="2:17" x14ac:dyDescent="0.25">
      <c r="B61" s="140"/>
      <c r="Q61" t="str">
        <f t="shared" si="0"/>
        <v/>
      </c>
    </row>
    <row r="62" spans="2:17" x14ac:dyDescent="0.25">
      <c r="B62" s="140"/>
      <c r="Q62" t="str">
        <f t="shared" si="0"/>
        <v/>
      </c>
    </row>
    <row r="63" spans="2:17" x14ac:dyDescent="0.25">
      <c r="B63" s="140"/>
      <c r="Q63" t="str">
        <f t="shared" si="0"/>
        <v/>
      </c>
    </row>
    <row r="64" spans="2:17" x14ac:dyDescent="0.25">
      <c r="B64" s="140"/>
      <c r="Q64" t="str">
        <f t="shared" si="0"/>
        <v/>
      </c>
    </row>
    <row r="65" spans="2:17" x14ac:dyDescent="0.25">
      <c r="B65" s="140"/>
      <c r="Q65" t="str">
        <f t="shared" si="0"/>
        <v/>
      </c>
    </row>
    <row r="66" spans="2:17" x14ac:dyDescent="0.25">
      <c r="B66" s="140"/>
      <c r="Q66" t="str">
        <f t="shared" si="0"/>
        <v/>
      </c>
    </row>
    <row r="67" spans="2:17" x14ac:dyDescent="0.25">
      <c r="B67" s="140"/>
      <c r="Q67" t="str">
        <f t="shared" si="0"/>
        <v/>
      </c>
    </row>
    <row r="68" spans="2:17" x14ac:dyDescent="0.25">
      <c r="B68" s="140"/>
      <c r="Q68" t="str">
        <f t="shared" si="0"/>
        <v/>
      </c>
    </row>
    <row r="69" spans="2:17" x14ac:dyDescent="0.25">
      <c r="B69" s="140"/>
      <c r="Q69" t="str">
        <f t="shared" si="0"/>
        <v/>
      </c>
    </row>
    <row r="70" spans="2:17" x14ac:dyDescent="0.25">
      <c r="B70" s="140"/>
      <c r="Q70" t="str">
        <f t="shared" si="0"/>
        <v/>
      </c>
    </row>
    <row r="71" spans="2:17" x14ac:dyDescent="0.25">
      <c r="B71" s="140"/>
      <c r="Q71" t="str">
        <f t="shared" si="0"/>
        <v/>
      </c>
    </row>
    <row r="72" spans="2:17" x14ac:dyDescent="0.25">
      <c r="B72" s="140"/>
      <c r="Q72" t="str">
        <f t="shared" ref="Q72:Q135" si="1">IF(B72="","",IF(D72=0,MAX(SUM(E72:M72)-P72,0),(SUM(E72:F72)-P72)))</f>
        <v/>
      </c>
    </row>
    <row r="73" spans="2:17" x14ac:dyDescent="0.25">
      <c r="B73" s="140"/>
      <c r="Q73" t="str">
        <f t="shared" si="1"/>
        <v/>
      </c>
    </row>
    <row r="74" spans="2:17" x14ac:dyDescent="0.25">
      <c r="B74" s="140"/>
      <c r="Q74" t="str">
        <f t="shared" si="1"/>
        <v/>
      </c>
    </row>
    <row r="75" spans="2:17" x14ac:dyDescent="0.25">
      <c r="B75" s="140"/>
      <c r="Q75" t="str">
        <f t="shared" si="1"/>
        <v/>
      </c>
    </row>
    <row r="76" spans="2:17" x14ac:dyDescent="0.25">
      <c r="B76" s="140"/>
      <c r="Q76" t="str">
        <f t="shared" si="1"/>
        <v/>
      </c>
    </row>
    <row r="77" spans="2:17" x14ac:dyDescent="0.25">
      <c r="B77" s="140"/>
      <c r="Q77" t="str">
        <f t="shared" si="1"/>
        <v/>
      </c>
    </row>
    <row r="78" spans="2:17" x14ac:dyDescent="0.25">
      <c r="B78" s="140"/>
      <c r="Q78" t="str">
        <f t="shared" si="1"/>
        <v/>
      </c>
    </row>
    <row r="79" spans="2:17" x14ac:dyDescent="0.25">
      <c r="B79" s="140"/>
      <c r="Q79" t="str">
        <f t="shared" si="1"/>
        <v/>
      </c>
    </row>
    <row r="80" spans="2:17" x14ac:dyDescent="0.25">
      <c r="B80" s="140"/>
      <c r="Q80" t="str">
        <f t="shared" si="1"/>
        <v/>
      </c>
    </row>
    <row r="81" spans="2:17" x14ac:dyDescent="0.25">
      <c r="B81" s="140"/>
      <c r="Q81" t="str">
        <f t="shared" si="1"/>
        <v/>
      </c>
    </row>
    <row r="82" spans="2:17" x14ac:dyDescent="0.25">
      <c r="B82" s="140"/>
      <c r="Q82" t="str">
        <f t="shared" si="1"/>
        <v/>
      </c>
    </row>
    <row r="83" spans="2:17" x14ac:dyDescent="0.25">
      <c r="B83" s="140"/>
      <c r="Q83" t="str">
        <f t="shared" si="1"/>
        <v/>
      </c>
    </row>
    <row r="84" spans="2:17" x14ac:dyDescent="0.25">
      <c r="B84" s="140"/>
      <c r="Q84" t="str">
        <f t="shared" si="1"/>
        <v/>
      </c>
    </row>
    <row r="85" spans="2:17" x14ac:dyDescent="0.25">
      <c r="B85" s="140"/>
      <c r="Q85" t="str">
        <f t="shared" si="1"/>
        <v/>
      </c>
    </row>
    <row r="86" spans="2:17" x14ac:dyDescent="0.25">
      <c r="B86" s="140"/>
      <c r="Q86" t="str">
        <f t="shared" si="1"/>
        <v/>
      </c>
    </row>
    <row r="87" spans="2:17" x14ac:dyDescent="0.25">
      <c r="B87" s="140"/>
      <c r="Q87" t="str">
        <f t="shared" si="1"/>
        <v/>
      </c>
    </row>
    <row r="88" spans="2:17" x14ac:dyDescent="0.25">
      <c r="B88" s="140"/>
      <c r="Q88" t="str">
        <f t="shared" si="1"/>
        <v/>
      </c>
    </row>
    <row r="89" spans="2:17" x14ac:dyDescent="0.25">
      <c r="B89" s="140"/>
      <c r="Q89" t="str">
        <f t="shared" si="1"/>
        <v/>
      </c>
    </row>
    <row r="90" spans="2:17" x14ac:dyDescent="0.25">
      <c r="B90" s="140"/>
      <c r="Q90" t="str">
        <f t="shared" si="1"/>
        <v/>
      </c>
    </row>
    <row r="91" spans="2:17" x14ac:dyDescent="0.25">
      <c r="B91" s="140"/>
      <c r="Q91" t="str">
        <f t="shared" si="1"/>
        <v/>
      </c>
    </row>
    <row r="92" spans="2:17" x14ac:dyDescent="0.25">
      <c r="B92" s="140"/>
      <c r="Q92" t="str">
        <f t="shared" si="1"/>
        <v/>
      </c>
    </row>
    <row r="93" spans="2:17" x14ac:dyDescent="0.25">
      <c r="B93" s="140"/>
      <c r="Q93" t="str">
        <f t="shared" si="1"/>
        <v/>
      </c>
    </row>
    <row r="94" spans="2:17" x14ac:dyDescent="0.25">
      <c r="B94" s="140"/>
      <c r="Q94" t="str">
        <f t="shared" si="1"/>
        <v/>
      </c>
    </row>
    <row r="95" spans="2:17" x14ac:dyDescent="0.25">
      <c r="B95" s="140"/>
      <c r="Q95" t="str">
        <f t="shared" si="1"/>
        <v/>
      </c>
    </row>
    <row r="96" spans="2:17" x14ac:dyDescent="0.25">
      <c r="B96" s="140"/>
      <c r="Q96" t="str">
        <f t="shared" si="1"/>
        <v/>
      </c>
    </row>
    <row r="97" spans="2:17" x14ac:dyDescent="0.25">
      <c r="B97" s="140"/>
      <c r="Q97" t="str">
        <f t="shared" si="1"/>
        <v/>
      </c>
    </row>
    <row r="98" spans="2:17" x14ac:dyDescent="0.25">
      <c r="B98" s="140"/>
      <c r="Q98" t="str">
        <f t="shared" si="1"/>
        <v/>
      </c>
    </row>
    <row r="99" spans="2:17" x14ac:dyDescent="0.25">
      <c r="B99" s="140"/>
      <c r="Q99" t="str">
        <f t="shared" si="1"/>
        <v/>
      </c>
    </row>
    <row r="100" spans="2:17" x14ac:dyDescent="0.25">
      <c r="B100" s="140"/>
      <c r="Q100" t="str">
        <f t="shared" si="1"/>
        <v/>
      </c>
    </row>
    <row r="101" spans="2:17" x14ac:dyDescent="0.25">
      <c r="B101" s="140"/>
      <c r="Q101" t="str">
        <f t="shared" si="1"/>
        <v/>
      </c>
    </row>
    <row r="102" spans="2:17" x14ac:dyDescent="0.25">
      <c r="B102" s="140"/>
      <c r="Q102" t="str">
        <f t="shared" si="1"/>
        <v/>
      </c>
    </row>
    <row r="103" spans="2:17" x14ac:dyDescent="0.25">
      <c r="B103" s="140"/>
      <c r="Q103" t="str">
        <f t="shared" si="1"/>
        <v/>
      </c>
    </row>
    <row r="104" spans="2:17" x14ac:dyDescent="0.25">
      <c r="B104" s="140"/>
      <c r="Q104" t="str">
        <f t="shared" si="1"/>
        <v/>
      </c>
    </row>
    <row r="105" spans="2:17" x14ac:dyDescent="0.25">
      <c r="B105" s="140"/>
      <c r="Q105" t="str">
        <f t="shared" si="1"/>
        <v/>
      </c>
    </row>
    <row r="106" spans="2:17" x14ac:dyDescent="0.25">
      <c r="B106" s="140"/>
      <c r="Q106" t="str">
        <f t="shared" si="1"/>
        <v/>
      </c>
    </row>
    <row r="107" spans="2:17" x14ac:dyDescent="0.25">
      <c r="B107" s="140"/>
      <c r="Q107" t="str">
        <f t="shared" si="1"/>
        <v/>
      </c>
    </row>
    <row r="108" spans="2:17" x14ac:dyDescent="0.25">
      <c r="B108" s="140"/>
      <c r="Q108" t="str">
        <f t="shared" si="1"/>
        <v/>
      </c>
    </row>
    <row r="109" spans="2:17" x14ac:dyDescent="0.25">
      <c r="B109" s="140"/>
      <c r="Q109" t="str">
        <f t="shared" si="1"/>
        <v/>
      </c>
    </row>
    <row r="110" spans="2:17" x14ac:dyDescent="0.25">
      <c r="B110" s="140"/>
      <c r="Q110" t="str">
        <f t="shared" si="1"/>
        <v/>
      </c>
    </row>
    <row r="111" spans="2:17" x14ac:dyDescent="0.25">
      <c r="B111" s="140"/>
      <c r="Q111" t="str">
        <f t="shared" si="1"/>
        <v/>
      </c>
    </row>
    <row r="112" spans="2:17" x14ac:dyDescent="0.25">
      <c r="B112" s="140"/>
      <c r="Q112" t="str">
        <f t="shared" si="1"/>
        <v/>
      </c>
    </row>
    <row r="113" spans="2:17" x14ac:dyDescent="0.25">
      <c r="B113" s="140"/>
      <c r="Q113" t="str">
        <f t="shared" si="1"/>
        <v/>
      </c>
    </row>
    <row r="114" spans="2:17" x14ac:dyDescent="0.25">
      <c r="B114" s="140"/>
      <c r="Q114" t="str">
        <f t="shared" si="1"/>
        <v/>
      </c>
    </row>
    <row r="115" spans="2:17" x14ac:dyDescent="0.25">
      <c r="B115" s="140"/>
      <c r="Q115" t="str">
        <f t="shared" si="1"/>
        <v/>
      </c>
    </row>
    <row r="116" spans="2:17" x14ac:dyDescent="0.25">
      <c r="B116" s="140"/>
      <c r="Q116" t="str">
        <f t="shared" si="1"/>
        <v/>
      </c>
    </row>
    <row r="117" spans="2:17" x14ac:dyDescent="0.25">
      <c r="B117" s="140"/>
      <c r="Q117" t="str">
        <f t="shared" si="1"/>
        <v/>
      </c>
    </row>
    <row r="118" spans="2:17" x14ac:dyDescent="0.25">
      <c r="B118" s="140"/>
      <c r="Q118" t="str">
        <f t="shared" si="1"/>
        <v/>
      </c>
    </row>
    <row r="119" spans="2:17" x14ac:dyDescent="0.25">
      <c r="B119" s="140"/>
      <c r="Q119" t="str">
        <f t="shared" si="1"/>
        <v/>
      </c>
    </row>
    <row r="120" spans="2:17" x14ac:dyDescent="0.25">
      <c r="B120" s="140"/>
      <c r="Q120" t="str">
        <f t="shared" si="1"/>
        <v/>
      </c>
    </row>
    <row r="121" spans="2:17" x14ac:dyDescent="0.25">
      <c r="B121" s="140"/>
      <c r="Q121" t="str">
        <f t="shared" si="1"/>
        <v/>
      </c>
    </row>
    <row r="122" spans="2:17" x14ac:dyDescent="0.25">
      <c r="B122" s="140"/>
      <c r="Q122" t="str">
        <f t="shared" si="1"/>
        <v/>
      </c>
    </row>
    <row r="123" spans="2:17" x14ac:dyDescent="0.25">
      <c r="B123" s="140"/>
      <c r="Q123" t="str">
        <f t="shared" si="1"/>
        <v/>
      </c>
    </row>
    <row r="124" spans="2:17" x14ac:dyDescent="0.25">
      <c r="B124" s="140"/>
      <c r="Q124" t="str">
        <f t="shared" si="1"/>
        <v/>
      </c>
    </row>
    <row r="125" spans="2:17" x14ac:dyDescent="0.25">
      <c r="B125" s="140"/>
      <c r="Q125" t="str">
        <f t="shared" si="1"/>
        <v/>
      </c>
    </row>
    <row r="126" spans="2:17" x14ac:dyDescent="0.25">
      <c r="B126" s="140"/>
      <c r="Q126" t="str">
        <f t="shared" si="1"/>
        <v/>
      </c>
    </row>
    <row r="127" spans="2:17" x14ac:dyDescent="0.25">
      <c r="B127" s="140"/>
      <c r="Q127" t="str">
        <f t="shared" si="1"/>
        <v/>
      </c>
    </row>
    <row r="128" spans="2:17" x14ac:dyDescent="0.25">
      <c r="B128" s="140"/>
      <c r="Q128" t="str">
        <f t="shared" si="1"/>
        <v/>
      </c>
    </row>
    <row r="129" spans="2:17" x14ac:dyDescent="0.25">
      <c r="B129" s="140"/>
      <c r="Q129" t="str">
        <f t="shared" si="1"/>
        <v/>
      </c>
    </row>
    <row r="130" spans="2:17" x14ac:dyDescent="0.25">
      <c r="B130" s="140"/>
      <c r="Q130" t="str">
        <f t="shared" si="1"/>
        <v/>
      </c>
    </row>
    <row r="131" spans="2:17" x14ac:dyDescent="0.25">
      <c r="B131" s="140"/>
      <c r="Q131" t="str">
        <f t="shared" si="1"/>
        <v/>
      </c>
    </row>
    <row r="132" spans="2:17" x14ac:dyDescent="0.25">
      <c r="B132" s="140"/>
      <c r="Q132" t="str">
        <f t="shared" si="1"/>
        <v/>
      </c>
    </row>
    <row r="133" spans="2:17" x14ac:dyDescent="0.25">
      <c r="B133" s="140"/>
      <c r="Q133" t="str">
        <f t="shared" si="1"/>
        <v/>
      </c>
    </row>
    <row r="134" spans="2:17" x14ac:dyDescent="0.25">
      <c r="B134" s="140"/>
      <c r="Q134" t="str">
        <f t="shared" si="1"/>
        <v/>
      </c>
    </row>
    <row r="135" spans="2:17" x14ac:dyDescent="0.25">
      <c r="B135" s="140"/>
      <c r="Q135" t="str">
        <f t="shared" si="1"/>
        <v/>
      </c>
    </row>
    <row r="136" spans="2:17" x14ac:dyDescent="0.25">
      <c r="B136" s="140"/>
      <c r="Q136" t="str">
        <f t="shared" ref="Q136:Q199" si="2">IF(B136="","",IF(D136=0,MAX(SUM(E136:M136)-P136,0),(SUM(E136:F136)-P136)))</f>
        <v/>
      </c>
    </row>
    <row r="137" spans="2:17" x14ac:dyDescent="0.25">
      <c r="B137" s="140"/>
      <c r="Q137" t="str">
        <f t="shared" si="2"/>
        <v/>
      </c>
    </row>
    <row r="138" spans="2:17" x14ac:dyDescent="0.25">
      <c r="B138" s="140"/>
      <c r="Q138" t="str">
        <f t="shared" si="2"/>
        <v/>
      </c>
    </row>
    <row r="139" spans="2:17" x14ac:dyDescent="0.25">
      <c r="B139" s="140"/>
      <c r="Q139" t="str">
        <f t="shared" si="2"/>
        <v/>
      </c>
    </row>
    <row r="140" spans="2:17" x14ac:dyDescent="0.25">
      <c r="B140" s="140"/>
      <c r="Q140" t="str">
        <f t="shared" si="2"/>
        <v/>
      </c>
    </row>
    <row r="141" spans="2:17" x14ac:dyDescent="0.25">
      <c r="B141" s="140"/>
      <c r="Q141" t="str">
        <f t="shared" si="2"/>
        <v/>
      </c>
    </row>
    <row r="142" spans="2:17" x14ac:dyDescent="0.25">
      <c r="B142" s="140"/>
      <c r="Q142" t="str">
        <f t="shared" si="2"/>
        <v/>
      </c>
    </row>
    <row r="143" spans="2:17" x14ac:dyDescent="0.25">
      <c r="B143" s="140"/>
      <c r="Q143" t="str">
        <f t="shared" si="2"/>
        <v/>
      </c>
    </row>
    <row r="144" spans="2:17" x14ac:dyDescent="0.25">
      <c r="B144" s="140"/>
      <c r="Q144" t="str">
        <f t="shared" si="2"/>
        <v/>
      </c>
    </row>
    <row r="145" spans="2:17" x14ac:dyDescent="0.25">
      <c r="B145" s="140"/>
      <c r="Q145" t="str">
        <f t="shared" si="2"/>
        <v/>
      </c>
    </row>
    <row r="146" spans="2:17" x14ac:dyDescent="0.25">
      <c r="B146" s="140"/>
      <c r="Q146" t="str">
        <f t="shared" si="2"/>
        <v/>
      </c>
    </row>
    <row r="147" spans="2:17" x14ac:dyDescent="0.25">
      <c r="B147" s="140"/>
      <c r="Q147" t="str">
        <f t="shared" si="2"/>
        <v/>
      </c>
    </row>
    <row r="148" spans="2:17" x14ac:dyDescent="0.25">
      <c r="B148" s="140"/>
      <c r="Q148" t="str">
        <f t="shared" si="2"/>
        <v/>
      </c>
    </row>
    <row r="149" spans="2:17" x14ac:dyDescent="0.25">
      <c r="B149" s="140"/>
      <c r="Q149" t="str">
        <f t="shared" si="2"/>
        <v/>
      </c>
    </row>
    <row r="150" spans="2:17" x14ac:dyDescent="0.25">
      <c r="B150" s="140"/>
      <c r="Q150" t="str">
        <f t="shared" si="2"/>
        <v/>
      </c>
    </row>
    <row r="151" spans="2:17" x14ac:dyDescent="0.25">
      <c r="B151" s="140"/>
      <c r="Q151" t="str">
        <f t="shared" si="2"/>
        <v/>
      </c>
    </row>
    <row r="152" spans="2:17" x14ac:dyDescent="0.25">
      <c r="B152" s="140"/>
      <c r="Q152" t="str">
        <f t="shared" si="2"/>
        <v/>
      </c>
    </row>
    <row r="153" spans="2:17" x14ac:dyDescent="0.25">
      <c r="B153" s="140"/>
      <c r="Q153" t="str">
        <f t="shared" si="2"/>
        <v/>
      </c>
    </row>
    <row r="154" spans="2:17" x14ac:dyDescent="0.25">
      <c r="B154" s="140"/>
      <c r="Q154" t="str">
        <f t="shared" si="2"/>
        <v/>
      </c>
    </row>
    <row r="155" spans="2:17" x14ac:dyDescent="0.25">
      <c r="B155" s="140"/>
      <c r="Q155" t="str">
        <f t="shared" si="2"/>
        <v/>
      </c>
    </row>
    <row r="156" spans="2:17" x14ac:dyDescent="0.25">
      <c r="B156" s="140"/>
      <c r="Q156" t="str">
        <f t="shared" si="2"/>
        <v/>
      </c>
    </row>
    <row r="157" spans="2:17" x14ac:dyDescent="0.25">
      <c r="B157" s="140"/>
      <c r="Q157" t="str">
        <f t="shared" si="2"/>
        <v/>
      </c>
    </row>
    <row r="158" spans="2:17" x14ac:dyDescent="0.25">
      <c r="B158" s="140"/>
      <c r="Q158" t="str">
        <f t="shared" si="2"/>
        <v/>
      </c>
    </row>
    <row r="159" spans="2:17" x14ac:dyDescent="0.25">
      <c r="B159" s="140"/>
      <c r="Q159" t="str">
        <f t="shared" si="2"/>
        <v/>
      </c>
    </row>
    <row r="160" spans="2:17" x14ac:dyDescent="0.25">
      <c r="B160" s="140"/>
      <c r="Q160" t="str">
        <f t="shared" si="2"/>
        <v/>
      </c>
    </row>
    <row r="161" spans="2:17" x14ac:dyDescent="0.25">
      <c r="B161" s="140"/>
      <c r="Q161" t="str">
        <f t="shared" si="2"/>
        <v/>
      </c>
    </row>
    <row r="162" spans="2:17" x14ac:dyDescent="0.25">
      <c r="B162" s="140"/>
      <c r="Q162" t="str">
        <f t="shared" si="2"/>
        <v/>
      </c>
    </row>
    <row r="163" spans="2:17" x14ac:dyDescent="0.25">
      <c r="B163" s="140"/>
      <c r="Q163" t="str">
        <f t="shared" si="2"/>
        <v/>
      </c>
    </row>
    <row r="164" spans="2:17" x14ac:dyDescent="0.25">
      <c r="B164" s="140"/>
      <c r="Q164" t="str">
        <f t="shared" si="2"/>
        <v/>
      </c>
    </row>
    <row r="165" spans="2:17" x14ac:dyDescent="0.25">
      <c r="B165" s="140"/>
      <c r="Q165" t="str">
        <f t="shared" si="2"/>
        <v/>
      </c>
    </row>
    <row r="166" spans="2:17" x14ac:dyDescent="0.25">
      <c r="B166" s="140"/>
      <c r="Q166" t="str">
        <f t="shared" si="2"/>
        <v/>
      </c>
    </row>
    <row r="167" spans="2:17" x14ac:dyDescent="0.25">
      <c r="B167" s="140"/>
      <c r="Q167" t="str">
        <f t="shared" si="2"/>
        <v/>
      </c>
    </row>
    <row r="168" spans="2:17" x14ac:dyDescent="0.25">
      <c r="B168" s="140"/>
      <c r="Q168" t="str">
        <f t="shared" si="2"/>
        <v/>
      </c>
    </row>
    <row r="169" spans="2:17" x14ac:dyDescent="0.25">
      <c r="B169" s="140"/>
      <c r="Q169" t="str">
        <f t="shared" si="2"/>
        <v/>
      </c>
    </row>
    <row r="170" spans="2:17" x14ac:dyDescent="0.25">
      <c r="B170" s="140"/>
      <c r="Q170" t="str">
        <f t="shared" si="2"/>
        <v/>
      </c>
    </row>
    <row r="171" spans="2:17" x14ac:dyDescent="0.25">
      <c r="B171" s="140"/>
      <c r="Q171" t="str">
        <f t="shared" si="2"/>
        <v/>
      </c>
    </row>
    <row r="172" spans="2:17" x14ac:dyDescent="0.25">
      <c r="B172" s="140"/>
      <c r="Q172" t="str">
        <f t="shared" si="2"/>
        <v/>
      </c>
    </row>
    <row r="173" spans="2:17" x14ac:dyDescent="0.25">
      <c r="B173" s="140"/>
      <c r="Q173" t="str">
        <f t="shared" si="2"/>
        <v/>
      </c>
    </row>
    <row r="174" spans="2:17" x14ac:dyDescent="0.25">
      <c r="B174" s="140"/>
      <c r="Q174" t="str">
        <f t="shared" si="2"/>
        <v/>
      </c>
    </row>
    <row r="175" spans="2:17" x14ac:dyDescent="0.25">
      <c r="B175" s="140"/>
      <c r="Q175" t="str">
        <f t="shared" si="2"/>
        <v/>
      </c>
    </row>
    <row r="176" spans="2:17" x14ac:dyDescent="0.25">
      <c r="B176" s="140"/>
      <c r="Q176" t="str">
        <f t="shared" si="2"/>
        <v/>
      </c>
    </row>
    <row r="177" spans="2:17" x14ac:dyDescent="0.25">
      <c r="B177" s="140"/>
      <c r="Q177" t="str">
        <f t="shared" si="2"/>
        <v/>
      </c>
    </row>
    <row r="178" spans="2:17" x14ac:dyDescent="0.25">
      <c r="B178" s="140"/>
      <c r="Q178" t="str">
        <f t="shared" si="2"/>
        <v/>
      </c>
    </row>
    <row r="179" spans="2:17" x14ac:dyDescent="0.25">
      <c r="B179" s="140"/>
      <c r="Q179" t="str">
        <f t="shared" si="2"/>
        <v/>
      </c>
    </row>
    <row r="180" spans="2:17" x14ac:dyDescent="0.25">
      <c r="B180" s="140"/>
      <c r="Q180" t="str">
        <f t="shared" si="2"/>
        <v/>
      </c>
    </row>
    <row r="181" spans="2:17" x14ac:dyDescent="0.25">
      <c r="B181" s="140"/>
      <c r="Q181" t="str">
        <f t="shared" si="2"/>
        <v/>
      </c>
    </row>
    <row r="182" spans="2:17" x14ac:dyDescent="0.25">
      <c r="B182" s="140"/>
      <c r="Q182" t="str">
        <f t="shared" si="2"/>
        <v/>
      </c>
    </row>
    <row r="183" spans="2:17" x14ac:dyDescent="0.25">
      <c r="B183" s="140"/>
      <c r="Q183" t="str">
        <f t="shared" si="2"/>
        <v/>
      </c>
    </row>
    <row r="184" spans="2:17" x14ac:dyDescent="0.25">
      <c r="B184" s="140"/>
      <c r="Q184" t="str">
        <f t="shared" si="2"/>
        <v/>
      </c>
    </row>
    <row r="185" spans="2:17" x14ac:dyDescent="0.25">
      <c r="B185" s="140"/>
      <c r="Q185" t="str">
        <f t="shared" si="2"/>
        <v/>
      </c>
    </row>
    <row r="186" spans="2:17" x14ac:dyDescent="0.25">
      <c r="B186" s="140"/>
      <c r="Q186" t="str">
        <f t="shared" si="2"/>
        <v/>
      </c>
    </row>
    <row r="187" spans="2:17" x14ac:dyDescent="0.25">
      <c r="B187" s="140"/>
      <c r="Q187" t="str">
        <f t="shared" si="2"/>
        <v/>
      </c>
    </row>
    <row r="188" spans="2:17" x14ac:dyDescent="0.25">
      <c r="B188" s="140"/>
      <c r="Q188" t="str">
        <f t="shared" si="2"/>
        <v/>
      </c>
    </row>
    <row r="189" spans="2:17" x14ac:dyDescent="0.25">
      <c r="B189" s="140"/>
      <c r="Q189" t="str">
        <f t="shared" si="2"/>
        <v/>
      </c>
    </row>
    <row r="190" spans="2:17" x14ac:dyDescent="0.25">
      <c r="B190" s="140"/>
      <c r="Q190" t="str">
        <f t="shared" si="2"/>
        <v/>
      </c>
    </row>
    <row r="191" spans="2:17" x14ac:dyDescent="0.25">
      <c r="B191" s="140"/>
      <c r="Q191" t="str">
        <f t="shared" si="2"/>
        <v/>
      </c>
    </row>
    <row r="192" spans="2:17" x14ac:dyDescent="0.25">
      <c r="B192" s="140"/>
      <c r="Q192" t="str">
        <f t="shared" si="2"/>
        <v/>
      </c>
    </row>
    <row r="193" spans="2:17" x14ac:dyDescent="0.25">
      <c r="B193" s="140"/>
      <c r="Q193" t="str">
        <f t="shared" si="2"/>
        <v/>
      </c>
    </row>
    <row r="194" spans="2:17" x14ac:dyDescent="0.25">
      <c r="B194" s="140"/>
      <c r="Q194" t="str">
        <f t="shared" si="2"/>
        <v/>
      </c>
    </row>
    <row r="195" spans="2:17" x14ac:dyDescent="0.25">
      <c r="B195" s="140"/>
      <c r="Q195" t="str">
        <f t="shared" si="2"/>
        <v/>
      </c>
    </row>
    <row r="196" spans="2:17" x14ac:dyDescent="0.25">
      <c r="B196" s="140"/>
      <c r="Q196" t="str">
        <f t="shared" si="2"/>
        <v/>
      </c>
    </row>
    <row r="197" spans="2:17" x14ac:dyDescent="0.25">
      <c r="B197" s="140"/>
      <c r="Q197" t="str">
        <f t="shared" si="2"/>
        <v/>
      </c>
    </row>
    <row r="198" spans="2:17" x14ac:dyDescent="0.25">
      <c r="B198" s="140"/>
      <c r="Q198" t="str">
        <f t="shared" si="2"/>
        <v/>
      </c>
    </row>
    <row r="199" spans="2:17" x14ac:dyDescent="0.25">
      <c r="B199" s="140"/>
      <c r="Q199" t="str">
        <f t="shared" si="2"/>
        <v/>
      </c>
    </row>
    <row r="200" spans="2:17" x14ac:dyDescent="0.25">
      <c r="B200" s="140"/>
      <c r="Q200" t="str">
        <f t="shared" ref="Q200:Q263" si="3">IF(B200="","",IF(D200=0,MAX(SUM(E200:M200)-P200,0),(SUM(E200:F200)-P200)))</f>
        <v/>
      </c>
    </row>
    <row r="201" spans="2:17" x14ac:dyDescent="0.25">
      <c r="B201" s="140"/>
      <c r="Q201" t="str">
        <f t="shared" si="3"/>
        <v/>
      </c>
    </row>
    <row r="202" spans="2:17" x14ac:dyDescent="0.25">
      <c r="B202" s="140"/>
      <c r="Q202" t="str">
        <f t="shared" si="3"/>
        <v/>
      </c>
    </row>
    <row r="203" spans="2:17" x14ac:dyDescent="0.25">
      <c r="B203" s="140"/>
      <c r="Q203" t="str">
        <f t="shared" si="3"/>
        <v/>
      </c>
    </row>
    <row r="204" spans="2:17" x14ac:dyDescent="0.25">
      <c r="B204" s="140"/>
      <c r="Q204" t="str">
        <f t="shared" si="3"/>
        <v/>
      </c>
    </row>
    <row r="205" spans="2:17" x14ac:dyDescent="0.25">
      <c r="B205" s="140"/>
      <c r="Q205" t="str">
        <f t="shared" si="3"/>
        <v/>
      </c>
    </row>
    <row r="206" spans="2:17" x14ac:dyDescent="0.25">
      <c r="B206" s="140"/>
      <c r="Q206" t="str">
        <f t="shared" si="3"/>
        <v/>
      </c>
    </row>
    <row r="207" spans="2:17" x14ac:dyDescent="0.25">
      <c r="B207" s="140"/>
      <c r="Q207" t="str">
        <f t="shared" si="3"/>
        <v/>
      </c>
    </row>
    <row r="208" spans="2:17" x14ac:dyDescent="0.25">
      <c r="B208" s="140"/>
      <c r="Q208" t="str">
        <f t="shared" si="3"/>
        <v/>
      </c>
    </row>
    <row r="209" spans="2:17" x14ac:dyDescent="0.25">
      <c r="B209" s="140"/>
      <c r="Q209" t="str">
        <f t="shared" si="3"/>
        <v/>
      </c>
    </row>
    <row r="210" spans="2:17" x14ac:dyDescent="0.25">
      <c r="B210" s="140"/>
      <c r="Q210" t="str">
        <f t="shared" si="3"/>
        <v/>
      </c>
    </row>
    <row r="211" spans="2:17" x14ac:dyDescent="0.25">
      <c r="B211" s="140"/>
      <c r="Q211" t="str">
        <f t="shared" si="3"/>
        <v/>
      </c>
    </row>
    <row r="212" spans="2:17" x14ac:dyDescent="0.25">
      <c r="B212" s="140"/>
      <c r="Q212" t="str">
        <f t="shared" si="3"/>
        <v/>
      </c>
    </row>
    <row r="213" spans="2:17" x14ac:dyDescent="0.25">
      <c r="B213" s="140"/>
      <c r="Q213" t="str">
        <f t="shared" si="3"/>
        <v/>
      </c>
    </row>
    <row r="214" spans="2:17" x14ac:dyDescent="0.25">
      <c r="B214" s="140"/>
      <c r="Q214" t="str">
        <f t="shared" si="3"/>
        <v/>
      </c>
    </row>
    <row r="215" spans="2:17" x14ac:dyDescent="0.25">
      <c r="B215" s="140"/>
      <c r="Q215" t="str">
        <f t="shared" si="3"/>
        <v/>
      </c>
    </row>
    <row r="216" spans="2:17" x14ac:dyDescent="0.25">
      <c r="B216" s="140"/>
      <c r="Q216" t="str">
        <f t="shared" si="3"/>
        <v/>
      </c>
    </row>
    <row r="217" spans="2:17" x14ac:dyDescent="0.25">
      <c r="B217" s="140"/>
      <c r="Q217" t="str">
        <f t="shared" si="3"/>
        <v/>
      </c>
    </row>
    <row r="218" spans="2:17" x14ac:dyDescent="0.25">
      <c r="B218" s="140"/>
      <c r="Q218" t="str">
        <f t="shared" si="3"/>
        <v/>
      </c>
    </row>
    <row r="219" spans="2:17" x14ac:dyDescent="0.25">
      <c r="B219" s="140"/>
      <c r="Q219" t="str">
        <f t="shared" si="3"/>
        <v/>
      </c>
    </row>
    <row r="220" spans="2:17" x14ac:dyDescent="0.25">
      <c r="B220" s="140"/>
      <c r="Q220" t="str">
        <f t="shared" si="3"/>
        <v/>
      </c>
    </row>
    <row r="221" spans="2:17" x14ac:dyDescent="0.25">
      <c r="B221" s="140"/>
      <c r="Q221" t="str">
        <f t="shared" si="3"/>
        <v/>
      </c>
    </row>
    <row r="222" spans="2:17" x14ac:dyDescent="0.25">
      <c r="B222" s="140"/>
      <c r="Q222" t="str">
        <f t="shared" si="3"/>
        <v/>
      </c>
    </row>
    <row r="223" spans="2:17" x14ac:dyDescent="0.25">
      <c r="B223" s="140"/>
      <c r="Q223" t="str">
        <f t="shared" si="3"/>
        <v/>
      </c>
    </row>
    <row r="224" spans="2:17" x14ac:dyDescent="0.25">
      <c r="B224" s="140"/>
      <c r="Q224" t="str">
        <f t="shared" si="3"/>
        <v/>
      </c>
    </row>
    <row r="225" spans="2:17" x14ac:dyDescent="0.25">
      <c r="B225" s="140"/>
      <c r="Q225" t="str">
        <f t="shared" si="3"/>
        <v/>
      </c>
    </row>
    <row r="226" spans="2:17" x14ac:dyDescent="0.25">
      <c r="B226" s="140"/>
      <c r="Q226" t="str">
        <f t="shared" si="3"/>
        <v/>
      </c>
    </row>
    <row r="227" spans="2:17" x14ac:dyDescent="0.25">
      <c r="B227" s="140"/>
      <c r="Q227" t="str">
        <f t="shared" si="3"/>
        <v/>
      </c>
    </row>
    <row r="228" spans="2:17" x14ac:dyDescent="0.25">
      <c r="B228" s="140"/>
      <c r="Q228" t="str">
        <f t="shared" si="3"/>
        <v/>
      </c>
    </row>
    <row r="229" spans="2:17" x14ac:dyDescent="0.25">
      <c r="B229" s="140"/>
      <c r="Q229" t="str">
        <f t="shared" si="3"/>
        <v/>
      </c>
    </row>
    <row r="230" spans="2:17" x14ac:dyDescent="0.25">
      <c r="B230" s="140"/>
      <c r="Q230" t="str">
        <f t="shared" si="3"/>
        <v/>
      </c>
    </row>
    <row r="231" spans="2:17" x14ac:dyDescent="0.25">
      <c r="B231" s="140"/>
      <c r="Q231" t="str">
        <f t="shared" si="3"/>
        <v/>
      </c>
    </row>
    <row r="232" spans="2:17" x14ac:dyDescent="0.25">
      <c r="B232" s="140"/>
      <c r="Q232" t="str">
        <f t="shared" si="3"/>
        <v/>
      </c>
    </row>
    <row r="233" spans="2:17" x14ac:dyDescent="0.25">
      <c r="B233" s="140"/>
      <c r="Q233" t="str">
        <f t="shared" si="3"/>
        <v/>
      </c>
    </row>
    <row r="234" spans="2:17" x14ac:dyDescent="0.25">
      <c r="B234" s="140"/>
      <c r="Q234" t="str">
        <f t="shared" si="3"/>
        <v/>
      </c>
    </row>
    <row r="235" spans="2:17" x14ac:dyDescent="0.25">
      <c r="B235" s="140"/>
      <c r="Q235" t="str">
        <f t="shared" si="3"/>
        <v/>
      </c>
    </row>
    <row r="236" spans="2:17" x14ac:dyDescent="0.25">
      <c r="B236" s="140"/>
      <c r="Q236" t="str">
        <f t="shared" si="3"/>
        <v/>
      </c>
    </row>
    <row r="237" spans="2:17" x14ac:dyDescent="0.25">
      <c r="B237" s="140"/>
      <c r="Q237" t="str">
        <f t="shared" si="3"/>
        <v/>
      </c>
    </row>
    <row r="238" spans="2:17" x14ac:dyDescent="0.25">
      <c r="B238" s="140"/>
      <c r="Q238" t="str">
        <f t="shared" si="3"/>
        <v/>
      </c>
    </row>
    <row r="239" spans="2:17" x14ac:dyDescent="0.25">
      <c r="B239" s="140"/>
      <c r="Q239" t="str">
        <f t="shared" si="3"/>
        <v/>
      </c>
    </row>
    <row r="240" spans="2:17" x14ac:dyDescent="0.25">
      <c r="B240" s="140"/>
      <c r="Q240" t="str">
        <f t="shared" si="3"/>
        <v/>
      </c>
    </row>
    <row r="241" spans="2:17" x14ac:dyDescent="0.25">
      <c r="B241" s="140"/>
      <c r="Q241" t="str">
        <f t="shared" si="3"/>
        <v/>
      </c>
    </row>
    <row r="242" spans="2:17" x14ac:dyDescent="0.25">
      <c r="B242" s="140"/>
      <c r="Q242" t="str">
        <f t="shared" si="3"/>
        <v/>
      </c>
    </row>
    <row r="243" spans="2:17" x14ac:dyDescent="0.25">
      <c r="B243" s="140"/>
      <c r="Q243" t="str">
        <f t="shared" si="3"/>
        <v/>
      </c>
    </row>
    <row r="244" spans="2:17" x14ac:dyDescent="0.25">
      <c r="B244" s="140"/>
      <c r="Q244" t="str">
        <f t="shared" si="3"/>
        <v/>
      </c>
    </row>
    <row r="245" spans="2:17" x14ac:dyDescent="0.25">
      <c r="B245" s="140"/>
      <c r="Q245" t="str">
        <f t="shared" si="3"/>
        <v/>
      </c>
    </row>
    <row r="246" spans="2:17" x14ac:dyDescent="0.25">
      <c r="B246" s="140"/>
      <c r="Q246" t="str">
        <f t="shared" si="3"/>
        <v/>
      </c>
    </row>
    <row r="247" spans="2:17" x14ac:dyDescent="0.25">
      <c r="B247" s="140"/>
      <c r="Q247" t="str">
        <f t="shared" si="3"/>
        <v/>
      </c>
    </row>
    <row r="248" spans="2:17" x14ac:dyDescent="0.25">
      <c r="B248" s="140"/>
      <c r="Q248" t="str">
        <f t="shared" si="3"/>
        <v/>
      </c>
    </row>
    <row r="249" spans="2:17" x14ac:dyDescent="0.25">
      <c r="B249" s="140"/>
      <c r="Q249" t="str">
        <f t="shared" si="3"/>
        <v/>
      </c>
    </row>
    <row r="250" spans="2:17" x14ac:dyDescent="0.25">
      <c r="B250" s="140"/>
      <c r="Q250" t="str">
        <f t="shared" si="3"/>
        <v/>
      </c>
    </row>
    <row r="251" spans="2:17" x14ac:dyDescent="0.25">
      <c r="B251" s="140"/>
      <c r="Q251" t="str">
        <f t="shared" si="3"/>
        <v/>
      </c>
    </row>
    <row r="252" spans="2:17" x14ac:dyDescent="0.25">
      <c r="B252" s="140"/>
      <c r="Q252" t="str">
        <f t="shared" si="3"/>
        <v/>
      </c>
    </row>
    <row r="253" spans="2:17" x14ac:dyDescent="0.25">
      <c r="B253" s="140"/>
      <c r="Q253" t="str">
        <f t="shared" si="3"/>
        <v/>
      </c>
    </row>
    <row r="254" spans="2:17" x14ac:dyDescent="0.25">
      <c r="B254" s="140"/>
      <c r="Q254" t="str">
        <f t="shared" si="3"/>
        <v/>
      </c>
    </row>
    <row r="255" spans="2:17" x14ac:dyDescent="0.25">
      <c r="B255" s="140"/>
      <c r="Q255" t="str">
        <f t="shared" si="3"/>
        <v/>
      </c>
    </row>
    <row r="256" spans="2:17" x14ac:dyDescent="0.25">
      <c r="B256" s="140"/>
      <c r="Q256" t="str">
        <f t="shared" si="3"/>
        <v/>
      </c>
    </row>
    <row r="257" spans="2:17" x14ac:dyDescent="0.25">
      <c r="B257" s="140"/>
      <c r="Q257" t="str">
        <f t="shared" si="3"/>
        <v/>
      </c>
    </row>
    <row r="258" spans="2:17" x14ac:dyDescent="0.25">
      <c r="B258" s="140"/>
      <c r="Q258" t="str">
        <f t="shared" si="3"/>
        <v/>
      </c>
    </row>
    <row r="259" spans="2:17" x14ac:dyDescent="0.25">
      <c r="B259" s="140"/>
      <c r="Q259" t="str">
        <f t="shared" si="3"/>
        <v/>
      </c>
    </row>
    <row r="260" spans="2:17" x14ac:dyDescent="0.25">
      <c r="B260" s="140"/>
      <c r="Q260" t="str">
        <f t="shared" si="3"/>
        <v/>
      </c>
    </row>
    <row r="261" spans="2:17" x14ac:dyDescent="0.25">
      <c r="B261" s="140"/>
      <c r="Q261" t="str">
        <f t="shared" si="3"/>
        <v/>
      </c>
    </row>
    <row r="262" spans="2:17" x14ac:dyDescent="0.25">
      <c r="B262" s="140"/>
      <c r="Q262" t="str">
        <f t="shared" si="3"/>
        <v/>
      </c>
    </row>
    <row r="263" spans="2:17" x14ac:dyDescent="0.25">
      <c r="B263" s="140"/>
      <c r="Q263" t="str">
        <f t="shared" si="3"/>
        <v/>
      </c>
    </row>
    <row r="264" spans="2:17" x14ac:dyDescent="0.25">
      <c r="B264" s="140"/>
      <c r="Q264" t="str">
        <f t="shared" ref="Q264:Q327" si="4">IF(B264="","",IF(D264=0,MAX(SUM(E264:M264)-P264,0),(SUM(E264:F264)-P264)))</f>
        <v/>
      </c>
    </row>
    <row r="265" spans="2:17" x14ac:dyDescent="0.25">
      <c r="B265" s="140"/>
      <c r="Q265" t="str">
        <f t="shared" si="4"/>
        <v/>
      </c>
    </row>
    <row r="266" spans="2:17" x14ac:dyDescent="0.25">
      <c r="B266" s="140"/>
      <c r="Q266" t="str">
        <f t="shared" si="4"/>
        <v/>
      </c>
    </row>
    <row r="267" spans="2:17" x14ac:dyDescent="0.25">
      <c r="B267" s="140"/>
      <c r="Q267" t="str">
        <f t="shared" si="4"/>
        <v/>
      </c>
    </row>
    <row r="268" spans="2:17" x14ac:dyDescent="0.25">
      <c r="B268" s="140"/>
      <c r="Q268" t="str">
        <f t="shared" si="4"/>
        <v/>
      </c>
    </row>
    <row r="269" spans="2:17" x14ac:dyDescent="0.25">
      <c r="B269" s="140"/>
      <c r="Q269" t="str">
        <f t="shared" si="4"/>
        <v/>
      </c>
    </row>
    <row r="270" spans="2:17" x14ac:dyDescent="0.25">
      <c r="B270" s="140"/>
      <c r="Q270" t="str">
        <f t="shared" si="4"/>
        <v/>
      </c>
    </row>
    <row r="271" spans="2:17" x14ac:dyDescent="0.25">
      <c r="B271" s="140"/>
      <c r="Q271" t="str">
        <f t="shared" si="4"/>
        <v/>
      </c>
    </row>
    <row r="272" spans="2:17" x14ac:dyDescent="0.25">
      <c r="B272" s="140"/>
      <c r="Q272" t="str">
        <f t="shared" si="4"/>
        <v/>
      </c>
    </row>
    <row r="273" spans="2:17" x14ac:dyDescent="0.25">
      <c r="B273" s="140"/>
      <c r="Q273" t="str">
        <f t="shared" si="4"/>
        <v/>
      </c>
    </row>
    <row r="274" spans="2:17" x14ac:dyDescent="0.25">
      <c r="B274" s="140"/>
      <c r="Q274" t="str">
        <f t="shared" si="4"/>
        <v/>
      </c>
    </row>
    <row r="275" spans="2:17" x14ac:dyDescent="0.25">
      <c r="B275" s="140"/>
      <c r="Q275" t="str">
        <f t="shared" si="4"/>
        <v/>
      </c>
    </row>
    <row r="276" spans="2:17" x14ac:dyDescent="0.25">
      <c r="B276" s="140"/>
      <c r="Q276" t="str">
        <f t="shared" si="4"/>
        <v/>
      </c>
    </row>
    <row r="277" spans="2:17" x14ac:dyDescent="0.25">
      <c r="B277" s="140"/>
      <c r="Q277" t="str">
        <f t="shared" si="4"/>
        <v/>
      </c>
    </row>
    <row r="278" spans="2:17" x14ac:dyDescent="0.25">
      <c r="B278" s="140"/>
      <c r="Q278" t="str">
        <f t="shared" si="4"/>
        <v/>
      </c>
    </row>
    <row r="279" spans="2:17" x14ac:dyDescent="0.25">
      <c r="B279" s="140"/>
      <c r="Q279" t="str">
        <f t="shared" si="4"/>
        <v/>
      </c>
    </row>
    <row r="280" spans="2:17" x14ac:dyDescent="0.25">
      <c r="B280" s="140"/>
      <c r="Q280" t="str">
        <f t="shared" si="4"/>
        <v/>
      </c>
    </row>
    <row r="281" spans="2:17" x14ac:dyDescent="0.25">
      <c r="B281" s="140"/>
      <c r="Q281" t="str">
        <f t="shared" si="4"/>
        <v/>
      </c>
    </row>
    <row r="282" spans="2:17" x14ac:dyDescent="0.25">
      <c r="B282" s="140"/>
      <c r="Q282" t="str">
        <f t="shared" si="4"/>
        <v/>
      </c>
    </row>
    <row r="283" spans="2:17" x14ac:dyDescent="0.25">
      <c r="B283" s="140"/>
      <c r="Q283" t="str">
        <f t="shared" si="4"/>
        <v/>
      </c>
    </row>
    <row r="284" spans="2:17" x14ac:dyDescent="0.25">
      <c r="B284" s="140"/>
      <c r="Q284" t="str">
        <f t="shared" si="4"/>
        <v/>
      </c>
    </row>
    <row r="285" spans="2:17" x14ac:dyDescent="0.25">
      <c r="B285" s="140"/>
      <c r="Q285" t="str">
        <f t="shared" si="4"/>
        <v/>
      </c>
    </row>
    <row r="286" spans="2:17" x14ac:dyDescent="0.25">
      <c r="B286" s="140"/>
      <c r="Q286" t="str">
        <f t="shared" si="4"/>
        <v/>
      </c>
    </row>
    <row r="287" spans="2:17" x14ac:dyDescent="0.25">
      <c r="B287" s="140"/>
      <c r="Q287" t="str">
        <f t="shared" si="4"/>
        <v/>
      </c>
    </row>
    <row r="288" spans="2:17" x14ac:dyDescent="0.25">
      <c r="B288" s="140"/>
      <c r="Q288" t="str">
        <f t="shared" si="4"/>
        <v/>
      </c>
    </row>
    <row r="289" spans="2:17" x14ac:dyDescent="0.25">
      <c r="B289" s="140"/>
      <c r="Q289" t="str">
        <f t="shared" si="4"/>
        <v/>
      </c>
    </row>
    <row r="290" spans="2:17" x14ac:dyDescent="0.25">
      <c r="B290" s="140"/>
      <c r="Q290" t="str">
        <f t="shared" si="4"/>
        <v/>
      </c>
    </row>
    <row r="291" spans="2:17" x14ac:dyDescent="0.25">
      <c r="B291" s="140"/>
      <c r="Q291" t="str">
        <f t="shared" si="4"/>
        <v/>
      </c>
    </row>
    <row r="292" spans="2:17" x14ac:dyDescent="0.25">
      <c r="B292" s="140"/>
      <c r="Q292" t="str">
        <f t="shared" si="4"/>
        <v/>
      </c>
    </row>
    <row r="293" spans="2:17" x14ac:dyDescent="0.25">
      <c r="B293" s="140"/>
      <c r="Q293" t="str">
        <f t="shared" si="4"/>
        <v/>
      </c>
    </row>
    <row r="294" spans="2:17" x14ac:dyDescent="0.25">
      <c r="B294" s="140"/>
      <c r="Q294" t="str">
        <f t="shared" si="4"/>
        <v/>
      </c>
    </row>
    <row r="295" spans="2:17" x14ac:dyDescent="0.25">
      <c r="B295" s="140"/>
      <c r="Q295" t="str">
        <f t="shared" si="4"/>
        <v/>
      </c>
    </row>
    <row r="296" spans="2:17" x14ac:dyDescent="0.25">
      <c r="B296" s="140"/>
      <c r="Q296" t="str">
        <f t="shared" si="4"/>
        <v/>
      </c>
    </row>
    <row r="297" spans="2:17" x14ac:dyDescent="0.25">
      <c r="B297" s="140"/>
      <c r="Q297" t="str">
        <f t="shared" si="4"/>
        <v/>
      </c>
    </row>
    <row r="298" spans="2:17" x14ac:dyDescent="0.25">
      <c r="B298" s="140"/>
      <c r="Q298" t="str">
        <f t="shared" si="4"/>
        <v/>
      </c>
    </row>
    <row r="299" spans="2:17" x14ac:dyDescent="0.25">
      <c r="B299" s="140"/>
      <c r="Q299" t="str">
        <f t="shared" si="4"/>
        <v/>
      </c>
    </row>
    <row r="300" spans="2:17" x14ac:dyDescent="0.25">
      <c r="B300" s="140"/>
      <c r="Q300" t="str">
        <f t="shared" si="4"/>
        <v/>
      </c>
    </row>
    <row r="301" spans="2:17" x14ac:dyDescent="0.25">
      <c r="B301" s="140"/>
      <c r="Q301" t="str">
        <f t="shared" si="4"/>
        <v/>
      </c>
    </row>
    <row r="302" spans="2:17" x14ac:dyDescent="0.25">
      <c r="B302" s="140"/>
      <c r="Q302" t="str">
        <f t="shared" si="4"/>
        <v/>
      </c>
    </row>
    <row r="303" spans="2:17" x14ac:dyDescent="0.25">
      <c r="B303" s="140"/>
      <c r="Q303" t="str">
        <f t="shared" si="4"/>
        <v/>
      </c>
    </row>
    <row r="304" spans="2:17" x14ac:dyDescent="0.25">
      <c r="B304" s="140"/>
      <c r="Q304" t="str">
        <f t="shared" si="4"/>
        <v/>
      </c>
    </row>
    <row r="305" spans="2:17" x14ac:dyDescent="0.25">
      <c r="B305" s="140"/>
      <c r="Q305" t="str">
        <f t="shared" si="4"/>
        <v/>
      </c>
    </row>
    <row r="306" spans="2:17" x14ac:dyDescent="0.25">
      <c r="B306" s="140"/>
      <c r="Q306" t="str">
        <f t="shared" si="4"/>
        <v/>
      </c>
    </row>
    <row r="307" spans="2:17" x14ac:dyDescent="0.25">
      <c r="B307" s="140"/>
      <c r="Q307" t="str">
        <f t="shared" si="4"/>
        <v/>
      </c>
    </row>
    <row r="308" spans="2:17" x14ac:dyDescent="0.25">
      <c r="B308" s="140"/>
      <c r="Q308" t="str">
        <f t="shared" si="4"/>
        <v/>
      </c>
    </row>
    <row r="309" spans="2:17" x14ac:dyDescent="0.25">
      <c r="B309" s="140"/>
      <c r="Q309" t="str">
        <f t="shared" si="4"/>
        <v/>
      </c>
    </row>
    <row r="310" spans="2:17" x14ac:dyDescent="0.25">
      <c r="B310" s="140"/>
      <c r="Q310" t="str">
        <f t="shared" si="4"/>
        <v/>
      </c>
    </row>
    <row r="311" spans="2:17" x14ac:dyDescent="0.25">
      <c r="B311" s="140"/>
      <c r="Q311" t="str">
        <f t="shared" si="4"/>
        <v/>
      </c>
    </row>
    <row r="312" spans="2:17" x14ac:dyDescent="0.25">
      <c r="B312" s="140"/>
      <c r="Q312" t="str">
        <f t="shared" si="4"/>
        <v/>
      </c>
    </row>
    <row r="313" spans="2:17" x14ac:dyDescent="0.25">
      <c r="B313" s="140"/>
      <c r="Q313" t="str">
        <f t="shared" si="4"/>
        <v/>
      </c>
    </row>
    <row r="314" spans="2:17" x14ac:dyDescent="0.25">
      <c r="B314" s="140"/>
      <c r="Q314" t="str">
        <f t="shared" si="4"/>
        <v/>
      </c>
    </row>
    <row r="315" spans="2:17" x14ac:dyDescent="0.25">
      <c r="B315" s="140"/>
      <c r="Q315" t="str">
        <f t="shared" si="4"/>
        <v/>
      </c>
    </row>
    <row r="316" spans="2:17" x14ac:dyDescent="0.25">
      <c r="B316" s="140"/>
      <c r="Q316" t="str">
        <f t="shared" si="4"/>
        <v/>
      </c>
    </row>
    <row r="317" spans="2:17" x14ac:dyDescent="0.25">
      <c r="B317" s="140"/>
      <c r="Q317" t="str">
        <f t="shared" si="4"/>
        <v/>
      </c>
    </row>
    <row r="318" spans="2:17" x14ac:dyDescent="0.25">
      <c r="B318" s="140"/>
      <c r="Q318" t="str">
        <f t="shared" si="4"/>
        <v/>
      </c>
    </row>
    <row r="319" spans="2:17" x14ac:dyDescent="0.25">
      <c r="B319" s="140"/>
      <c r="Q319" t="str">
        <f t="shared" si="4"/>
        <v/>
      </c>
    </row>
    <row r="320" spans="2:17" x14ac:dyDescent="0.25">
      <c r="B320" s="140"/>
      <c r="Q320" t="str">
        <f t="shared" si="4"/>
        <v/>
      </c>
    </row>
    <row r="321" spans="2:17" x14ac:dyDescent="0.25">
      <c r="B321" s="140"/>
      <c r="Q321" t="str">
        <f t="shared" si="4"/>
        <v/>
      </c>
    </row>
    <row r="322" spans="2:17" x14ac:dyDescent="0.25">
      <c r="B322" s="140"/>
      <c r="Q322" t="str">
        <f t="shared" si="4"/>
        <v/>
      </c>
    </row>
    <row r="323" spans="2:17" x14ac:dyDescent="0.25">
      <c r="B323" s="140"/>
      <c r="Q323" t="str">
        <f t="shared" si="4"/>
        <v/>
      </c>
    </row>
    <row r="324" spans="2:17" x14ac:dyDescent="0.25">
      <c r="B324" s="140"/>
      <c r="Q324" t="str">
        <f t="shared" si="4"/>
        <v/>
      </c>
    </row>
    <row r="325" spans="2:17" x14ac:dyDescent="0.25">
      <c r="B325" s="140"/>
      <c r="Q325" t="str">
        <f t="shared" si="4"/>
        <v/>
      </c>
    </row>
    <row r="326" spans="2:17" x14ac:dyDescent="0.25">
      <c r="B326" s="140"/>
      <c r="Q326" t="str">
        <f t="shared" si="4"/>
        <v/>
      </c>
    </row>
    <row r="327" spans="2:17" x14ac:dyDescent="0.25">
      <c r="B327" s="140"/>
      <c r="Q327" t="str">
        <f t="shared" si="4"/>
        <v/>
      </c>
    </row>
    <row r="328" spans="2:17" x14ac:dyDescent="0.25">
      <c r="B328" s="140"/>
      <c r="Q328" t="str">
        <f t="shared" ref="Q328:Q391" si="5">IF(B328="","",IF(D328=0,MAX(SUM(E328:M328)-P328,0),(SUM(E328:F328)-P328)))</f>
        <v/>
      </c>
    </row>
    <row r="329" spans="2:17" x14ac:dyDescent="0.25">
      <c r="B329" s="140"/>
      <c r="Q329" t="str">
        <f t="shared" si="5"/>
        <v/>
      </c>
    </row>
    <row r="330" spans="2:17" x14ac:dyDescent="0.25">
      <c r="B330" s="140"/>
      <c r="Q330" t="str">
        <f t="shared" si="5"/>
        <v/>
      </c>
    </row>
    <row r="331" spans="2:17" x14ac:dyDescent="0.25">
      <c r="B331" s="140"/>
      <c r="Q331" t="str">
        <f t="shared" si="5"/>
        <v/>
      </c>
    </row>
    <row r="332" spans="2:17" x14ac:dyDescent="0.25">
      <c r="B332" s="140"/>
      <c r="Q332" t="str">
        <f t="shared" si="5"/>
        <v/>
      </c>
    </row>
    <row r="333" spans="2:17" x14ac:dyDescent="0.25">
      <c r="B333" s="140"/>
      <c r="Q333" t="str">
        <f t="shared" si="5"/>
        <v/>
      </c>
    </row>
    <row r="334" spans="2:17" x14ac:dyDescent="0.25">
      <c r="B334" s="140"/>
      <c r="Q334" t="str">
        <f t="shared" si="5"/>
        <v/>
      </c>
    </row>
    <row r="335" spans="2:17" x14ac:dyDescent="0.25">
      <c r="B335" s="140"/>
      <c r="Q335" t="str">
        <f t="shared" si="5"/>
        <v/>
      </c>
    </row>
    <row r="336" spans="2:17" x14ac:dyDescent="0.25">
      <c r="B336" s="140"/>
      <c r="Q336" t="str">
        <f t="shared" si="5"/>
        <v/>
      </c>
    </row>
    <row r="337" spans="2:17" x14ac:dyDescent="0.25">
      <c r="B337" s="140"/>
      <c r="Q337" t="str">
        <f t="shared" si="5"/>
        <v/>
      </c>
    </row>
    <row r="338" spans="2:17" x14ac:dyDescent="0.25">
      <c r="B338" s="140"/>
      <c r="Q338" t="str">
        <f t="shared" si="5"/>
        <v/>
      </c>
    </row>
    <row r="339" spans="2:17" x14ac:dyDescent="0.25">
      <c r="B339" s="140"/>
      <c r="Q339" t="str">
        <f t="shared" si="5"/>
        <v/>
      </c>
    </row>
    <row r="340" spans="2:17" x14ac:dyDescent="0.25">
      <c r="B340" s="140"/>
      <c r="Q340" t="str">
        <f t="shared" si="5"/>
        <v/>
      </c>
    </row>
    <row r="341" spans="2:17" x14ac:dyDescent="0.25">
      <c r="B341" s="140"/>
      <c r="Q341" t="str">
        <f t="shared" si="5"/>
        <v/>
      </c>
    </row>
    <row r="342" spans="2:17" x14ac:dyDescent="0.25">
      <c r="B342" s="140"/>
      <c r="Q342" t="str">
        <f t="shared" si="5"/>
        <v/>
      </c>
    </row>
    <row r="343" spans="2:17" x14ac:dyDescent="0.25">
      <c r="B343" s="140"/>
      <c r="Q343" t="str">
        <f t="shared" si="5"/>
        <v/>
      </c>
    </row>
    <row r="344" spans="2:17" x14ac:dyDescent="0.25">
      <c r="B344" s="140"/>
      <c r="Q344" t="str">
        <f t="shared" si="5"/>
        <v/>
      </c>
    </row>
    <row r="345" spans="2:17" x14ac:dyDescent="0.25">
      <c r="B345" s="140"/>
      <c r="Q345" t="str">
        <f t="shared" si="5"/>
        <v/>
      </c>
    </row>
    <row r="346" spans="2:17" x14ac:dyDescent="0.25">
      <c r="B346" s="140"/>
      <c r="Q346" t="str">
        <f t="shared" si="5"/>
        <v/>
      </c>
    </row>
    <row r="347" spans="2:17" x14ac:dyDescent="0.25">
      <c r="B347" s="140"/>
      <c r="Q347" t="str">
        <f t="shared" si="5"/>
        <v/>
      </c>
    </row>
    <row r="348" spans="2:17" x14ac:dyDescent="0.25">
      <c r="B348" s="140"/>
      <c r="Q348" t="str">
        <f t="shared" si="5"/>
        <v/>
      </c>
    </row>
    <row r="349" spans="2:17" x14ac:dyDescent="0.25">
      <c r="B349" s="140"/>
      <c r="Q349" t="str">
        <f t="shared" si="5"/>
        <v/>
      </c>
    </row>
    <row r="350" spans="2:17" x14ac:dyDescent="0.25">
      <c r="B350" s="140"/>
      <c r="Q350" t="str">
        <f t="shared" si="5"/>
        <v/>
      </c>
    </row>
    <row r="351" spans="2:17" x14ac:dyDescent="0.25">
      <c r="B351" s="140"/>
      <c r="Q351" t="str">
        <f t="shared" si="5"/>
        <v/>
      </c>
    </row>
    <row r="352" spans="2:17" x14ac:dyDescent="0.25">
      <c r="B352" s="140"/>
      <c r="Q352" t="str">
        <f t="shared" si="5"/>
        <v/>
      </c>
    </row>
    <row r="353" spans="2:17" x14ac:dyDescent="0.25">
      <c r="B353" s="140"/>
      <c r="Q353" t="str">
        <f t="shared" si="5"/>
        <v/>
      </c>
    </row>
    <row r="354" spans="2:17" x14ac:dyDescent="0.25">
      <c r="B354" s="140"/>
      <c r="Q354" t="str">
        <f t="shared" si="5"/>
        <v/>
      </c>
    </row>
    <row r="355" spans="2:17" x14ac:dyDescent="0.25">
      <c r="B355" s="140"/>
      <c r="Q355" t="str">
        <f t="shared" si="5"/>
        <v/>
      </c>
    </row>
    <row r="356" spans="2:17" x14ac:dyDescent="0.25">
      <c r="B356" s="140"/>
      <c r="Q356" t="str">
        <f t="shared" si="5"/>
        <v/>
      </c>
    </row>
    <row r="357" spans="2:17" x14ac:dyDescent="0.25">
      <c r="B357" s="140"/>
      <c r="Q357" t="str">
        <f t="shared" si="5"/>
        <v/>
      </c>
    </row>
    <row r="358" spans="2:17" x14ac:dyDescent="0.25">
      <c r="B358" s="140"/>
      <c r="Q358" t="str">
        <f t="shared" si="5"/>
        <v/>
      </c>
    </row>
    <row r="359" spans="2:17" x14ac:dyDescent="0.25">
      <c r="B359" s="140"/>
      <c r="Q359" t="str">
        <f t="shared" si="5"/>
        <v/>
      </c>
    </row>
    <row r="360" spans="2:17" x14ac:dyDescent="0.25">
      <c r="B360" s="140"/>
      <c r="Q360" t="str">
        <f t="shared" si="5"/>
        <v/>
      </c>
    </row>
    <row r="361" spans="2:17" x14ac:dyDescent="0.25">
      <c r="B361" s="140"/>
      <c r="Q361" t="str">
        <f t="shared" si="5"/>
        <v/>
      </c>
    </row>
    <row r="362" spans="2:17" x14ac:dyDescent="0.25">
      <c r="B362" s="140"/>
      <c r="Q362" t="str">
        <f t="shared" si="5"/>
        <v/>
      </c>
    </row>
    <row r="363" spans="2:17" x14ac:dyDescent="0.25">
      <c r="B363" s="140"/>
      <c r="Q363" t="str">
        <f t="shared" si="5"/>
        <v/>
      </c>
    </row>
    <row r="364" spans="2:17" x14ac:dyDescent="0.25">
      <c r="B364" s="140"/>
      <c r="Q364" t="str">
        <f t="shared" si="5"/>
        <v/>
      </c>
    </row>
    <row r="365" spans="2:17" x14ac:dyDescent="0.25">
      <c r="B365" s="140"/>
      <c r="Q365" t="str">
        <f t="shared" si="5"/>
        <v/>
      </c>
    </row>
    <row r="366" spans="2:17" x14ac:dyDescent="0.25">
      <c r="B366" s="140"/>
      <c r="Q366" t="str">
        <f t="shared" si="5"/>
        <v/>
      </c>
    </row>
    <row r="367" spans="2:17" x14ac:dyDescent="0.25">
      <c r="B367" s="140"/>
      <c r="Q367" t="str">
        <f t="shared" si="5"/>
        <v/>
      </c>
    </row>
    <row r="368" spans="2:17" x14ac:dyDescent="0.25">
      <c r="B368" s="140"/>
      <c r="Q368" t="str">
        <f t="shared" si="5"/>
        <v/>
      </c>
    </row>
    <row r="369" spans="2:17" x14ac:dyDescent="0.25">
      <c r="B369" s="140"/>
      <c r="Q369" t="str">
        <f t="shared" si="5"/>
        <v/>
      </c>
    </row>
    <row r="370" spans="2:17" x14ac:dyDescent="0.25">
      <c r="B370" s="140"/>
      <c r="Q370" t="str">
        <f t="shared" si="5"/>
        <v/>
      </c>
    </row>
    <row r="371" spans="2:17" x14ac:dyDescent="0.25">
      <c r="B371" s="140"/>
      <c r="Q371" t="str">
        <f t="shared" si="5"/>
        <v/>
      </c>
    </row>
    <row r="372" spans="2:17" x14ac:dyDescent="0.25">
      <c r="B372" s="140"/>
      <c r="Q372" t="str">
        <f t="shared" si="5"/>
        <v/>
      </c>
    </row>
    <row r="373" spans="2:17" x14ac:dyDescent="0.25">
      <c r="B373" s="140"/>
      <c r="Q373" t="str">
        <f t="shared" si="5"/>
        <v/>
      </c>
    </row>
    <row r="374" spans="2:17" x14ac:dyDescent="0.25">
      <c r="B374" s="140"/>
      <c r="Q374" t="str">
        <f t="shared" si="5"/>
        <v/>
      </c>
    </row>
    <row r="375" spans="2:17" x14ac:dyDescent="0.25">
      <c r="B375" s="140"/>
      <c r="Q375" t="str">
        <f t="shared" si="5"/>
        <v/>
      </c>
    </row>
    <row r="376" spans="2:17" x14ac:dyDescent="0.25">
      <c r="B376" s="140"/>
      <c r="Q376" t="str">
        <f t="shared" si="5"/>
        <v/>
      </c>
    </row>
    <row r="377" spans="2:17" x14ac:dyDescent="0.25">
      <c r="B377" s="140"/>
      <c r="Q377" t="str">
        <f t="shared" si="5"/>
        <v/>
      </c>
    </row>
    <row r="378" spans="2:17" x14ac:dyDescent="0.25">
      <c r="B378" s="140"/>
      <c r="Q378" t="str">
        <f t="shared" si="5"/>
        <v/>
      </c>
    </row>
    <row r="379" spans="2:17" x14ac:dyDescent="0.25">
      <c r="B379" s="140"/>
      <c r="Q379" t="str">
        <f t="shared" si="5"/>
        <v/>
      </c>
    </row>
    <row r="380" spans="2:17" x14ac:dyDescent="0.25">
      <c r="B380" s="140"/>
      <c r="Q380" t="str">
        <f t="shared" si="5"/>
        <v/>
      </c>
    </row>
    <row r="381" spans="2:17" x14ac:dyDescent="0.25">
      <c r="B381" s="140"/>
      <c r="Q381" t="str">
        <f t="shared" si="5"/>
        <v/>
      </c>
    </row>
    <row r="382" spans="2:17" x14ac:dyDescent="0.25">
      <c r="B382" s="140"/>
      <c r="Q382" t="str">
        <f t="shared" si="5"/>
        <v/>
      </c>
    </row>
    <row r="383" spans="2:17" x14ac:dyDescent="0.25">
      <c r="B383" s="140"/>
      <c r="Q383" t="str">
        <f t="shared" si="5"/>
        <v/>
      </c>
    </row>
    <row r="384" spans="2:17" x14ac:dyDescent="0.25">
      <c r="B384" s="140"/>
      <c r="Q384" t="str">
        <f t="shared" si="5"/>
        <v/>
      </c>
    </row>
    <row r="385" spans="2:17" x14ac:dyDescent="0.25">
      <c r="B385" s="140"/>
      <c r="Q385" t="str">
        <f t="shared" si="5"/>
        <v/>
      </c>
    </row>
    <row r="386" spans="2:17" x14ac:dyDescent="0.25">
      <c r="B386" s="140"/>
      <c r="Q386" t="str">
        <f t="shared" si="5"/>
        <v/>
      </c>
    </row>
    <row r="387" spans="2:17" x14ac:dyDescent="0.25">
      <c r="B387" s="140"/>
      <c r="Q387" t="str">
        <f t="shared" si="5"/>
        <v/>
      </c>
    </row>
    <row r="388" spans="2:17" x14ac:dyDescent="0.25">
      <c r="B388" s="140"/>
      <c r="Q388" t="str">
        <f t="shared" si="5"/>
        <v/>
      </c>
    </row>
    <row r="389" spans="2:17" x14ac:dyDescent="0.25">
      <c r="B389" s="140"/>
      <c r="Q389" t="str">
        <f t="shared" si="5"/>
        <v/>
      </c>
    </row>
    <row r="390" spans="2:17" x14ac:dyDescent="0.25">
      <c r="B390" s="140"/>
      <c r="Q390" t="str">
        <f t="shared" si="5"/>
        <v/>
      </c>
    </row>
    <row r="391" spans="2:17" x14ac:dyDescent="0.25">
      <c r="B391" s="140"/>
      <c r="Q391" t="str">
        <f t="shared" si="5"/>
        <v/>
      </c>
    </row>
    <row r="392" spans="2:17" x14ac:dyDescent="0.25">
      <c r="B392" s="140"/>
      <c r="Q392" t="str">
        <f t="shared" ref="Q392:Q455" si="6">IF(B392="","",IF(D392=0,MAX(SUM(E392:M392)-P392,0),(SUM(E392:F392)-P392)))</f>
        <v/>
      </c>
    </row>
    <row r="393" spans="2:17" x14ac:dyDescent="0.25">
      <c r="B393" s="140"/>
      <c r="Q393" t="str">
        <f t="shared" si="6"/>
        <v/>
      </c>
    </row>
    <row r="394" spans="2:17" x14ac:dyDescent="0.25">
      <c r="B394" s="140"/>
      <c r="Q394" t="str">
        <f t="shared" si="6"/>
        <v/>
      </c>
    </row>
    <row r="395" spans="2:17" x14ac:dyDescent="0.25">
      <c r="B395" s="140"/>
      <c r="Q395" t="str">
        <f t="shared" si="6"/>
        <v/>
      </c>
    </row>
    <row r="396" spans="2:17" x14ac:dyDescent="0.25">
      <c r="B396" s="140"/>
      <c r="Q396" t="str">
        <f t="shared" si="6"/>
        <v/>
      </c>
    </row>
    <row r="397" spans="2:17" x14ac:dyDescent="0.25">
      <c r="B397" s="140"/>
      <c r="Q397" t="str">
        <f t="shared" si="6"/>
        <v/>
      </c>
    </row>
    <row r="398" spans="2:17" x14ac:dyDescent="0.25">
      <c r="B398" s="140"/>
      <c r="Q398" t="str">
        <f t="shared" si="6"/>
        <v/>
      </c>
    </row>
    <row r="399" spans="2:17" x14ac:dyDescent="0.25">
      <c r="B399" s="140"/>
      <c r="Q399" t="str">
        <f t="shared" si="6"/>
        <v/>
      </c>
    </row>
    <row r="400" spans="2:17" x14ac:dyDescent="0.25">
      <c r="B400" s="140"/>
      <c r="Q400" t="str">
        <f t="shared" si="6"/>
        <v/>
      </c>
    </row>
    <row r="401" spans="2:17" x14ac:dyDescent="0.25">
      <c r="B401" s="140"/>
      <c r="Q401" t="str">
        <f t="shared" si="6"/>
        <v/>
      </c>
    </row>
    <row r="402" spans="2:17" x14ac:dyDescent="0.25">
      <c r="B402" s="140"/>
      <c r="Q402" t="str">
        <f t="shared" si="6"/>
        <v/>
      </c>
    </row>
    <row r="403" spans="2:17" x14ac:dyDescent="0.25">
      <c r="B403" s="140"/>
      <c r="Q403" t="str">
        <f t="shared" si="6"/>
        <v/>
      </c>
    </row>
    <row r="404" spans="2:17" x14ac:dyDescent="0.25">
      <c r="B404" s="140"/>
      <c r="Q404" t="str">
        <f t="shared" si="6"/>
        <v/>
      </c>
    </row>
    <row r="405" spans="2:17" x14ac:dyDescent="0.25">
      <c r="B405" s="140"/>
      <c r="Q405" t="str">
        <f t="shared" si="6"/>
        <v/>
      </c>
    </row>
    <row r="406" spans="2:17" x14ac:dyDescent="0.25">
      <c r="B406" s="140"/>
      <c r="Q406" t="str">
        <f t="shared" si="6"/>
        <v/>
      </c>
    </row>
    <row r="407" spans="2:17" x14ac:dyDescent="0.25">
      <c r="B407" s="140"/>
      <c r="Q407" t="str">
        <f t="shared" si="6"/>
        <v/>
      </c>
    </row>
    <row r="408" spans="2:17" x14ac:dyDescent="0.25">
      <c r="B408" s="140"/>
      <c r="Q408" t="str">
        <f t="shared" si="6"/>
        <v/>
      </c>
    </row>
    <row r="409" spans="2:17" x14ac:dyDescent="0.25">
      <c r="B409" s="140"/>
      <c r="Q409" t="str">
        <f t="shared" si="6"/>
        <v/>
      </c>
    </row>
    <row r="410" spans="2:17" x14ac:dyDescent="0.25">
      <c r="B410" s="140"/>
      <c r="Q410" t="str">
        <f t="shared" si="6"/>
        <v/>
      </c>
    </row>
    <row r="411" spans="2:17" x14ac:dyDescent="0.25">
      <c r="B411" s="140"/>
      <c r="Q411" t="str">
        <f t="shared" si="6"/>
        <v/>
      </c>
    </row>
    <row r="412" spans="2:17" x14ac:dyDescent="0.25">
      <c r="B412" s="140"/>
      <c r="Q412" t="str">
        <f t="shared" si="6"/>
        <v/>
      </c>
    </row>
    <row r="413" spans="2:17" x14ac:dyDescent="0.25">
      <c r="B413" s="140"/>
      <c r="Q413" t="str">
        <f t="shared" si="6"/>
        <v/>
      </c>
    </row>
    <row r="414" spans="2:17" x14ac:dyDescent="0.25">
      <c r="B414" s="140"/>
      <c r="Q414" t="str">
        <f t="shared" si="6"/>
        <v/>
      </c>
    </row>
    <row r="415" spans="2:17" x14ac:dyDescent="0.25">
      <c r="B415" s="140"/>
      <c r="Q415" t="str">
        <f t="shared" si="6"/>
        <v/>
      </c>
    </row>
    <row r="416" spans="2:17" x14ac:dyDescent="0.25">
      <c r="B416" s="140"/>
      <c r="Q416" t="str">
        <f t="shared" si="6"/>
        <v/>
      </c>
    </row>
    <row r="417" spans="2:17" x14ac:dyDescent="0.25">
      <c r="B417" s="140"/>
      <c r="Q417" t="str">
        <f t="shared" si="6"/>
        <v/>
      </c>
    </row>
    <row r="418" spans="2:17" x14ac:dyDescent="0.25">
      <c r="B418" s="140"/>
      <c r="Q418" t="str">
        <f t="shared" si="6"/>
        <v/>
      </c>
    </row>
    <row r="419" spans="2:17" x14ac:dyDescent="0.25">
      <c r="B419" s="140"/>
      <c r="Q419" t="str">
        <f t="shared" si="6"/>
        <v/>
      </c>
    </row>
    <row r="420" spans="2:17" x14ac:dyDescent="0.25">
      <c r="B420" s="140"/>
      <c r="Q420" t="str">
        <f t="shared" si="6"/>
        <v/>
      </c>
    </row>
    <row r="421" spans="2:17" x14ac:dyDescent="0.25">
      <c r="B421" s="140"/>
      <c r="Q421" t="str">
        <f t="shared" si="6"/>
        <v/>
      </c>
    </row>
    <row r="422" spans="2:17" x14ac:dyDescent="0.25">
      <c r="B422" s="140"/>
      <c r="Q422" t="str">
        <f t="shared" si="6"/>
        <v/>
      </c>
    </row>
    <row r="423" spans="2:17" x14ac:dyDescent="0.25">
      <c r="B423" s="140"/>
      <c r="Q423" t="str">
        <f t="shared" si="6"/>
        <v/>
      </c>
    </row>
    <row r="424" spans="2:17" x14ac:dyDescent="0.25">
      <c r="B424" s="140"/>
      <c r="Q424" t="str">
        <f t="shared" si="6"/>
        <v/>
      </c>
    </row>
    <row r="425" spans="2:17" x14ac:dyDescent="0.25">
      <c r="B425" s="140"/>
      <c r="Q425" t="str">
        <f t="shared" si="6"/>
        <v/>
      </c>
    </row>
    <row r="426" spans="2:17" x14ac:dyDescent="0.25">
      <c r="B426" s="140"/>
      <c r="Q426" t="str">
        <f t="shared" si="6"/>
        <v/>
      </c>
    </row>
    <row r="427" spans="2:17" x14ac:dyDescent="0.25">
      <c r="B427" s="140"/>
      <c r="Q427" t="str">
        <f t="shared" si="6"/>
        <v/>
      </c>
    </row>
    <row r="428" spans="2:17" x14ac:dyDescent="0.25">
      <c r="B428" s="140"/>
      <c r="Q428" t="str">
        <f t="shared" si="6"/>
        <v/>
      </c>
    </row>
    <row r="429" spans="2:17" x14ac:dyDescent="0.25">
      <c r="B429" s="140"/>
      <c r="Q429" t="str">
        <f t="shared" si="6"/>
        <v/>
      </c>
    </row>
    <row r="430" spans="2:17" x14ac:dyDescent="0.25">
      <c r="B430" s="140"/>
      <c r="Q430" t="str">
        <f t="shared" si="6"/>
        <v/>
      </c>
    </row>
    <row r="431" spans="2:17" x14ac:dyDescent="0.25">
      <c r="B431" s="140"/>
      <c r="Q431" t="str">
        <f t="shared" si="6"/>
        <v/>
      </c>
    </row>
    <row r="432" spans="2:17" x14ac:dyDescent="0.25">
      <c r="B432" s="140"/>
      <c r="Q432" t="str">
        <f t="shared" si="6"/>
        <v/>
      </c>
    </row>
    <row r="433" spans="2:17" x14ac:dyDescent="0.25">
      <c r="B433" s="140"/>
      <c r="Q433" t="str">
        <f t="shared" si="6"/>
        <v/>
      </c>
    </row>
    <row r="434" spans="2:17" x14ac:dyDescent="0.25">
      <c r="B434" s="140"/>
      <c r="Q434" t="str">
        <f t="shared" si="6"/>
        <v/>
      </c>
    </row>
    <row r="435" spans="2:17" x14ac:dyDescent="0.25">
      <c r="B435" s="140"/>
      <c r="Q435" t="str">
        <f t="shared" si="6"/>
        <v/>
      </c>
    </row>
    <row r="436" spans="2:17" x14ac:dyDescent="0.25">
      <c r="B436" s="140"/>
      <c r="Q436" t="str">
        <f t="shared" si="6"/>
        <v/>
      </c>
    </row>
    <row r="437" spans="2:17" x14ac:dyDescent="0.25">
      <c r="B437" s="140"/>
      <c r="Q437" t="str">
        <f t="shared" si="6"/>
        <v/>
      </c>
    </row>
    <row r="438" spans="2:17" x14ac:dyDescent="0.25">
      <c r="B438" s="140"/>
      <c r="Q438" t="str">
        <f t="shared" si="6"/>
        <v/>
      </c>
    </row>
    <row r="439" spans="2:17" x14ac:dyDescent="0.25">
      <c r="B439" s="140"/>
      <c r="Q439" t="str">
        <f t="shared" si="6"/>
        <v/>
      </c>
    </row>
    <row r="440" spans="2:17" x14ac:dyDescent="0.25">
      <c r="B440" s="140"/>
      <c r="Q440" t="str">
        <f t="shared" si="6"/>
        <v/>
      </c>
    </row>
    <row r="441" spans="2:17" x14ac:dyDescent="0.25">
      <c r="B441" s="140"/>
      <c r="Q441" t="str">
        <f t="shared" si="6"/>
        <v/>
      </c>
    </row>
    <row r="442" spans="2:17" x14ac:dyDescent="0.25">
      <c r="B442" s="140"/>
      <c r="Q442" t="str">
        <f t="shared" si="6"/>
        <v/>
      </c>
    </row>
    <row r="443" spans="2:17" x14ac:dyDescent="0.25">
      <c r="B443" s="140"/>
      <c r="Q443" t="str">
        <f t="shared" si="6"/>
        <v/>
      </c>
    </row>
    <row r="444" spans="2:17" x14ac:dyDescent="0.25">
      <c r="B444" s="140"/>
      <c r="Q444" t="str">
        <f t="shared" si="6"/>
        <v/>
      </c>
    </row>
    <row r="445" spans="2:17" x14ac:dyDescent="0.25">
      <c r="B445" s="140"/>
      <c r="Q445" t="str">
        <f t="shared" si="6"/>
        <v/>
      </c>
    </row>
    <row r="446" spans="2:17" x14ac:dyDescent="0.25">
      <c r="B446" s="140"/>
      <c r="Q446" t="str">
        <f t="shared" si="6"/>
        <v/>
      </c>
    </row>
    <row r="447" spans="2:17" x14ac:dyDescent="0.25">
      <c r="B447" s="140"/>
      <c r="Q447" t="str">
        <f t="shared" si="6"/>
        <v/>
      </c>
    </row>
    <row r="448" spans="2:17" x14ac:dyDescent="0.25">
      <c r="B448" s="140"/>
      <c r="Q448" t="str">
        <f t="shared" si="6"/>
        <v/>
      </c>
    </row>
    <row r="449" spans="2:17" x14ac:dyDescent="0.25">
      <c r="B449" s="140"/>
      <c r="Q449" t="str">
        <f t="shared" si="6"/>
        <v/>
      </c>
    </row>
    <row r="450" spans="2:17" x14ac:dyDescent="0.25">
      <c r="B450" s="140"/>
      <c r="Q450" t="str">
        <f t="shared" si="6"/>
        <v/>
      </c>
    </row>
    <row r="451" spans="2:17" x14ac:dyDescent="0.25">
      <c r="B451" s="140"/>
      <c r="Q451" t="str">
        <f t="shared" si="6"/>
        <v/>
      </c>
    </row>
    <row r="452" spans="2:17" x14ac:dyDescent="0.25">
      <c r="B452" s="140"/>
      <c r="Q452" t="str">
        <f t="shared" si="6"/>
        <v/>
      </c>
    </row>
    <row r="453" spans="2:17" x14ac:dyDescent="0.25">
      <c r="B453" s="140"/>
      <c r="Q453" t="str">
        <f t="shared" si="6"/>
        <v/>
      </c>
    </row>
    <row r="454" spans="2:17" x14ac:dyDescent="0.25">
      <c r="B454" s="140"/>
      <c r="Q454" t="str">
        <f t="shared" si="6"/>
        <v/>
      </c>
    </row>
    <row r="455" spans="2:17" x14ac:dyDescent="0.25">
      <c r="B455" s="140"/>
      <c r="Q455" t="str">
        <f t="shared" si="6"/>
        <v/>
      </c>
    </row>
    <row r="456" spans="2:17" x14ac:dyDescent="0.25">
      <c r="B456" s="140"/>
      <c r="Q456" t="str">
        <f t="shared" ref="Q456:Q519" si="7">IF(B456="","",IF(D456=0,MAX(SUM(E456:M456)-P456,0),(SUM(E456:F456)-P456)))</f>
        <v/>
      </c>
    </row>
    <row r="457" spans="2:17" x14ac:dyDescent="0.25">
      <c r="B457" s="140"/>
      <c r="Q457" t="str">
        <f t="shared" si="7"/>
        <v/>
      </c>
    </row>
    <row r="458" spans="2:17" x14ac:dyDescent="0.25">
      <c r="B458" s="140"/>
      <c r="Q458" t="str">
        <f t="shared" si="7"/>
        <v/>
      </c>
    </row>
    <row r="459" spans="2:17" x14ac:dyDescent="0.25">
      <c r="B459" s="140"/>
      <c r="Q459" t="str">
        <f t="shared" si="7"/>
        <v/>
      </c>
    </row>
    <row r="460" spans="2:17" x14ac:dyDescent="0.25">
      <c r="B460" s="140"/>
      <c r="Q460" t="str">
        <f t="shared" si="7"/>
        <v/>
      </c>
    </row>
    <row r="461" spans="2:17" x14ac:dyDescent="0.25">
      <c r="B461" s="140"/>
      <c r="Q461" t="str">
        <f t="shared" si="7"/>
        <v/>
      </c>
    </row>
    <row r="462" spans="2:17" x14ac:dyDescent="0.25">
      <c r="B462" s="140"/>
      <c r="Q462" t="str">
        <f t="shared" si="7"/>
        <v/>
      </c>
    </row>
    <row r="463" spans="2:17" x14ac:dyDescent="0.25">
      <c r="B463" s="140"/>
      <c r="Q463" t="str">
        <f t="shared" si="7"/>
        <v/>
      </c>
    </row>
    <row r="464" spans="2:17" x14ac:dyDescent="0.25">
      <c r="B464" s="140"/>
      <c r="Q464" t="str">
        <f t="shared" si="7"/>
        <v/>
      </c>
    </row>
    <row r="465" spans="2:17" x14ac:dyDescent="0.25">
      <c r="B465" s="140"/>
      <c r="Q465" t="str">
        <f t="shared" si="7"/>
        <v/>
      </c>
    </row>
    <row r="466" spans="2:17" x14ac:dyDescent="0.25">
      <c r="B466" s="140"/>
      <c r="Q466" t="str">
        <f t="shared" si="7"/>
        <v/>
      </c>
    </row>
    <row r="467" spans="2:17" x14ac:dyDescent="0.25">
      <c r="B467" s="140"/>
      <c r="Q467" t="str">
        <f t="shared" si="7"/>
        <v/>
      </c>
    </row>
    <row r="468" spans="2:17" x14ac:dyDescent="0.25">
      <c r="B468" s="140"/>
      <c r="Q468" t="str">
        <f t="shared" si="7"/>
        <v/>
      </c>
    </row>
    <row r="469" spans="2:17" x14ac:dyDescent="0.25">
      <c r="B469" s="140"/>
      <c r="Q469" t="str">
        <f t="shared" si="7"/>
        <v/>
      </c>
    </row>
    <row r="470" spans="2:17" x14ac:dyDescent="0.25">
      <c r="B470" s="140"/>
      <c r="Q470" t="str">
        <f t="shared" si="7"/>
        <v/>
      </c>
    </row>
    <row r="471" spans="2:17" x14ac:dyDescent="0.25">
      <c r="B471" s="140"/>
      <c r="Q471" t="str">
        <f t="shared" si="7"/>
        <v/>
      </c>
    </row>
    <row r="472" spans="2:17" x14ac:dyDescent="0.25">
      <c r="B472" s="140"/>
      <c r="Q472" t="str">
        <f t="shared" si="7"/>
        <v/>
      </c>
    </row>
    <row r="473" spans="2:17" x14ac:dyDescent="0.25">
      <c r="B473" s="140"/>
      <c r="Q473" t="str">
        <f t="shared" si="7"/>
        <v/>
      </c>
    </row>
    <row r="474" spans="2:17" x14ac:dyDescent="0.25">
      <c r="B474" s="140"/>
      <c r="Q474" t="str">
        <f t="shared" si="7"/>
        <v/>
      </c>
    </row>
    <row r="475" spans="2:17" x14ac:dyDescent="0.25">
      <c r="B475" s="140"/>
      <c r="Q475" t="str">
        <f t="shared" si="7"/>
        <v/>
      </c>
    </row>
    <row r="476" spans="2:17" x14ac:dyDescent="0.25">
      <c r="B476" s="140"/>
      <c r="Q476" t="str">
        <f t="shared" si="7"/>
        <v/>
      </c>
    </row>
    <row r="477" spans="2:17" x14ac:dyDescent="0.25">
      <c r="B477" s="140"/>
      <c r="Q477" t="str">
        <f t="shared" si="7"/>
        <v/>
      </c>
    </row>
    <row r="478" spans="2:17" x14ac:dyDescent="0.25">
      <c r="B478" s="140"/>
      <c r="Q478" t="str">
        <f t="shared" si="7"/>
        <v/>
      </c>
    </row>
    <row r="479" spans="2:17" x14ac:dyDescent="0.25">
      <c r="B479" s="140"/>
      <c r="Q479" t="str">
        <f t="shared" si="7"/>
        <v/>
      </c>
    </row>
    <row r="480" spans="2:17" x14ac:dyDescent="0.25">
      <c r="B480" s="140"/>
      <c r="Q480" t="str">
        <f t="shared" si="7"/>
        <v/>
      </c>
    </row>
    <row r="481" spans="2:17" x14ac:dyDescent="0.25">
      <c r="B481" s="140"/>
      <c r="Q481" t="str">
        <f t="shared" si="7"/>
        <v/>
      </c>
    </row>
    <row r="482" spans="2:17" x14ac:dyDescent="0.25">
      <c r="B482" s="140"/>
      <c r="Q482" t="str">
        <f t="shared" si="7"/>
        <v/>
      </c>
    </row>
    <row r="483" spans="2:17" x14ac:dyDescent="0.25">
      <c r="B483" s="140"/>
      <c r="Q483" t="str">
        <f t="shared" si="7"/>
        <v/>
      </c>
    </row>
    <row r="484" spans="2:17" x14ac:dyDescent="0.25">
      <c r="B484" s="140"/>
      <c r="Q484" t="str">
        <f t="shared" si="7"/>
        <v/>
      </c>
    </row>
    <row r="485" spans="2:17" x14ac:dyDescent="0.25">
      <c r="B485" s="140"/>
      <c r="Q485" t="str">
        <f t="shared" si="7"/>
        <v/>
      </c>
    </row>
    <row r="486" spans="2:17" x14ac:dyDescent="0.25">
      <c r="B486" s="140"/>
      <c r="Q486" t="str">
        <f t="shared" si="7"/>
        <v/>
      </c>
    </row>
    <row r="487" spans="2:17" x14ac:dyDescent="0.25">
      <c r="B487" s="140"/>
      <c r="Q487" t="str">
        <f t="shared" si="7"/>
        <v/>
      </c>
    </row>
    <row r="488" spans="2:17" x14ac:dyDescent="0.25">
      <c r="B488" s="140"/>
      <c r="Q488" t="str">
        <f t="shared" si="7"/>
        <v/>
      </c>
    </row>
    <row r="489" spans="2:17" x14ac:dyDescent="0.25">
      <c r="B489" s="140"/>
      <c r="Q489" t="str">
        <f t="shared" si="7"/>
        <v/>
      </c>
    </row>
    <row r="490" spans="2:17" x14ac:dyDescent="0.25">
      <c r="B490" s="140"/>
      <c r="Q490" t="str">
        <f t="shared" si="7"/>
        <v/>
      </c>
    </row>
    <row r="491" spans="2:17" x14ac:dyDescent="0.25">
      <c r="B491" s="140"/>
      <c r="Q491" t="str">
        <f t="shared" si="7"/>
        <v/>
      </c>
    </row>
    <row r="492" spans="2:17" x14ac:dyDescent="0.25">
      <c r="B492" s="140"/>
      <c r="Q492" t="str">
        <f t="shared" si="7"/>
        <v/>
      </c>
    </row>
    <row r="493" spans="2:17" x14ac:dyDescent="0.25">
      <c r="B493" s="140"/>
      <c r="Q493" t="str">
        <f t="shared" si="7"/>
        <v/>
      </c>
    </row>
    <row r="494" spans="2:17" x14ac:dyDescent="0.25">
      <c r="B494" s="140"/>
      <c r="Q494" t="str">
        <f t="shared" si="7"/>
        <v/>
      </c>
    </row>
    <row r="495" spans="2:17" x14ac:dyDescent="0.25">
      <c r="B495" s="140"/>
      <c r="Q495" t="str">
        <f t="shared" si="7"/>
        <v/>
      </c>
    </row>
    <row r="496" spans="2:17" x14ac:dyDescent="0.25">
      <c r="B496" s="140"/>
      <c r="Q496" t="str">
        <f t="shared" si="7"/>
        <v/>
      </c>
    </row>
    <row r="497" spans="2:17" x14ac:dyDescent="0.25">
      <c r="B497" s="140"/>
      <c r="Q497" t="str">
        <f t="shared" si="7"/>
        <v/>
      </c>
    </row>
    <row r="498" spans="2:17" x14ac:dyDescent="0.25">
      <c r="B498" s="140"/>
      <c r="Q498" t="str">
        <f t="shared" si="7"/>
        <v/>
      </c>
    </row>
    <row r="499" spans="2:17" x14ac:dyDescent="0.25">
      <c r="B499" s="140"/>
      <c r="Q499" t="str">
        <f t="shared" si="7"/>
        <v/>
      </c>
    </row>
    <row r="500" spans="2:17" x14ac:dyDescent="0.25">
      <c r="B500" s="140"/>
      <c r="Q500" t="str">
        <f t="shared" si="7"/>
        <v/>
      </c>
    </row>
    <row r="501" spans="2:17" x14ac:dyDescent="0.25">
      <c r="B501" s="140"/>
      <c r="Q501" t="str">
        <f t="shared" si="7"/>
        <v/>
      </c>
    </row>
    <row r="502" spans="2:17" x14ac:dyDescent="0.25">
      <c r="B502" s="140"/>
      <c r="Q502" t="str">
        <f t="shared" si="7"/>
        <v/>
      </c>
    </row>
    <row r="503" spans="2:17" x14ac:dyDescent="0.25">
      <c r="B503" s="140"/>
      <c r="Q503" t="str">
        <f t="shared" si="7"/>
        <v/>
      </c>
    </row>
    <row r="504" spans="2:17" x14ac:dyDescent="0.25">
      <c r="B504" s="140"/>
      <c r="Q504" t="str">
        <f t="shared" si="7"/>
        <v/>
      </c>
    </row>
    <row r="505" spans="2:17" x14ac:dyDescent="0.25">
      <c r="B505" s="140"/>
      <c r="Q505" t="str">
        <f t="shared" si="7"/>
        <v/>
      </c>
    </row>
    <row r="506" spans="2:17" x14ac:dyDescent="0.25">
      <c r="B506" s="140"/>
      <c r="Q506" t="str">
        <f t="shared" si="7"/>
        <v/>
      </c>
    </row>
    <row r="507" spans="2:17" x14ac:dyDescent="0.25">
      <c r="B507" s="140"/>
      <c r="Q507" t="str">
        <f t="shared" si="7"/>
        <v/>
      </c>
    </row>
    <row r="508" spans="2:17" x14ac:dyDescent="0.25">
      <c r="B508" s="140"/>
      <c r="Q508" t="str">
        <f t="shared" si="7"/>
        <v/>
      </c>
    </row>
    <row r="509" spans="2:17" x14ac:dyDescent="0.25">
      <c r="B509" s="140"/>
      <c r="Q509" t="str">
        <f t="shared" si="7"/>
        <v/>
      </c>
    </row>
    <row r="510" spans="2:17" x14ac:dyDescent="0.25">
      <c r="B510" s="140"/>
      <c r="Q510" t="str">
        <f t="shared" si="7"/>
        <v/>
      </c>
    </row>
    <row r="511" spans="2:17" x14ac:dyDescent="0.25">
      <c r="B511" s="140"/>
      <c r="Q511" t="str">
        <f t="shared" si="7"/>
        <v/>
      </c>
    </row>
    <row r="512" spans="2:17" x14ac:dyDescent="0.25">
      <c r="B512" s="140"/>
      <c r="Q512" t="str">
        <f t="shared" si="7"/>
        <v/>
      </c>
    </row>
    <row r="513" spans="2:17" x14ac:dyDescent="0.25">
      <c r="B513" s="140"/>
      <c r="Q513" t="str">
        <f t="shared" si="7"/>
        <v/>
      </c>
    </row>
    <row r="514" spans="2:17" x14ac:dyDescent="0.25">
      <c r="B514" s="140"/>
      <c r="Q514" t="str">
        <f t="shared" si="7"/>
        <v/>
      </c>
    </row>
    <row r="515" spans="2:17" x14ac:dyDescent="0.25">
      <c r="B515" s="140"/>
      <c r="Q515" t="str">
        <f t="shared" si="7"/>
        <v/>
      </c>
    </row>
    <row r="516" spans="2:17" x14ac:dyDescent="0.25">
      <c r="B516" s="140"/>
      <c r="Q516" t="str">
        <f t="shared" si="7"/>
        <v/>
      </c>
    </row>
    <row r="517" spans="2:17" x14ac:dyDescent="0.25">
      <c r="B517" s="140"/>
      <c r="Q517" t="str">
        <f t="shared" si="7"/>
        <v/>
      </c>
    </row>
    <row r="518" spans="2:17" x14ac:dyDescent="0.25">
      <c r="B518" s="140"/>
      <c r="Q518" t="str">
        <f t="shared" si="7"/>
        <v/>
      </c>
    </row>
    <row r="519" spans="2:17" x14ac:dyDescent="0.25">
      <c r="B519" s="140"/>
      <c r="Q519" t="str">
        <f t="shared" si="7"/>
        <v/>
      </c>
    </row>
    <row r="520" spans="2:17" x14ac:dyDescent="0.25">
      <c r="B520" s="140"/>
      <c r="Q520" t="str">
        <f t="shared" ref="Q520:Q583" si="8">IF(B520="","",IF(D520=0,MAX(SUM(E520:M520)-P520,0),(SUM(E520:F520)-P520)))</f>
        <v/>
      </c>
    </row>
    <row r="521" spans="2:17" x14ac:dyDescent="0.25">
      <c r="B521" s="140"/>
      <c r="Q521" t="str">
        <f t="shared" si="8"/>
        <v/>
      </c>
    </row>
    <row r="522" spans="2:17" x14ac:dyDescent="0.25">
      <c r="B522" s="140"/>
      <c r="Q522" t="str">
        <f t="shared" si="8"/>
        <v/>
      </c>
    </row>
    <row r="523" spans="2:17" x14ac:dyDescent="0.25">
      <c r="B523" s="140"/>
      <c r="Q523" t="str">
        <f t="shared" si="8"/>
        <v/>
      </c>
    </row>
    <row r="524" spans="2:17" x14ac:dyDescent="0.25">
      <c r="B524" s="140"/>
      <c r="Q524" t="str">
        <f t="shared" si="8"/>
        <v/>
      </c>
    </row>
    <row r="525" spans="2:17" x14ac:dyDescent="0.25">
      <c r="B525" s="140"/>
      <c r="Q525" t="str">
        <f t="shared" si="8"/>
        <v/>
      </c>
    </row>
    <row r="526" spans="2:17" x14ac:dyDescent="0.25">
      <c r="B526" s="140"/>
      <c r="Q526" t="str">
        <f t="shared" si="8"/>
        <v/>
      </c>
    </row>
    <row r="527" spans="2:17" x14ac:dyDescent="0.25">
      <c r="B527" s="140"/>
      <c r="Q527" t="str">
        <f t="shared" si="8"/>
        <v/>
      </c>
    </row>
    <row r="528" spans="2:17" x14ac:dyDescent="0.25">
      <c r="B528" s="140"/>
      <c r="Q528" t="str">
        <f t="shared" si="8"/>
        <v/>
      </c>
    </row>
    <row r="529" spans="2:17" x14ac:dyDescent="0.25">
      <c r="B529" s="140"/>
      <c r="Q529" t="str">
        <f t="shared" si="8"/>
        <v/>
      </c>
    </row>
    <row r="530" spans="2:17" x14ac:dyDescent="0.25">
      <c r="B530" s="140"/>
      <c r="Q530" t="str">
        <f t="shared" si="8"/>
        <v/>
      </c>
    </row>
    <row r="531" spans="2:17" x14ac:dyDescent="0.25">
      <c r="B531" s="140"/>
      <c r="Q531" t="str">
        <f t="shared" si="8"/>
        <v/>
      </c>
    </row>
    <row r="532" spans="2:17" x14ac:dyDescent="0.25">
      <c r="B532" s="140"/>
      <c r="Q532" t="str">
        <f t="shared" si="8"/>
        <v/>
      </c>
    </row>
    <row r="533" spans="2:17" x14ac:dyDescent="0.25">
      <c r="B533" s="140"/>
      <c r="Q533" t="str">
        <f t="shared" si="8"/>
        <v/>
      </c>
    </row>
    <row r="534" spans="2:17" x14ac:dyDescent="0.25">
      <c r="B534" s="140"/>
      <c r="Q534" t="str">
        <f t="shared" si="8"/>
        <v/>
      </c>
    </row>
    <row r="535" spans="2:17" x14ac:dyDescent="0.25">
      <c r="B535" s="140"/>
      <c r="Q535" t="str">
        <f t="shared" si="8"/>
        <v/>
      </c>
    </row>
    <row r="536" spans="2:17" x14ac:dyDescent="0.25">
      <c r="B536" s="140"/>
      <c r="Q536" t="str">
        <f t="shared" si="8"/>
        <v/>
      </c>
    </row>
    <row r="537" spans="2:17" x14ac:dyDescent="0.25">
      <c r="B537" s="140"/>
      <c r="Q537" t="str">
        <f t="shared" si="8"/>
        <v/>
      </c>
    </row>
    <row r="538" spans="2:17" x14ac:dyDescent="0.25">
      <c r="B538" s="140"/>
      <c r="Q538" t="str">
        <f t="shared" si="8"/>
        <v/>
      </c>
    </row>
    <row r="539" spans="2:17" x14ac:dyDescent="0.25">
      <c r="B539" s="140"/>
      <c r="Q539" t="str">
        <f t="shared" si="8"/>
        <v/>
      </c>
    </row>
    <row r="540" spans="2:17" x14ac:dyDescent="0.25">
      <c r="B540" s="140"/>
      <c r="Q540" t="str">
        <f t="shared" si="8"/>
        <v/>
      </c>
    </row>
    <row r="541" spans="2:17" x14ac:dyDescent="0.25">
      <c r="B541" s="140"/>
      <c r="Q541" t="str">
        <f t="shared" si="8"/>
        <v/>
      </c>
    </row>
    <row r="542" spans="2:17" x14ac:dyDescent="0.25">
      <c r="B542" s="140"/>
      <c r="Q542" t="str">
        <f t="shared" si="8"/>
        <v/>
      </c>
    </row>
    <row r="543" spans="2:17" x14ac:dyDescent="0.25">
      <c r="B543" s="140"/>
      <c r="Q543" t="str">
        <f t="shared" si="8"/>
        <v/>
      </c>
    </row>
    <row r="544" spans="2:17" x14ac:dyDescent="0.25">
      <c r="B544" s="140"/>
      <c r="Q544" t="str">
        <f t="shared" si="8"/>
        <v/>
      </c>
    </row>
    <row r="545" spans="2:17" x14ac:dyDescent="0.25">
      <c r="B545" s="140"/>
      <c r="Q545" t="str">
        <f t="shared" si="8"/>
        <v/>
      </c>
    </row>
    <row r="546" spans="2:17" x14ac:dyDescent="0.25">
      <c r="B546" s="140"/>
      <c r="Q546" t="str">
        <f t="shared" si="8"/>
        <v/>
      </c>
    </row>
    <row r="547" spans="2:17" x14ac:dyDescent="0.25">
      <c r="B547" s="140"/>
      <c r="Q547" t="str">
        <f t="shared" si="8"/>
        <v/>
      </c>
    </row>
    <row r="548" spans="2:17" x14ac:dyDescent="0.25">
      <c r="B548" s="140"/>
      <c r="Q548" t="str">
        <f t="shared" si="8"/>
        <v/>
      </c>
    </row>
    <row r="549" spans="2:17" x14ac:dyDescent="0.25">
      <c r="B549" s="140"/>
      <c r="Q549" t="str">
        <f t="shared" si="8"/>
        <v/>
      </c>
    </row>
    <row r="550" spans="2:17" x14ac:dyDescent="0.25">
      <c r="B550" s="140"/>
      <c r="Q550" t="str">
        <f t="shared" si="8"/>
        <v/>
      </c>
    </row>
    <row r="551" spans="2:17" x14ac:dyDescent="0.25">
      <c r="B551" s="140"/>
      <c r="Q551" t="str">
        <f t="shared" si="8"/>
        <v/>
      </c>
    </row>
    <row r="552" spans="2:17" x14ac:dyDescent="0.25">
      <c r="B552" s="140"/>
      <c r="Q552" t="str">
        <f t="shared" si="8"/>
        <v/>
      </c>
    </row>
    <row r="553" spans="2:17" x14ac:dyDescent="0.25">
      <c r="B553" s="140"/>
      <c r="Q553" t="str">
        <f t="shared" si="8"/>
        <v/>
      </c>
    </row>
    <row r="554" spans="2:17" x14ac:dyDescent="0.25">
      <c r="B554" s="140"/>
      <c r="Q554" t="str">
        <f t="shared" si="8"/>
        <v/>
      </c>
    </row>
    <row r="555" spans="2:17" x14ac:dyDescent="0.25">
      <c r="B555" s="140"/>
      <c r="Q555" t="str">
        <f t="shared" si="8"/>
        <v/>
      </c>
    </row>
    <row r="556" spans="2:17" x14ac:dyDescent="0.25">
      <c r="B556" s="140"/>
      <c r="Q556" t="str">
        <f t="shared" si="8"/>
        <v/>
      </c>
    </row>
    <row r="557" spans="2:17" x14ac:dyDescent="0.25">
      <c r="B557" s="140"/>
      <c r="Q557" t="str">
        <f t="shared" si="8"/>
        <v/>
      </c>
    </row>
    <row r="558" spans="2:17" x14ac:dyDescent="0.25">
      <c r="B558" s="140"/>
      <c r="Q558" t="str">
        <f t="shared" si="8"/>
        <v/>
      </c>
    </row>
    <row r="559" spans="2:17" x14ac:dyDescent="0.25">
      <c r="B559" s="140"/>
      <c r="Q559" t="str">
        <f t="shared" si="8"/>
        <v/>
      </c>
    </row>
    <row r="560" spans="2:17" x14ac:dyDescent="0.25">
      <c r="B560" s="140"/>
      <c r="Q560" t="str">
        <f t="shared" si="8"/>
        <v/>
      </c>
    </row>
    <row r="561" spans="2:17" x14ac:dyDescent="0.25">
      <c r="B561" s="140"/>
      <c r="Q561" t="str">
        <f t="shared" si="8"/>
        <v/>
      </c>
    </row>
    <row r="562" spans="2:17" x14ac:dyDescent="0.25">
      <c r="B562" s="140"/>
      <c r="Q562" t="str">
        <f t="shared" si="8"/>
        <v/>
      </c>
    </row>
    <row r="563" spans="2:17" x14ac:dyDescent="0.25">
      <c r="B563" s="140"/>
      <c r="Q563" t="str">
        <f t="shared" si="8"/>
        <v/>
      </c>
    </row>
    <row r="564" spans="2:17" x14ac:dyDescent="0.25">
      <c r="B564" s="140"/>
      <c r="Q564" t="str">
        <f t="shared" si="8"/>
        <v/>
      </c>
    </row>
    <row r="565" spans="2:17" x14ac:dyDescent="0.25">
      <c r="B565" s="140"/>
      <c r="Q565" t="str">
        <f t="shared" si="8"/>
        <v/>
      </c>
    </row>
    <row r="566" spans="2:17" x14ac:dyDescent="0.25">
      <c r="B566" s="140"/>
      <c r="Q566" t="str">
        <f t="shared" si="8"/>
        <v/>
      </c>
    </row>
    <row r="567" spans="2:17" x14ac:dyDescent="0.25">
      <c r="B567" s="140"/>
      <c r="Q567" t="str">
        <f t="shared" si="8"/>
        <v/>
      </c>
    </row>
    <row r="568" spans="2:17" x14ac:dyDescent="0.25">
      <c r="B568" s="140"/>
      <c r="Q568" t="str">
        <f t="shared" si="8"/>
        <v/>
      </c>
    </row>
    <row r="569" spans="2:17" x14ac:dyDescent="0.25">
      <c r="B569" s="140"/>
      <c r="Q569" t="str">
        <f t="shared" si="8"/>
        <v/>
      </c>
    </row>
    <row r="570" spans="2:17" x14ac:dyDescent="0.25">
      <c r="B570" s="140"/>
      <c r="Q570" t="str">
        <f t="shared" si="8"/>
        <v/>
      </c>
    </row>
    <row r="571" spans="2:17" x14ac:dyDescent="0.25">
      <c r="B571" s="140"/>
      <c r="Q571" t="str">
        <f t="shared" si="8"/>
        <v/>
      </c>
    </row>
    <row r="572" spans="2:17" x14ac:dyDescent="0.25">
      <c r="B572" s="140"/>
      <c r="Q572" t="str">
        <f t="shared" si="8"/>
        <v/>
      </c>
    </row>
    <row r="573" spans="2:17" x14ac:dyDescent="0.25">
      <c r="B573" s="140"/>
      <c r="Q573" t="str">
        <f t="shared" si="8"/>
        <v/>
      </c>
    </row>
    <row r="574" spans="2:17" x14ac:dyDescent="0.25">
      <c r="B574" s="140"/>
      <c r="Q574" t="str">
        <f t="shared" si="8"/>
        <v/>
      </c>
    </row>
    <row r="575" spans="2:17" x14ac:dyDescent="0.25">
      <c r="B575" s="140"/>
      <c r="Q575" t="str">
        <f t="shared" si="8"/>
        <v/>
      </c>
    </row>
    <row r="576" spans="2:17" x14ac:dyDescent="0.25">
      <c r="B576" s="140"/>
      <c r="Q576" t="str">
        <f t="shared" si="8"/>
        <v/>
      </c>
    </row>
    <row r="577" spans="2:17" x14ac:dyDescent="0.25">
      <c r="B577" s="140"/>
      <c r="Q577" t="str">
        <f t="shared" si="8"/>
        <v/>
      </c>
    </row>
    <row r="578" spans="2:17" x14ac:dyDescent="0.25">
      <c r="B578" s="140"/>
      <c r="Q578" t="str">
        <f t="shared" si="8"/>
        <v/>
      </c>
    </row>
    <row r="579" spans="2:17" x14ac:dyDescent="0.25">
      <c r="B579" s="140"/>
      <c r="Q579" t="str">
        <f t="shared" si="8"/>
        <v/>
      </c>
    </row>
    <row r="580" spans="2:17" x14ac:dyDescent="0.25">
      <c r="B580" s="140"/>
      <c r="Q580" t="str">
        <f t="shared" si="8"/>
        <v/>
      </c>
    </row>
    <row r="581" spans="2:17" x14ac:dyDescent="0.25">
      <c r="B581" s="140"/>
      <c r="Q581" t="str">
        <f t="shared" si="8"/>
        <v/>
      </c>
    </row>
    <row r="582" spans="2:17" x14ac:dyDescent="0.25">
      <c r="B582" s="140"/>
      <c r="Q582" t="str">
        <f t="shared" si="8"/>
        <v/>
      </c>
    </row>
    <row r="583" spans="2:17" x14ac:dyDescent="0.25">
      <c r="B583" s="140"/>
      <c r="Q583" t="str">
        <f t="shared" si="8"/>
        <v/>
      </c>
    </row>
    <row r="584" spans="2:17" x14ac:dyDescent="0.25">
      <c r="B584" s="140"/>
      <c r="Q584" t="str">
        <f t="shared" ref="Q584:Q647" si="9">IF(B584="","",IF(D584=0,MAX(SUM(E584:M584)-P584,0),(SUM(E584:F584)-P584)))</f>
        <v/>
      </c>
    </row>
    <row r="585" spans="2:17" x14ac:dyDescent="0.25">
      <c r="B585" s="140"/>
      <c r="Q585" t="str">
        <f t="shared" si="9"/>
        <v/>
      </c>
    </row>
    <row r="586" spans="2:17" x14ac:dyDescent="0.25">
      <c r="B586" s="140"/>
      <c r="Q586" t="str">
        <f t="shared" si="9"/>
        <v/>
      </c>
    </row>
    <row r="587" spans="2:17" x14ac:dyDescent="0.25">
      <c r="B587" s="140"/>
      <c r="Q587" t="str">
        <f t="shared" si="9"/>
        <v/>
      </c>
    </row>
    <row r="588" spans="2:17" x14ac:dyDescent="0.25">
      <c r="B588" s="140"/>
      <c r="Q588" t="str">
        <f t="shared" si="9"/>
        <v/>
      </c>
    </row>
    <row r="589" spans="2:17" x14ac:dyDescent="0.25">
      <c r="B589" s="140"/>
      <c r="Q589" t="str">
        <f t="shared" si="9"/>
        <v/>
      </c>
    </row>
    <row r="590" spans="2:17" x14ac:dyDescent="0.25">
      <c r="B590" s="140"/>
      <c r="Q590" t="str">
        <f t="shared" si="9"/>
        <v/>
      </c>
    </row>
    <row r="591" spans="2:17" x14ac:dyDescent="0.25">
      <c r="B591" s="140"/>
      <c r="Q591" t="str">
        <f t="shared" si="9"/>
        <v/>
      </c>
    </row>
    <row r="592" spans="2:17" x14ac:dyDescent="0.25">
      <c r="B592" s="140"/>
      <c r="Q592" t="str">
        <f t="shared" si="9"/>
        <v/>
      </c>
    </row>
    <row r="593" spans="2:17" x14ac:dyDescent="0.25">
      <c r="B593" s="140"/>
      <c r="Q593" t="str">
        <f t="shared" si="9"/>
        <v/>
      </c>
    </row>
    <row r="594" spans="2:17" x14ac:dyDescent="0.25">
      <c r="B594" s="140"/>
      <c r="Q594" t="str">
        <f t="shared" si="9"/>
        <v/>
      </c>
    </row>
    <row r="595" spans="2:17" x14ac:dyDescent="0.25">
      <c r="B595" s="140"/>
      <c r="Q595" t="str">
        <f t="shared" si="9"/>
        <v/>
      </c>
    </row>
    <row r="596" spans="2:17" x14ac:dyDescent="0.25">
      <c r="B596" s="140"/>
      <c r="Q596" t="str">
        <f t="shared" si="9"/>
        <v/>
      </c>
    </row>
    <row r="597" spans="2:17" x14ac:dyDescent="0.25">
      <c r="B597" s="140"/>
      <c r="Q597" t="str">
        <f t="shared" si="9"/>
        <v/>
      </c>
    </row>
    <row r="598" spans="2:17" x14ac:dyDescent="0.25">
      <c r="B598" s="140"/>
      <c r="Q598" t="str">
        <f t="shared" si="9"/>
        <v/>
      </c>
    </row>
    <row r="599" spans="2:17" x14ac:dyDescent="0.25">
      <c r="B599" s="140"/>
      <c r="Q599" t="str">
        <f t="shared" si="9"/>
        <v/>
      </c>
    </row>
    <row r="600" spans="2:17" x14ac:dyDescent="0.25">
      <c r="B600" s="140"/>
      <c r="Q600" t="str">
        <f t="shared" si="9"/>
        <v/>
      </c>
    </row>
    <row r="601" spans="2:17" x14ac:dyDescent="0.25">
      <c r="B601" s="140"/>
      <c r="Q601" t="str">
        <f t="shared" si="9"/>
        <v/>
      </c>
    </row>
    <row r="602" spans="2:17" x14ac:dyDescent="0.25">
      <c r="B602" s="140"/>
      <c r="Q602" t="str">
        <f t="shared" si="9"/>
        <v/>
      </c>
    </row>
    <row r="603" spans="2:17" x14ac:dyDescent="0.25">
      <c r="B603" s="140"/>
      <c r="Q603" t="str">
        <f t="shared" si="9"/>
        <v/>
      </c>
    </row>
    <row r="604" spans="2:17" x14ac:dyDescent="0.25">
      <c r="B604" s="140"/>
      <c r="Q604" t="str">
        <f t="shared" si="9"/>
        <v/>
      </c>
    </row>
    <row r="605" spans="2:17" x14ac:dyDescent="0.25">
      <c r="B605" s="140"/>
      <c r="Q605" t="str">
        <f t="shared" si="9"/>
        <v/>
      </c>
    </row>
    <row r="606" spans="2:17" x14ac:dyDescent="0.25">
      <c r="B606" s="140"/>
      <c r="Q606" t="str">
        <f t="shared" si="9"/>
        <v/>
      </c>
    </row>
    <row r="607" spans="2:17" x14ac:dyDescent="0.25">
      <c r="B607" s="140"/>
      <c r="Q607" t="str">
        <f t="shared" si="9"/>
        <v/>
      </c>
    </row>
    <row r="608" spans="2:17" x14ac:dyDescent="0.25">
      <c r="B608" s="140"/>
      <c r="Q608" t="str">
        <f t="shared" si="9"/>
        <v/>
      </c>
    </row>
    <row r="609" spans="2:17" x14ac:dyDescent="0.25">
      <c r="B609" s="140"/>
      <c r="Q609" t="str">
        <f t="shared" si="9"/>
        <v/>
      </c>
    </row>
    <row r="610" spans="2:17" x14ac:dyDescent="0.25">
      <c r="B610" s="140"/>
      <c r="Q610" t="str">
        <f t="shared" si="9"/>
        <v/>
      </c>
    </row>
    <row r="611" spans="2:17" x14ac:dyDescent="0.25">
      <c r="B611" s="140"/>
      <c r="Q611" t="str">
        <f t="shared" si="9"/>
        <v/>
      </c>
    </row>
    <row r="612" spans="2:17" x14ac:dyDescent="0.25">
      <c r="B612" s="140"/>
      <c r="Q612" t="str">
        <f t="shared" si="9"/>
        <v/>
      </c>
    </row>
    <row r="613" spans="2:17" x14ac:dyDescent="0.25">
      <c r="B613" s="140"/>
      <c r="Q613" t="str">
        <f t="shared" si="9"/>
        <v/>
      </c>
    </row>
    <row r="614" spans="2:17" x14ac:dyDescent="0.25">
      <c r="B614" s="140"/>
      <c r="Q614" t="str">
        <f t="shared" si="9"/>
        <v/>
      </c>
    </row>
    <row r="615" spans="2:17" x14ac:dyDescent="0.25">
      <c r="B615" s="140"/>
      <c r="Q615" t="str">
        <f t="shared" si="9"/>
        <v/>
      </c>
    </row>
    <row r="616" spans="2:17" x14ac:dyDescent="0.25">
      <c r="B616" s="140"/>
      <c r="Q616" t="str">
        <f t="shared" si="9"/>
        <v/>
      </c>
    </row>
    <row r="617" spans="2:17" x14ac:dyDescent="0.25">
      <c r="B617" s="140"/>
      <c r="Q617" t="str">
        <f t="shared" si="9"/>
        <v/>
      </c>
    </row>
    <row r="618" spans="2:17" x14ac:dyDescent="0.25">
      <c r="B618" s="140"/>
      <c r="Q618" t="str">
        <f t="shared" si="9"/>
        <v/>
      </c>
    </row>
    <row r="619" spans="2:17" x14ac:dyDescent="0.25">
      <c r="B619" s="140"/>
      <c r="Q619" t="str">
        <f t="shared" si="9"/>
        <v/>
      </c>
    </row>
    <row r="620" spans="2:17" x14ac:dyDescent="0.25">
      <c r="B620" s="140"/>
      <c r="Q620" t="str">
        <f t="shared" si="9"/>
        <v/>
      </c>
    </row>
    <row r="621" spans="2:17" x14ac:dyDescent="0.25">
      <c r="B621" s="140"/>
      <c r="Q621" t="str">
        <f t="shared" si="9"/>
        <v/>
      </c>
    </row>
    <row r="622" spans="2:17" x14ac:dyDescent="0.25">
      <c r="B622" s="140"/>
      <c r="Q622" t="str">
        <f t="shared" si="9"/>
        <v/>
      </c>
    </row>
    <row r="623" spans="2:17" x14ac:dyDescent="0.25">
      <c r="B623" s="140"/>
      <c r="Q623" t="str">
        <f t="shared" si="9"/>
        <v/>
      </c>
    </row>
    <row r="624" spans="2:17" x14ac:dyDescent="0.25">
      <c r="B624" s="140"/>
      <c r="Q624" t="str">
        <f t="shared" si="9"/>
        <v/>
      </c>
    </row>
    <row r="625" spans="2:17" x14ac:dyDescent="0.25">
      <c r="B625" s="140"/>
      <c r="Q625" t="str">
        <f t="shared" si="9"/>
        <v/>
      </c>
    </row>
    <row r="626" spans="2:17" x14ac:dyDescent="0.25">
      <c r="B626" s="140"/>
      <c r="Q626" t="str">
        <f t="shared" si="9"/>
        <v/>
      </c>
    </row>
    <row r="627" spans="2:17" x14ac:dyDescent="0.25">
      <c r="B627" s="140"/>
      <c r="Q627" t="str">
        <f t="shared" si="9"/>
        <v/>
      </c>
    </row>
    <row r="628" spans="2:17" x14ac:dyDescent="0.25">
      <c r="B628" s="140"/>
      <c r="Q628" t="str">
        <f t="shared" si="9"/>
        <v/>
      </c>
    </row>
    <row r="629" spans="2:17" x14ac:dyDescent="0.25">
      <c r="B629" s="140"/>
      <c r="Q629" t="str">
        <f t="shared" si="9"/>
        <v/>
      </c>
    </row>
    <row r="630" spans="2:17" x14ac:dyDescent="0.25">
      <c r="B630" s="140"/>
      <c r="Q630" t="str">
        <f t="shared" si="9"/>
        <v/>
      </c>
    </row>
    <row r="631" spans="2:17" x14ac:dyDescent="0.25">
      <c r="B631" s="140"/>
      <c r="Q631" t="str">
        <f t="shared" si="9"/>
        <v/>
      </c>
    </row>
    <row r="632" spans="2:17" x14ac:dyDescent="0.25">
      <c r="B632" s="140"/>
      <c r="Q632" t="str">
        <f t="shared" si="9"/>
        <v/>
      </c>
    </row>
    <row r="633" spans="2:17" x14ac:dyDescent="0.25">
      <c r="B633" s="140"/>
      <c r="Q633" t="str">
        <f t="shared" si="9"/>
        <v/>
      </c>
    </row>
    <row r="634" spans="2:17" x14ac:dyDescent="0.25">
      <c r="B634" s="140"/>
      <c r="Q634" t="str">
        <f t="shared" si="9"/>
        <v/>
      </c>
    </row>
    <row r="635" spans="2:17" x14ac:dyDescent="0.25">
      <c r="B635" s="140"/>
      <c r="Q635" t="str">
        <f t="shared" si="9"/>
        <v/>
      </c>
    </row>
    <row r="636" spans="2:17" x14ac:dyDescent="0.25">
      <c r="B636" s="140"/>
      <c r="Q636" t="str">
        <f t="shared" si="9"/>
        <v/>
      </c>
    </row>
    <row r="637" spans="2:17" x14ac:dyDescent="0.25">
      <c r="B637" s="140"/>
      <c r="Q637" t="str">
        <f t="shared" si="9"/>
        <v/>
      </c>
    </row>
    <row r="638" spans="2:17" x14ac:dyDescent="0.25">
      <c r="B638" s="140"/>
      <c r="Q638" t="str">
        <f t="shared" si="9"/>
        <v/>
      </c>
    </row>
    <row r="639" spans="2:17" x14ac:dyDescent="0.25">
      <c r="B639" s="140"/>
      <c r="Q639" t="str">
        <f t="shared" si="9"/>
        <v/>
      </c>
    </row>
    <row r="640" spans="2:17" x14ac:dyDescent="0.25">
      <c r="B640" s="140"/>
      <c r="Q640" t="str">
        <f t="shared" si="9"/>
        <v/>
      </c>
    </row>
    <row r="641" spans="2:17" x14ac:dyDescent="0.25">
      <c r="B641" s="140"/>
      <c r="Q641" t="str">
        <f t="shared" si="9"/>
        <v/>
      </c>
    </row>
    <row r="642" spans="2:17" x14ac:dyDescent="0.25">
      <c r="B642" s="140"/>
      <c r="Q642" t="str">
        <f t="shared" si="9"/>
        <v/>
      </c>
    </row>
    <row r="643" spans="2:17" x14ac:dyDescent="0.25">
      <c r="B643" s="140"/>
      <c r="Q643" t="str">
        <f t="shared" si="9"/>
        <v/>
      </c>
    </row>
    <row r="644" spans="2:17" x14ac:dyDescent="0.25">
      <c r="B644" s="140"/>
      <c r="Q644" t="str">
        <f t="shared" si="9"/>
        <v/>
      </c>
    </row>
    <row r="645" spans="2:17" x14ac:dyDescent="0.25">
      <c r="B645" s="140"/>
      <c r="Q645" t="str">
        <f t="shared" si="9"/>
        <v/>
      </c>
    </row>
    <row r="646" spans="2:17" x14ac:dyDescent="0.25">
      <c r="B646" s="140"/>
      <c r="Q646" t="str">
        <f t="shared" si="9"/>
        <v/>
      </c>
    </row>
    <row r="647" spans="2:17" x14ac:dyDescent="0.25">
      <c r="B647" s="140"/>
      <c r="Q647" t="str">
        <f t="shared" si="9"/>
        <v/>
      </c>
    </row>
    <row r="648" spans="2:17" x14ac:dyDescent="0.25">
      <c r="B648" s="140"/>
      <c r="Q648" t="str">
        <f t="shared" ref="Q648:Q711" si="10">IF(B648="","",IF(D648=0,MAX(SUM(E648:M648)-P648,0),(SUM(E648:F648)-P648)))</f>
        <v/>
      </c>
    </row>
    <row r="649" spans="2:17" x14ac:dyDescent="0.25">
      <c r="B649" s="140"/>
      <c r="Q649" t="str">
        <f t="shared" si="10"/>
        <v/>
      </c>
    </row>
    <row r="650" spans="2:17" x14ac:dyDescent="0.25">
      <c r="B650" s="140"/>
      <c r="Q650" t="str">
        <f t="shared" si="10"/>
        <v/>
      </c>
    </row>
    <row r="651" spans="2:17" x14ac:dyDescent="0.25">
      <c r="B651" s="140"/>
      <c r="Q651" t="str">
        <f t="shared" si="10"/>
        <v/>
      </c>
    </row>
    <row r="652" spans="2:17" x14ac:dyDescent="0.25">
      <c r="B652" s="140"/>
      <c r="Q652" t="str">
        <f t="shared" si="10"/>
        <v/>
      </c>
    </row>
    <row r="653" spans="2:17" x14ac:dyDescent="0.25">
      <c r="B653" s="140"/>
      <c r="Q653" t="str">
        <f t="shared" si="10"/>
        <v/>
      </c>
    </row>
    <row r="654" spans="2:17" x14ac:dyDescent="0.25">
      <c r="B654" s="140"/>
      <c r="Q654" t="str">
        <f t="shared" si="10"/>
        <v/>
      </c>
    </row>
    <row r="655" spans="2:17" x14ac:dyDescent="0.25">
      <c r="B655" s="140"/>
      <c r="Q655" t="str">
        <f t="shared" si="10"/>
        <v/>
      </c>
    </row>
    <row r="656" spans="2:17" x14ac:dyDescent="0.25">
      <c r="B656" s="140"/>
      <c r="Q656" t="str">
        <f t="shared" si="10"/>
        <v/>
      </c>
    </row>
    <row r="657" spans="2:17" x14ac:dyDescent="0.25">
      <c r="B657" s="140"/>
      <c r="Q657" t="str">
        <f t="shared" si="10"/>
        <v/>
      </c>
    </row>
    <row r="658" spans="2:17" x14ac:dyDescent="0.25">
      <c r="B658" s="140"/>
      <c r="Q658" t="str">
        <f t="shared" si="10"/>
        <v/>
      </c>
    </row>
    <row r="659" spans="2:17" x14ac:dyDescent="0.25">
      <c r="B659" s="140"/>
      <c r="Q659" t="str">
        <f t="shared" si="10"/>
        <v/>
      </c>
    </row>
    <row r="660" spans="2:17" x14ac:dyDescent="0.25">
      <c r="B660" s="140"/>
      <c r="Q660" t="str">
        <f t="shared" si="10"/>
        <v/>
      </c>
    </row>
    <row r="661" spans="2:17" x14ac:dyDescent="0.25">
      <c r="B661" s="140"/>
      <c r="Q661" t="str">
        <f t="shared" si="10"/>
        <v/>
      </c>
    </row>
    <row r="662" spans="2:17" x14ac:dyDescent="0.25">
      <c r="B662" s="140"/>
      <c r="Q662" t="str">
        <f t="shared" si="10"/>
        <v/>
      </c>
    </row>
    <row r="663" spans="2:17" x14ac:dyDescent="0.25">
      <c r="B663" s="140"/>
      <c r="Q663" t="str">
        <f t="shared" si="10"/>
        <v/>
      </c>
    </row>
    <row r="664" spans="2:17" x14ac:dyDescent="0.25">
      <c r="B664" s="140"/>
      <c r="Q664" t="str">
        <f t="shared" si="10"/>
        <v/>
      </c>
    </row>
    <row r="665" spans="2:17" x14ac:dyDescent="0.25">
      <c r="B665" s="140"/>
      <c r="Q665" t="str">
        <f t="shared" si="10"/>
        <v/>
      </c>
    </row>
    <row r="666" spans="2:17" x14ac:dyDescent="0.25">
      <c r="B666" s="140"/>
      <c r="Q666" t="str">
        <f t="shared" si="10"/>
        <v/>
      </c>
    </row>
    <row r="667" spans="2:17" x14ac:dyDescent="0.25">
      <c r="B667" s="140"/>
      <c r="Q667" t="str">
        <f t="shared" si="10"/>
        <v/>
      </c>
    </row>
    <row r="668" spans="2:17" x14ac:dyDescent="0.25">
      <c r="B668" s="140"/>
      <c r="Q668" t="str">
        <f t="shared" si="10"/>
        <v/>
      </c>
    </row>
    <row r="669" spans="2:17" x14ac:dyDescent="0.25">
      <c r="B669" s="140"/>
      <c r="Q669" t="str">
        <f t="shared" si="10"/>
        <v/>
      </c>
    </row>
    <row r="670" spans="2:17" x14ac:dyDescent="0.25">
      <c r="B670" s="140"/>
      <c r="Q670" t="str">
        <f t="shared" si="10"/>
        <v/>
      </c>
    </row>
    <row r="671" spans="2:17" x14ac:dyDescent="0.25">
      <c r="B671" s="140"/>
      <c r="Q671" t="str">
        <f t="shared" si="10"/>
        <v/>
      </c>
    </row>
    <row r="672" spans="2:17" x14ac:dyDescent="0.25">
      <c r="B672" s="140"/>
      <c r="Q672" t="str">
        <f t="shared" si="10"/>
        <v/>
      </c>
    </row>
    <row r="673" spans="2:17" x14ac:dyDescent="0.25">
      <c r="B673" s="140"/>
      <c r="Q673" t="str">
        <f t="shared" si="10"/>
        <v/>
      </c>
    </row>
    <row r="674" spans="2:17" x14ac:dyDescent="0.25">
      <c r="B674" s="140"/>
      <c r="Q674" t="str">
        <f t="shared" si="10"/>
        <v/>
      </c>
    </row>
    <row r="675" spans="2:17" x14ac:dyDescent="0.25">
      <c r="B675" s="140"/>
      <c r="Q675" t="str">
        <f t="shared" si="10"/>
        <v/>
      </c>
    </row>
    <row r="676" spans="2:17" x14ac:dyDescent="0.25">
      <c r="B676" s="140"/>
      <c r="Q676" t="str">
        <f t="shared" si="10"/>
        <v/>
      </c>
    </row>
    <row r="677" spans="2:17" x14ac:dyDescent="0.25">
      <c r="B677" s="140"/>
      <c r="Q677" t="str">
        <f t="shared" si="10"/>
        <v/>
      </c>
    </row>
    <row r="678" spans="2:17" x14ac:dyDescent="0.25">
      <c r="B678" s="140"/>
      <c r="Q678" t="str">
        <f t="shared" si="10"/>
        <v/>
      </c>
    </row>
    <row r="679" spans="2:17" x14ac:dyDescent="0.25">
      <c r="B679" s="140"/>
      <c r="Q679" t="str">
        <f t="shared" si="10"/>
        <v/>
      </c>
    </row>
    <row r="680" spans="2:17" x14ac:dyDescent="0.25">
      <c r="B680" s="140"/>
      <c r="Q680" t="str">
        <f t="shared" si="10"/>
        <v/>
      </c>
    </row>
    <row r="681" spans="2:17" x14ac:dyDescent="0.25">
      <c r="B681" s="140"/>
      <c r="Q681" t="str">
        <f t="shared" si="10"/>
        <v/>
      </c>
    </row>
    <row r="682" spans="2:17" x14ac:dyDescent="0.25">
      <c r="B682" s="140"/>
      <c r="Q682" t="str">
        <f t="shared" si="10"/>
        <v/>
      </c>
    </row>
    <row r="683" spans="2:17" x14ac:dyDescent="0.25">
      <c r="B683" s="140"/>
      <c r="Q683" t="str">
        <f t="shared" si="10"/>
        <v/>
      </c>
    </row>
    <row r="684" spans="2:17" x14ac:dyDescent="0.25">
      <c r="B684" s="140"/>
      <c r="Q684" t="str">
        <f t="shared" si="10"/>
        <v/>
      </c>
    </row>
    <row r="685" spans="2:17" x14ac:dyDescent="0.25">
      <c r="B685" s="140"/>
      <c r="Q685" t="str">
        <f t="shared" si="10"/>
        <v/>
      </c>
    </row>
    <row r="686" spans="2:17" x14ac:dyDescent="0.25">
      <c r="B686" s="140"/>
      <c r="Q686" t="str">
        <f t="shared" si="10"/>
        <v/>
      </c>
    </row>
    <row r="687" spans="2:17" x14ac:dyDescent="0.25">
      <c r="B687" s="140"/>
      <c r="Q687" t="str">
        <f t="shared" si="10"/>
        <v/>
      </c>
    </row>
    <row r="688" spans="2:17" x14ac:dyDescent="0.25">
      <c r="B688" s="140"/>
      <c r="Q688" t="str">
        <f t="shared" si="10"/>
        <v/>
      </c>
    </row>
    <row r="689" spans="2:17" x14ac:dyDescent="0.25">
      <c r="B689" s="140"/>
      <c r="Q689" t="str">
        <f t="shared" si="10"/>
        <v/>
      </c>
    </row>
    <row r="690" spans="2:17" x14ac:dyDescent="0.25">
      <c r="B690" s="140"/>
      <c r="Q690" t="str">
        <f t="shared" si="10"/>
        <v/>
      </c>
    </row>
    <row r="691" spans="2:17" x14ac:dyDescent="0.25">
      <c r="B691" s="140"/>
      <c r="Q691" t="str">
        <f t="shared" si="10"/>
        <v/>
      </c>
    </row>
    <row r="692" spans="2:17" x14ac:dyDescent="0.25">
      <c r="B692" s="140"/>
      <c r="Q692" t="str">
        <f t="shared" si="10"/>
        <v/>
      </c>
    </row>
    <row r="693" spans="2:17" x14ac:dyDescent="0.25">
      <c r="B693" s="140"/>
      <c r="Q693" t="str">
        <f t="shared" si="10"/>
        <v/>
      </c>
    </row>
    <row r="694" spans="2:17" x14ac:dyDescent="0.25">
      <c r="B694" s="140"/>
      <c r="Q694" t="str">
        <f t="shared" si="10"/>
        <v/>
      </c>
    </row>
    <row r="695" spans="2:17" x14ac:dyDescent="0.25">
      <c r="B695" s="140"/>
      <c r="Q695" t="str">
        <f t="shared" si="10"/>
        <v/>
      </c>
    </row>
    <row r="696" spans="2:17" x14ac:dyDescent="0.25">
      <c r="B696" s="140"/>
      <c r="Q696" t="str">
        <f t="shared" si="10"/>
        <v/>
      </c>
    </row>
    <row r="697" spans="2:17" x14ac:dyDescent="0.25">
      <c r="B697" s="140"/>
      <c r="Q697" t="str">
        <f t="shared" si="10"/>
        <v/>
      </c>
    </row>
    <row r="698" spans="2:17" x14ac:dyDescent="0.25">
      <c r="B698" s="140"/>
      <c r="Q698" t="str">
        <f t="shared" si="10"/>
        <v/>
      </c>
    </row>
    <row r="699" spans="2:17" x14ac:dyDescent="0.25">
      <c r="B699" s="140"/>
      <c r="Q699" t="str">
        <f t="shared" si="10"/>
        <v/>
      </c>
    </row>
    <row r="700" spans="2:17" x14ac:dyDescent="0.25">
      <c r="B700" s="140"/>
      <c r="Q700" t="str">
        <f t="shared" si="10"/>
        <v/>
      </c>
    </row>
    <row r="701" spans="2:17" x14ac:dyDescent="0.25">
      <c r="B701" s="140"/>
      <c r="Q701" t="str">
        <f t="shared" si="10"/>
        <v/>
      </c>
    </row>
    <row r="702" spans="2:17" x14ac:dyDescent="0.25">
      <c r="B702" s="140"/>
      <c r="Q702" t="str">
        <f t="shared" si="10"/>
        <v/>
      </c>
    </row>
    <row r="703" spans="2:17" x14ac:dyDescent="0.25">
      <c r="B703" s="140"/>
      <c r="Q703" t="str">
        <f t="shared" si="10"/>
        <v/>
      </c>
    </row>
    <row r="704" spans="2:17" x14ac:dyDescent="0.25">
      <c r="B704" s="140"/>
      <c r="Q704" t="str">
        <f t="shared" si="10"/>
        <v/>
      </c>
    </row>
    <row r="705" spans="2:17" x14ac:dyDescent="0.25">
      <c r="B705" s="140"/>
      <c r="Q705" t="str">
        <f t="shared" si="10"/>
        <v/>
      </c>
    </row>
    <row r="706" spans="2:17" x14ac:dyDescent="0.25">
      <c r="B706" s="140"/>
      <c r="Q706" t="str">
        <f t="shared" si="10"/>
        <v/>
      </c>
    </row>
    <row r="707" spans="2:17" x14ac:dyDescent="0.25">
      <c r="B707" s="140"/>
      <c r="Q707" t="str">
        <f t="shared" si="10"/>
        <v/>
      </c>
    </row>
    <row r="708" spans="2:17" x14ac:dyDescent="0.25">
      <c r="B708" s="140"/>
      <c r="Q708" t="str">
        <f t="shared" si="10"/>
        <v/>
      </c>
    </row>
    <row r="709" spans="2:17" x14ac:dyDescent="0.25">
      <c r="B709" s="140"/>
      <c r="Q709" t="str">
        <f t="shared" si="10"/>
        <v/>
      </c>
    </row>
    <row r="710" spans="2:17" x14ac:dyDescent="0.25">
      <c r="B710" s="140"/>
      <c r="Q710" t="str">
        <f t="shared" si="10"/>
        <v/>
      </c>
    </row>
    <row r="711" spans="2:17" x14ac:dyDescent="0.25">
      <c r="B711" s="140"/>
      <c r="Q711" t="str">
        <f t="shared" si="10"/>
        <v/>
      </c>
    </row>
    <row r="712" spans="2:17" x14ac:dyDescent="0.25">
      <c r="B712" s="140"/>
      <c r="Q712" t="str">
        <f t="shared" ref="Q712:Q775" si="11">IF(B712="","",IF(D712=0,MAX(SUM(E712:M712)-P712,0),(SUM(E712:F712)-P712)))</f>
        <v/>
      </c>
    </row>
    <row r="713" spans="2:17" x14ac:dyDescent="0.25">
      <c r="B713" s="140"/>
      <c r="Q713" t="str">
        <f t="shared" si="11"/>
        <v/>
      </c>
    </row>
    <row r="714" spans="2:17" x14ac:dyDescent="0.25">
      <c r="B714" s="140"/>
      <c r="Q714" t="str">
        <f t="shared" si="11"/>
        <v/>
      </c>
    </row>
    <row r="715" spans="2:17" x14ac:dyDescent="0.25">
      <c r="B715" s="140"/>
      <c r="Q715" t="str">
        <f t="shared" si="11"/>
        <v/>
      </c>
    </row>
    <row r="716" spans="2:17" x14ac:dyDescent="0.25">
      <c r="B716" s="140"/>
      <c r="Q716" t="str">
        <f t="shared" si="11"/>
        <v/>
      </c>
    </row>
    <row r="717" spans="2:17" x14ac:dyDescent="0.25">
      <c r="B717" s="140"/>
      <c r="Q717" t="str">
        <f t="shared" si="11"/>
        <v/>
      </c>
    </row>
    <row r="718" spans="2:17" x14ac:dyDescent="0.25">
      <c r="B718" s="140"/>
      <c r="Q718" t="str">
        <f t="shared" si="11"/>
        <v/>
      </c>
    </row>
    <row r="719" spans="2:17" x14ac:dyDescent="0.25">
      <c r="B719" s="140"/>
      <c r="Q719" t="str">
        <f t="shared" si="11"/>
        <v/>
      </c>
    </row>
    <row r="720" spans="2:17" x14ac:dyDescent="0.25">
      <c r="B720" s="140"/>
      <c r="Q720" t="str">
        <f t="shared" si="11"/>
        <v/>
      </c>
    </row>
    <row r="721" spans="2:17" x14ac:dyDescent="0.25">
      <c r="B721" s="140"/>
      <c r="Q721" t="str">
        <f t="shared" si="11"/>
        <v/>
      </c>
    </row>
    <row r="722" spans="2:17" x14ac:dyDescent="0.25">
      <c r="B722" s="140"/>
      <c r="Q722" t="str">
        <f t="shared" si="11"/>
        <v/>
      </c>
    </row>
    <row r="723" spans="2:17" x14ac:dyDescent="0.25">
      <c r="B723" s="140"/>
      <c r="Q723" t="str">
        <f t="shared" si="11"/>
        <v/>
      </c>
    </row>
    <row r="724" spans="2:17" x14ac:dyDescent="0.25">
      <c r="B724" s="140"/>
      <c r="Q724" t="str">
        <f t="shared" si="11"/>
        <v/>
      </c>
    </row>
    <row r="725" spans="2:17" x14ac:dyDescent="0.25">
      <c r="B725" s="140"/>
      <c r="Q725" t="str">
        <f t="shared" si="11"/>
        <v/>
      </c>
    </row>
    <row r="726" spans="2:17" x14ac:dyDescent="0.25">
      <c r="B726" s="140"/>
      <c r="Q726" t="str">
        <f t="shared" si="11"/>
        <v/>
      </c>
    </row>
    <row r="727" spans="2:17" x14ac:dyDescent="0.25">
      <c r="B727" s="140"/>
      <c r="Q727" t="str">
        <f t="shared" si="11"/>
        <v/>
      </c>
    </row>
    <row r="728" spans="2:17" x14ac:dyDescent="0.25">
      <c r="B728" s="140"/>
      <c r="Q728" t="str">
        <f t="shared" si="11"/>
        <v/>
      </c>
    </row>
    <row r="729" spans="2:17" x14ac:dyDescent="0.25">
      <c r="B729" s="140"/>
      <c r="Q729" t="str">
        <f t="shared" si="11"/>
        <v/>
      </c>
    </row>
    <row r="730" spans="2:17" x14ac:dyDescent="0.25">
      <c r="B730" s="140"/>
      <c r="Q730" t="str">
        <f t="shared" si="11"/>
        <v/>
      </c>
    </row>
    <row r="731" spans="2:17" x14ac:dyDescent="0.25">
      <c r="B731" s="140"/>
      <c r="Q731" t="str">
        <f t="shared" si="11"/>
        <v/>
      </c>
    </row>
    <row r="732" spans="2:17" x14ac:dyDescent="0.25">
      <c r="B732" s="140"/>
      <c r="Q732" t="str">
        <f t="shared" si="11"/>
        <v/>
      </c>
    </row>
    <row r="733" spans="2:17" x14ac:dyDescent="0.25">
      <c r="B733" s="140"/>
      <c r="Q733" t="str">
        <f t="shared" si="11"/>
        <v/>
      </c>
    </row>
    <row r="734" spans="2:17" x14ac:dyDescent="0.25">
      <c r="B734" s="140"/>
      <c r="Q734" t="str">
        <f t="shared" si="11"/>
        <v/>
      </c>
    </row>
    <row r="735" spans="2:17" x14ac:dyDescent="0.25">
      <c r="B735" s="140"/>
      <c r="Q735" t="str">
        <f t="shared" si="11"/>
        <v/>
      </c>
    </row>
    <row r="736" spans="2:17" x14ac:dyDescent="0.25">
      <c r="B736" s="140"/>
      <c r="Q736" t="str">
        <f t="shared" si="11"/>
        <v/>
      </c>
    </row>
    <row r="737" spans="2:17" x14ac:dyDescent="0.25">
      <c r="B737" s="140"/>
      <c r="Q737" t="str">
        <f t="shared" si="11"/>
        <v/>
      </c>
    </row>
    <row r="738" spans="2:17" x14ac:dyDescent="0.25">
      <c r="B738" s="140"/>
      <c r="Q738" t="str">
        <f t="shared" si="11"/>
        <v/>
      </c>
    </row>
    <row r="739" spans="2:17" x14ac:dyDescent="0.25">
      <c r="B739" s="140"/>
      <c r="Q739" t="str">
        <f t="shared" si="11"/>
        <v/>
      </c>
    </row>
    <row r="740" spans="2:17" x14ac:dyDescent="0.25">
      <c r="B740" s="140"/>
      <c r="Q740" t="str">
        <f t="shared" si="11"/>
        <v/>
      </c>
    </row>
    <row r="741" spans="2:17" x14ac:dyDescent="0.25">
      <c r="B741" s="140"/>
      <c r="Q741" t="str">
        <f t="shared" si="11"/>
        <v/>
      </c>
    </row>
    <row r="742" spans="2:17" x14ac:dyDescent="0.25">
      <c r="B742" s="140"/>
      <c r="Q742" t="str">
        <f t="shared" si="11"/>
        <v/>
      </c>
    </row>
    <row r="743" spans="2:17" x14ac:dyDescent="0.25">
      <c r="B743" s="140"/>
      <c r="Q743" t="str">
        <f t="shared" si="11"/>
        <v/>
      </c>
    </row>
    <row r="744" spans="2:17" x14ac:dyDescent="0.25">
      <c r="B744" s="140"/>
      <c r="Q744" t="str">
        <f t="shared" si="11"/>
        <v/>
      </c>
    </row>
    <row r="745" spans="2:17" x14ac:dyDescent="0.25">
      <c r="B745" s="140"/>
      <c r="Q745" t="str">
        <f t="shared" si="11"/>
        <v/>
      </c>
    </row>
    <row r="746" spans="2:17" x14ac:dyDescent="0.25">
      <c r="B746" s="140"/>
      <c r="Q746" t="str">
        <f t="shared" si="11"/>
        <v/>
      </c>
    </row>
    <row r="747" spans="2:17" x14ac:dyDescent="0.25">
      <c r="B747" s="140"/>
      <c r="Q747" t="str">
        <f t="shared" si="11"/>
        <v/>
      </c>
    </row>
    <row r="748" spans="2:17" x14ac:dyDescent="0.25">
      <c r="B748" s="140"/>
      <c r="Q748" t="str">
        <f t="shared" si="11"/>
        <v/>
      </c>
    </row>
    <row r="749" spans="2:17" x14ac:dyDescent="0.25">
      <c r="B749" s="140"/>
      <c r="Q749" t="str">
        <f t="shared" si="11"/>
        <v/>
      </c>
    </row>
    <row r="750" spans="2:17" x14ac:dyDescent="0.25">
      <c r="B750" s="140"/>
      <c r="Q750" t="str">
        <f t="shared" si="11"/>
        <v/>
      </c>
    </row>
    <row r="751" spans="2:17" x14ac:dyDescent="0.25">
      <c r="B751" s="140"/>
      <c r="Q751" t="str">
        <f t="shared" si="11"/>
        <v/>
      </c>
    </row>
    <row r="752" spans="2:17" x14ac:dyDescent="0.25">
      <c r="B752" s="140"/>
      <c r="Q752" t="str">
        <f t="shared" si="11"/>
        <v/>
      </c>
    </row>
    <row r="753" spans="2:17" x14ac:dyDescent="0.25">
      <c r="B753" s="140"/>
      <c r="Q753" t="str">
        <f t="shared" si="11"/>
        <v/>
      </c>
    </row>
    <row r="754" spans="2:17" x14ac:dyDescent="0.25">
      <c r="B754" s="140"/>
      <c r="Q754" t="str">
        <f t="shared" si="11"/>
        <v/>
      </c>
    </row>
    <row r="755" spans="2:17" x14ac:dyDescent="0.25">
      <c r="B755" s="140"/>
      <c r="Q755" t="str">
        <f t="shared" si="11"/>
        <v/>
      </c>
    </row>
    <row r="756" spans="2:17" x14ac:dyDescent="0.25">
      <c r="B756" s="140"/>
      <c r="Q756" t="str">
        <f t="shared" si="11"/>
        <v/>
      </c>
    </row>
    <row r="757" spans="2:17" x14ac:dyDescent="0.25">
      <c r="B757" s="140"/>
      <c r="Q757" t="str">
        <f t="shared" si="11"/>
        <v/>
      </c>
    </row>
    <row r="758" spans="2:17" x14ac:dyDescent="0.25">
      <c r="B758" s="140"/>
      <c r="Q758" t="str">
        <f t="shared" si="11"/>
        <v/>
      </c>
    </row>
    <row r="759" spans="2:17" x14ac:dyDescent="0.25">
      <c r="B759" s="140"/>
      <c r="Q759" t="str">
        <f t="shared" si="11"/>
        <v/>
      </c>
    </row>
    <row r="760" spans="2:17" x14ac:dyDescent="0.25">
      <c r="B760" s="140"/>
      <c r="Q760" t="str">
        <f t="shared" si="11"/>
        <v/>
      </c>
    </row>
    <row r="761" spans="2:17" x14ac:dyDescent="0.25">
      <c r="B761" s="140"/>
      <c r="Q761" t="str">
        <f t="shared" si="11"/>
        <v/>
      </c>
    </row>
    <row r="762" spans="2:17" x14ac:dyDescent="0.25">
      <c r="B762" s="140"/>
      <c r="Q762" t="str">
        <f t="shared" si="11"/>
        <v/>
      </c>
    </row>
    <row r="763" spans="2:17" x14ac:dyDescent="0.25">
      <c r="B763" s="140"/>
      <c r="Q763" t="str">
        <f t="shared" si="11"/>
        <v/>
      </c>
    </row>
    <row r="764" spans="2:17" x14ac:dyDescent="0.25">
      <c r="B764" s="140"/>
      <c r="Q764" t="str">
        <f t="shared" si="11"/>
        <v/>
      </c>
    </row>
    <row r="765" spans="2:17" x14ac:dyDescent="0.25">
      <c r="B765" s="140"/>
      <c r="Q765" t="str">
        <f t="shared" si="11"/>
        <v/>
      </c>
    </row>
    <row r="766" spans="2:17" x14ac:dyDescent="0.25">
      <c r="B766" s="140"/>
      <c r="Q766" t="str">
        <f t="shared" si="11"/>
        <v/>
      </c>
    </row>
    <row r="767" spans="2:17" x14ac:dyDescent="0.25">
      <c r="B767" s="140"/>
      <c r="Q767" t="str">
        <f t="shared" si="11"/>
        <v/>
      </c>
    </row>
    <row r="768" spans="2:17" x14ac:dyDescent="0.25">
      <c r="B768" s="140"/>
      <c r="Q768" t="str">
        <f t="shared" si="11"/>
        <v/>
      </c>
    </row>
    <row r="769" spans="2:17" x14ac:dyDescent="0.25">
      <c r="B769" s="140"/>
      <c r="Q769" t="str">
        <f t="shared" si="11"/>
        <v/>
      </c>
    </row>
    <row r="770" spans="2:17" x14ac:dyDescent="0.25">
      <c r="B770" s="140"/>
      <c r="Q770" t="str">
        <f t="shared" si="11"/>
        <v/>
      </c>
    </row>
    <row r="771" spans="2:17" x14ac:dyDescent="0.25">
      <c r="B771" s="140"/>
      <c r="Q771" t="str">
        <f t="shared" si="11"/>
        <v/>
      </c>
    </row>
    <row r="772" spans="2:17" x14ac:dyDescent="0.25">
      <c r="B772" s="140"/>
      <c r="Q772" t="str">
        <f t="shared" si="11"/>
        <v/>
      </c>
    </row>
    <row r="773" spans="2:17" x14ac:dyDescent="0.25">
      <c r="B773" s="140"/>
      <c r="Q773" t="str">
        <f t="shared" si="11"/>
        <v/>
      </c>
    </row>
    <row r="774" spans="2:17" x14ac:dyDescent="0.25">
      <c r="B774" s="140"/>
      <c r="Q774" t="str">
        <f t="shared" si="11"/>
        <v/>
      </c>
    </row>
    <row r="775" spans="2:17" x14ac:dyDescent="0.25">
      <c r="B775" s="140"/>
      <c r="Q775" t="str">
        <f t="shared" si="11"/>
        <v/>
      </c>
    </row>
    <row r="776" spans="2:17" x14ac:dyDescent="0.25">
      <c r="B776" s="140"/>
      <c r="Q776" t="str">
        <f t="shared" ref="Q776:Q839" si="12">IF(B776="","",IF(D776=0,MAX(SUM(E776:M776)-P776,0),(SUM(E776:F776)-P776)))</f>
        <v/>
      </c>
    </row>
    <row r="777" spans="2:17" x14ac:dyDescent="0.25">
      <c r="B777" s="140"/>
      <c r="Q777" t="str">
        <f t="shared" si="12"/>
        <v/>
      </c>
    </row>
    <row r="778" spans="2:17" x14ac:dyDescent="0.25">
      <c r="B778" s="140"/>
      <c r="Q778" t="str">
        <f t="shared" si="12"/>
        <v/>
      </c>
    </row>
    <row r="779" spans="2:17" x14ac:dyDescent="0.25">
      <c r="B779" s="140"/>
      <c r="Q779" t="str">
        <f t="shared" si="12"/>
        <v/>
      </c>
    </row>
    <row r="780" spans="2:17" x14ac:dyDescent="0.25">
      <c r="B780" s="140"/>
      <c r="Q780" t="str">
        <f t="shared" si="12"/>
        <v/>
      </c>
    </row>
    <row r="781" spans="2:17" x14ac:dyDescent="0.25">
      <c r="B781" s="140"/>
      <c r="Q781" t="str">
        <f t="shared" si="12"/>
        <v/>
      </c>
    </row>
    <row r="782" spans="2:17" x14ac:dyDescent="0.25">
      <c r="B782" s="140"/>
      <c r="Q782" t="str">
        <f t="shared" si="12"/>
        <v/>
      </c>
    </row>
    <row r="783" spans="2:17" x14ac:dyDescent="0.25">
      <c r="B783" s="140"/>
      <c r="Q783" t="str">
        <f t="shared" si="12"/>
        <v/>
      </c>
    </row>
    <row r="784" spans="2:17" x14ac:dyDescent="0.25">
      <c r="B784" s="140"/>
      <c r="Q784" t="str">
        <f t="shared" si="12"/>
        <v/>
      </c>
    </row>
    <row r="785" spans="2:17" x14ac:dyDescent="0.25">
      <c r="B785" s="140"/>
      <c r="Q785" t="str">
        <f t="shared" si="12"/>
        <v/>
      </c>
    </row>
    <row r="786" spans="2:17" x14ac:dyDescent="0.25">
      <c r="B786" s="140"/>
      <c r="Q786" t="str">
        <f t="shared" si="12"/>
        <v/>
      </c>
    </row>
    <row r="787" spans="2:17" x14ac:dyDescent="0.25">
      <c r="B787" s="140"/>
      <c r="Q787" t="str">
        <f t="shared" si="12"/>
        <v/>
      </c>
    </row>
    <row r="788" spans="2:17" x14ac:dyDescent="0.25">
      <c r="B788" s="140"/>
      <c r="Q788" t="str">
        <f t="shared" si="12"/>
        <v/>
      </c>
    </row>
    <row r="789" spans="2:17" x14ac:dyDescent="0.25">
      <c r="B789" s="140"/>
      <c r="Q789" t="str">
        <f t="shared" si="12"/>
        <v/>
      </c>
    </row>
    <row r="790" spans="2:17" x14ac:dyDescent="0.25">
      <c r="B790" s="140"/>
      <c r="Q790" t="str">
        <f t="shared" si="12"/>
        <v/>
      </c>
    </row>
    <row r="791" spans="2:17" x14ac:dyDescent="0.25">
      <c r="B791" s="140"/>
      <c r="Q791" t="str">
        <f t="shared" si="12"/>
        <v/>
      </c>
    </row>
    <row r="792" spans="2:17" x14ac:dyDescent="0.25">
      <c r="B792" s="140"/>
      <c r="Q792" t="str">
        <f t="shared" si="12"/>
        <v/>
      </c>
    </row>
    <row r="793" spans="2:17" x14ac:dyDescent="0.25">
      <c r="B793" s="140"/>
      <c r="Q793" t="str">
        <f t="shared" si="12"/>
        <v/>
      </c>
    </row>
    <row r="794" spans="2:17" x14ac:dyDescent="0.25">
      <c r="B794" s="140"/>
      <c r="Q794" t="str">
        <f t="shared" si="12"/>
        <v/>
      </c>
    </row>
    <row r="795" spans="2:17" x14ac:dyDescent="0.25">
      <c r="B795" s="140"/>
      <c r="Q795" t="str">
        <f t="shared" si="12"/>
        <v/>
      </c>
    </row>
    <row r="796" spans="2:17" x14ac:dyDescent="0.25">
      <c r="B796" s="140"/>
      <c r="Q796" t="str">
        <f t="shared" si="12"/>
        <v/>
      </c>
    </row>
    <row r="797" spans="2:17" x14ac:dyDescent="0.25">
      <c r="B797" s="140"/>
      <c r="Q797" t="str">
        <f t="shared" si="12"/>
        <v/>
      </c>
    </row>
    <row r="798" spans="2:17" x14ac:dyDescent="0.25">
      <c r="B798" s="140"/>
      <c r="Q798" t="str">
        <f t="shared" si="12"/>
        <v/>
      </c>
    </row>
    <row r="799" spans="2:17" x14ac:dyDescent="0.25">
      <c r="B799" s="140"/>
      <c r="Q799" t="str">
        <f t="shared" si="12"/>
        <v/>
      </c>
    </row>
    <row r="800" spans="2:17" x14ac:dyDescent="0.25">
      <c r="B800" s="140"/>
      <c r="Q800" t="str">
        <f t="shared" si="12"/>
        <v/>
      </c>
    </row>
    <row r="801" spans="2:17" x14ac:dyDescent="0.25">
      <c r="B801" s="140"/>
      <c r="Q801" t="str">
        <f t="shared" si="12"/>
        <v/>
      </c>
    </row>
    <row r="802" spans="2:17" x14ac:dyDescent="0.25">
      <c r="B802" s="140"/>
      <c r="Q802" t="str">
        <f t="shared" si="12"/>
        <v/>
      </c>
    </row>
    <row r="803" spans="2:17" x14ac:dyDescent="0.25">
      <c r="B803" s="140"/>
      <c r="Q803" t="str">
        <f t="shared" si="12"/>
        <v/>
      </c>
    </row>
    <row r="804" spans="2:17" x14ac:dyDescent="0.25">
      <c r="B804" s="140"/>
      <c r="Q804" t="str">
        <f t="shared" si="12"/>
        <v/>
      </c>
    </row>
    <row r="805" spans="2:17" x14ac:dyDescent="0.25">
      <c r="B805" s="140"/>
      <c r="Q805" t="str">
        <f t="shared" si="12"/>
        <v/>
      </c>
    </row>
    <row r="806" spans="2:17" x14ac:dyDescent="0.25">
      <c r="B806" s="140"/>
      <c r="Q806" t="str">
        <f t="shared" si="12"/>
        <v/>
      </c>
    </row>
    <row r="807" spans="2:17" x14ac:dyDescent="0.25">
      <c r="B807" s="140"/>
      <c r="Q807" t="str">
        <f t="shared" si="12"/>
        <v/>
      </c>
    </row>
    <row r="808" spans="2:17" x14ac:dyDescent="0.25">
      <c r="B808" s="140"/>
      <c r="Q808" t="str">
        <f t="shared" si="12"/>
        <v/>
      </c>
    </row>
    <row r="809" spans="2:17" x14ac:dyDescent="0.25">
      <c r="B809" s="140"/>
      <c r="Q809" t="str">
        <f t="shared" si="12"/>
        <v/>
      </c>
    </row>
    <row r="810" spans="2:17" x14ac:dyDescent="0.25">
      <c r="B810" s="140"/>
      <c r="Q810" t="str">
        <f t="shared" si="12"/>
        <v/>
      </c>
    </row>
    <row r="811" spans="2:17" x14ac:dyDescent="0.25">
      <c r="B811" s="140"/>
      <c r="Q811" t="str">
        <f t="shared" si="12"/>
        <v/>
      </c>
    </row>
    <row r="812" spans="2:17" x14ac:dyDescent="0.25">
      <c r="B812" s="140"/>
      <c r="Q812" t="str">
        <f t="shared" si="12"/>
        <v/>
      </c>
    </row>
    <row r="813" spans="2:17" x14ac:dyDescent="0.25">
      <c r="B813" s="140"/>
      <c r="Q813" t="str">
        <f t="shared" si="12"/>
        <v/>
      </c>
    </row>
    <row r="814" spans="2:17" x14ac:dyDescent="0.25">
      <c r="B814" s="140"/>
      <c r="Q814" t="str">
        <f t="shared" si="12"/>
        <v/>
      </c>
    </row>
    <row r="815" spans="2:17" x14ac:dyDescent="0.25">
      <c r="B815" s="140"/>
      <c r="Q815" t="str">
        <f t="shared" si="12"/>
        <v/>
      </c>
    </row>
    <row r="816" spans="2:17" x14ac:dyDescent="0.25">
      <c r="B816" s="140"/>
      <c r="Q816" t="str">
        <f t="shared" si="12"/>
        <v/>
      </c>
    </row>
    <row r="817" spans="2:17" x14ac:dyDescent="0.25">
      <c r="B817" s="140"/>
      <c r="Q817" t="str">
        <f t="shared" si="12"/>
        <v/>
      </c>
    </row>
    <row r="818" spans="2:17" x14ac:dyDescent="0.25">
      <c r="B818" s="140"/>
      <c r="Q818" t="str">
        <f t="shared" si="12"/>
        <v/>
      </c>
    </row>
    <row r="819" spans="2:17" x14ac:dyDescent="0.25">
      <c r="B819" s="140"/>
      <c r="Q819" t="str">
        <f t="shared" si="12"/>
        <v/>
      </c>
    </row>
    <row r="820" spans="2:17" x14ac:dyDescent="0.25">
      <c r="B820" s="140"/>
      <c r="Q820" t="str">
        <f t="shared" si="12"/>
        <v/>
      </c>
    </row>
    <row r="821" spans="2:17" x14ac:dyDescent="0.25">
      <c r="B821" s="140"/>
      <c r="Q821" t="str">
        <f t="shared" si="12"/>
        <v/>
      </c>
    </row>
    <row r="822" spans="2:17" x14ac:dyDescent="0.25">
      <c r="B822" s="140"/>
      <c r="Q822" t="str">
        <f t="shared" si="12"/>
        <v/>
      </c>
    </row>
    <row r="823" spans="2:17" x14ac:dyDescent="0.25">
      <c r="B823" s="140"/>
      <c r="Q823" t="str">
        <f t="shared" si="12"/>
        <v/>
      </c>
    </row>
    <row r="824" spans="2:17" x14ac:dyDescent="0.25">
      <c r="B824" s="140"/>
      <c r="Q824" t="str">
        <f t="shared" si="12"/>
        <v/>
      </c>
    </row>
    <row r="825" spans="2:17" x14ac:dyDescent="0.25">
      <c r="B825" s="140"/>
      <c r="Q825" t="str">
        <f t="shared" si="12"/>
        <v/>
      </c>
    </row>
    <row r="826" spans="2:17" x14ac:dyDescent="0.25">
      <c r="B826" s="140"/>
      <c r="Q826" t="str">
        <f t="shared" si="12"/>
        <v/>
      </c>
    </row>
    <row r="827" spans="2:17" x14ac:dyDescent="0.25">
      <c r="B827" s="140"/>
      <c r="Q827" t="str">
        <f t="shared" si="12"/>
        <v/>
      </c>
    </row>
    <row r="828" spans="2:17" x14ac:dyDescent="0.25">
      <c r="B828" s="140"/>
      <c r="Q828" t="str">
        <f t="shared" si="12"/>
        <v/>
      </c>
    </row>
    <row r="829" spans="2:17" x14ac:dyDescent="0.25">
      <c r="B829" s="140"/>
      <c r="Q829" t="str">
        <f t="shared" si="12"/>
        <v/>
      </c>
    </row>
    <row r="830" spans="2:17" x14ac:dyDescent="0.25">
      <c r="B830" s="140"/>
      <c r="Q830" t="str">
        <f t="shared" si="12"/>
        <v/>
      </c>
    </row>
    <row r="831" spans="2:17" x14ac:dyDescent="0.25">
      <c r="B831" s="140"/>
      <c r="Q831" t="str">
        <f t="shared" si="12"/>
        <v/>
      </c>
    </row>
    <row r="832" spans="2:17" x14ac:dyDescent="0.25">
      <c r="B832" s="140"/>
      <c r="Q832" t="str">
        <f t="shared" si="12"/>
        <v/>
      </c>
    </row>
    <row r="833" spans="2:17" x14ac:dyDescent="0.25">
      <c r="B833" s="140"/>
      <c r="Q833" t="str">
        <f t="shared" si="12"/>
        <v/>
      </c>
    </row>
    <row r="834" spans="2:17" x14ac:dyDescent="0.25">
      <c r="B834" s="140"/>
      <c r="Q834" t="str">
        <f t="shared" si="12"/>
        <v/>
      </c>
    </row>
    <row r="835" spans="2:17" x14ac:dyDescent="0.25">
      <c r="B835" s="140"/>
      <c r="Q835" t="str">
        <f t="shared" si="12"/>
        <v/>
      </c>
    </row>
    <row r="836" spans="2:17" x14ac:dyDescent="0.25">
      <c r="B836" s="140"/>
      <c r="Q836" t="str">
        <f t="shared" si="12"/>
        <v/>
      </c>
    </row>
    <row r="837" spans="2:17" x14ac:dyDescent="0.25">
      <c r="B837" s="140"/>
      <c r="Q837" t="str">
        <f t="shared" si="12"/>
        <v/>
      </c>
    </row>
    <row r="838" spans="2:17" x14ac:dyDescent="0.25">
      <c r="B838" s="140"/>
      <c r="Q838" t="str">
        <f t="shared" si="12"/>
        <v/>
      </c>
    </row>
    <row r="839" spans="2:17" x14ac:dyDescent="0.25">
      <c r="B839" s="140"/>
      <c r="Q839" t="str">
        <f t="shared" si="12"/>
        <v/>
      </c>
    </row>
    <row r="840" spans="2:17" x14ac:dyDescent="0.25">
      <c r="B840" s="140"/>
      <c r="Q840" t="str">
        <f t="shared" ref="Q840:Q903" si="13">IF(B840="","",IF(D840=0,MAX(SUM(E840:M840)-P840,0),(SUM(E840:F840)-P840)))</f>
        <v/>
      </c>
    </row>
    <row r="841" spans="2:17" x14ac:dyDescent="0.25">
      <c r="B841" s="140"/>
      <c r="Q841" t="str">
        <f t="shared" si="13"/>
        <v/>
      </c>
    </row>
    <row r="842" spans="2:17" x14ac:dyDescent="0.25">
      <c r="B842" s="140"/>
      <c r="Q842" t="str">
        <f t="shared" si="13"/>
        <v/>
      </c>
    </row>
    <row r="843" spans="2:17" x14ac:dyDescent="0.25">
      <c r="B843" s="140"/>
      <c r="Q843" t="str">
        <f t="shared" si="13"/>
        <v/>
      </c>
    </row>
    <row r="844" spans="2:17" x14ac:dyDescent="0.25">
      <c r="B844" s="140"/>
      <c r="Q844" t="str">
        <f t="shared" si="13"/>
        <v/>
      </c>
    </row>
    <row r="845" spans="2:17" x14ac:dyDescent="0.25">
      <c r="B845" s="140"/>
      <c r="Q845" t="str">
        <f t="shared" si="13"/>
        <v/>
      </c>
    </row>
    <row r="846" spans="2:17" x14ac:dyDescent="0.25">
      <c r="B846" s="140"/>
      <c r="Q846" t="str">
        <f t="shared" si="13"/>
        <v/>
      </c>
    </row>
    <row r="847" spans="2:17" x14ac:dyDescent="0.25">
      <c r="B847" s="140"/>
      <c r="Q847" t="str">
        <f t="shared" si="13"/>
        <v/>
      </c>
    </row>
    <row r="848" spans="2:17" x14ac:dyDescent="0.25">
      <c r="B848" s="140"/>
      <c r="Q848" t="str">
        <f t="shared" si="13"/>
        <v/>
      </c>
    </row>
    <row r="849" spans="2:17" x14ac:dyDescent="0.25">
      <c r="B849" s="140"/>
      <c r="Q849" t="str">
        <f t="shared" si="13"/>
        <v/>
      </c>
    </row>
    <row r="850" spans="2:17" x14ac:dyDescent="0.25">
      <c r="B850" s="140"/>
      <c r="Q850" t="str">
        <f t="shared" si="13"/>
        <v/>
      </c>
    </row>
    <row r="851" spans="2:17" x14ac:dyDescent="0.25">
      <c r="B851" s="140"/>
      <c r="Q851" t="str">
        <f t="shared" si="13"/>
        <v/>
      </c>
    </row>
    <row r="852" spans="2:17" x14ac:dyDescent="0.25">
      <c r="B852" s="140"/>
      <c r="Q852" t="str">
        <f t="shared" si="13"/>
        <v/>
      </c>
    </row>
    <row r="853" spans="2:17" x14ac:dyDescent="0.25">
      <c r="B853" s="140"/>
      <c r="Q853" t="str">
        <f t="shared" si="13"/>
        <v/>
      </c>
    </row>
    <row r="854" spans="2:17" x14ac:dyDescent="0.25">
      <c r="B854" s="140"/>
      <c r="Q854" t="str">
        <f t="shared" si="13"/>
        <v/>
      </c>
    </row>
    <row r="855" spans="2:17" x14ac:dyDescent="0.25">
      <c r="B855" s="140"/>
      <c r="Q855" t="str">
        <f t="shared" si="13"/>
        <v/>
      </c>
    </row>
    <row r="856" spans="2:17" x14ac:dyDescent="0.25">
      <c r="B856" s="140"/>
      <c r="Q856" t="str">
        <f t="shared" si="13"/>
        <v/>
      </c>
    </row>
    <row r="857" spans="2:17" x14ac:dyDescent="0.25">
      <c r="B857" s="140"/>
      <c r="Q857" t="str">
        <f t="shared" si="13"/>
        <v/>
      </c>
    </row>
    <row r="858" spans="2:17" x14ac:dyDescent="0.25">
      <c r="B858" s="140"/>
      <c r="Q858" t="str">
        <f t="shared" si="13"/>
        <v/>
      </c>
    </row>
    <row r="859" spans="2:17" x14ac:dyDescent="0.25">
      <c r="B859" s="140"/>
      <c r="Q859" t="str">
        <f t="shared" si="13"/>
        <v/>
      </c>
    </row>
    <row r="860" spans="2:17" x14ac:dyDescent="0.25">
      <c r="B860" s="140"/>
      <c r="Q860" t="str">
        <f t="shared" si="13"/>
        <v/>
      </c>
    </row>
    <row r="861" spans="2:17" x14ac:dyDescent="0.25">
      <c r="B861" s="140"/>
      <c r="Q861" t="str">
        <f t="shared" si="13"/>
        <v/>
      </c>
    </row>
    <row r="862" spans="2:17" x14ac:dyDescent="0.25">
      <c r="B862" s="140"/>
      <c r="Q862" t="str">
        <f t="shared" si="13"/>
        <v/>
      </c>
    </row>
    <row r="863" spans="2:17" x14ac:dyDescent="0.25">
      <c r="B863" s="140"/>
      <c r="Q863" t="str">
        <f t="shared" si="13"/>
        <v/>
      </c>
    </row>
    <row r="864" spans="2:17" x14ac:dyDescent="0.25">
      <c r="B864" s="140"/>
      <c r="Q864" t="str">
        <f t="shared" si="13"/>
        <v/>
      </c>
    </row>
    <row r="865" spans="2:17" x14ac:dyDescent="0.25">
      <c r="B865" s="140"/>
      <c r="Q865" t="str">
        <f t="shared" si="13"/>
        <v/>
      </c>
    </row>
    <row r="866" spans="2:17" x14ac:dyDescent="0.25">
      <c r="B866" s="140"/>
      <c r="Q866" t="str">
        <f t="shared" si="13"/>
        <v/>
      </c>
    </row>
    <row r="867" spans="2:17" x14ac:dyDescent="0.25">
      <c r="B867" s="140"/>
      <c r="Q867" t="str">
        <f t="shared" si="13"/>
        <v/>
      </c>
    </row>
    <row r="868" spans="2:17" x14ac:dyDescent="0.25">
      <c r="B868" s="140"/>
      <c r="Q868" t="str">
        <f t="shared" si="13"/>
        <v/>
      </c>
    </row>
    <row r="869" spans="2:17" x14ac:dyDescent="0.25">
      <c r="B869" s="140"/>
      <c r="Q869" t="str">
        <f t="shared" si="13"/>
        <v/>
      </c>
    </row>
    <row r="870" spans="2:17" x14ac:dyDescent="0.25">
      <c r="B870" s="140"/>
      <c r="Q870" t="str">
        <f t="shared" si="13"/>
        <v/>
      </c>
    </row>
    <row r="871" spans="2:17" x14ac:dyDescent="0.25">
      <c r="B871" s="140"/>
      <c r="Q871" t="str">
        <f t="shared" si="13"/>
        <v/>
      </c>
    </row>
    <row r="872" spans="2:17" x14ac:dyDescent="0.25">
      <c r="B872" s="140"/>
      <c r="Q872" t="str">
        <f t="shared" si="13"/>
        <v/>
      </c>
    </row>
    <row r="873" spans="2:17" x14ac:dyDescent="0.25">
      <c r="B873" s="140"/>
      <c r="Q873" t="str">
        <f t="shared" si="13"/>
        <v/>
      </c>
    </row>
    <row r="874" spans="2:17" x14ac:dyDescent="0.25">
      <c r="B874" s="140"/>
      <c r="Q874" t="str">
        <f t="shared" si="13"/>
        <v/>
      </c>
    </row>
    <row r="875" spans="2:17" x14ac:dyDescent="0.25">
      <c r="B875" s="140"/>
      <c r="Q875" t="str">
        <f t="shared" si="13"/>
        <v/>
      </c>
    </row>
    <row r="876" spans="2:17" x14ac:dyDescent="0.25">
      <c r="B876" s="140"/>
      <c r="Q876" t="str">
        <f t="shared" si="13"/>
        <v/>
      </c>
    </row>
    <row r="877" spans="2:17" x14ac:dyDescent="0.25">
      <c r="B877" s="140"/>
      <c r="Q877" t="str">
        <f t="shared" si="13"/>
        <v/>
      </c>
    </row>
    <row r="878" spans="2:17" x14ac:dyDescent="0.25">
      <c r="B878" s="140"/>
      <c r="Q878" t="str">
        <f t="shared" si="13"/>
        <v/>
      </c>
    </row>
    <row r="879" spans="2:17" x14ac:dyDescent="0.25">
      <c r="B879" s="140"/>
      <c r="Q879" t="str">
        <f t="shared" si="13"/>
        <v/>
      </c>
    </row>
    <row r="880" spans="2:17" x14ac:dyDescent="0.25">
      <c r="B880" s="140"/>
      <c r="Q880" t="str">
        <f t="shared" si="13"/>
        <v/>
      </c>
    </row>
    <row r="881" spans="2:17" x14ac:dyDescent="0.25">
      <c r="B881" s="140"/>
      <c r="Q881" t="str">
        <f t="shared" si="13"/>
        <v/>
      </c>
    </row>
    <row r="882" spans="2:17" x14ac:dyDescent="0.25">
      <c r="B882" s="140"/>
      <c r="Q882" t="str">
        <f t="shared" si="13"/>
        <v/>
      </c>
    </row>
    <row r="883" spans="2:17" x14ac:dyDescent="0.25">
      <c r="B883" s="140"/>
      <c r="Q883" t="str">
        <f t="shared" si="13"/>
        <v/>
      </c>
    </row>
    <row r="884" spans="2:17" x14ac:dyDescent="0.25">
      <c r="B884" s="140"/>
      <c r="Q884" t="str">
        <f t="shared" si="13"/>
        <v/>
      </c>
    </row>
    <row r="885" spans="2:17" x14ac:dyDescent="0.25">
      <c r="B885" s="140"/>
      <c r="Q885" t="str">
        <f t="shared" si="13"/>
        <v/>
      </c>
    </row>
    <row r="886" spans="2:17" x14ac:dyDescent="0.25">
      <c r="B886" s="140"/>
      <c r="Q886" t="str">
        <f t="shared" si="13"/>
        <v/>
      </c>
    </row>
    <row r="887" spans="2:17" x14ac:dyDescent="0.25">
      <c r="B887" s="140"/>
      <c r="Q887" t="str">
        <f t="shared" si="13"/>
        <v/>
      </c>
    </row>
    <row r="888" spans="2:17" x14ac:dyDescent="0.25">
      <c r="B888" s="140"/>
      <c r="Q888" t="str">
        <f t="shared" si="13"/>
        <v/>
      </c>
    </row>
    <row r="889" spans="2:17" x14ac:dyDescent="0.25">
      <c r="B889" s="140"/>
      <c r="Q889" t="str">
        <f t="shared" si="13"/>
        <v/>
      </c>
    </row>
    <row r="890" spans="2:17" x14ac:dyDescent="0.25">
      <c r="B890" s="140"/>
      <c r="Q890" t="str">
        <f t="shared" si="13"/>
        <v/>
      </c>
    </row>
    <row r="891" spans="2:17" x14ac:dyDescent="0.25">
      <c r="B891" s="140"/>
      <c r="Q891" t="str">
        <f t="shared" si="13"/>
        <v/>
      </c>
    </row>
    <row r="892" spans="2:17" x14ac:dyDescent="0.25">
      <c r="B892" s="140"/>
      <c r="Q892" t="str">
        <f t="shared" si="13"/>
        <v/>
      </c>
    </row>
    <row r="893" spans="2:17" x14ac:dyDescent="0.25">
      <c r="B893" s="140"/>
      <c r="Q893" t="str">
        <f t="shared" si="13"/>
        <v/>
      </c>
    </row>
    <row r="894" spans="2:17" x14ac:dyDescent="0.25">
      <c r="B894" s="140"/>
      <c r="Q894" t="str">
        <f t="shared" si="13"/>
        <v/>
      </c>
    </row>
    <row r="895" spans="2:17" x14ac:dyDescent="0.25">
      <c r="B895" s="140"/>
      <c r="Q895" t="str">
        <f t="shared" si="13"/>
        <v/>
      </c>
    </row>
    <row r="896" spans="2:17" x14ac:dyDescent="0.25">
      <c r="B896" s="140"/>
      <c r="Q896" t="str">
        <f t="shared" si="13"/>
        <v/>
      </c>
    </row>
    <row r="897" spans="2:17" x14ac:dyDescent="0.25">
      <c r="B897" s="140"/>
      <c r="Q897" t="str">
        <f t="shared" si="13"/>
        <v/>
      </c>
    </row>
    <row r="898" spans="2:17" x14ac:dyDescent="0.25">
      <c r="B898" s="140"/>
      <c r="Q898" t="str">
        <f t="shared" si="13"/>
        <v/>
      </c>
    </row>
    <row r="899" spans="2:17" x14ac:dyDescent="0.25">
      <c r="B899" s="140"/>
      <c r="Q899" t="str">
        <f t="shared" si="13"/>
        <v/>
      </c>
    </row>
    <row r="900" spans="2:17" x14ac:dyDescent="0.25">
      <c r="B900" s="140"/>
      <c r="Q900" t="str">
        <f t="shared" si="13"/>
        <v/>
      </c>
    </row>
    <row r="901" spans="2:17" x14ac:dyDescent="0.25">
      <c r="B901" s="140"/>
      <c r="Q901" t="str">
        <f t="shared" si="13"/>
        <v/>
      </c>
    </row>
    <row r="902" spans="2:17" x14ac:dyDescent="0.25">
      <c r="B902" s="140"/>
      <c r="Q902" t="str">
        <f t="shared" si="13"/>
        <v/>
      </c>
    </row>
    <row r="903" spans="2:17" x14ac:dyDescent="0.25">
      <c r="B903" s="140"/>
      <c r="Q903" t="str">
        <f t="shared" si="13"/>
        <v/>
      </c>
    </row>
    <row r="904" spans="2:17" x14ac:dyDescent="0.25">
      <c r="B904" s="140"/>
      <c r="Q904" t="str">
        <f t="shared" ref="Q904:Q967" si="14">IF(B904="","",IF(D904=0,MAX(SUM(E904:M904)-P904,0),(SUM(E904:F904)-P904)))</f>
        <v/>
      </c>
    </row>
    <row r="905" spans="2:17" x14ac:dyDescent="0.25">
      <c r="B905" s="140"/>
      <c r="Q905" t="str">
        <f t="shared" si="14"/>
        <v/>
      </c>
    </row>
    <row r="906" spans="2:17" x14ac:dyDescent="0.25">
      <c r="B906" s="140"/>
      <c r="Q906" t="str">
        <f t="shared" si="14"/>
        <v/>
      </c>
    </row>
    <row r="907" spans="2:17" x14ac:dyDescent="0.25">
      <c r="B907" s="140"/>
      <c r="Q907" t="str">
        <f t="shared" si="14"/>
        <v/>
      </c>
    </row>
    <row r="908" spans="2:17" x14ac:dyDescent="0.25">
      <c r="B908" s="140"/>
      <c r="Q908" t="str">
        <f t="shared" si="14"/>
        <v/>
      </c>
    </row>
    <row r="909" spans="2:17" x14ac:dyDescent="0.25">
      <c r="B909" s="140"/>
      <c r="Q909" t="str">
        <f t="shared" si="14"/>
        <v/>
      </c>
    </row>
    <row r="910" spans="2:17" x14ac:dyDescent="0.25">
      <c r="B910" s="140"/>
      <c r="Q910" t="str">
        <f t="shared" si="14"/>
        <v/>
      </c>
    </row>
    <row r="911" spans="2:17" x14ac:dyDescent="0.25">
      <c r="B911" s="140"/>
      <c r="Q911" t="str">
        <f t="shared" si="14"/>
        <v/>
      </c>
    </row>
    <row r="912" spans="2:17" x14ac:dyDescent="0.25">
      <c r="B912" s="140"/>
      <c r="Q912" t="str">
        <f t="shared" si="14"/>
        <v/>
      </c>
    </row>
    <row r="913" spans="2:17" x14ac:dyDescent="0.25">
      <c r="B913" s="140"/>
      <c r="Q913" t="str">
        <f t="shared" si="14"/>
        <v/>
      </c>
    </row>
    <row r="914" spans="2:17" x14ac:dyDescent="0.25">
      <c r="B914" s="140"/>
      <c r="Q914" t="str">
        <f t="shared" si="14"/>
        <v/>
      </c>
    </row>
    <row r="915" spans="2:17" x14ac:dyDescent="0.25">
      <c r="B915" s="140"/>
      <c r="Q915" t="str">
        <f t="shared" si="14"/>
        <v/>
      </c>
    </row>
    <row r="916" spans="2:17" x14ac:dyDescent="0.25">
      <c r="B916" s="140"/>
      <c r="Q916" t="str">
        <f t="shared" si="14"/>
        <v/>
      </c>
    </row>
    <row r="917" spans="2:17" x14ac:dyDescent="0.25">
      <c r="B917" s="140"/>
      <c r="Q917" t="str">
        <f t="shared" si="14"/>
        <v/>
      </c>
    </row>
    <row r="918" spans="2:17" x14ac:dyDescent="0.25">
      <c r="B918" s="140"/>
      <c r="Q918" t="str">
        <f t="shared" si="14"/>
        <v/>
      </c>
    </row>
    <row r="919" spans="2:17" x14ac:dyDescent="0.25">
      <c r="B919" s="140"/>
      <c r="Q919" t="str">
        <f t="shared" si="14"/>
        <v/>
      </c>
    </row>
    <row r="920" spans="2:17" x14ac:dyDescent="0.25">
      <c r="B920" s="140"/>
      <c r="Q920" t="str">
        <f t="shared" si="14"/>
        <v/>
      </c>
    </row>
    <row r="921" spans="2:17" x14ac:dyDescent="0.25">
      <c r="B921" s="140"/>
      <c r="Q921" t="str">
        <f t="shared" si="14"/>
        <v/>
      </c>
    </row>
    <row r="922" spans="2:17" x14ac:dyDescent="0.25">
      <c r="B922" s="140"/>
      <c r="Q922" t="str">
        <f t="shared" si="14"/>
        <v/>
      </c>
    </row>
    <row r="923" spans="2:17" x14ac:dyDescent="0.25">
      <c r="B923" s="140"/>
      <c r="Q923" t="str">
        <f t="shared" si="14"/>
        <v/>
      </c>
    </row>
    <row r="924" spans="2:17" x14ac:dyDescent="0.25">
      <c r="B924" s="140"/>
      <c r="Q924" t="str">
        <f t="shared" si="14"/>
        <v/>
      </c>
    </row>
    <row r="925" spans="2:17" x14ac:dyDescent="0.25">
      <c r="B925" s="140"/>
      <c r="Q925" t="str">
        <f t="shared" si="14"/>
        <v/>
      </c>
    </row>
    <row r="926" spans="2:17" x14ac:dyDescent="0.25">
      <c r="B926" s="140"/>
      <c r="Q926" t="str">
        <f t="shared" si="14"/>
        <v/>
      </c>
    </row>
    <row r="927" spans="2:17" x14ac:dyDescent="0.25">
      <c r="B927" s="140"/>
      <c r="Q927" t="str">
        <f t="shared" si="14"/>
        <v/>
      </c>
    </row>
    <row r="928" spans="2:17" x14ac:dyDescent="0.25">
      <c r="B928" s="140"/>
      <c r="Q928" t="str">
        <f t="shared" si="14"/>
        <v/>
      </c>
    </row>
    <row r="929" spans="2:17" x14ac:dyDescent="0.25">
      <c r="B929" s="140"/>
      <c r="Q929" t="str">
        <f t="shared" si="14"/>
        <v/>
      </c>
    </row>
    <row r="930" spans="2:17" x14ac:dyDescent="0.25">
      <c r="B930" s="140"/>
      <c r="Q930" t="str">
        <f t="shared" si="14"/>
        <v/>
      </c>
    </row>
    <row r="931" spans="2:17" x14ac:dyDescent="0.25">
      <c r="B931" s="140"/>
      <c r="Q931" t="str">
        <f t="shared" si="14"/>
        <v/>
      </c>
    </row>
    <row r="932" spans="2:17" x14ac:dyDescent="0.25">
      <c r="B932" s="140"/>
      <c r="Q932" t="str">
        <f t="shared" si="14"/>
        <v/>
      </c>
    </row>
    <row r="933" spans="2:17" x14ac:dyDescent="0.25">
      <c r="B933" s="140"/>
      <c r="Q933" t="str">
        <f t="shared" si="14"/>
        <v/>
      </c>
    </row>
    <row r="934" spans="2:17" x14ac:dyDescent="0.25">
      <c r="B934" s="140"/>
      <c r="Q934" t="str">
        <f t="shared" si="14"/>
        <v/>
      </c>
    </row>
    <row r="935" spans="2:17" x14ac:dyDescent="0.25">
      <c r="B935" s="140"/>
      <c r="Q935" t="str">
        <f t="shared" si="14"/>
        <v/>
      </c>
    </row>
    <row r="936" spans="2:17" x14ac:dyDescent="0.25">
      <c r="B936" s="140"/>
      <c r="Q936" t="str">
        <f t="shared" si="14"/>
        <v/>
      </c>
    </row>
    <row r="937" spans="2:17" x14ac:dyDescent="0.25">
      <c r="B937" s="140"/>
      <c r="Q937" t="str">
        <f t="shared" si="14"/>
        <v/>
      </c>
    </row>
    <row r="938" spans="2:17" x14ac:dyDescent="0.25">
      <c r="B938" s="140"/>
      <c r="Q938" t="str">
        <f t="shared" si="14"/>
        <v/>
      </c>
    </row>
    <row r="939" spans="2:17" x14ac:dyDescent="0.25">
      <c r="B939" s="140"/>
      <c r="Q939" t="str">
        <f t="shared" si="14"/>
        <v/>
      </c>
    </row>
    <row r="940" spans="2:17" x14ac:dyDescent="0.25">
      <c r="B940" s="140"/>
      <c r="Q940" t="str">
        <f t="shared" si="14"/>
        <v/>
      </c>
    </row>
    <row r="941" spans="2:17" x14ac:dyDescent="0.25">
      <c r="B941" s="140"/>
      <c r="Q941" t="str">
        <f t="shared" si="14"/>
        <v/>
      </c>
    </row>
    <row r="942" spans="2:17" x14ac:dyDescent="0.25">
      <c r="B942" s="140"/>
      <c r="Q942" t="str">
        <f t="shared" si="14"/>
        <v/>
      </c>
    </row>
    <row r="943" spans="2:17" x14ac:dyDescent="0.25">
      <c r="B943" s="140"/>
      <c r="Q943" t="str">
        <f t="shared" si="14"/>
        <v/>
      </c>
    </row>
    <row r="944" spans="2:17" x14ac:dyDescent="0.25">
      <c r="B944" s="140"/>
      <c r="Q944" t="str">
        <f t="shared" si="14"/>
        <v/>
      </c>
    </row>
    <row r="945" spans="2:17" x14ac:dyDescent="0.25">
      <c r="B945" s="140"/>
      <c r="Q945" t="str">
        <f t="shared" si="14"/>
        <v/>
      </c>
    </row>
    <row r="946" spans="2:17" x14ac:dyDescent="0.25">
      <c r="B946" s="140"/>
      <c r="Q946" t="str">
        <f t="shared" si="14"/>
        <v/>
      </c>
    </row>
    <row r="947" spans="2:17" x14ac:dyDescent="0.25">
      <c r="B947" s="140"/>
      <c r="Q947" t="str">
        <f t="shared" si="14"/>
        <v/>
      </c>
    </row>
    <row r="948" spans="2:17" x14ac:dyDescent="0.25">
      <c r="B948" s="140"/>
      <c r="Q948" t="str">
        <f t="shared" si="14"/>
        <v/>
      </c>
    </row>
    <row r="949" spans="2:17" x14ac:dyDescent="0.25">
      <c r="B949" s="140"/>
      <c r="Q949" t="str">
        <f t="shared" si="14"/>
        <v/>
      </c>
    </row>
    <row r="950" spans="2:17" x14ac:dyDescent="0.25">
      <c r="B950" s="140"/>
      <c r="Q950" t="str">
        <f t="shared" si="14"/>
        <v/>
      </c>
    </row>
    <row r="951" spans="2:17" x14ac:dyDescent="0.25">
      <c r="B951" s="140"/>
      <c r="Q951" t="str">
        <f t="shared" si="14"/>
        <v/>
      </c>
    </row>
    <row r="952" spans="2:17" x14ac:dyDescent="0.25">
      <c r="B952" s="140"/>
      <c r="Q952" t="str">
        <f t="shared" si="14"/>
        <v/>
      </c>
    </row>
    <row r="953" spans="2:17" x14ac:dyDescent="0.25">
      <c r="B953" s="140"/>
      <c r="Q953" t="str">
        <f t="shared" si="14"/>
        <v/>
      </c>
    </row>
    <row r="954" spans="2:17" x14ac:dyDescent="0.25">
      <c r="B954" s="140"/>
      <c r="Q954" t="str">
        <f t="shared" si="14"/>
        <v/>
      </c>
    </row>
    <row r="955" spans="2:17" x14ac:dyDescent="0.25">
      <c r="B955" s="140"/>
      <c r="Q955" t="str">
        <f t="shared" si="14"/>
        <v/>
      </c>
    </row>
    <row r="956" spans="2:17" x14ac:dyDescent="0.25">
      <c r="B956" s="140"/>
      <c r="Q956" t="str">
        <f t="shared" si="14"/>
        <v/>
      </c>
    </row>
    <row r="957" spans="2:17" x14ac:dyDescent="0.25">
      <c r="B957" s="140"/>
      <c r="Q957" t="str">
        <f t="shared" si="14"/>
        <v/>
      </c>
    </row>
    <row r="958" spans="2:17" x14ac:dyDescent="0.25">
      <c r="B958" s="140"/>
      <c r="Q958" t="str">
        <f t="shared" si="14"/>
        <v/>
      </c>
    </row>
    <row r="959" spans="2:17" x14ac:dyDescent="0.25">
      <c r="B959" s="140"/>
      <c r="Q959" t="str">
        <f t="shared" si="14"/>
        <v/>
      </c>
    </row>
    <row r="960" spans="2:17" x14ac:dyDescent="0.25">
      <c r="B960" s="140"/>
      <c r="Q960" t="str">
        <f t="shared" si="14"/>
        <v/>
      </c>
    </row>
    <row r="961" spans="2:17" x14ac:dyDescent="0.25">
      <c r="B961" s="140"/>
      <c r="Q961" t="str">
        <f t="shared" si="14"/>
        <v/>
      </c>
    </row>
    <row r="962" spans="2:17" x14ac:dyDescent="0.25">
      <c r="B962" s="140"/>
      <c r="Q962" t="str">
        <f t="shared" si="14"/>
        <v/>
      </c>
    </row>
    <row r="963" spans="2:17" x14ac:dyDescent="0.25">
      <c r="B963" s="140"/>
      <c r="Q963" t="str">
        <f t="shared" si="14"/>
        <v/>
      </c>
    </row>
    <row r="964" spans="2:17" x14ac:dyDescent="0.25">
      <c r="B964" s="140"/>
      <c r="Q964" t="str">
        <f t="shared" si="14"/>
        <v/>
      </c>
    </row>
    <row r="965" spans="2:17" x14ac:dyDescent="0.25">
      <c r="B965" s="140"/>
      <c r="Q965" t="str">
        <f t="shared" si="14"/>
        <v/>
      </c>
    </row>
    <row r="966" spans="2:17" x14ac:dyDescent="0.25">
      <c r="B966" s="140"/>
      <c r="Q966" t="str">
        <f t="shared" si="14"/>
        <v/>
      </c>
    </row>
    <row r="967" spans="2:17" x14ac:dyDescent="0.25">
      <c r="B967" s="140"/>
      <c r="Q967" t="str">
        <f t="shared" si="14"/>
        <v/>
      </c>
    </row>
    <row r="968" spans="2:17" x14ac:dyDescent="0.25">
      <c r="B968" s="140"/>
      <c r="Q968" t="str">
        <f t="shared" ref="Q968:Q1031" si="15">IF(B968="","",IF(D968=0,MAX(SUM(E968:M968)-P968,0),(SUM(E968:F968)-P968)))</f>
        <v/>
      </c>
    </row>
    <row r="969" spans="2:17" x14ac:dyDescent="0.25">
      <c r="B969" s="140"/>
      <c r="Q969" t="str">
        <f t="shared" si="15"/>
        <v/>
      </c>
    </row>
    <row r="970" spans="2:17" x14ac:dyDescent="0.25">
      <c r="B970" s="140"/>
      <c r="Q970" t="str">
        <f t="shared" si="15"/>
        <v/>
      </c>
    </row>
    <row r="971" spans="2:17" x14ac:dyDescent="0.25">
      <c r="B971" s="140"/>
      <c r="Q971" t="str">
        <f t="shared" si="15"/>
        <v/>
      </c>
    </row>
    <row r="972" spans="2:17" x14ac:dyDescent="0.25">
      <c r="B972" s="140"/>
      <c r="Q972" t="str">
        <f t="shared" si="15"/>
        <v/>
      </c>
    </row>
    <row r="973" spans="2:17" x14ac:dyDescent="0.25">
      <c r="B973" s="140"/>
      <c r="Q973" t="str">
        <f t="shared" si="15"/>
        <v/>
      </c>
    </row>
    <row r="974" spans="2:17" x14ac:dyDescent="0.25">
      <c r="B974" s="140"/>
      <c r="Q974" t="str">
        <f t="shared" si="15"/>
        <v/>
      </c>
    </row>
    <row r="975" spans="2:17" x14ac:dyDescent="0.25">
      <c r="B975" s="140"/>
      <c r="Q975" t="str">
        <f t="shared" si="15"/>
        <v/>
      </c>
    </row>
    <row r="976" spans="2:17" x14ac:dyDescent="0.25">
      <c r="B976" s="140"/>
      <c r="Q976" t="str">
        <f t="shared" si="15"/>
        <v/>
      </c>
    </row>
    <row r="977" spans="2:17" x14ac:dyDescent="0.25">
      <c r="B977" s="140"/>
      <c r="Q977" t="str">
        <f t="shared" si="15"/>
        <v/>
      </c>
    </row>
    <row r="978" spans="2:17" x14ac:dyDescent="0.25">
      <c r="B978" s="140"/>
      <c r="Q978" t="str">
        <f t="shared" si="15"/>
        <v/>
      </c>
    </row>
    <row r="979" spans="2:17" x14ac:dyDescent="0.25">
      <c r="B979" s="140"/>
      <c r="Q979" t="str">
        <f t="shared" si="15"/>
        <v/>
      </c>
    </row>
    <row r="980" spans="2:17" x14ac:dyDescent="0.25">
      <c r="B980" s="140"/>
      <c r="Q980" t="str">
        <f t="shared" si="15"/>
        <v/>
      </c>
    </row>
    <row r="981" spans="2:17" x14ac:dyDescent="0.25">
      <c r="B981" s="140"/>
      <c r="Q981" t="str">
        <f t="shared" si="15"/>
        <v/>
      </c>
    </row>
    <row r="982" spans="2:17" x14ac:dyDescent="0.25">
      <c r="B982" s="140"/>
      <c r="Q982" t="str">
        <f t="shared" si="15"/>
        <v/>
      </c>
    </row>
    <row r="983" spans="2:17" x14ac:dyDescent="0.25">
      <c r="B983" s="140"/>
      <c r="Q983" t="str">
        <f t="shared" si="15"/>
        <v/>
      </c>
    </row>
    <row r="984" spans="2:17" x14ac:dyDescent="0.25">
      <c r="B984" s="140"/>
      <c r="Q984" t="str">
        <f t="shared" si="15"/>
        <v/>
      </c>
    </row>
    <row r="985" spans="2:17" x14ac:dyDescent="0.25">
      <c r="B985" s="140"/>
      <c r="Q985" t="str">
        <f t="shared" si="15"/>
        <v/>
      </c>
    </row>
    <row r="986" spans="2:17" x14ac:dyDescent="0.25">
      <c r="B986" s="140"/>
      <c r="Q986" t="str">
        <f t="shared" si="15"/>
        <v/>
      </c>
    </row>
    <row r="987" spans="2:17" x14ac:dyDescent="0.25">
      <c r="B987" s="140"/>
      <c r="Q987" t="str">
        <f t="shared" si="15"/>
        <v/>
      </c>
    </row>
    <row r="988" spans="2:17" x14ac:dyDescent="0.25">
      <c r="B988" s="140"/>
      <c r="Q988" t="str">
        <f t="shared" si="15"/>
        <v/>
      </c>
    </row>
    <row r="989" spans="2:17" x14ac:dyDescent="0.25">
      <c r="B989" s="140"/>
      <c r="Q989" t="str">
        <f t="shared" si="15"/>
        <v/>
      </c>
    </row>
    <row r="990" spans="2:17" x14ac:dyDescent="0.25">
      <c r="B990" s="140"/>
      <c r="Q990" t="str">
        <f t="shared" si="15"/>
        <v/>
      </c>
    </row>
    <row r="991" spans="2:17" x14ac:dyDescent="0.25">
      <c r="B991" s="140"/>
      <c r="Q991" t="str">
        <f t="shared" si="15"/>
        <v/>
      </c>
    </row>
    <row r="992" spans="2:17" x14ac:dyDescent="0.25">
      <c r="B992" s="140"/>
      <c r="Q992" t="str">
        <f t="shared" si="15"/>
        <v/>
      </c>
    </row>
    <row r="993" spans="2:17" x14ac:dyDescent="0.25">
      <c r="B993" s="140"/>
      <c r="Q993" t="str">
        <f t="shared" si="15"/>
        <v/>
      </c>
    </row>
    <row r="994" spans="2:17" x14ac:dyDescent="0.25">
      <c r="B994" s="140"/>
      <c r="Q994" t="str">
        <f t="shared" si="15"/>
        <v/>
      </c>
    </row>
    <row r="995" spans="2:17" x14ac:dyDescent="0.25">
      <c r="B995" s="140"/>
      <c r="Q995" t="str">
        <f t="shared" si="15"/>
        <v/>
      </c>
    </row>
    <row r="996" spans="2:17" x14ac:dyDescent="0.25">
      <c r="B996" s="140"/>
      <c r="Q996" t="str">
        <f t="shared" si="15"/>
        <v/>
      </c>
    </row>
    <row r="997" spans="2:17" x14ac:dyDescent="0.25">
      <c r="B997" s="140"/>
      <c r="Q997" t="str">
        <f t="shared" si="15"/>
        <v/>
      </c>
    </row>
    <row r="998" spans="2:17" x14ac:dyDescent="0.25">
      <c r="B998" s="140"/>
      <c r="Q998" t="str">
        <f t="shared" si="15"/>
        <v/>
      </c>
    </row>
    <row r="999" spans="2:17" x14ac:dyDescent="0.25">
      <c r="B999" s="140"/>
      <c r="Q999" t="str">
        <f t="shared" si="15"/>
        <v/>
      </c>
    </row>
    <row r="1000" spans="2:17" x14ac:dyDescent="0.25">
      <c r="B1000" s="140"/>
      <c r="Q1000" t="str">
        <f t="shared" si="15"/>
        <v/>
      </c>
    </row>
    <row r="1001" spans="2:17" x14ac:dyDescent="0.25">
      <c r="B1001" s="140"/>
      <c r="Q1001" t="str">
        <f t="shared" si="15"/>
        <v/>
      </c>
    </row>
    <row r="1002" spans="2:17" x14ac:dyDescent="0.25">
      <c r="B1002" s="140"/>
      <c r="Q1002" t="str">
        <f t="shared" si="15"/>
        <v/>
      </c>
    </row>
    <row r="1003" spans="2:17" x14ac:dyDescent="0.25">
      <c r="B1003" s="140"/>
      <c r="Q1003" t="str">
        <f t="shared" si="15"/>
        <v/>
      </c>
    </row>
    <row r="1004" spans="2:17" x14ac:dyDescent="0.25">
      <c r="B1004" s="140"/>
      <c r="Q1004" t="str">
        <f t="shared" si="15"/>
        <v/>
      </c>
    </row>
    <row r="1005" spans="2:17" x14ac:dyDescent="0.25">
      <c r="B1005" s="140"/>
      <c r="Q1005" t="str">
        <f t="shared" si="15"/>
        <v/>
      </c>
    </row>
    <row r="1006" spans="2:17" x14ac:dyDescent="0.25">
      <c r="B1006" s="140"/>
      <c r="Q1006" t="str">
        <f t="shared" si="15"/>
        <v/>
      </c>
    </row>
    <row r="1007" spans="2:17" x14ac:dyDescent="0.25">
      <c r="B1007" s="140"/>
      <c r="Q1007" t="str">
        <f t="shared" si="15"/>
        <v/>
      </c>
    </row>
    <row r="1008" spans="2:17" x14ac:dyDescent="0.25">
      <c r="B1008" s="140"/>
      <c r="Q1008" t="str">
        <f t="shared" si="15"/>
        <v/>
      </c>
    </row>
    <row r="1009" spans="2:17" x14ac:dyDescent="0.25">
      <c r="B1009" s="140"/>
      <c r="Q1009" t="str">
        <f t="shared" si="15"/>
        <v/>
      </c>
    </row>
    <row r="1010" spans="2:17" x14ac:dyDescent="0.25">
      <c r="B1010" s="140"/>
      <c r="Q1010" t="str">
        <f t="shared" si="15"/>
        <v/>
      </c>
    </row>
    <row r="1011" spans="2:17" x14ac:dyDescent="0.25">
      <c r="B1011" s="140"/>
      <c r="Q1011" t="str">
        <f t="shared" si="15"/>
        <v/>
      </c>
    </row>
    <row r="1012" spans="2:17" x14ac:dyDescent="0.25">
      <c r="B1012" s="140"/>
      <c r="Q1012" t="str">
        <f t="shared" si="15"/>
        <v/>
      </c>
    </row>
    <row r="1013" spans="2:17" x14ac:dyDescent="0.25">
      <c r="B1013" s="140"/>
      <c r="Q1013" t="str">
        <f t="shared" si="15"/>
        <v/>
      </c>
    </row>
    <row r="1014" spans="2:17" x14ac:dyDescent="0.25">
      <c r="B1014" s="140"/>
      <c r="Q1014" t="str">
        <f t="shared" si="15"/>
        <v/>
      </c>
    </row>
    <row r="1015" spans="2:17" x14ac:dyDescent="0.25">
      <c r="B1015" s="140"/>
      <c r="Q1015" t="str">
        <f t="shared" si="15"/>
        <v/>
      </c>
    </row>
    <row r="1016" spans="2:17" x14ac:dyDescent="0.25">
      <c r="B1016" s="140"/>
      <c r="Q1016" t="str">
        <f t="shared" si="15"/>
        <v/>
      </c>
    </row>
    <row r="1017" spans="2:17" x14ac:dyDescent="0.25">
      <c r="B1017" s="140"/>
      <c r="Q1017" t="str">
        <f t="shared" si="15"/>
        <v/>
      </c>
    </row>
    <row r="1018" spans="2:17" x14ac:dyDescent="0.25">
      <c r="B1018" s="140"/>
      <c r="Q1018" t="str">
        <f t="shared" si="15"/>
        <v/>
      </c>
    </row>
    <row r="1019" spans="2:17" x14ac:dyDescent="0.25">
      <c r="B1019" s="140"/>
      <c r="Q1019" t="str">
        <f t="shared" si="15"/>
        <v/>
      </c>
    </row>
    <row r="1020" spans="2:17" x14ac:dyDescent="0.25">
      <c r="B1020" s="140"/>
      <c r="Q1020" t="str">
        <f t="shared" si="15"/>
        <v/>
      </c>
    </row>
    <row r="1021" spans="2:17" x14ac:dyDescent="0.25">
      <c r="B1021" s="140"/>
      <c r="Q1021" t="str">
        <f t="shared" si="15"/>
        <v/>
      </c>
    </row>
    <row r="1022" spans="2:17" x14ac:dyDescent="0.25">
      <c r="B1022" s="140"/>
      <c r="Q1022" t="str">
        <f t="shared" si="15"/>
        <v/>
      </c>
    </row>
    <row r="1023" spans="2:17" x14ac:dyDescent="0.25">
      <c r="B1023" s="140"/>
      <c r="Q1023" t="str">
        <f t="shared" si="15"/>
        <v/>
      </c>
    </row>
    <row r="1024" spans="2:17" x14ac:dyDescent="0.25">
      <c r="B1024" s="140"/>
      <c r="Q1024" t="str">
        <f t="shared" si="15"/>
        <v/>
      </c>
    </row>
    <row r="1025" spans="2:17" x14ac:dyDescent="0.25">
      <c r="B1025" s="140"/>
      <c r="Q1025" t="str">
        <f t="shared" si="15"/>
        <v/>
      </c>
    </row>
    <row r="1026" spans="2:17" x14ac:dyDescent="0.25">
      <c r="B1026" s="140"/>
      <c r="Q1026" t="str">
        <f t="shared" si="15"/>
        <v/>
      </c>
    </row>
    <row r="1027" spans="2:17" x14ac:dyDescent="0.25">
      <c r="B1027" s="140"/>
      <c r="Q1027" t="str">
        <f t="shared" si="15"/>
        <v/>
      </c>
    </row>
    <row r="1028" spans="2:17" x14ac:dyDescent="0.25">
      <c r="B1028" s="140"/>
      <c r="Q1028" t="str">
        <f t="shared" si="15"/>
        <v/>
      </c>
    </row>
    <row r="1029" spans="2:17" x14ac:dyDescent="0.25">
      <c r="B1029" s="140"/>
      <c r="Q1029" t="str">
        <f t="shared" si="15"/>
        <v/>
      </c>
    </row>
    <row r="1030" spans="2:17" x14ac:dyDescent="0.25">
      <c r="B1030" s="140"/>
      <c r="Q1030" t="str">
        <f t="shared" si="15"/>
        <v/>
      </c>
    </row>
    <row r="1031" spans="2:17" x14ac:dyDescent="0.25">
      <c r="B1031" s="140"/>
      <c r="Q1031" t="str">
        <f t="shared" si="15"/>
        <v/>
      </c>
    </row>
    <row r="1032" spans="2:17" x14ac:dyDescent="0.25">
      <c r="B1032" s="140"/>
      <c r="Q1032" t="str">
        <f t="shared" ref="Q1032:Q1095" si="16">IF(B1032="","",IF(D1032=0,MAX(SUM(E1032:M1032)-P1032,0),(SUM(E1032:F1032)-P1032)))</f>
        <v/>
      </c>
    </row>
    <row r="1033" spans="2:17" x14ac:dyDescent="0.25">
      <c r="B1033" s="140"/>
      <c r="Q1033" t="str">
        <f t="shared" si="16"/>
        <v/>
      </c>
    </row>
    <row r="1034" spans="2:17" x14ac:dyDescent="0.25">
      <c r="B1034" s="140"/>
      <c r="Q1034" t="str">
        <f t="shared" si="16"/>
        <v/>
      </c>
    </row>
    <row r="1035" spans="2:17" x14ac:dyDescent="0.25">
      <c r="B1035" s="140"/>
      <c r="Q1035" t="str">
        <f t="shared" si="16"/>
        <v/>
      </c>
    </row>
    <row r="1036" spans="2:17" x14ac:dyDescent="0.25">
      <c r="B1036" s="140"/>
      <c r="Q1036" t="str">
        <f t="shared" si="16"/>
        <v/>
      </c>
    </row>
    <row r="1037" spans="2:17" x14ac:dyDescent="0.25">
      <c r="B1037" s="140"/>
      <c r="Q1037" t="str">
        <f t="shared" si="16"/>
        <v/>
      </c>
    </row>
    <row r="1038" spans="2:17" x14ac:dyDescent="0.25">
      <c r="B1038" s="140"/>
      <c r="Q1038" t="str">
        <f t="shared" si="16"/>
        <v/>
      </c>
    </row>
    <row r="1039" spans="2:17" x14ac:dyDescent="0.25">
      <c r="B1039" s="140"/>
      <c r="Q1039" t="str">
        <f t="shared" si="16"/>
        <v/>
      </c>
    </row>
    <row r="1040" spans="2:17" x14ac:dyDescent="0.25">
      <c r="B1040" s="140"/>
      <c r="Q1040" t="str">
        <f t="shared" si="16"/>
        <v/>
      </c>
    </row>
    <row r="1041" spans="2:17" x14ac:dyDescent="0.25">
      <c r="B1041" s="140"/>
      <c r="Q1041" t="str">
        <f t="shared" si="16"/>
        <v/>
      </c>
    </row>
    <row r="1042" spans="2:17" x14ac:dyDescent="0.25">
      <c r="B1042" s="140"/>
      <c r="Q1042" t="str">
        <f t="shared" si="16"/>
        <v/>
      </c>
    </row>
    <row r="1043" spans="2:17" x14ac:dyDescent="0.25">
      <c r="B1043" s="140"/>
      <c r="Q1043" t="str">
        <f t="shared" si="16"/>
        <v/>
      </c>
    </row>
    <row r="1044" spans="2:17" x14ac:dyDescent="0.25">
      <c r="B1044" s="140"/>
      <c r="Q1044" t="str">
        <f t="shared" si="16"/>
        <v/>
      </c>
    </row>
    <row r="1045" spans="2:17" x14ac:dyDescent="0.25">
      <c r="B1045" s="140"/>
      <c r="Q1045" t="str">
        <f t="shared" si="16"/>
        <v/>
      </c>
    </row>
    <row r="1046" spans="2:17" x14ac:dyDescent="0.25">
      <c r="B1046" s="140"/>
      <c r="Q1046" t="str">
        <f t="shared" si="16"/>
        <v/>
      </c>
    </row>
    <row r="1047" spans="2:17" x14ac:dyDescent="0.25">
      <c r="B1047" s="140"/>
      <c r="Q1047" t="str">
        <f t="shared" si="16"/>
        <v/>
      </c>
    </row>
    <row r="1048" spans="2:17" x14ac:dyDescent="0.25">
      <c r="B1048" s="140"/>
      <c r="Q1048" t="str">
        <f t="shared" si="16"/>
        <v/>
      </c>
    </row>
    <row r="1049" spans="2:17" x14ac:dyDescent="0.25">
      <c r="B1049" s="140"/>
      <c r="Q1049" t="str">
        <f t="shared" si="16"/>
        <v/>
      </c>
    </row>
    <row r="1050" spans="2:17" x14ac:dyDescent="0.25">
      <c r="B1050" s="140"/>
      <c r="Q1050" t="str">
        <f t="shared" si="16"/>
        <v/>
      </c>
    </row>
    <row r="1051" spans="2:17" x14ac:dyDescent="0.25">
      <c r="B1051" s="140"/>
      <c r="Q1051" t="str">
        <f t="shared" si="16"/>
        <v/>
      </c>
    </row>
    <row r="1052" spans="2:17" x14ac:dyDescent="0.25">
      <c r="B1052" s="140"/>
      <c r="Q1052" t="str">
        <f t="shared" si="16"/>
        <v/>
      </c>
    </row>
    <row r="1053" spans="2:17" x14ac:dyDescent="0.25">
      <c r="B1053" s="140"/>
      <c r="Q1053" t="str">
        <f t="shared" si="16"/>
        <v/>
      </c>
    </row>
    <row r="1054" spans="2:17" x14ac:dyDescent="0.25">
      <c r="B1054" s="140"/>
      <c r="Q1054" t="str">
        <f t="shared" si="16"/>
        <v/>
      </c>
    </row>
    <row r="1055" spans="2:17" x14ac:dyDescent="0.25">
      <c r="B1055" s="140"/>
      <c r="Q1055" t="str">
        <f t="shared" si="16"/>
        <v/>
      </c>
    </row>
    <row r="1056" spans="2:17" x14ac:dyDescent="0.25">
      <c r="B1056" s="140"/>
      <c r="Q1056" t="str">
        <f t="shared" si="16"/>
        <v/>
      </c>
    </row>
    <row r="1057" spans="2:17" x14ac:dyDescent="0.25">
      <c r="B1057" s="140"/>
      <c r="Q1057" t="str">
        <f t="shared" si="16"/>
        <v/>
      </c>
    </row>
    <row r="1058" spans="2:17" x14ac:dyDescent="0.25">
      <c r="B1058" s="140"/>
      <c r="Q1058" t="str">
        <f t="shared" si="16"/>
        <v/>
      </c>
    </row>
    <row r="1059" spans="2:17" x14ac:dyDescent="0.25">
      <c r="B1059" s="140"/>
      <c r="Q1059" t="str">
        <f t="shared" si="16"/>
        <v/>
      </c>
    </row>
    <row r="1060" spans="2:17" x14ac:dyDescent="0.25">
      <c r="B1060" s="140"/>
      <c r="Q1060" t="str">
        <f t="shared" si="16"/>
        <v/>
      </c>
    </row>
    <row r="1061" spans="2:17" x14ac:dyDescent="0.25">
      <c r="B1061" s="140"/>
      <c r="Q1061" t="str">
        <f t="shared" si="16"/>
        <v/>
      </c>
    </row>
    <row r="1062" spans="2:17" x14ac:dyDescent="0.25">
      <c r="B1062" s="140"/>
      <c r="Q1062" t="str">
        <f t="shared" si="16"/>
        <v/>
      </c>
    </row>
    <row r="1063" spans="2:17" x14ac:dyDescent="0.25">
      <c r="B1063" s="140"/>
      <c r="Q1063" t="str">
        <f t="shared" si="16"/>
        <v/>
      </c>
    </row>
    <row r="1064" spans="2:17" x14ac:dyDescent="0.25">
      <c r="B1064" s="140"/>
      <c r="Q1064" t="str">
        <f t="shared" si="16"/>
        <v/>
      </c>
    </row>
    <row r="1065" spans="2:17" x14ac:dyDescent="0.25">
      <c r="B1065" s="140"/>
      <c r="Q1065" t="str">
        <f t="shared" si="16"/>
        <v/>
      </c>
    </row>
    <row r="1066" spans="2:17" x14ac:dyDescent="0.25">
      <c r="B1066" s="140"/>
      <c r="Q1066" t="str">
        <f t="shared" si="16"/>
        <v/>
      </c>
    </row>
    <row r="1067" spans="2:17" x14ac:dyDescent="0.25">
      <c r="B1067" s="140"/>
      <c r="Q1067" t="str">
        <f t="shared" si="16"/>
        <v/>
      </c>
    </row>
    <row r="1068" spans="2:17" x14ac:dyDescent="0.25">
      <c r="B1068" s="140"/>
      <c r="Q1068" t="str">
        <f t="shared" si="16"/>
        <v/>
      </c>
    </row>
    <row r="1069" spans="2:17" x14ac:dyDescent="0.25">
      <c r="B1069" s="140"/>
      <c r="Q1069" t="str">
        <f t="shared" si="16"/>
        <v/>
      </c>
    </row>
    <row r="1070" spans="2:17" x14ac:dyDescent="0.25">
      <c r="B1070" s="140"/>
      <c r="Q1070" t="str">
        <f t="shared" si="16"/>
        <v/>
      </c>
    </row>
    <row r="1071" spans="2:17" x14ac:dyDescent="0.25">
      <c r="B1071" s="140"/>
      <c r="Q1071" t="str">
        <f t="shared" si="16"/>
        <v/>
      </c>
    </row>
    <row r="1072" spans="2:17" x14ac:dyDescent="0.25">
      <c r="B1072" s="140"/>
      <c r="Q1072" t="str">
        <f t="shared" si="16"/>
        <v/>
      </c>
    </row>
    <row r="1073" spans="2:17" x14ac:dyDescent="0.25">
      <c r="B1073" s="140"/>
      <c r="Q1073" t="str">
        <f t="shared" si="16"/>
        <v/>
      </c>
    </row>
    <row r="1074" spans="2:17" x14ac:dyDescent="0.25">
      <c r="B1074" s="140"/>
      <c r="Q1074" t="str">
        <f t="shared" si="16"/>
        <v/>
      </c>
    </row>
    <row r="1075" spans="2:17" x14ac:dyDescent="0.25">
      <c r="B1075" s="140"/>
      <c r="Q1075" t="str">
        <f t="shared" si="16"/>
        <v/>
      </c>
    </row>
    <row r="1076" spans="2:17" x14ac:dyDescent="0.25">
      <c r="B1076" s="140"/>
      <c r="Q1076" t="str">
        <f t="shared" si="16"/>
        <v/>
      </c>
    </row>
    <row r="1077" spans="2:17" x14ac:dyDescent="0.25">
      <c r="B1077" s="140"/>
      <c r="Q1077" t="str">
        <f t="shared" si="16"/>
        <v/>
      </c>
    </row>
    <row r="1078" spans="2:17" x14ac:dyDescent="0.25">
      <c r="B1078" s="140"/>
      <c r="Q1078" t="str">
        <f t="shared" si="16"/>
        <v/>
      </c>
    </row>
    <row r="1079" spans="2:17" x14ac:dyDescent="0.25">
      <c r="B1079" s="140"/>
      <c r="Q1079" t="str">
        <f t="shared" si="16"/>
        <v/>
      </c>
    </row>
    <row r="1080" spans="2:17" x14ac:dyDescent="0.25">
      <c r="B1080" s="140"/>
      <c r="Q1080" t="str">
        <f t="shared" si="16"/>
        <v/>
      </c>
    </row>
    <row r="1081" spans="2:17" x14ac:dyDescent="0.25">
      <c r="B1081" s="140"/>
      <c r="Q1081" t="str">
        <f t="shared" si="16"/>
        <v/>
      </c>
    </row>
    <row r="1082" spans="2:17" x14ac:dyDescent="0.25">
      <c r="B1082" s="140"/>
      <c r="Q1082" t="str">
        <f t="shared" si="16"/>
        <v/>
      </c>
    </row>
    <row r="1083" spans="2:17" x14ac:dyDescent="0.25">
      <c r="B1083" s="140"/>
      <c r="Q1083" t="str">
        <f t="shared" si="16"/>
        <v/>
      </c>
    </row>
    <row r="1084" spans="2:17" x14ac:dyDescent="0.25">
      <c r="B1084" s="140"/>
      <c r="Q1084" t="str">
        <f t="shared" si="16"/>
        <v/>
      </c>
    </row>
    <row r="1085" spans="2:17" x14ac:dyDescent="0.25">
      <c r="B1085" s="140"/>
      <c r="Q1085" t="str">
        <f t="shared" si="16"/>
        <v/>
      </c>
    </row>
    <row r="1086" spans="2:17" x14ac:dyDescent="0.25">
      <c r="B1086" s="140"/>
      <c r="Q1086" t="str">
        <f t="shared" si="16"/>
        <v/>
      </c>
    </row>
    <row r="1087" spans="2:17" x14ac:dyDescent="0.25">
      <c r="B1087" s="140"/>
      <c r="Q1087" t="str">
        <f t="shared" si="16"/>
        <v/>
      </c>
    </row>
    <row r="1088" spans="2:17" x14ac:dyDescent="0.25">
      <c r="B1088" s="140"/>
      <c r="Q1088" t="str">
        <f t="shared" si="16"/>
        <v/>
      </c>
    </row>
    <row r="1089" spans="2:17" x14ac:dyDescent="0.25">
      <c r="B1089" s="140"/>
      <c r="Q1089" t="str">
        <f t="shared" si="16"/>
        <v/>
      </c>
    </row>
    <row r="1090" spans="2:17" x14ac:dyDescent="0.25">
      <c r="B1090" s="140"/>
      <c r="Q1090" t="str">
        <f t="shared" si="16"/>
        <v/>
      </c>
    </row>
    <row r="1091" spans="2:17" x14ac:dyDescent="0.25">
      <c r="B1091" s="140"/>
      <c r="Q1091" t="str">
        <f t="shared" si="16"/>
        <v/>
      </c>
    </row>
    <row r="1092" spans="2:17" x14ac:dyDescent="0.25">
      <c r="B1092" s="140"/>
      <c r="Q1092" t="str">
        <f t="shared" si="16"/>
        <v/>
      </c>
    </row>
    <row r="1093" spans="2:17" x14ac:dyDescent="0.25">
      <c r="B1093" s="140"/>
      <c r="Q1093" t="str">
        <f t="shared" si="16"/>
        <v/>
      </c>
    </row>
    <row r="1094" spans="2:17" x14ac:dyDescent="0.25">
      <c r="B1094" s="140"/>
      <c r="Q1094" t="str">
        <f t="shared" si="16"/>
        <v/>
      </c>
    </row>
    <row r="1095" spans="2:17" x14ac:dyDescent="0.25">
      <c r="B1095" s="140"/>
      <c r="Q1095" t="str">
        <f t="shared" si="16"/>
        <v/>
      </c>
    </row>
    <row r="1096" spans="2:17" x14ac:dyDescent="0.25">
      <c r="B1096" s="140"/>
      <c r="Q1096" t="str">
        <f t="shared" ref="Q1096:Q1159" si="17">IF(B1096="","",IF(D1096=0,MAX(SUM(E1096:M1096)-P1096,0),(SUM(E1096:F1096)-P1096)))</f>
        <v/>
      </c>
    </row>
    <row r="1097" spans="2:17" x14ac:dyDescent="0.25">
      <c r="B1097" s="140"/>
      <c r="Q1097" t="str">
        <f t="shared" si="17"/>
        <v/>
      </c>
    </row>
    <row r="1098" spans="2:17" x14ac:dyDescent="0.25">
      <c r="B1098" s="140"/>
      <c r="Q1098" t="str">
        <f t="shared" si="17"/>
        <v/>
      </c>
    </row>
    <row r="1099" spans="2:17" x14ac:dyDescent="0.25">
      <c r="B1099" s="140"/>
      <c r="Q1099" t="str">
        <f t="shared" si="17"/>
        <v/>
      </c>
    </row>
    <row r="1100" spans="2:17" x14ac:dyDescent="0.25">
      <c r="B1100" s="140"/>
      <c r="Q1100" t="str">
        <f t="shared" si="17"/>
        <v/>
      </c>
    </row>
    <row r="1101" spans="2:17" x14ac:dyDescent="0.25">
      <c r="B1101" s="140"/>
      <c r="Q1101" t="str">
        <f t="shared" si="17"/>
        <v/>
      </c>
    </row>
    <row r="1102" spans="2:17" x14ac:dyDescent="0.25">
      <c r="B1102" s="140"/>
      <c r="Q1102" t="str">
        <f t="shared" si="17"/>
        <v/>
      </c>
    </row>
    <row r="1103" spans="2:17" x14ac:dyDescent="0.25">
      <c r="B1103" s="140"/>
      <c r="Q1103" t="str">
        <f t="shared" si="17"/>
        <v/>
      </c>
    </row>
    <row r="1104" spans="2:17" x14ac:dyDescent="0.25">
      <c r="B1104" s="140"/>
      <c r="Q1104" t="str">
        <f t="shared" si="17"/>
        <v/>
      </c>
    </row>
    <row r="1105" spans="2:17" x14ac:dyDescent="0.25">
      <c r="B1105" s="140"/>
      <c r="Q1105" t="str">
        <f t="shared" si="17"/>
        <v/>
      </c>
    </row>
    <row r="1106" spans="2:17" x14ac:dyDescent="0.25">
      <c r="B1106" s="140"/>
      <c r="Q1106" t="str">
        <f t="shared" si="17"/>
        <v/>
      </c>
    </row>
    <row r="1107" spans="2:17" x14ac:dyDescent="0.25">
      <c r="B1107" s="140"/>
      <c r="Q1107" t="str">
        <f t="shared" si="17"/>
        <v/>
      </c>
    </row>
    <row r="1108" spans="2:17" x14ac:dyDescent="0.25">
      <c r="B1108" s="140"/>
      <c r="Q1108" t="str">
        <f t="shared" si="17"/>
        <v/>
      </c>
    </row>
    <row r="1109" spans="2:17" x14ac:dyDescent="0.25">
      <c r="B1109" s="140"/>
      <c r="Q1109" t="str">
        <f t="shared" si="17"/>
        <v/>
      </c>
    </row>
    <row r="1110" spans="2:17" x14ac:dyDescent="0.25">
      <c r="B1110" s="140"/>
      <c r="Q1110" t="str">
        <f t="shared" si="17"/>
        <v/>
      </c>
    </row>
    <row r="1111" spans="2:17" x14ac:dyDescent="0.25">
      <c r="B1111" s="140"/>
      <c r="Q1111" t="str">
        <f t="shared" si="17"/>
        <v/>
      </c>
    </row>
    <row r="1112" spans="2:17" x14ac:dyDescent="0.25">
      <c r="B1112" s="140"/>
      <c r="Q1112" t="str">
        <f t="shared" si="17"/>
        <v/>
      </c>
    </row>
    <row r="1113" spans="2:17" x14ac:dyDescent="0.25">
      <c r="B1113" s="140"/>
      <c r="Q1113" t="str">
        <f t="shared" si="17"/>
        <v/>
      </c>
    </row>
    <row r="1114" spans="2:17" x14ac:dyDescent="0.25">
      <c r="B1114" s="140"/>
      <c r="Q1114" t="str">
        <f t="shared" si="17"/>
        <v/>
      </c>
    </row>
    <row r="1115" spans="2:17" x14ac:dyDescent="0.25">
      <c r="B1115" s="140"/>
      <c r="Q1115" t="str">
        <f t="shared" si="17"/>
        <v/>
      </c>
    </row>
    <row r="1116" spans="2:17" x14ac:dyDescent="0.25">
      <c r="B1116" s="140"/>
      <c r="Q1116" t="str">
        <f t="shared" si="17"/>
        <v/>
      </c>
    </row>
    <row r="1117" spans="2:17" x14ac:dyDescent="0.25">
      <c r="B1117" s="140"/>
      <c r="Q1117" t="str">
        <f t="shared" si="17"/>
        <v/>
      </c>
    </row>
    <row r="1118" spans="2:17" x14ac:dyDescent="0.25">
      <c r="B1118" s="140"/>
      <c r="Q1118" t="str">
        <f t="shared" si="17"/>
        <v/>
      </c>
    </row>
    <row r="1119" spans="2:17" x14ac:dyDescent="0.25">
      <c r="B1119" s="140"/>
      <c r="Q1119" t="str">
        <f t="shared" si="17"/>
        <v/>
      </c>
    </row>
    <row r="1120" spans="2:17" x14ac:dyDescent="0.25">
      <c r="B1120" s="140"/>
      <c r="Q1120" t="str">
        <f t="shared" si="17"/>
        <v/>
      </c>
    </row>
    <row r="1121" spans="2:17" x14ac:dyDescent="0.25">
      <c r="B1121" s="140"/>
      <c r="Q1121" t="str">
        <f t="shared" si="17"/>
        <v/>
      </c>
    </row>
    <row r="1122" spans="2:17" x14ac:dyDescent="0.25">
      <c r="B1122" s="140"/>
      <c r="Q1122" t="str">
        <f t="shared" si="17"/>
        <v/>
      </c>
    </row>
    <row r="1123" spans="2:17" x14ac:dyDescent="0.25">
      <c r="B1123" s="140"/>
      <c r="Q1123" t="str">
        <f t="shared" si="17"/>
        <v/>
      </c>
    </row>
    <row r="1124" spans="2:17" x14ac:dyDescent="0.25">
      <c r="B1124" s="140"/>
      <c r="Q1124" t="str">
        <f t="shared" si="17"/>
        <v/>
      </c>
    </row>
    <row r="1125" spans="2:17" x14ac:dyDescent="0.25">
      <c r="B1125" s="140"/>
      <c r="Q1125" t="str">
        <f t="shared" si="17"/>
        <v/>
      </c>
    </row>
    <row r="1126" spans="2:17" x14ac:dyDescent="0.25">
      <c r="B1126" s="140"/>
      <c r="Q1126" t="str">
        <f t="shared" si="17"/>
        <v/>
      </c>
    </row>
    <row r="1127" spans="2:17" x14ac:dyDescent="0.25">
      <c r="B1127" s="140"/>
      <c r="Q1127" t="str">
        <f t="shared" si="17"/>
        <v/>
      </c>
    </row>
    <row r="1128" spans="2:17" x14ac:dyDescent="0.25">
      <c r="B1128" s="140"/>
      <c r="Q1128" t="str">
        <f t="shared" si="17"/>
        <v/>
      </c>
    </row>
    <row r="1129" spans="2:17" x14ac:dyDescent="0.25">
      <c r="B1129" s="140"/>
      <c r="Q1129" t="str">
        <f t="shared" si="17"/>
        <v/>
      </c>
    </row>
    <row r="1130" spans="2:17" x14ac:dyDescent="0.25">
      <c r="B1130" s="140"/>
      <c r="Q1130" t="str">
        <f t="shared" si="17"/>
        <v/>
      </c>
    </row>
    <row r="1131" spans="2:17" x14ac:dyDescent="0.25">
      <c r="B1131" s="140"/>
      <c r="Q1131" t="str">
        <f t="shared" si="17"/>
        <v/>
      </c>
    </row>
    <row r="1132" spans="2:17" x14ac:dyDescent="0.25">
      <c r="B1132" s="140"/>
      <c r="Q1132" t="str">
        <f t="shared" si="17"/>
        <v/>
      </c>
    </row>
    <row r="1133" spans="2:17" x14ac:dyDescent="0.25">
      <c r="B1133" s="140"/>
      <c r="Q1133" t="str">
        <f t="shared" si="17"/>
        <v/>
      </c>
    </row>
    <row r="1134" spans="2:17" x14ac:dyDescent="0.25">
      <c r="B1134" s="140"/>
      <c r="Q1134" t="str">
        <f t="shared" si="17"/>
        <v/>
      </c>
    </row>
    <row r="1135" spans="2:17" x14ac:dyDescent="0.25">
      <c r="B1135" s="140"/>
      <c r="Q1135" t="str">
        <f t="shared" si="17"/>
        <v/>
      </c>
    </row>
    <row r="1136" spans="2:17" x14ac:dyDescent="0.25">
      <c r="B1136" s="140"/>
      <c r="Q1136" t="str">
        <f t="shared" si="17"/>
        <v/>
      </c>
    </row>
    <row r="1137" spans="2:17" x14ac:dyDescent="0.25">
      <c r="B1137" s="140"/>
      <c r="Q1137" t="str">
        <f t="shared" si="17"/>
        <v/>
      </c>
    </row>
    <row r="1138" spans="2:17" x14ac:dyDescent="0.25">
      <c r="B1138" s="140"/>
      <c r="Q1138" t="str">
        <f t="shared" si="17"/>
        <v/>
      </c>
    </row>
    <row r="1139" spans="2:17" x14ac:dyDescent="0.25">
      <c r="B1139" s="140"/>
      <c r="Q1139" t="str">
        <f t="shared" si="17"/>
        <v/>
      </c>
    </row>
    <row r="1140" spans="2:17" x14ac:dyDescent="0.25">
      <c r="B1140" s="140"/>
      <c r="Q1140" t="str">
        <f t="shared" si="17"/>
        <v/>
      </c>
    </row>
    <row r="1141" spans="2:17" x14ac:dyDescent="0.25">
      <c r="B1141" s="140"/>
      <c r="Q1141" t="str">
        <f t="shared" si="17"/>
        <v/>
      </c>
    </row>
    <row r="1142" spans="2:17" x14ac:dyDescent="0.25">
      <c r="B1142" s="140"/>
      <c r="Q1142" t="str">
        <f t="shared" si="17"/>
        <v/>
      </c>
    </row>
    <row r="1143" spans="2:17" x14ac:dyDescent="0.25">
      <c r="B1143" s="140"/>
      <c r="Q1143" t="str">
        <f t="shared" si="17"/>
        <v/>
      </c>
    </row>
    <row r="1144" spans="2:17" x14ac:dyDescent="0.25">
      <c r="B1144" s="140"/>
      <c r="Q1144" t="str">
        <f t="shared" si="17"/>
        <v/>
      </c>
    </row>
    <row r="1145" spans="2:17" x14ac:dyDescent="0.25">
      <c r="B1145" s="140"/>
      <c r="Q1145" t="str">
        <f t="shared" si="17"/>
        <v/>
      </c>
    </row>
    <row r="1146" spans="2:17" x14ac:dyDescent="0.25">
      <c r="B1146" s="140"/>
      <c r="Q1146" t="str">
        <f t="shared" si="17"/>
        <v/>
      </c>
    </row>
    <row r="1147" spans="2:17" x14ac:dyDescent="0.25">
      <c r="B1147" s="140"/>
      <c r="Q1147" t="str">
        <f t="shared" si="17"/>
        <v/>
      </c>
    </row>
    <row r="1148" spans="2:17" x14ac:dyDescent="0.25">
      <c r="B1148" s="140"/>
      <c r="Q1148" t="str">
        <f t="shared" si="17"/>
        <v/>
      </c>
    </row>
    <row r="1149" spans="2:17" x14ac:dyDescent="0.25">
      <c r="B1149" s="140"/>
      <c r="Q1149" t="str">
        <f t="shared" si="17"/>
        <v/>
      </c>
    </row>
    <row r="1150" spans="2:17" x14ac:dyDescent="0.25">
      <c r="B1150" s="140"/>
      <c r="Q1150" t="str">
        <f t="shared" si="17"/>
        <v/>
      </c>
    </row>
    <row r="1151" spans="2:17" x14ac:dyDescent="0.25">
      <c r="B1151" s="140"/>
      <c r="Q1151" t="str">
        <f t="shared" si="17"/>
        <v/>
      </c>
    </row>
    <row r="1152" spans="2:17" x14ac:dyDescent="0.25">
      <c r="B1152" s="140"/>
      <c r="Q1152" t="str">
        <f t="shared" si="17"/>
        <v/>
      </c>
    </row>
    <row r="1153" spans="2:17" x14ac:dyDescent="0.25">
      <c r="B1153" s="140"/>
      <c r="Q1153" t="str">
        <f t="shared" si="17"/>
        <v/>
      </c>
    </row>
    <row r="1154" spans="2:17" x14ac:dyDescent="0.25">
      <c r="B1154" s="140"/>
      <c r="Q1154" t="str">
        <f t="shared" si="17"/>
        <v/>
      </c>
    </row>
    <row r="1155" spans="2:17" x14ac:dyDescent="0.25">
      <c r="B1155" s="140"/>
      <c r="Q1155" t="str">
        <f t="shared" si="17"/>
        <v/>
      </c>
    </row>
    <row r="1156" spans="2:17" x14ac:dyDescent="0.25">
      <c r="B1156" s="140"/>
      <c r="Q1156" t="str">
        <f t="shared" si="17"/>
        <v/>
      </c>
    </row>
    <row r="1157" spans="2:17" x14ac:dyDescent="0.25">
      <c r="B1157" s="140"/>
      <c r="Q1157" t="str">
        <f t="shared" si="17"/>
        <v/>
      </c>
    </row>
    <row r="1158" spans="2:17" x14ac:dyDescent="0.25">
      <c r="B1158" s="140"/>
      <c r="Q1158" t="str">
        <f t="shared" si="17"/>
        <v/>
      </c>
    </row>
    <row r="1159" spans="2:17" x14ac:dyDescent="0.25">
      <c r="B1159" s="140"/>
      <c r="Q1159" t="str">
        <f t="shared" si="17"/>
        <v/>
      </c>
    </row>
    <row r="1160" spans="2:17" x14ac:dyDescent="0.25">
      <c r="B1160" s="140"/>
      <c r="Q1160" t="str">
        <f t="shared" ref="Q1160:Q1223" si="18">IF(B1160="","",IF(D1160=0,MAX(SUM(E1160:M1160)-P1160,0),(SUM(E1160:F1160)-P1160)))</f>
        <v/>
      </c>
    </row>
    <row r="1161" spans="2:17" x14ac:dyDescent="0.25">
      <c r="B1161" s="140"/>
      <c r="Q1161" t="str">
        <f t="shared" si="18"/>
        <v/>
      </c>
    </row>
    <row r="1162" spans="2:17" x14ac:dyDescent="0.25">
      <c r="B1162" s="140"/>
      <c r="Q1162" t="str">
        <f t="shared" si="18"/>
        <v/>
      </c>
    </row>
    <row r="1163" spans="2:17" x14ac:dyDescent="0.25">
      <c r="B1163" s="140"/>
      <c r="Q1163" t="str">
        <f t="shared" si="18"/>
        <v/>
      </c>
    </row>
    <row r="1164" spans="2:17" x14ac:dyDescent="0.25">
      <c r="B1164" s="140"/>
      <c r="Q1164" t="str">
        <f t="shared" si="18"/>
        <v/>
      </c>
    </row>
    <row r="1165" spans="2:17" x14ac:dyDescent="0.25">
      <c r="B1165" s="140"/>
      <c r="Q1165" t="str">
        <f t="shared" si="18"/>
        <v/>
      </c>
    </row>
    <row r="1166" spans="2:17" x14ac:dyDescent="0.25">
      <c r="B1166" s="140"/>
      <c r="Q1166" t="str">
        <f t="shared" si="18"/>
        <v/>
      </c>
    </row>
    <row r="1167" spans="2:17" x14ac:dyDescent="0.25">
      <c r="B1167" s="140"/>
      <c r="Q1167" t="str">
        <f t="shared" si="18"/>
        <v/>
      </c>
    </row>
    <row r="1168" spans="2:17" x14ac:dyDescent="0.25">
      <c r="B1168" s="140"/>
      <c r="Q1168" t="str">
        <f t="shared" si="18"/>
        <v/>
      </c>
    </row>
    <row r="1169" spans="2:17" x14ac:dyDescent="0.25">
      <c r="B1169" s="140"/>
      <c r="Q1169" t="str">
        <f t="shared" si="18"/>
        <v/>
      </c>
    </row>
    <row r="1170" spans="2:17" x14ac:dyDescent="0.25">
      <c r="B1170" s="140"/>
      <c r="Q1170" t="str">
        <f t="shared" si="18"/>
        <v/>
      </c>
    </row>
    <row r="1171" spans="2:17" x14ac:dyDescent="0.25">
      <c r="B1171" s="140"/>
      <c r="Q1171" t="str">
        <f t="shared" si="18"/>
        <v/>
      </c>
    </row>
    <row r="1172" spans="2:17" x14ac:dyDescent="0.25">
      <c r="B1172" s="140"/>
      <c r="Q1172" t="str">
        <f t="shared" si="18"/>
        <v/>
      </c>
    </row>
    <row r="1173" spans="2:17" x14ac:dyDescent="0.25">
      <c r="B1173" s="140"/>
      <c r="Q1173" t="str">
        <f t="shared" si="18"/>
        <v/>
      </c>
    </row>
    <row r="1174" spans="2:17" x14ac:dyDescent="0.25">
      <c r="B1174" s="140"/>
      <c r="Q1174" t="str">
        <f t="shared" si="18"/>
        <v/>
      </c>
    </row>
    <row r="1175" spans="2:17" x14ac:dyDescent="0.25">
      <c r="B1175" s="140"/>
      <c r="Q1175" t="str">
        <f t="shared" si="18"/>
        <v/>
      </c>
    </row>
    <row r="1176" spans="2:17" x14ac:dyDescent="0.25">
      <c r="B1176" s="140"/>
      <c r="Q1176" t="str">
        <f t="shared" si="18"/>
        <v/>
      </c>
    </row>
    <row r="1177" spans="2:17" x14ac:dyDescent="0.25">
      <c r="B1177" s="140"/>
      <c r="Q1177" t="str">
        <f t="shared" si="18"/>
        <v/>
      </c>
    </row>
    <row r="1178" spans="2:17" x14ac:dyDescent="0.25">
      <c r="B1178" s="140"/>
      <c r="Q1178" t="str">
        <f t="shared" si="18"/>
        <v/>
      </c>
    </row>
    <row r="1179" spans="2:17" x14ac:dyDescent="0.25">
      <c r="B1179" s="140"/>
      <c r="Q1179" t="str">
        <f t="shared" si="18"/>
        <v/>
      </c>
    </row>
    <row r="1180" spans="2:17" x14ac:dyDescent="0.25">
      <c r="B1180" s="140"/>
      <c r="Q1180" t="str">
        <f t="shared" si="18"/>
        <v/>
      </c>
    </row>
    <row r="1181" spans="2:17" x14ac:dyDescent="0.25">
      <c r="B1181" s="140"/>
      <c r="Q1181" t="str">
        <f t="shared" si="18"/>
        <v/>
      </c>
    </row>
    <row r="1182" spans="2:17" x14ac:dyDescent="0.25">
      <c r="B1182" s="140"/>
      <c r="Q1182" t="str">
        <f t="shared" si="18"/>
        <v/>
      </c>
    </row>
    <row r="1183" spans="2:17" x14ac:dyDescent="0.25">
      <c r="B1183" s="140"/>
      <c r="Q1183" t="str">
        <f t="shared" si="18"/>
        <v/>
      </c>
    </row>
    <row r="1184" spans="2:17" x14ac:dyDescent="0.25">
      <c r="B1184" s="140"/>
      <c r="Q1184" t="str">
        <f t="shared" si="18"/>
        <v/>
      </c>
    </row>
    <row r="1185" spans="2:17" x14ac:dyDescent="0.25">
      <c r="B1185" s="140"/>
      <c r="Q1185" t="str">
        <f t="shared" si="18"/>
        <v/>
      </c>
    </row>
    <row r="1186" spans="2:17" x14ac:dyDescent="0.25">
      <c r="B1186" s="140"/>
      <c r="Q1186" t="str">
        <f t="shared" si="18"/>
        <v/>
      </c>
    </row>
    <row r="1187" spans="2:17" x14ac:dyDescent="0.25">
      <c r="B1187" s="140"/>
      <c r="Q1187" t="str">
        <f t="shared" si="18"/>
        <v/>
      </c>
    </row>
    <row r="1188" spans="2:17" x14ac:dyDescent="0.25">
      <c r="B1188" s="140"/>
      <c r="Q1188" t="str">
        <f t="shared" si="18"/>
        <v/>
      </c>
    </row>
    <row r="1189" spans="2:17" x14ac:dyDescent="0.25">
      <c r="B1189" s="140"/>
      <c r="Q1189" t="str">
        <f t="shared" si="18"/>
        <v/>
      </c>
    </row>
    <row r="1190" spans="2:17" x14ac:dyDescent="0.25">
      <c r="B1190" s="140"/>
      <c r="Q1190" t="str">
        <f t="shared" si="18"/>
        <v/>
      </c>
    </row>
    <row r="1191" spans="2:17" x14ac:dyDescent="0.25">
      <c r="B1191" s="140"/>
      <c r="Q1191" t="str">
        <f t="shared" si="18"/>
        <v/>
      </c>
    </row>
    <row r="1192" spans="2:17" x14ac:dyDescent="0.25">
      <c r="B1192" s="140"/>
      <c r="Q1192" t="str">
        <f t="shared" si="18"/>
        <v/>
      </c>
    </row>
    <row r="1193" spans="2:17" x14ac:dyDescent="0.25">
      <c r="B1193" s="140"/>
      <c r="Q1193" t="str">
        <f t="shared" si="18"/>
        <v/>
      </c>
    </row>
    <row r="1194" spans="2:17" x14ac:dyDescent="0.25">
      <c r="B1194" s="140"/>
      <c r="Q1194" t="str">
        <f t="shared" si="18"/>
        <v/>
      </c>
    </row>
    <row r="1195" spans="2:17" x14ac:dyDescent="0.25">
      <c r="B1195" s="140"/>
      <c r="Q1195" t="str">
        <f t="shared" si="18"/>
        <v/>
      </c>
    </row>
    <row r="1196" spans="2:17" x14ac:dyDescent="0.25">
      <c r="B1196" s="140"/>
      <c r="Q1196" t="str">
        <f t="shared" si="18"/>
        <v/>
      </c>
    </row>
    <row r="1197" spans="2:17" x14ac:dyDescent="0.25">
      <c r="B1197" s="140"/>
      <c r="Q1197" t="str">
        <f t="shared" si="18"/>
        <v/>
      </c>
    </row>
    <row r="1198" spans="2:17" x14ac:dyDescent="0.25">
      <c r="B1198" s="140"/>
      <c r="Q1198" t="str">
        <f t="shared" si="18"/>
        <v/>
      </c>
    </row>
    <row r="1199" spans="2:17" x14ac:dyDescent="0.25">
      <c r="B1199" s="140"/>
      <c r="Q1199" t="str">
        <f t="shared" si="18"/>
        <v/>
      </c>
    </row>
    <row r="1200" spans="2:17" x14ac:dyDescent="0.25">
      <c r="B1200" s="140"/>
      <c r="Q1200" t="str">
        <f t="shared" si="18"/>
        <v/>
      </c>
    </row>
    <row r="1201" spans="2:17" x14ac:dyDescent="0.25">
      <c r="B1201" s="140"/>
      <c r="Q1201" t="str">
        <f t="shared" si="18"/>
        <v/>
      </c>
    </row>
    <row r="1202" spans="2:17" x14ac:dyDescent="0.25">
      <c r="B1202" s="140"/>
      <c r="Q1202" t="str">
        <f t="shared" si="18"/>
        <v/>
      </c>
    </row>
    <row r="1203" spans="2:17" x14ac:dyDescent="0.25">
      <c r="B1203" s="140"/>
      <c r="Q1203" t="str">
        <f t="shared" si="18"/>
        <v/>
      </c>
    </row>
    <row r="1204" spans="2:17" x14ac:dyDescent="0.25">
      <c r="B1204" s="140"/>
      <c r="Q1204" t="str">
        <f t="shared" si="18"/>
        <v/>
      </c>
    </row>
    <row r="1205" spans="2:17" x14ac:dyDescent="0.25">
      <c r="B1205" s="140"/>
      <c r="Q1205" t="str">
        <f t="shared" si="18"/>
        <v/>
      </c>
    </row>
    <row r="1206" spans="2:17" x14ac:dyDescent="0.25">
      <c r="B1206" s="140"/>
      <c r="Q1206" t="str">
        <f t="shared" si="18"/>
        <v/>
      </c>
    </row>
    <row r="1207" spans="2:17" x14ac:dyDescent="0.25">
      <c r="B1207" s="140"/>
      <c r="Q1207" t="str">
        <f t="shared" si="18"/>
        <v/>
      </c>
    </row>
    <row r="1208" spans="2:17" x14ac:dyDescent="0.25">
      <c r="B1208" s="140"/>
      <c r="Q1208" t="str">
        <f t="shared" si="18"/>
        <v/>
      </c>
    </row>
    <row r="1209" spans="2:17" x14ac:dyDescent="0.25">
      <c r="B1209" s="140"/>
      <c r="Q1209" t="str">
        <f t="shared" si="18"/>
        <v/>
      </c>
    </row>
    <row r="1210" spans="2:17" x14ac:dyDescent="0.25">
      <c r="B1210" s="140"/>
      <c r="Q1210" t="str">
        <f t="shared" si="18"/>
        <v/>
      </c>
    </row>
    <row r="1211" spans="2:17" x14ac:dyDescent="0.25">
      <c r="B1211" s="140"/>
      <c r="Q1211" t="str">
        <f t="shared" si="18"/>
        <v/>
      </c>
    </row>
    <row r="1212" spans="2:17" x14ac:dyDescent="0.25">
      <c r="B1212" s="140"/>
      <c r="Q1212" t="str">
        <f t="shared" si="18"/>
        <v/>
      </c>
    </row>
    <row r="1213" spans="2:17" x14ac:dyDescent="0.25">
      <c r="B1213" s="140"/>
      <c r="Q1213" t="str">
        <f t="shared" si="18"/>
        <v/>
      </c>
    </row>
    <row r="1214" spans="2:17" x14ac:dyDescent="0.25">
      <c r="B1214" s="140"/>
      <c r="Q1214" t="str">
        <f t="shared" si="18"/>
        <v/>
      </c>
    </row>
    <row r="1215" spans="2:17" x14ac:dyDescent="0.25">
      <c r="B1215" s="140"/>
      <c r="Q1215" t="str">
        <f t="shared" si="18"/>
        <v/>
      </c>
    </row>
    <row r="1216" spans="2:17" x14ac:dyDescent="0.25">
      <c r="B1216" s="140"/>
      <c r="Q1216" t="str">
        <f t="shared" si="18"/>
        <v/>
      </c>
    </row>
    <row r="1217" spans="2:17" x14ac:dyDescent="0.25">
      <c r="B1217" s="140"/>
      <c r="Q1217" t="str">
        <f t="shared" si="18"/>
        <v/>
      </c>
    </row>
    <row r="1218" spans="2:17" x14ac:dyDescent="0.25">
      <c r="B1218" s="140"/>
      <c r="Q1218" t="str">
        <f t="shared" si="18"/>
        <v/>
      </c>
    </row>
    <row r="1219" spans="2:17" x14ac:dyDescent="0.25">
      <c r="B1219" s="140"/>
      <c r="Q1219" t="str">
        <f t="shared" si="18"/>
        <v/>
      </c>
    </row>
    <row r="1220" spans="2:17" x14ac:dyDescent="0.25">
      <c r="B1220" s="140"/>
      <c r="Q1220" t="str">
        <f t="shared" si="18"/>
        <v/>
      </c>
    </row>
    <row r="1221" spans="2:17" x14ac:dyDescent="0.25">
      <c r="B1221" s="140"/>
      <c r="Q1221" t="str">
        <f t="shared" si="18"/>
        <v/>
      </c>
    </row>
    <row r="1222" spans="2:17" x14ac:dyDescent="0.25">
      <c r="B1222" s="140"/>
      <c r="Q1222" t="str">
        <f t="shared" si="18"/>
        <v/>
      </c>
    </row>
    <row r="1223" spans="2:17" x14ac:dyDescent="0.25">
      <c r="B1223" s="140"/>
      <c r="Q1223" t="str">
        <f t="shared" si="18"/>
        <v/>
      </c>
    </row>
    <row r="1224" spans="2:17" x14ac:dyDescent="0.25">
      <c r="B1224" s="140"/>
      <c r="Q1224" t="str">
        <f t="shared" ref="Q1224:Q1287" si="19">IF(B1224="","",IF(D1224=0,MAX(SUM(E1224:M1224)-P1224,0),(SUM(E1224:F1224)-P1224)))</f>
        <v/>
      </c>
    </row>
    <row r="1225" spans="2:17" x14ac:dyDescent="0.25">
      <c r="B1225" s="140"/>
      <c r="Q1225" t="str">
        <f t="shared" si="19"/>
        <v/>
      </c>
    </row>
    <row r="1226" spans="2:17" x14ac:dyDescent="0.25">
      <c r="B1226" s="140"/>
      <c r="Q1226" t="str">
        <f t="shared" si="19"/>
        <v/>
      </c>
    </row>
    <row r="1227" spans="2:17" x14ac:dyDescent="0.25">
      <c r="B1227" s="140"/>
      <c r="Q1227" t="str">
        <f t="shared" si="19"/>
        <v/>
      </c>
    </row>
    <row r="1228" spans="2:17" x14ac:dyDescent="0.25">
      <c r="B1228" s="140"/>
      <c r="Q1228" t="str">
        <f t="shared" si="19"/>
        <v/>
      </c>
    </row>
    <row r="1229" spans="2:17" x14ac:dyDescent="0.25">
      <c r="B1229" s="140"/>
      <c r="Q1229" t="str">
        <f t="shared" si="19"/>
        <v/>
      </c>
    </row>
    <row r="1230" spans="2:17" x14ac:dyDescent="0.25">
      <c r="B1230" s="140"/>
      <c r="Q1230" t="str">
        <f t="shared" si="19"/>
        <v/>
      </c>
    </row>
    <row r="1231" spans="2:17" x14ac:dyDescent="0.25">
      <c r="B1231" s="140"/>
      <c r="Q1231" t="str">
        <f t="shared" si="19"/>
        <v/>
      </c>
    </row>
    <row r="1232" spans="2:17" x14ac:dyDescent="0.25">
      <c r="B1232" s="140"/>
      <c r="Q1232" t="str">
        <f t="shared" si="19"/>
        <v/>
      </c>
    </row>
    <row r="1233" spans="2:17" x14ac:dyDescent="0.25">
      <c r="B1233" s="140"/>
      <c r="Q1233" t="str">
        <f t="shared" si="19"/>
        <v/>
      </c>
    </row>
    <row r="1234" spans="2:17" x14ac:dyDescent="0.25">
      <c r="B1234" s="140"/>
      <c r="Q1234" t="str">
        <f t="shared" si="19"/>
        <v/>
      </c>
    </row>
    <row r="1235" spans="2:17" x14ac:dyDescent="0.25">
      <c r="B1235" s="140"/>
      <c r="Q1235" t="str">
        <f t="shared" si="19"/>
        <v/>
      </c>
    </row>
    <row r="1236" spans="2:17" x14ac:dyDescent="0.25">
      <c r="B1236" s="140"/>
      <c r="Q1236" t="str">
        <f t="shared" si="19"/>
        <v/>
      </c>
    </row>
    <row r="1237" spans="2:17" x14ac:dyDescent="0.25">
      <c r="B1237" s="140"/>
      <c r="Q1237" t="str">
        <f t="shared" si="19"/>
        <v/>
      </c>
    </row>
    <row r="1238" spans="2:17" x14ac:dyDescent="0.25">
      <c r="B1238" s="140"/>
      <c r="Q1238" t="str">
        <f t="shared" si="19"/>
        <v/>
      </c>
    </row>
    <row r="1239" spans="2:17" x14ac:dyDescent="0.25">
      <c r="B1239" s="140"/>
      <c r="Q1239" t="str">
        <f t="shared" si="19"/>
        <v/>
      </c>
    </row>
    <row r="1240" spans="2:17" x14ac:dyDescent="0.25">
      <c r="B1240" s="140"/>
      <c r="Q1240" t="str">
        <f t="shared" si="19"/>
        <v/>
      </c>
    </row>
    <row r="1241" spans="2:17" x14ac:dyDescent="0.25">
      <c r="B1241" s="140"/>
      <c r="Q1241" t="str">
        <f t="shared" si="19"/>
        <v/>
      </c>
    </row>
    <row r="1242" spans="2:17" x14ac:dyDescent="0.25">
      <c r="B1242" s="140"/>
      <c r="Q1242" t="str">
        <f t="shared" si="19"/>
        <v/>
      </c>
    </row>
    <row r="1243" spans="2:17" x14ac:dyDescent="0.25">
      <c r="B1243" s="140"/>
      <c r="Q1243" t="str">
        <f t="shared" si="19"/>
        <v/>
      </c>
    </row>
    <row r="1244" spans="2:17" x14ac:dyDescent="0.25">
      <c r="B1244" s="140"/>
      <c r="Q1244" t="str">
        <f t="shared" si="19"/>
        <v/>
      </c>
    </row>
    <row r="1245" spans="2:17" x14ac:dyDescent="0.25">
      <c r="B1245" s="140"/>
      <c r="Q1245" t="str">
        <f t="shared" si="19"/>
        <v/>
      </c>
    </row>
    <row r="1246" spans="2:17" x14ac:dyDescent="0.25">
      <c r="B1246" s="140"/>
      <c r="Q1246" t="str">
        <f t="shared" si="19"/>
        <v/>
      </c>
    </row>
    <row r="1247" spans="2:17" x14ac:dyDescent="0.25">
      <c r="B1247" s="140"/>
      <c r="Q1247" t="str">
        <f t="shared" si="19"/>
        <v/>
      </c>
    </row>
    <row r="1248" spans="2:17" x14ac:dyDescent="0.25">
      <c r="B1248" s="140"/>
      <c r="Q1248" t="str">
        <f t="shared" si="19"/>
        <v/>
      </c>
    </row>
    <row r="1249" spans="2:17" x14ac:dyDescent="0.25">
      <c r="B1249" s="140"/>
      <c r="Q1249" t="str">
        <f t="shared" si="19"/>
        <v/>
      </c>
    </row>
    <row r="1250" spans="2:17" x14ac:dyDescent="0.25">
      <c r="B1250" s="140"/>
      <c r="Q1250" t="str">
        <f t="shared" si="19"/>
        <v/>
      </c>
    </row>
    <row r="1251" spans="2:17" x14ac:dyDescent="0.25">
      <c r="B1251" s="140"/>
      <c r="Q1251" t="str">
        <f t="shared" si="19"/>
        <v/>
      </c>
    </row>
    <row r="1252" spans="2:17" x14ac:dyDescent="0.25">
      <c r="B1252" s="140"/>
      <c r="Q1252" t="str">
        <f t="shared" si="19"/>
        <v/>
      </c>
    </row>
    <row r="1253" spans="2:17" x14ac:dyDescent="0.25">
      <c r="B1253" s="140"/>
      <c r="Q1253" t="str">
        <f t="shared" si="19"/>
        <v/>
      </c>
    </row>
    <row r="1254" spans="2:17" x14ac:dyDescent="0.25">
      <c r="B1254" s="140"/>
      <c r="Q1254" t="str">
        <f t="shared" si="19"/>
        <v/>
      </c>
    </row>
    <row r="1255" spans="2:17" x14ac:dyDescent="0.25">
      <c r="B1255" s="140"/>
      <c r="Q1255" t="str">
        <f t="shared" si="19"/>
        <v/>
      </c>
    </row>
    <row r="1256" spans="2:17" x14ac:dyDescent="0.25">
      <c r="B1256" s="140"/>
      <c r="Q1256" t="str">
        <f t="shared" si="19"/>
        <v/>
      </c>
    </row>
    <row r="1257" spans="2:17" x14ac:dyDescent="0.25">
      <c r="B1257" s="140"/>
      <c r="Q1257" t="str">
        <f t="shared" si="19"/>
        <v/>
      </c>
    </row>
    <row r="1258" spans="2:17" x14ac:dyDescent="0.25">
      <c r="B1258" s="140"/>
      <c r="Q1258" t="str">
        <f t="shared" si="19"/>
        <v/>
      </c>
    </row>
    <row r="1259" spans="2:17" x14ac:dyDescent="0.25">
      <c r="B1259" s="140"/>
      <c r="Q1259" t="str">
        <f t="shared" si="19"/>
        <v/>
      </c>
    </row>
    <row r="1260" spans="2:17" x14ac:dyDescent="0.25">
      <c r="B1260" s="140"/>
      <c r="Q1260" t="str">
        <f t="shared" si="19"/>
        <v/>
      </c>
    </row>
    <row r="1261" spans="2:17" x14ac:dyDescent="0.25">
      <c r="B1261" s="140"/>
      <c r="Q1261" t="str">
        <f t="shared" si="19"/>
        <v/>
      </c>
    </row>
    <row r="1262" spans="2:17" x14ac:dyDescent="0.25">
      <c r="B1262" s="140"/>
      <c r="Q1262" t="str">
        <f t="shared" si="19"/>
        <v/>
      </c>
    </row>
    <row r="1263" spans="2:17" x14ac:dyDescent="0.25">
      <c r="B1263" s="140"/>
      <c r="Q1263" t="str">
        <f t="shared" si="19"/>
        <v/>
      </c>
    </row>
    <row r="1264" spans="2:17" x14ac:dyDescent="0.25">
      <c r="B1264" s="140"/>
      <c r="Q1264" t="str">
        <f t="shared" si="19"/>
        <v/>
      </c>
    </row>
    <row r="1265" spans="2:17" x14ac:dyDescent="0.25">
      <c r="B1265" s="140"/>
      <c r="Q1265" t="str">
        <f t="shared" si="19"/>
        <v/>
      </c>
    </row>
    <row r="1266" spans="2:17" x14ac:dyDescent="0.25">
      <c r="B1266" s="140"/>
      <c r="Q1266" t="str">
        <f t="shared" si="19"/>
        <v/>
      </c>
    </row>
    <row r="1267" spans="2:17" x14ac:dyDescent="0.25">
      <c r="B1267" s="140"/>
      <c r="Q1267" t="str">
        <f t="shared" si="19"/>
        <v/>
      </c>
    </row>
    <row r="1268" spans="2:17" x14ac:dyDescent="0.25">
      <c r="B1268" s="140"/>
      <c r="Q1268" t="str">
        <f t="shared" si="19"/>
        <v/>
      </c>
    </row>
    <row r="1269" spans="2:17" x14ac:dyDescent="0.25">
      <c r="B1269" s="140"/>
      <c r="Q1269" t="str">
        <f t="shared" si="19"/>
        <v/>
      </c>
    </row>
    <row r="1270" spans="2:17" x14ac:dyDescent="0.25">
      <c r="B1270" s="140"/>
      <c r="Q1270" t="str">
        <f t="shared" si="19"/>
        <v/>
      </c>
    </row>
    <row r="1271" spans="2:17" x14ac:dyDescent="0.25">
      <c r="B1271" s="140"/>
      <c r="Q1271" t="str">
        <f t="shared" si="19"/>
        <v/>
      </c>
    </row>
    <row r="1272" spans="2:17" x14ac:dyDescent="0.25">
      <c r="B1272" s="140"/>
      <c r="Q1272" t="str">
        <f t="shared" si="19"/>
        <v/>
      </c>
    </row>
    <row r="1273" spans="2:17" x14ac:dyDescent="0.25">
      <c r="B1273" s="140"/>
      <c r="Q1273" t="str">
        <f t="shared" si="19"/>
        <v/>
      </c>
    </row>
    <row r="1274" spans="2:17" x14ac:dyDescent="0.25">
      <c r="B1274" s="140"/>
      <c r="Q1274" t="str">
        <f t="shared" si="19"/>
        <v/>
      </c>
    </row>
    <row r="1275" spans="2:17" x14ac:dyDescent="0.25">
      <c r="B1275" s="140"/>
      <c r="Q1275" t="str">
        <f t="shared" si="19"/>
        <v/>
      </c>
    </row>
    <row r="1276" spans="2:17" x14ac:dyDescent="0.25">
      <c r="B1276" s="140"/>
      <c r="Q1276" t="str">
        <f t="shared" si="19"/>
        <v/>
      </c>
    </row>
    <row r="1277" spans="2:17" x14ac:dyDescent="0.25">
      <c r="B1277" s="140"/>
      <c r="Q1277" t="str">
        <f t="shared" si="19"/>
        <v/>
      </c>
    </row>
    <row r="1278" spans="2:17" x14ac:dyDescent="0.25">
      <c r="B1278" s="140"/>
      <c r="Q1278" t="str">
        <f t="shared" si="19"/>
        <v/>
      </c>
    </row>
    <row r="1279" spans="2:17" x14ac:dyDescent="0.25">
      <c r="B1279" s="140"/>
      <c r="Q1279" t="str">
        <f t="shared" si="19"/>
        <v/>
      </c>
    </row>
    <row r="1280" spans="2:17" x14ac:dyDescent="0.25">
      <c r="B1280" s="140"/>
      <c r="Q1280" t="str">
        <f t="shared" si="19"/>
        <v/>
      </c>
    </row>
    <row r="1281" spans="2:17" x14ac:dyDescent="0.25">
      <c r="B1281" s="140"/>
      <c r="Q1281" t="str">
        <f t="shared" si="19"/>
        <v/>
      </c>
    </row>
    <row r="1282" spans="2:17" x14ac:dyDescent="0.25">
      <c r="B1282" s="140"/>
      <c r="Q1282" t="str">
        <f t="shared" si="19"/>
        <v/>
      </c>
    </row>
    <row r="1283" spans="2:17" x14ac:dyDescent="0.25">
      <c r="B1283" s="140"/>
      <c r="Q1283" t="str">
        <f t="shared" si="19"/>
        <v/>
      </c>
    </row>
    <row r="1284" spans="2:17" x14ac:dyDescent="0.25">
      <c r="B1284" s="140"/>
      <c r="Q1284" t="str">
        <f t="shared" si="19"/>
        <v/>
      </c>
    </row>
    <row r="1285" spans="2:17" x14ac:dyDescent="0.25">
      <c r="B1285" s="140"/>
      <c r="Q1285" t="str">
        <f t="shared" si="19"/>
        <v/>
      </c>
    </row>
    <row r="1286" spans="2:17" x14ac:dyDescent="0.25">
      <c r="B1286" s="140"/>
      <c r="Q1286" t="str">
        <f t="shared" si="19"/>
        <v/>
      </c>
    </row>
    <row r="1287" spans="2:17" x14ac:dyDescent="0.25">
      <c r="B1287" s="140"/>
      <c r="Q1287" t="str">
        <f t="shared" si="19"/>
        <v/>
      </c>
    </row>
    <row r="1288" spans="2:17" x14ac:dyDescent="0.25">
      <c r="B1288" s="140"/>
      <c r="Q1288" t="str">
        <f t="shared" ref="Q1288:Q1351" si="20">IF(B1288="","",IF(D1288=0,MAX(SUM(E1288:M1288)-P1288,0),(SUM(E1288:F1288)-P1288)))</f>
        <v/>
      </c>
    </row>
    <row r="1289" spans="2:17" x14ac:dyDescent="0.25">
      <c r="B1289" s="140"/>
      <c r="Q1289" t="str">
        <f t="shared" si="20"/>
        <v/>
      </c>
    </row>
    <row r="1290" spans="2:17" x14ac:dyDescent="0.25">
      <c r="B1290" s="140"/>
      <c r="Q1290" t="str">
        <f t="shared" si="20"/>
        <v/>
      </c>
    </row>
    <row r="1291" spans="2:17" x14ac:dyDescent="0.25">
      <c r="B1291" s="140"/>
      <c r="Q1291" t="str">
        <f t="shared" si="20"/>
        <v/>
      </c>
    </row>
    <row r="1292" spans="2:17" x14ac:dyDescent="0.25">
      <c r="B1292" s="140"/>
      <c r="Q1292" t="str">
        <f t="shared" si="20"/>
        <v/>
      </c>
    </row>
    <row r="1293" spans="2:17" x14ac:dyDescent="0.25">
      <c r="B1293" s="140"/>
      <c r="Q1293" t="str">
        <f t="shared" si="20"/>
        <v/>
      </c>
    </row>
    <row r="1294" spans="2:17" x14ac:dyDescent="0.25">
      <c r="B1294" s="140"/>
      <c r="Q1294" t="str">
        <f t="shared" si="20"/>
        <v/>
      </c>
    </row>
    <row r="1295" spans="2:17" x14ac:dyDescent="0.25">
      <c r="B1295" s="140"/>
      <c r="Q1295" t="str">
        <f t="shared" si="20"/>
        <v/>
      </c>
    </row>
    <row r="1296" spans="2:17" x14ac:dyDescent="0.25">
      <c r="B1296" s="140"/>
      <c r="Q1296" t="str">
        <f t="shared" si="20"/>
        <v/>
      </c>
    </row>
    <row r="1297" spans="2:17" x14ac:dyDescent="0.25">
      <c r="B1297" s="140"/>
      <c r="Q1297" t="str">
        <f t="shared" si="20"/>
        <v/>
      </c>
    </row>
    <row r="1298" spans="2:17" x14ac:dyDescent="0.25">
      <c r="B1298" s="140"/>
      <c r="Q1298" t="str">
        <f t="shared" si="20"/>
        <v/>
      </c>
    </row>
    <row r="1299" spans="2:17" x14ac:dyDescent="0.25">
      <c r="B1299" s="140"/>
      <c r="Q1299" t="str">
        <f t="shared" si="20"/>
        <v/>
      </c>
    </row>
    <row r="1300" spans="2:17" x14ac:dyDescent="0.25">
      <c r="B1300" s="140"/>
      <c r="Q1300" t="str">
        <f t="shared" si="20"/>
        <v/>
      </c>
    </row>
    <row r="1301" spans="2:17" x14ac:dyDescent="0.25">
      <c r="B1301" s="140"/>
      <c r="Q1301" t="str">
        <f t="shared" si="20"/>
        <v/>
      </c>
    </row>
    <row r="1302" spans="2:17" x14ac:dyDescent="0.25">
      <c r="B1302" s="140"/>
      <c r="Q1302" t="str">
        <f t="shared" si="20"/>
        <v/>
      </c>
    </row>
    <row r="1303" spans="2:17" x14ac:dyDescent="0.25">
      <c r="B1303" s="140"/>
      <c r="Q1303" t="str">
        <f t="shared" si="20"/>
        <v/>
      </c>
    </row>
    <row r="1304" spans="2:17" x14ac:dyDescent="0.25">
      <c r="B1304" s="140"/>
      <c r="Q1304" t="str">
        <f t="shared" si="20"/>
        <v/>
      </c>
    </row>
    <row r="1305" spans="2:17" x14ac:dyDescent="0.25">
      <c r="B1305" s="140"/>
      <c r="Q1305" t="str">
        <f t="shared" si="20"/>
        <v/>
      </c>
    </row>
    <row r="1306" spans="2:17" x14ac:dyDescent="0.25">
      <c r="B1306" s="140"/>
      <c r="Q1306" t="str">
        <f t="shared" si="20"/>
        <v/>
      </c>
    </row>
    <row r="1307" spans="2:17" x14ac:dyDescent="0.25">
      <c r="B1307" s="140"/>
      <c r="Q1307" t="str">
        <f t="shared" si="20"/>
        <v/>
      </c>
    </row>
    <row r="1308" spans="2:17" x14ac:dyDescent="0.25">
      <c r="B1308" s="140"/>
      <c r="Q1308" t="str">
        <f t="shared" si="20"/>
        <v/>
      </c>
    </row>
    <row r="1309" spans="2:17" x14ac:dyDescent="0.25">
      <c r="B1309" s="140"/>
      <c r="Q1309" t="str">
        <f t="shared" si="20"/>
        <v/>
      </c>
    </row>
    <row r="1310" spans="2:17" x14ac:dyDescent="0.25">
      <c r="B1310" s="140"/>
      <c r="Q1310" t="str">
        <f t="shared" si="20"/>
        <v/>
      </c>
    </row>
    <row r="1311" spans="2:17" x14ac:dyDescent="0.25">
      <c r="B1311" s="140"/>
      <c r="Q1311" t="str">
        <f t="shared" si="20"/>
        <v/>
      </c>
    </row>
    <row r="1312" spans="2:17" x14ac:dyDescent="0.25">
      <c r="B1312" s="140"/>
      <c r="Q1312" t="str">
        <f t="shared" si="20"/>
        <v/>
      </c>
    </row>
    <row r="1313" spans="2:17" x14ac:dyDescent="0.25">
      <c r="B1313" s="140"/>
      <c r="Q1313" t="str">
        <f t="shared" si="20"/>
        <v/>
      </c>
    </row>
    <row r="1314" spans="2:17" x14ac:dyDescent="0.25">
      <c r="B1314" s="140"/>
      <c r="Q1314" t="str">
        <f t="shared" si="20"/>
        <v/>
      </c>
    </row>
    <row r="1315" spans="2:17" x14ac:dyDescent="0.25">
      <c r="B1315" s="140"/>
      <c r="Q1315" t="str">
        <f t="shared" si="20"/>
        <v/>
      </c>
    </row>
    <row r="1316" spans="2:17" x14ac:dyDescent="0.25">
      <c r="B1316" s="140"/>
      <c r="Q1316" t="str">
        <f t="shared" si="20"/>
        <v/>
      </c>
    </row>
    <row r="1317" spans="2:17" x14ac:dyDescent="0.25">
      <c r="B1317" s="140"/>
      <c r="Q1317" t="str">
        <f t="shared" si="20"/>
        <v/>
      </c>
    </row>
    <row r="1318" spans="2:17" x14ac:dyDescent="0.25">
      <c r="B1318" s="140"/>
      <c r="Q1318" t="str">
        <f t="shared" si="20"/>
        <v/>
      </c>
    </row>
    <row r="1319" spans="2:17" x14ac:dyDescent="0.25">
      <c r="B1319" s="140"/>
      <c r="Q1319" t="str">
        <f t="shared" si="20"/>
        <v/>
      </c>
    </row>
    <row r="1320" spans="2:17" x14ac:dyDescent="0.25">
      <c r="B1320" s="140"/>
      <c r="Q1320" t="str">
        <f t="shared" si="20"/>
        <v/>
      </c>
    </row>
    <row r="1321" spans="2:17" x14ac:dyDescent="0.25">
      <c r="B1321" s="140"/>
      <c r="Q1321" t="str">
        <f t="shared" si="20"/>
        <v/>
      </c>
    </row>
    <row r="1322" spans="2:17" x14ac:dyDescent="0.25">
      <c r="B1322" s="140"/>
      <c r="Q1322" t="str">
        <f t="shared" si="20"/>
        <v/>
      </c>
    </row>
    <row r="1323" spans="2:17" x14ac:dyDescent="0.25">
      <c r="B1323" s="140"/>
      <c r="Q1323" t="str">
        <f t="shared" si="20"/>
        <v/>
      </c>
    </row>
    <row r="1324" spans="2:17" x14ac:dyDescent="0.25">
      <c r="B1324" s="140"/>
      <c r="Q1324" t="str">
        <f t="shared" si="20"/>
        <v/>
      </c>
    </row>
    <row r="1325" spans="2:17" x14ac:dyDescent="0.25">
      <c r="B1325" s="140"/>
      <c r="Q1325" t="str">
        <f t="shared" si="20"/>
        <v/>
      </c>
    </row>
    <row r="1326" spans="2:17" x14ac:dyDescent="0.25">
      <c r="B1326" s="140"/>
      <c r="Q1326" t="str">
        <f t="shared" si="20"/>
        <v/>
      </c>
    </row>
    <row r="1327" spans="2:17" x14ac:dyDescent="0.25">
      <c r="B1327" s="140"/>
      <c r="Q1327" t="str">
        <f t="shared" si="20"/>
        <v/>
      </c>
    </row>
    <row r="1328" spans="2:17" x14ac:dyDescent="0.25">
      <c r="B1328" s="140"/>
      <c r="Q1328" t="str">
        <f t="shared" si="20"/>
        <v/>
      </c>
    </row>
    <row r="1329" spans="2:17" x14ac:dyDescent="0.25">
      <c r="B1329" s="140"/>
      <c r="Q1329" t="str">
        <f t="shared" si="20"/>
        <v/>
      </c>
    </row>
    <row r="1330" spans="2:17" x14ac:dyDescent="0.25">
      <c r="B1330" s="140"/>
      <c r="Q1330" t="str">
        <f t="shared" si="20"/>
        <v/>
      </c>
    </row>
    <row r="1331" spans="2:17" x14ac:dyDescent="0.25">
      <c r="B1331" s="140"/>
      <c r="Q1331" t="str">
        <f t="shared" si="20"/>
        <v/>
      </c>
    </row>
    <row r="1332" spans="2:17" x14ac:dyDescent="0.25">
      <c r="B1332" s="140"/>
      <c r="Q1332" t="str">
        <f t="shared" si="20"/>
        <v/>
      </c>
    </row>
    <row r="1333" spans="2:17" x14ac:dyDescent="0.25">
      <c r="B1333" s="140"/>
      <c r="Q1333" t="str">
        <f t="shared" si="20"/>
        <v/>
      </c>
    </row>
    <row r="1334" spans="2:17" x14ac:dyDescent="0.25">
      <c r="B1334" s="140"/>
      <c r="Q1334" t="str">
        <f t="shared" si="20"/>
        <v/>
      </c>
    </row>
    <row r="1335" spans="2:17" x14ac:dyDescent="0.25">
      <c r="B1335" s="140"/>
      <c r="Q1335" t="str">
        <f t="shared" si="20"/>
        <v/>
      </c>
    </row>
    <row r="1336" spans="2:17" x14ac:dyDescent="0.25">
      <c r="B1336" s="140"/>
      <c r="Q1336" t="str">
        <f t="shared" si="20"/>
        <v/>
      </c>
    </row>
    <row r="1337" spans="2:17" x14ac:dyDescent="0.25">
      <c r="B1337" s="140"/>
      <c r="Q1337" t="str">
        <f t="shared" si="20"/>
        <v/>
      </c>
    </row>
    <row r="1338" spans="2:17" x14ac:dyDescent="0.25">
      <c r="B1338" s="140"/>
      <c r="Q1338" t="str">
        <f t="shared" si="20"/>
        <v/>
      </c>
    </row>
    <row r="1339" spans="2:17" x14ac:dyDescent="0.25">
      <c r="B1339" s="140"/>
      <c r="Q1339" t="str">
        <f t="shared" si="20"/>
        <v/>
      </c>
    </row>
    <row r="1340" spans="2:17" x14ac:dyDescent="0.25">
      <c r="B1340" s="140"/>
      <c r="Q1340" t="str">
        <f t="shared" si="20"/>
        <v/>
      </c>
    </row>
    <row r="1341" spans="2:17" x14ac:dyDescent="0.25">
      <c r="B1341" s="140"/>
      <c r="Q1341" t="str">
        <f t="shared" si="20"/>
        <v/>
      </c>
    </row>
    <row r="1342" spans="2:17" x14ac:dyDescent="0.25">
      <c r="B1342" s="140"/>
      <c r="Q1342" t="str">
        <f t="shared" si="20"/>
        <v/>
      </c>
    </row>
    <row r="1343" spans="2:17" x14ac:dyDescent="0.25">
      <c r="B1343" s="140"/>
      <c r="Q1343" t="str">
        <f t="shared" si="20"/>
        <v/>
      </c>
    </row>
    <row r="1344" spans="2:17" x14ac:dyDescent="0.25">
      <c r="B1344" s="140"/>
      <c r="Q1344" t="str">
        <f t="shared" si="20"/>
        <v/>
      </c>
    </row>
    <row r="1345" spans="2:17" x14ac:dyDescent="0.25">
      <c r="B1345" s="140"/>
      <c r="Q1345" t="str">
        <f t="shared" si="20"/>
        <v/>
      </c>
    </row>
    <row r="1346" spans="2:17" x14ac:dyDescent="0.25">
      <c r="B1346" s="140"/>
      <c r="Q1346" t="str">
        <f t="shared" si="20"/>
        <v/>
      </c>
    </row>
    <row r="1347" spans="2:17" x14ac:dyDescent="0.25">
      <c r="B1347" s="140"/>
      <c r="Q1347" t="str">
        <f t="shared" si="20"/>
        <v/>
      </c>
    </row>
    <row r="1348" spans="2:17" x14ac:dyDescent="0.25">
      <c r="B1348" s="140"/>
      <c r="Q1348" t="str">
        <f t="shared" si="20"/>
        <v/>
      </c>
    </row>
    <row r="1349" spans="2:17" x14ac:dyDescent="0.25">
      <c r="B1349" s="140"/>
      <c r="Q1349" t="str">
        <f t="shared" si="20"/>
        <v/>
      </c>
    </row>
    <row r="1350" spans="2:17" x14ac:dyDescent="0.25">
      <c r="B1350" s="140"/>
      <c r="Q1350" t="str">
        <f t="shared" si="20"/>
        <v/>
      </c>
    </row>
    <row r="1351" spans="2:17" x14ac:dyDescent="0.25">
      <c r="B1351" s="140"/>
      <c r="Q1351" t="str">
        <f t="shared" si="20"/>
        <v/>
      </c>
    </row>
    <row r="1352" spans="2:17" x14ac:dyDescent="0.25">
      <c r="B1352" s="140"/>
      <c r="Q1352" t="str">
        <f t="shared" ref="Q1352:Q1415" si="21">IF(B1352="","",IF(D1352=0,MAX(SUM(E1352:M1352)-P1352,0),(SUM(E1352:F1352)-P1352)))</f>
        <v/>
      </c>
    </row>
    <row r="1353" spans="2:17" x14ac:dyDescent="0.25">
      <c r="B1353" s="140"/>
      <c r="Q1353" t="str">
        <f t="shared" si="21"/>
        <v/>
      </c>
    </row>
    <row r="1354" spans="2:17" x14ac:dyDescent="0.25">
      <c r="B1354" s="140"/>
      <c r="Q1354" t="str">
        <f t="shared" si="21"/>
        <v/>
      </c>
    </row>
    <row r="1355" spans="2:17" x14ac:dyDescent="0.25">
      <c r="B1355" s="140"/>
      <c r="Q1355" t="str">
        <f t="shared" si="21"/>
        <v/>
      </c>
    </row>
    <row r="1356" spans="2:17" x14ac:dyDescent="0.25">
      <c r="B1356" s="140"/>
      <c r="Q1356" t="str">
        <f t="shared" si="21"/>
        <v/>
      </c>
    </row>
    <row r="1357" spans="2:17" x14ac:dyDescent="0.25">
      <c r="B1357" s="140"/>
      <c r="Q1357" t="str">
        <f t="shared" si="21"/>
        <v/>
      </c>
    </row>
    <row r="1358" spans="2:17" x14ac:dyDescent="0.25">
      <c r="B1358" s="140"/>
      <c r="Q1358" t="str">
        <f t="shared" si="21"/>
        <v/>
      </c>
    </row>
    <row r="1359" spans="2:17" x14ac:dyDescent="0.25">
      <c r="B1359" s="140"/>
      <c r="Q1359" t="str">
        <f t="shared" si="21"/>
        <v/>
      </c>
    </row>
    <row r="1360" spans="2:17" x14ac:dyDescent="0.25">
      <c r="B1360" s="140"/>
      <c r="Q1360" t="str">
        <f t="shared" si="21"/>
        <v/>
      </c>
    </row>
    <row r="1361" spans="2:17" x14ac:dyDescent="0.25">
      <c r="B1361" s="140"/>
      <c r="Q1361" t="str">
        <f t="shared" si="21"/>
        <v/>
      </c>
    </row>
    <row r="1362" spans="2:17" x14ac:dyDescent="0.25">
      <c r="B1362" s="140"/>
      <c r="Q1362" t="str">
        <f t="shared" si="21"/>
        <v/>
      </c>
    </row>
    <row r="1363" spans="2:17" x14ac:dyDescent="0.25">
      <c r="B1363" s="140"/>
      <c r="Q1363" t="str">
        <f t="shared" si="21"/>
        <v/>
      </c>
    </row>
    <row r="1364" spans="2:17" x14ac:dyDescent="0.25">
      <c r="B1364" s="140"/>
      <c r="Q1364" t="str">
        <f t="shared" si="21"/>
        <v/>
      </c>
    </row>
    <row r="1365" spans="2:17" x14ac:dyDescent="0.25">
      <c r="B1365" s="140"/>
      <c r="Q1365" t="str">
        <f t="shared" si="21"/>
        <v/>
      </c>
    </row>
    <row r="1366" spans="2:17" x14ac:dyDescent="0.25">
      <c r="B1366" s="140"/>
      <c r="Q1366" t="str">
        <f t="shared" si="21"/>
        <v/>
      </c>
    </row>
    <row r="1367" spans="2:17" x14ac:dyDescent="0.25">
      <c r="B1367" s="140"/>
      <c r="Q1367" t="str">
        <f t="shared" si="21"/>
        <v/>
      </c>
    </row>
    <row r="1368" spans="2:17" x14ac:dyDescent="0.25">
      <c r="B1368" s="140"/>
      <c r="Q1368" t="str">
        <f t="shared" si="21"/>
        <v/>
      </c>
    </row>
    <row r="1369" spans="2:17" x14ac:dyDescent="0.25">
      <c r="B1369" s="140"/>
      <c r="Q1369" t="str">
        <f t="shared" si="21"/>
        <v/>
      </c>
    </row>
    <row r="1370" spans="2:17" x14ac:dyDescent="0.25">
      <c r="B1370" s="140"/>
      <c r="Q1370" t="str">
        <f t="shared" si="21"/>
        <v/>
      </c>
    </row>
    <row r="1371" spans="2:17" x14ac:dyDescent="0.25">
      <c r="B1371" s="140"/>
      <c r="Q1371" t="str">
        <f t="shared" si="21"/>
        <v/>
      </c>
    </row>
    <row r="1372" spans="2:17" x14ac:dyDescent="0.25">
      <c r="B1372" s="140"/>
      <c r="Q1372" t="str">
        <f t="shared" si="21"/>
        <v/>
      </c>
    </row>
    <row r="1373" spans="2:17" x14ac:dyDescent="0.25">
      <c r="B1373" s="140"/>
      <c r="Q1373" t="str">
        <f t="shared" si="21"/>
        <v/>
      </c>
    </row>
    <row r="1374" spans="2:17" x14ac:dyDescent="0.25">
      <c r="B1374" s="140"/>
      <c r="Q1374" t="str">
        <f t="shared" si="21"/>
        <v/>
      </c>
    </row>
    <row r="1375" spans="2:17" x14ac:dyDescent="0.25">
      <c r="B1375" s="140"/>
      <c r="Q1375" t="str">
        <f t="shared" si="21"/>
        <v/>
      </c>
    </row>
    <row r="1376" spans="2:17" x14ac:dyDescent="0.25">
      <c r="B1376" s="140"/>
      <c r="Q1376" t="str">
        <f t="shared" si="21"/>
        <v/>
      </c>
    </row>
    <row r="1377" spans="2:17" x14ac:dyDescent="0.25">
      <c r="B1377" s="140"/>
      <c r="Q1377" t="str">
        <f t="shared" si="21"/>
        <v/>
      </c>
    </row>
    <row r="1378" spans="2:17" x14ac:dyDescent="0.25">
      <c r="B1378" s="140"/>
      <c r="Q1378" t="str">
        <f t="shared" si="21"/>
        <v/>
      </c>
    </row>
    <row r="1379" spans="2:17" x14ac:dyDescent="0.25">
      <c r="B1379" s="140"/>
      <c r="Q1379" t="str">
        <f t="shared" si="21"/>
        <v/>
      </c>
    </row>
    <row r="1380" spans="2:17" x14ac:dyDescent="0.25">
      <c r="B1380" s="140"/>
      <c r="Q1380" t="str">
        <f t="shared" si="21"/>
        <v/>
      </c>
    </row>
    <row r="1381" spans="2:17" x14ac:dyDescent="0.25">
      <c r="B1381" s="140"/>
      <c r="Q1381" t="str">
        <f t="shared" si="21"/>
        <v/>
      </c>
    </row>
    <row r="1382" spans="2:17" x14ac:dyDescent="0.25">
      <c r="B1382" s="140"/>
      <c r="Q1382" t="str">
        <f t="shared" si="21"/>
        <v/>
      </c>
    </row>
    <row r="1383" spans="2:17" x14ac:dyDescent="0.25">
      <c r="B1383" s="140"/>
      <c r="Q1383" t="str">
        <f t="shared" si="21"/>
        <v/>
      </c>
    </row>
    <row r="1384" spans="2:17" x14ac:dyDescent="0.25">
      <c r="B1384" s="140"/>
      <c r="Q1384" t="str">
        <f t="shared" si="21"/>
        <v/>
      </c>
    </row>
    <row r="1385" spans="2:17" x14ac:dyDescent="0.25">
      <c r="B1385" s="140"/>
      <c r="Q1385" t="str">
        <f t="shared" si="21"/>
        <v/>
      </c>
    </row>
    <row r="1386" spans="2:17" x14ac:dyDescent="0.25">
      <c r="B1386" s="140"/>
      <c r="Q1386" t="str">
        <f t="shared" si="21"/>
        <v/>
      </c>
    </row>
    <row r="1387" spans="2:17" x14ac:dyDescent="0.25">
      <c r="B1387" s="140"/>
      <c r="Q1387" t="str">
        <f t="shared" si="21"/>
        <v/>
      </c>
    </row>
    <row r="1388" spans="2:17" x14ac:dyDescent="0.25">
      <c r="B1388" s="140"/>
      <c r="Q1388" t="str">
        <f t="shared" si="21"/>
        <v/>
      </c>
    </row>
    <row r="1389" spans="2:17" x14ac:dyDescent="0.25">
      <c r="B1389" s="140"/>
      <c r="Q1389" t="str">
        <f t="shared" si="21"/>
        <v/>
      </c>
    </row>
    <row r="1390" spans="2:17" x14ac:dyDescent="0.25">
      <c r="B1390" s="140"/>
      <c r="Q1390" t="str">
        <f t="shared" si="21"/>
        <v/>
      </c>
    </row>
    <row r="1391" spans="2:17" x14ac:dyDescent="0.25">
      <c r="B1391" s="140"/>
      <c r="Q1391" t="str">
        <f t="shared" si="21"/>
        <v/>
      </c>
    </row>
    <row r="1392" spans="2:17" x14ac:dyDescent="0.25">
      <c r="B1392" s="140"/>
      <c r="Q1392" t="str">
        <f t="shared" si="21"/>
        <v/>
      </c>
    </row>
    <row r="1393" spans="2:17" x14ac:dyDescent="0.25">
      <c r="B1393" s="140"/>
      <c r="Q1393" t="str">
        <f t="shared" si="21"/>
        <v/>
      </c>
    </row>
    <row r="1394" spans="2:17" x14ac:dyDescent="0.25">
      <c r="B1394" s="140"/>
      <c r="Q1394" t="str">
        <f t="shared" si="21"/>
        <v/>
      </c>
    </row>
    <row r="1395" spans="2:17" x14ac:dyDescent="0.25">
      <c r="B1395" s="140"/>
      <c r="Q1395" t="str">
        <f t="shared" si="21"/>
        <v/>
      </c>
    </row>
    <row r="1396" spans="2:17" x14ac:dyDescent="0.25">
      <c r="B1396" s="140"/>
      <c r="Q1396" t="str">
        <f t="shared" si="21"/>
        <v/>
      </c>
    </row>
    <row r="1397" spans="2:17" x14ac:dyDescent="0.25">
      <c r="B1397" s="140"/>
      <c r="Q1397" t="str">
        <f t="shared" si="21"/>
        <v/>
      </c>
    </row>
    <row r="1398" spans="2:17" x14ac:dyDescent="0.25">
      <c r="B1398" s="140"/>
      <c r="Q1398" t="str">
        <f t="shared" si="21"/>
        <v/>
      </c>
    </row>
    <row r="1399" spans="2:17" x14ac:dyDescent="0.25">
      <c r="B1399" s="140"/>
      <c r="Q1399" t="str">
        <f t="shared" si="21"/>
        <v/>
      </c>
    </row>
    <row r="1400" spans="2:17" x14ac:dyDescent="0.25">
      <c r="B1400" s="140"/>
      <c r="Q1400" t="str">
        <f t="shared" si="21"/>
        <v/>
      </c>
    </row>
    <row r="1401" spans="2:17" x14ac:dyDescent="0.25">
      <c r="B1401" s="140"/>
      <c r="Q1401" t="str">
        <f t="shared" si="21"/>
        <v/>
      </c>
    </row>
    <row r="1402" spans="2:17" x14ac:dyDescent="0.25">
      <c r="B1402" s="140"/>
      <c r="Q1402" t="str">
        <f t="shared" si="21"/>
        <v/>
      </c>
    </row>
    <row r="1403" spans="2:17" x14ac:dyDescent="0.25">
      <c r="B1403" s="140"/>
      <c r="Q1403" t="str">
        <f t="shared" si="21"/>
        <v/>
      </c>
    </row>
    <row r="1404" spans="2:17" x14ac:dyDescent="0.25">
      <c r="B1404" s="140"/>
      <c r="Q1404" t="str">
        <f t="shared" si="21"/>
        <v/>
      </c>
    </row>
    <row r="1405" spans="2:17" x14ac:dyDescent="0.25">
      <c r="B1405" s="140"/>
      <c r="Q1405" t="str">
        <f t="shared" si="21"/>
        <v/>
      </c>
    </row>
    <row r="1406" spans="2:17" x14ac:dyDescent="0.25">
      <c r="B1406" s="140"/>
      <c r="Q1406" t="str">
        <f t="shared" si="21"/>
        <v/>
      </c>
    </row>
    <row r="1407" spans="2:17" x14ac:dyDescent="0.25">
      <c r="B1407" s="140"/>
      <c r="Q1407" t="str">
        <f t="shared" si="21"/>
        <v/>
      </c>
    </row>
    <row r="1408" spans="2:17" x14ac:dyDescent="0.25">
      <c r="B1408" s="140"/>
      <c r="Q1408" t="str">
        <f t="shared" si="21"/>
        <v/>
      </c>
    </row>
    <row r="1409" spans="2:17" x14ac:dyDescent="0.25">
      <c r="B1409" s="140"/>
      <c r="Q1409" t="str">
        <f t="shared" si="21"/>
        <v/>
      </c>
    </row>
    <row r="1410" spans="2:17" x14ac:dyDescent="0.25">
      <c r="B1410" s="140"/>
      <c r="Q1410" t="str">
        <f t="shared" si="21"/>
        <v/>
      </c>
    </row>
    <row r="1411" spans="2:17" x14ac:dyDescent="0.25">
      <c r="B1411" s="140"/>
      <c r="Q1411" t="str">
        <f t="shared" si="21"/>
        <v/>
      </c>
    </row>
    <row r="1412" spans="2:17" x14ac:dyDescent="0.25">
      <c r="B1412" s="140"/>
      <c r="Q1412" t="str">
        <f t="shared" si="21"/>
        <v/>
      </c>
    </row>
    <row r="1413" spans="2:17" x14ac:dyDescent="0.25">
      <c r="B1413" s="140"/>
      <c r="Q1413" t="str">
        <f t="shared" si="21"/>
        <v/>
      </c>
    </row>
    <row r="1414" spans="2:17" x14ac:dyDescent="0.25">
      <c r="B1414" s="140"/>
      <c r="Q1414" t="str">
        <f t="shared" si="21"/>
        <v/>
      </c>
    </row>
    <row r="1415" spans="2:17" x14ac:dyDescent="0.25">
      <c r="B1415" s="140"/>
      <c r="Q1415" t="str">
        <f t="shared" si="21"/>
        <v/>
      </c>
    </row>
    <row r="1416" spans="2:17" x14ac:dyDescent="0.25">
      <c r="B1416" s="140"/>
      <c r="Q1416" t="str">
        <f t="shared" ref="Q1416:Q1479" si="22">IF(B1416="","",IF(D1416=0,MAX(SUM(E1416:M1416)-P1416,0),(SUM(E1416:F1416)-P1416)))</f>
        <v/>
      </c>
    </row>
    <row r="1417" spans="2:17" x14ac:dyDescent="0.25">
      <c r="B1417" s="140"/>
      <c r="Q1417" t="str">
        <f t="shared" si="22"/>
        <v/>
      </c>
    </row>
    <row r="1418" spans="2:17" x14ac:dyDescent="0.25">
      <c r="B1418" s="140"/>
      <c r="Q1418" t="str">
        <f t="shared" si="22"/>
        <v/>
      </c>
    </row>
    <row r="1419" spans="2:17" x14ac:dyDescent="0.25">
      <c r="B1419" s="140"/>
      <c r="Q1419" t="str">
        <f t="shared" si="22"/>
        <v/>
      </c>
    </row>
    <row r="1420" spans="2:17" x14ac:dyDescent="0.25">
      <c r="B1420" s="140"/>
      <c r="Q1420" t="str">
        <f t="shared" si="22"/>
        <v/>
      </c>
    </row>
    <row r="1421" spans="2:17" x14ac:dyDescent="0.25">
      <c r="B1421" s="140"/>
      <c r="Q1421" t="str">
        <f t="shared" si="22"/>
        <v/>
      </c>
    </row>
    <row r="1422" spans="2:17" x14ac:dyDescent="0.25">
      <c r="B1422" s="140"/>
      <c r="Q1422" t="str">
        <f t="shared" si="22"/>
        <v/>
      </c>
    </row>
    <row r="1423" spans="2:17" x14ac:dyDescent="0.25">
      <c r="B1423" s="140"/>
      <c r="Q1423" t="str">
        <f t="shared" si="22"/>
        <v/>
      </c>
    </row>
    <row r="1424" spans="2:17" x14ac:dyDescent="0.25">
      <c r="B1424" s="140"/>
      <c r="Q1424" t="str">
        <f t="shared" si="22"/>
        <v/>
      </c>
    </row>
    <row r="1425" spans="2:17" x14ac:dyDescent="0.25">
      <c r="B1425" s="140"/>
      <c r="Q1425" t="str">
        <f t="shared" si="22"/>
        <v/>
      </c>
    </row>
    <row r="1426" spans="2:17" x14ac:dyDescent="0.25">
      <c r="B1426" s="140"/>
      <c r="Q1426" t="str">
        <f t="shared" si="22"/>
        <v/>
      </c>
    </row>
    <row r="1427" spans="2:17" x14ac:dyDescent="0.25">
      <c r="B1427" s="140"/>
      <c r="Q1427" t="str">
        <f t="shared" si="22"/>
        <v/>
      </c>
    </row>
    <row r="1428" spans="2:17" x14ac:dyDescent="0.25">
      <c r="B1428" s="140"/>
      <c r="Q1428" t="str">
        <f t="shared" si="22"/>
        <v/>
      </c>
    </row>
    <row r="1429" spans="2:17" x14ac:dyDescent="0.25">
      <c r="B1429" s="140"/>
      <c r="Q1429" t="str">
        <f t="shared" si="22"/>
        <v/>
      </c>
    </row>
    <row r="1430" spans="2:17" x14ac:dyDescent="0.25">
      <c r="B1430" s="140"/>
      <c r="Q1430" t="str">
        <f t="shared" si="22"/>
        <v/>
      </c>
    </row>
    <row r="1431" spans="2:17" x14ac:dyDescent="0.25">
      <c r="B1431" s="140"/>
      <c r="Q1431" t="str">
        <f t="shared" si="22"/>
        <v/>
      </c>
    </row>
    <row r="1432" spans="2:17" x14ac:dyDescent="0.25">
      <c r="B1432" s="140"/>
      <c r="Q1432" t="str">
        <f t="shared" si="22"/>
        <v/>
      </c>
    </row>
    <row r="1433" spans="2:17" x14ac:dyDescent="0.25">
      <c r="B1433" s="140"/>
      <c r="Q1433" t="str">
        <f t="shared" si="22"/>
        <v/>
      </c>
    </row>
    <row r="1434" spans="2:17" x14ac:dyDescent="0.25">
      <c r="B1434" s="140"/>
      <c r="Q1434" t="str">
        <f t="shared" si="22"/>
        <v/>
      </c>
    </row>
    <row r="1435" spans="2:17" x14ac:dyDescent="0.25">
      <c r="B1435" s="140"/>
      <c r="Q1435" t="str">
        <f t="shared" si="22"/>
        <v/>
      </c>
    </row>
    <row r="1436" spans="2:17" x14ac:dyDescent="0.25">
      <c r="B1436" s="140"/>
      <c r="Q1436" t="str">
        <f t="shared" si="22"/>
        <v/>
      </c>
    </row>
    <row r="1437" spans="2:17" x14ac:dyDescent="0.25">
      <c r="B1437" s="140"/>
      <c r="Q1437" t="str">
        <f t="shared" si="22"/>
        <v/>
      </c>
    </row>
    <row r="1438" spans="2:17" x14ac:dyDescent="0.25">
      <c r="B1438" s="140"/>
      <c r="Q1438" t="str">
        <f t="shared" si="22"/>
        <v/>
      </c>
    </row>
    <row r="1439" spans="2:17" x14ac:dyDescent="0.25">
      <c r="B1439" s="140"/>
      <c r="Q1439" t="str">
        <f t="shared" si="22"/>
        <v/>
      </c>
    </row>
    <row r="1440" spans="2:17" x14ac:dyDescent="0.25">
      <c r="B1440" s="140"/>
      <c r="Q1440" t="str">
        <f t="shared" si="22"/>
        <v/>
      </c>
    </row>
    <row r="1441" spans="2:17" x14ac:dyDescent="0.25">
      <c r="B1441" s="140"/>
      <c r="Q1441" t="str">
        <f t="shared" si="22"/>
        <v/>
      </c>
    </row>
    <row r="1442" spans="2:17" x14ac:dyDescent="0.25">
      <c r="B1442" s="140"/>
      <c r="Q1442" t="str">
        <f t="shared" si="22"/>
        <v/>
      </c>
    </row>
    <row r="1443" spans="2:17" x14ac:dyDescent="0.25">
      <c r="B1443" s="140"/>
      <c r="Q1443" t="str">
        <f t="shared" si="22"/>
        <v/>
      </c>
    </row>
    <row r="1444" spans="2:17" x14ac:dyDescent="0.25">
      <c r="B1444" s="140"/>
      <c r="Q1444" t="str">
        <f t="shared" si="22"/>
        <v/>
      </c>
    </row>
    <row r="1445" spans="2:17" x14ac:dyDescent="0.25">
      <c r="B1445" s="140"/>
      <c r="Q1445" t="str">
        <f t="shared" si="22"/>
        <v/>
      </c>
    </row>
    <row r="1446" spans="2:17" x14ac:dyDescent="0.25">
      <c r="B1446" s="140"/>
      <c r="Q1446" t="str">
        <f t="shared" si="22"/>
        <v/>
      </c>
    </row>
    <row r="1447" spans="2:17" x14ac:dyDescent="0.25">
      <c r="B1447" s="140"/>
      <c r="Q1447" t="str">
        <f t="shared" si="22"/>
        <v/>
      </c>
    </row>
    <row r="1448" spans="2:17" x14ac:dyDescent="0.25">
      <c r="B1448" s="140"/>
      <c r="Q1448" t="str">
        <f t="shared" si="22"/>
        <v/>
      </c>
    </row>
    <row r="1449" spans="2:17" x14ac:dyDescent="0.25">
      <c r="B1449" s="140"/>
      <c r="Q1449" t="str">
        <f t="shared" si="22"/>
        <v/>
      </c>
    </row>
    <row r="1450" spans="2:17" x14ac:dyDescent="0.25">
      <c r="B1450" s="140"/>
      <c r="Q1450" t="str">
        <f t="shared" si="22"/>
        <v/>
      </c>
    </row>
    <row r="1451" spans="2:17" x14ac:dyDescent="0.25">
      <c r="B1451" s="140"/>
      <c r="Q1451" t="str">
        <f t="shared" si="22"/>
        <v/>
      </c>
    </row>
    <row r="1452" spans="2:17" x14ac:dyDescent="0.25">
      <c r="B1452" s="140"/>
      <c r="Q1452" t="str">
        <f t="shared" si="22"/>
        <v/>
      </c>
    </row>
    <row r="1453" spans="2:17" x14ac:dyDescent="0.25">
      <c r="B1453" s="140"/>
      <c r="Q1453" t="str">
        <f t="shared" si="22"/>
        <v/>
      </c>
    </row>
    <row r="1454" spans="2:17" x14ac:dyDescent="0.25">
      <c r="B1454" s="140"/>
      <c r="Q1454" t="str">
        <f t="shared" si="22"/>
        <v/>
      </c>
    </row>
    <row r="1455" spans="2:17" x14ac:dyDescent="0.25">
      <c r="B1455" s="140"/>
      <c r="Q1455" t="str">
        <f t="shared" si="22"/>
        <v/>
      </c>
    </row>
    <row r="1456" spans="2:17" x14ac:dyDescent="0.25">
      <c r="B1456" s="140"/>
      <c r="Q1456" t="str">
        <f t="shared" si="22"/>
        <v/>
      </c>
    </row>
    <row r="1457" spans="2:17" x14ac:dyDescent="0.25">
      <c r="B1457" s="140"/>
      <c r="Q1457" t="str">
        <f t="shared" si="22"/>
        <v/>
      </c>
    </row>
    <row r="1458" spans="2:17" x14ac:dyDescent="0.25">
      <c r="B1458" s="140"/>
      <c r="Q1458" t="str">
        <f t="shared" si="22"/>
        <v/>
      </c>
    </row>
    <row r="1459" spans="2:17" x14ac:dyDescent="0.25">
      <c r="B1459" s="140"/>
      <c r="Q1459" t="str">
        <f t="shared" si="22"/>
        <v/>
      </c>
    </row>
    <row r="1460" spans="2:17" x14ac:dyDescent="0.25">
      <c r="B1460" s="140"/>
      <c r="Q1460" t="str">
        <f t="shared" si="22"/>
        <v/>
      </c>
    </row>
    <row r="1461" spans="2:17" x14ac:dyDescent="0.25">
      <c r="B1461" s="140"/>
      <c r="Q1461" t="str">
        <f t="shared" si="22"/>
        <v/>
      </c>
    </row>
    <row r="1462" spans="2:17" x14ac:dyDescent="0.25">
      <c r="B1462" s="140"/>
      <c r="Q1462" t="str">
        <f t="shared" si="22"/>
        <v/>
      </c>
    </row>
    <row r="1463" spans="2:17" x14ac:dyDescent="0.25">
      <c r="B1463" s="140"/>
      <c r="Q1463" t="str">
        <f t="shared" si="22"/>
        <v/>
      </c>
    </row>
    <row r="1464" spans="2:17" x14ac:dyDescent="0.25">
      <c r="B1464" s="140"/>
      <c r="Q1464" t="str">
        <f t="shared" si="22"/>
        <v/>
      </c>
    </row>
    <row r="1465" spans="2:17" x14ac:dyDescent="0.25">
      <c r="B1465" s="140"/>
      <c r="Q1465" t="str">
        <f t="shared" si="22"/>
        <v/>
      </c>
    </row>
    <row r="1466" spans="2:17" x14ac:dyDescent="0.25">
      <c r="B1466" s="140"/>
      <c r="Q1466" t="str">
        <f t="shared" si="22"/>
        <v/>
      </c>
    </row>
    <row r="1467" spans="2:17" x14ac:dyDescent="0.25">
      <c r="B1467" s="140"/>
      <c r="Q1467" t="str">
        <f t="shared" si="22"/>
        <v/>
      </c>
    </row>
    <row r="1468" spans="2:17" x14ac:dyDescent="0.25">
      <c r="B1468" s="140"/>
      <c r="Q1468" t="str">
        <f t="shared" si="22"/>
        <v/>
      </c>
    </row>
    <row r="1469" spans="2:17" x14ac:dyDescent="0.25">
      <c r="B1469" s="140"/>
      <c r="Q1469" t="str">
        <f t="shared" si="22"/>
        <v/>
      </c>
    </row>
    <row r="1470" spans="2:17" x14ac:dyDescent="0.25">
      <c r="B1470" s="140"/>
      <c r="Q1470" t="str">
        <f t="shared" si="22"/>
        <v/>
      </c>
    </row>
    <row r="1471" spans="2:17" x14ac:dyDescent="0.25">
      <c r="B1471" s="140"/>
      <c r="Q1471" t="str">
        <f t="shared" si="22"/>
        <v/>
      </c>
    </row>
    <row r="1472" spans="2:17" x14ac:dyDescent="0.25">
      <c r="B1472" s="140"/>
      <c r="Q1472" t="str">
        <f t="shared" si="22"/>
        <v/>
      </c>
    </row>
    <row r="1473" spans="2:17" x14ac:dyDescent="0.25">
      <c r="B1473" s="140"/>
      <c r="Q1473" t="str">
        <f t="shared" si="22"/>
        <v/>
      </c>
    </row>
    <row r="1474" spans="2:17" x14ac:dyDescent="0.25">
      <c r="B1474" s="140"/>
      <c r="Q1474" t="str">
        <f t="shared" si="22"/>
        <v/>
      </c>
    </row>
    <row r="1475" spans="2:17" x14ac:dyDescent="0.25">
      <c r="B1475" s="140"/>
      <c r="Q1475" t="str">
        <f t="shared" si="22"/>
        <v/>
      </c>
    </row>
    <row r="1476" spans="2:17" x14ac:dyDescent="0.25">
      <c r="B1476" s="140"/>
      <c r="Q1476" t="str">
        <f t="shared" si="22"/>
        <v/>
      </c>
    </row>
    <row r="1477" spans="2:17" x14ac:dyDescent="0.25">
      <c r="B1477" s="140"/>
      <c r="Q1477" t="str">
        <f t="shared" si="22"/>
        <v/>
      </c>
    </row>
    <row r="1478" spans="2:17" x14ac:dyDescent="0.25">
      <c r="B1478" s="140"/>
      <c r="Q1478" t="str">
        <f t="shared" si="22"/>
        <v/>
      </c>
    </row>
    <row r="1479" spans="2:17" x14ac:dyDescent="0.25">
      <c r="B1479" s="140"/>
      <c r="Q1479" t="str">
        <f t="shared" si="22"/>
        <v/>
      </c>
    </row>
    <row r="1480" spans="2:17" x14ac:dyDescent="0.25">
      <c r="B1480" s="140"/>
      <c r="Q1480" t="str">
        <f t="shared" ref="Q1480:Q1543" si="23">IF(B1480="","",IF(D1480=0,MAX(SUM(E1480:M1480)-P1480,0),(SUM(E1480:F1480)-P1480)))</f>
        <v/>
      </c>
    </row>
    <row r="1481" spans="2:17" x14ac:dyDescent="0.25">
      <c r="B1481" s="140"/>
      <c r="Q1481" t="str">
        <f t="shared" si="23"/>
        <v/>
      </c>
    </row>
    <row r="1482" spans="2:17" x14ac:dyDescent="0.25">
      <c r="B1482" s="140"/>
      <c r="Q1482" t="str">
        <f t="shared" si="23"/>
        <v/>
      </c>
    </row>
    <row r="1483" spans="2:17" x14ac:dyDescent="0.25">
      <c r="B1483" s="140"/>
      <c r="Q1483" t="str">
        <f t="shared" si="23"/>
        <v/>
      </c>
    </row>
    <row r="1484" spans="2:17" x14ac:dyDescent="0.25">
      <c r="B1484" s="140"/>
      <c r="Q1484" t="str">
        <f t="shared" si="23"/>
        <v/>
      </c>
    </row>
    <row r="1485" spans="2:17" x14ac:dyDescent="0.25">
      <c r="B1485" s="140"/>
      <c r="Q1485" t="str">
        <f t="shared" si="23"/>
        <v/>
      </c>
    </row>
    <row r="1486" spans="2:17" x14ac:dyDescent="0.25">
      <c r="B1486" s="140"/>
      <c r="Q1486" t="str">
        <f t="shared" si="23"/>
        <v/>
      </c>
    </row>
    <row r="1487" spans="2:17" x14ac:dyDescent="0.25">
      <c r="B1487" s="140"/>
      <c r="Q1487" t="str">
        <f t="shared" si="23"/>
        <v/>
      </c>
    </row>
    <row r="1488" spans="2:17" x14ac:dyDescent="0.25">
      <c r="B1488" s="140"/>
      <c r="Q1488" t="str">
        <f t="shared" si="23"/>
        <v/>
      </c>
    </row>
    <row r="1489" spans="2:17" x14ac:dyDescent="0.25">
      <c r="B1489" s="140"/>
      <c r="Q1489" t="str">
        <f t="shared" si="23"/>
        <v/>
      </c>
    </row>
    <row r="1490" spans="2:17" x14ac:dyDescent="0.25">
      <c r="B1490" s="140"/>
      <c r="Q1490" t="str">
        <f t="shared" si="23"/>
        <v/>
      </c>
    </row>
    <row r="1491" spans="2:17" x14ac:dyDescent="0.25">
      <c r="B1491" s="140"/>
      <c r="Q1491" t="str">
        <f t="shared" si="23"/>
        <v/>
      </c>
    </row>
    <row r="1492" spans="2:17" x14ac:dyDescent="0.25">
      <c r="B1492" s="140"/>
      <c r="Q1492" t="str">
        <f t="shared" si="23"/>
        <v/>
      </c>
    </row>
    <row r="1493" spans="2:17" x14ac:dyDescent="0.25">
      <c r="B1493" s="140"/>
      <c r="Q1493" t="str">
        <f t="shared" si="23"/>
        <v/>
      </c>
    </row>
    <row r="1494" spans="2:17" x14ac:dyDescent="0.25">
      <c r="B1494" s="140"/>
      <c r="Q1494" t="str">
        <f t="shared" si="23"/>
        <v/>
      </c>
    </row>
    <row r="1495" spans="2:17" x14ac:dyDescent="0.25">
      <c r="B1495" s="140"/>
      <c r="Q1495" t="str">
        <f t="shared" si="23"/>
        <v/>
      </c>
    </row>
    <row r="1496" spans="2:17" x14ac:dyDescent="0.25">
      <c r="B1496" s="140"/>
      <c r="Q1496" t="str">
        <f t="shared" si="23"/>
        <v/>
      </c>
    </row>
    <row r="1497" spans="2:17" x14ac:dyDescent="0.25">
      <c r="B1497" s="140"/>
      <c r="Q1497" t="str">
        <f t="shared" si="23"/>
        <v/>
      </c>
    </row>
    <row r="1498" spans="2:17" x14ac:dyDescent="0.25">
      <c r="B1498" s="140"/>
      <c r="Q1498" t="str">
        <f t="shared" si="23"/>
        <v/>
      </c>
    </row>
    <row r="1499" spans="2:17" x14ac:dyDescent="0.25">
      <c r="B1499" s="140"/>
      <c r="Q1499" t="str">
        <f t="shared" si="23"/>
        <v/>
      </c>
    </row>
    <row r="1500" spans="2:17" x14ac:dyDescent="0.25">
      <c r="B1500" s="140"/>
      <c r="Q1500" t="str">
        <f t="shared" si="23"/>
        <v/>
      </c>
    </row>
    <row r="1501" spans="2:17" x14ac:dyDescent="0.25">
      <c r="B1501" s="140"/>
      <c r="Q1501" t="str">
        <f t="shared" si="23"/>
        <v/>
      </c>
    </row>
    <row r="1502" spans="2:17" x14ac:dyDescent="0.25">
      <c r="B1502" s="140"/>
      <c r="Q1502" t="str">
        <f t="shared" si="23"/>
        <v/>
      </c>
    </row>
    <row r="1503" spans="2:17" x14ac:dyDescent="0.25">
      <c r="B1503" s="140"/>
      <c r="Q1503" t="str">
        <f t="shared" si="23"/>
        <v/>
      </c>
    </row>
    <row r="1504" spans="2:17" x14ac:dyDescent="0.25">
      <c r="B1504" s="140"/>
      <c r="Q1504" t="str">
        <f t="shared" si="23"/>
        <v/>
      </c>
    </row>
    <row r="1505" spans="2:17" x14ac:dyDescent="0.25">
      <c r="B1505" s="140"/>
      <c r="Q1505" t="str">
        <f t="shared" si="23"/>
        <v/>
      </c>
    </row>
    <row r="1506" spans="2:17" x14ac:dyDescent="0.25">
      <c r="B1506" s="140"/>
      <c r="Q1506" t="str">
        <f t="shared" si="23"/>
        <v/>
      </c>
    </row>
    <row r="1507" spans="2:17" x14ac:dyDescent="0.25">
      <c r="B1507" s="140"/>
      <c r="Q1507" t="str">
        <f t="shared" si="23"/>
        <v/>
      </c>
    </row>
    <row r="1508" spans="2:17" x14ac:dyDescent="0.25">
      <c r="B1508" s="140"/>
      <c r="Q1508" t="str">
        <f t="shared" si="23"/>
        <v/>
      </c>
    </row>
    <row r="1509" spans="2:17" x14ac:dyDescent="0.25">
      <c r="B1509" s="140"/>
      <c r="Q1509" t="str">
        <f t="shared" si="23"/>
        <v/>
      </c>
    </row>
    <row r="1510" spans="2:17" x14ac:dyDescent="0.25">
      <c r="B1510" s="140"/>
      <c r="Q1510" t="str">
        <f t="shared" si="23"/>
        <v/>
      </c>
    </row>
    <row r="1511" spans="2:17" x14ac:dyDescent="0.25">
      <c r="B1511" s="140"/>
      <c r="Q1511" t="str">
        <f t="shared" si="23"/>
        <v/>
      </c>
    </row>
    <row r="1512" spans="2:17" x14ac:dyDescent="0.25">
      <c r="B1512" s="140"/>
      <c r="Q1512" t="str">
        <f t="shared" si="23"/>
        <v/>
      </c>
    </row>
    <row r="1513" spans="2:17" x14ac:dyDescent="0.25">
      <c r="B1513" s="140"/>
      <c r="Q1513" t="str">
        <f t="shared" si="23"/>
        <v/>
      </c>
    </row>
    <row r="1514" spans="2:17" x14ac:dyDescent="0.25">
      <c r="B1514" s="140"/>
      <c r="Q1514" t="str">
        <f t="shared" si="23"/>
        <v/>
      </c>
    </row>
    <row r="1515" spans="2:17" x14ac:dyDescent="0.25">
      <c r="B1515" s="140"/>
      <c r="Q1515" t="str">
        <f t="shared" si="23"/>
        <v/>
      </c>
    </row>
    <row r="1516" spans="2:17" x14ac:dyDescent="0.25">
      <c r="B1516" s="140"/>
      <c r="Q1516" t="str">
        <f t="shared" si="23"/>
        <v/>
      </c>
    </row>
    <row r="1517" spans="2:17" x14ac:dyDescent="0.25">
      <c r="B1517" s="140"/>
      <c r="Q1517" t="str">
        <f t="shared" si="23"/>
        <v/>
      </c>
    </row>
    <row r="1518" spans="2:17" x14ac:dyDescent="0.25">
      <c r="B1518" s="140"/>
      <c r="Q1518" t="str">
        <f t="shared" si="23"/>
        <v/>
      </c>
    </row>
    <row r="1519" spans="2:17" x14ac:dyDescent="0.25">
      <c r="B1519" s="140"/>
      <c r="Q1519" t="str">
        <f t="shared" si="23"/>
        <v/>
      </c>
    </row>
    <row r="1520" spans="2:17" x14ac:dyDescent="0.25">
      <c r="B1520" s="140"/>
      <c r="Q1520" t="str">
        <f t="shared" si="23"/>
        <v/>
      </c>
    </row>
    <row r="1521" spans="2:17" x14ac:dyDescent="0.25">
      <c r="B1521" s="140"/>
      <c r="Q1521" t="str">
        <f t="shared" si="23"/>
        <v/>
      </c>
    </row>
    <row r="1522" spans="2:17" x14ac:dyDescent="0.25">
      <c r="B1522" s="140"/>
      <c r="Q1522" t="str">
        <f t="shared" si="23"/>
        <v/>
      </c>
    </row>
    <row r="1523" spans="2:17" x14ac:dyDescent="0.25">
      <c r="B1523" s="140"/>
      <c r="Q1523" t="str">
        <f t="shared" si="23"/>
        <v/>
      </c>
    </row>
    <row r="1524" spans="2:17" x14ac:dyDescent="0.25">
      <c r="B1524" s="140"/>
      <c r="Q1524" t="str">
        <f t="shared" si="23"/>
        <v/>
      </c>
    </row>
    <row r="1525" spans="2:17" x14ac:dyDescent="0.25">
      <c r="B1525" s="140"/>
      <c r="Q1525" t="str">
        <f t="shared" si="23"/>
        <v/>
      </c>
    </row>
    <row r="1526" spans="2:17" x14ac:dyDescent="0.25">
      <c r="B1526" s="140"/>
      <c r="Q1526" t="str">
        <f t="shared" si="23"/>
        <v/>
      </c>
    </row>
    <row r="1527" spans="2:17" x14ac:dyDescent="0.25">
      <c r="B1527" s="140"/>
      <c r="Q1527" t="str">
        <f t="shared" si="23"/>
        <v/>
      </c>
    </row>
    <row r="1528" spans="2:17" x14ac:dyDescent="0.25">
      <c r="B1528" s="140"/>
      <c r="Q1528" t="str">
        <f t="shared" si="23"/>
        <v/>
      </c>
    </row>
    <row r="1529" spans="2:17" x14ac:dyDescent="0.25">
      <c r="B1529" s="140"/>
      <c r="Q1529" t="str">
        <f t="shared" si="23"/>
        <v/>
      </c>
    </row>
    <row r="1530" spans="2:17" x14ac:dyDescent="0.25">
      <c r="B1530" s="140"/>
      <c r="Q1530" t="str">
        <f t="shared" si="23"/>
        <v/>
      </c>
    </row>
    <row r="1531" spans="2:17" x14ac:dyDescent="0.25">
      <c r="B1531" s="140"/>
      <c r="Q1531" t="str">
        <f t="shared" si="23"/>
        <v/>
      </c>
    </row>
    <row r="1532" spans="2:17" x14ac:dyDescent="0.25">
      <c r="B1532" s="140"/>
      <c r="Q1532" t="str">
        <f t="shared" si="23"/>
        <v/>
      </c>
    </row>
    <row r="1533" spans="2:17" x14ac:dyDescent="0.25">
      <c r="B1533" s="140"/>
      <c r="Q1533" t="str">
        <f t="shared" si="23"/>
        <v/>
      </c>
    </row>
    <row r="1534" spans="2:17" x14ac:dyDescent="0.25">
      <c r="B1534" s="140"/>
      <c r="Q1534" t="str">
        <f t="shared" si="23"/>
        <v/>
      </c>
    </row>
    <row r="1535" spans="2:17" x14ac:dyDescent="0.25">
      <c r="B1535" s="140"/>
      <c r="Q1535" t="str">
        <f t="shared" si="23"/>
        <v/>
      </c>
    </row>
    <row r="1536" spans="2:17" x14ac:dyDescent="0.25">
      <c r="B1536" s="140"/>
      <c r="Q1536" t="str">
        <f t="shared" si="23"/>
        <v/>
      </c>
    </row>
    <row r="1537" spans="2:17" x14ac:dyDescent="0.25">
      <c r="B1537" s="140"/>
      <c r="Q1537" t="str">
        <f t="shared" si="23"/>
        <v/>
      </c>
    </row>
    <row r="1538" spans="2:17" x14ac:dyDescent="0.25">
      <c r="B1538" s="140"/>
      <c r="Q1538" t="str">
        <f t="shared" si="23"/>
        <v/>
      </c>
    </row>
    <row r="1539" spans="2:17" x14ac:dyDescent="0.25">
      <c r="B1539" s="140"/>
      <c r="Q1539" t="str">
        <f t="shared" si="23"/>
        <v/>
      </c>
    </row>
    <row r="1540" spans="2:17" x14ac:dyDescent="0.25">
      <c r="B1540" s="140"/>
      <c r="Q1540" t="str">
        <f t="shared" si="23"/>
        <v/>
      </c>
    </row>
    <row r="1541" spans="2:17" x14ac:dyDescent="0.25">
      <c r="B1541" s="140"/>
      <c r="Q1541" t="str">
        <f t="shared" si="23"/>
        <v/>
      </c>
    </row>
    <row r="1542" spans="2:17" x14ac:dyDescent="0.25">
      <c r="B1542" s="140"/>
      <c r="Q1542" t="str">
        <f t="shared" si="23"/>
        <v/>
      </c>
    </row>
    <row r="1543" spans="2:17" x14ac:dyDescent="0.25">
      <c r="B1543" s="140"/>
      <c r="Q1543" t="str">
        <f t="shared" si="23"/>
        <v/>
      </c>
    </row>
    <row r="1544" spans="2:17" x14ac:dyDescent="0.25">
      <c r="B1544" s="140"/>
      <c r="Q1544" t="str">
        <f t="shared" ref="Q1544:Q1607" si="24">IF(B1544="","",IF(D1544=0,MAX(SUM(E1544:M1544)-P1544,0),(SUM(E1544:F1544)-P1544)))</f>
        <v/>
      </c>
    </row>
    <row r="1545" spans="2:17" x14ac:dyDescent="0.25">
      <c r="B1545" s="140"/>
      <c r="Q1545" t="str">
        <f t="shared" si="24"/>
        <v/>
      </c>
    </row>
    <row r="1546" spans="2:17" x14ac:dyDescent="0.25">
      <c r="B1546" s="140"/>
      <c r="Q1546" t="str">
        <f t="shared" si="24"/>
        <v/>
      </c>
    </row>
    <row r="1547" spans="2:17" x14ac:dyDescent="0.25">
      <c r="B1547" s="140"/>
      <c r="Q1547" t="str">
        <f t="shared" si="24"/>
        <v/>
      </c>
    </row>
    <row r="1548" spans="2:17" x14ac:dyDescent="0.25">
      <c r="B1548" s="140"/>
      <c r="Q1548" t="str">
        <f t="shared" si="24"/>
        <v/>
      </c>
    </row>
    <row r="1549" spans="2:17" x14ac:dyDescent="0.25">
      <c r="B1549" s="140"/>
      <c r="Q1549" t="str">
        <f t="shared" si="24"/>
        <v/>
      </c>
    </row>
    <row r="1550" spans="2:17" x14ac:dyDescent="0.25">
      <c r="B1550" s="140"/>
      <c r="Q1550" t="str">
        <f t="shared" si="24"/>
        <v/>
      </c>
    </row>
    <row r="1551" spans="2:17" x14ac:dyDescent="0.25">
      <c r="B1551" s="140"/>
      <c r="Q1551" t="str">
        <f t="shared" si="24"/>
        <v/>
      </c>
    </row>
    <row r="1552" spans="2:17" x14ac:dyDescent="0.25">
      <c r="B1552" s="140"/>
      <c r="Q1552" t="str">
        <f t="shared" si="24"/>
        <v/>
      </c>
    </row>
    <row r="1553" spans="2:17" x14ac:dyDescent="0.25">
      <c r="B1553" s="140"/>
      <c r="Q1553" t="str">
        <f t="shared" si="24"/>
        <v/>
      </c>
    </row>
    <row r="1554" spans="2:17" x14ac:dyDescent="0.25">
      <c r="B1554" s="140"/>
      <c r="Q1554" t="str">
        <f t="shared" si="24"/>
        <v/>
      </c>
    </row>
    <row r="1555" spans="2:17" x14ac:dyDescent="0.25">
      <c r="B1555" s="140"/>
      <c r="Q1555" t="str">
        <f t="shared" si="24"/>
        <v/>
      </c>
    </row>
    <row r="1556" spans="2:17" x14ac:dyDescent="0.25">
      <c r="B1556" s="140"/>
      <c r="Q1556" t="str">
        <f t="shared" si="24"/>
        <v/>
      </c>
    </row>
    <row r="1557" spans="2:17" x14ac:dyDescent="0.25">
      <c r="B1557" s="140"/>
      <c r="Q1557" t="str">
        <f t="shared" si="24"/>
        <v/>
      </c>
    </row>
    <row r="1558" spans="2:17" x14ac:dyDescent="0.25">
      <c r="B1558" s="140"/>
      <c r="Q1558" t="str">
        <f t="shared" si="24"/>
        <v/>
      </c>
    </row>
    <row r="1559" spans="2:17" x14ac:dyDescent="0.25">
      <c r="B1559" s="140"/>
      <c r="Q1559" t="str">
        <f t="shared" si="24"/>
        <v/>
      </c>
    </row>
    <row r="1560" spans="2:17" x14ac:dyDescent="0.25">
      <c r="B1560" s="140"/>
      <c r="Q1560" t="str">
        <f t="shared" si="24"/>
        <v/>
      </c>
    </row>
    <row r="1561" spans="2:17" x14ac:dyDescent="0.25">
      <c r="B1561" s="140"/>
      <c r="Q1561" t="str">
        <f t="shared" si="24"/>
        <v/>
      </c>
    </row>
    <row r="1562" spans="2:17" x14ac:dyDescent="0.25">
      <c r="B1562" s="140"/>
      <c r="Q1562" t="str">
        <f t="shared" si="24"/>
        <v/>
      </c>
    </row>
    <row r="1563" spans="2:17" x14ac:dyDescent="0.25">
      <c r="B1563" s="140"/>
      <c r="Q1563" t="str">
        <f t="shared" si="24"/>
        <v/>
      </c>
    </row>
    <row r="1564" spans="2:17" x14ac:dyDescent="0.25">
      <c r="B1564" s="140"/>
      <c r="Q1564" t="str">
        <f t="shared" si="24"/>
        <v/>
      </c>
    </row>
    <row r="1565" spans="2:17" x14ac:dyDescent="0.25">
      <c r="B1565" s="140"/>
      <c r="Q1565" t="str">
        <f t="shared" si="24"/>
        <v/>
      </c>
    </row>
    <row r="1566" spans="2:17" x14ac:dyDescent="0.25">
      <c r="B1566" s="140"/>
      <c r="Q1566" t="str">
        <f t="shared" si="24"/>
        <v/>
      </c>
    </row>
    <row r="1567" spans="2:17" x14ac:dyDescent="0.25">
      <c r="B1567" s="140"/>
      <c r="Q1567" t="str">
        <f t="shared" si="24"/>
        <v/>
      </c>
    </row>
    <row r="1568" spans="2:17" x14ac:dyDescent="0.25">
      <c r="B1568" s="140"/>
      <c r="Q1568" t="str">
        <f t="shared" si="24"/>
        <v/>
      </c>
    </row>
    <row r="1569" spans="2:17" x14ac:dyDescent="0.25">
      <c r="B1569" s="140"/>
      <c r="Q1569" t="str">
        <f t="shared" si="24"/>
        <v/>
      </c>
    </row>
    <row r="1570" spans="2:17" x14ac:dyDescent="0.25">
      <c r="B1570" s="140"/>
      <c r="Q1570" t="str">
        <f t="shared" si="24"/>
        <v/>
      </c>
    </row>
    <row r="1571" spans="2:17" x14ac:dyDescent="0.25">
      <c r="B1571" s="140"/>
      <c r="Q1571" t="str">
        <f t="shared" si="24"/>
        <v/>
      </c>
    </row>
    <row r="1572" spans="2:17" x14ac:dyDescent="0.25">
      <c r="B1572" s="140"/>
      <c r="Q1572" t="str">
        <f t="shared" si="24"/>
        <v/>
      </c>
    </row>
    <row r="1573" spans="2:17" x14ac:dyDescent="0.25">
      <c r="B1573" s="140"/>
      <c r="Q1573" t="str">
        <f t="shared" si="24"/>
        <v/>
      </c>
    </row>
    <row r="1574" spans="2:17" x14ac:dyDescent="0.25">
      <c r="B1574" s="140"/>
      <c r="Q1574" t="str">
        <f t="shared" si="24"/>
        <v/>
      </c>
    </row>
    <row r="1575" spans="2:17" x14ac:dyDescent="0.25">
      <c r="B1575" s="140"/>
      <c r="Q1575" t="str">
        <f t="shared" si="24"/>
        <v/>
      </c>
    </row>
    <row r="1576" spans="2:17" x14ac:dyDescent="0.25">
      <c r="B1576" s="140"/>
      <c r="Q1576" t="str">
        <f t="shared" si="24"/>
        <v/>
      </c>
    </row>
    <row r="1577" spans="2:17" x14ac:dyDescent="0.25">
      <c r="B1577" s="140"/>
      <c r="Q1577" t="str">
        <f t="shared" si="24"/>
        <v/>
      </c>
    </row>
    <row r="1578" spans="2:17" x14ac:dyDescent="0.25">
      <c r="B1578" s="140"/>
      <c r="Q1578" t="str">
        <f t="shared" si="24"/>
        <v/>
      </c>
    </row>
    <row r="1579" spans="2:17" x14ac:dyDescent="0.25">
      <c r="B1579" s="140"/>
      <c r="Q1579" t="str">
        <f t="shared" si="24"/>
        <v/>
      </c>
    </row>
    <row r="1580" spans="2:17" x14ac:dyDescent="0.25">
      <c r="B1580" s="140"/>
      <c r="Q1580" t="str">
        <f t="shared" si="24"/>
        <v/>
      </c>
    </row>
    <row r="1581" spans="2:17" x14ac:dyDescent="0.25">
      <c r="B1581" s="140"/>
      <c r="Q1581" t="str">
        <f t="shared" si="24"/>
        <v/>
      </c>
    </row>
    <row r="1582" spans="2:17" x14ac:dyDescent="0.25">
      <c r="B1582" s="140"/>
      <c r="Q1582" t="str">
        <f t="shared" si="24"/>
        <v/>
      </c>
    </row>
    <row r="1583" spans="2:17" x14ac:dyDescent="0.25">
      <c r="B1583" s="140"/>
      <c r="Q1583" t="str">
        <f t="shared" si="24"/>
        <v/>
      </c>
    </row>
    <row r="1584" spans="2:17" x14ac:dyDescent="0.25">
      <c r="B1584" s="140"/>
      <c r="Q1584" t="str">
        <f t="shared" si="24"/>
        <v/>
      </c>
    </row>
    <row r="1585" spans="2:17" x14ac:dyDescent="0.25">
      <c r="B1585" s="140"/>
      <c r="Q1585" t="str">
        <f t="shared" si="24"/>
        <v/>
      </c>
    </row>
    <row r="1586" spans="2:17" x14ac:dyDescent="0.25">
      <c r="B1586" s="140"/>
      <c r="Q1586" t="str">
        <f t="shared" si="24"/>
        <v/>
      </c>
    </row>
    <row r="1587" spans="2:17" x14ac:dyDescent="0.25">
      <c r="B1587" s="140"/>
      <c r="Q1587" t="str">
        <f t="shared" si="24"/>
        <v/>
      </c>
    </row>
    <row r="1588" spans="2:17" x14ac:dyDescent="0.25">
      <c r="B1588" s="140"/>
      <c r="Q1588" t="str">
        <f t="shared" si="24"/>
        <v/>
      </c>
    </row>
    <row r="1589" spans="2:17" x14ac:dyDescent="0.25">
      <c r="B1589" s="140"/>
      <c r="Q1589" t="str">
        <f t="shared" si="24"/>
        <v/>
      </c>
    </row>
    <row r="1590" spans="2:17" x14ac:dyDescent="0.25">
      <c r="B1590" s="140"/>
      <c r="Q1590" t="str">
        <f t="shared" si="24"/>
        <v/>
      </c>
    </row>
    <row r="1591" spans="2:17" x14ac:dyDescent="0.25">
      <c r="B1591" s="140"/>
      <c r="Q1591" t="str">
        <f t="shared" si="24"/>
        <v/>
      </c>
    </row>
    <row r="1592" spans="2:17" x14ac:dyDescent="0.25">
      <c r="B1592" s="140"/>
      <c r="Q1592" t="str">
        <f t="shared" si="24"/>
        <v/>
      </c>
    </row>
    <row r="1593" spans="2:17" x14ac:dyDescent="0.25">
      <c r="B1593" s="140"/>
      <c r="Q1593" t="str">
        <f t="shared" si="24"/>
        <v/>
      </c>
    </row>
    <row r="1594" spans="2:17" x14ac:dyDescent="0.25">
      <c r="B1594" s="140"/>
      <c r="Q1594" t="str">
        <f t="shared" si="24"/>
        <v/>
      </c>
    </row>
    <row r="1595" spans="2:17" x14ac:dyDescent="0.25">
      <c r="B1595" s="140"/>
      <c r="Q1595" t="str">
        <f t="shared" si="24"/>
        <v/>
      </c>
    </row>
    <row r="1596" spans="2:17" x14ac:dyDescent="0.25">
      <c r="B1596" s="140"/>
      <c r="Q1596" t="str">
        <f t="shared" si="24"/>
        <v/>
      </c>
    </row>
    <row r="1597" spans="2:17" x14ac:dyDescent="0.25">
      <c r="B1597" s="140"/>
      <c r="Q1597" t="str">
        <f t="shared" si="24"/>
        <v/>
      </c>
    </row>
    <row r="1598" spans="2:17" x14ac:dyDescent="0.25">
      <c r="B1598" s="140"/>
      <c r="Q1598" t="str">
        <f t="shared" si="24"/>
        <v/>
      </c>
    </row>
    <row r="1599" spans="2:17" x14ac:dyDescent="0.25">
      <c r="B1599" s="140"/>
      <c r="Q1599" t="str">
        <f t="shared" si="24"/>
        <v/>
      </c>
    </row>
    <row r="1600" spans="2:17" x14ac:dyDescent="0.25">
      <c r="B1600" s="140"/>
      <c r="Q1600" t="str">
        <f t="shared" si="24"/>
        <v/>
      </c>
    </row>
    <row r="1601" spans="2:17" x14ac:dyDescent="0.25">
      <c r="B1601" s="140"/>
      <c r="Q1601" t="str">
        <f t="shared" si="24"/>
        <v/>
      </c>
    </row>
    <row r="1602" spans="2:17" x14ac:dyDescent="0.25">
      <c r="B1602" s="140"/>
      <c r="Q1602" t="str">
        <f t="shared" si="24"/>
        <v/>
      </c>
    </row>
    <row r="1603" spans="2:17" x14ac:dyDescent="0.25">
      <c r="B1603" s="140"/>
      <c r="Q1603" t="str">
        <f t="shared" si="24"/>
        <v/>
      </c>
    </row>
    <row r="1604" spans="2:17" x14ac:dyDescent="0.25">
      <c r="B1604" s="140"/>
      <c r="Q1604" t="str">
        <f t="shared" si="24"/>
        <v/>
      </c>
    </row>
    <row r="1605" spans="2:17" x14ac:dyDescent="0.25">
      <c r="B1605" s="140"/>
      <c r="Q1605" t="str">
        <f t="shared" si="24"/>
        <v/>
      </c>
    </row>
    <row r="1606" spans="2:17" x14ac:dyDescent="0.25">
      <c r="B1606" s="140"/>
      <c r="Q1606" t="str">
        <f t="shared" si="24"/>
        <v/>
      </c>
    </row>
    <row r="1607" spans="2:17" x14ac:dyDescent="0.25">
      <c r="B1607" s="140"/>
      <c r="Q1607" t="str">
        <f t="shared" si="24"/>
        <v/>
      </c>
    </row>
    <row r="1608" spans="2:17" x14ac:dyDescent="0.25">
      <c r="B1608" s="140"/>
      <c r="Q1608" t="str">
        <f t="shared" ref="Q1608:Q1671" si="25">IF(B1608="","",IF(D1608=0,MAX(SUM(E1608:M1608)-P1608,0),(SUM(E1608:F1608)-P1608)))</f>
        <v/>
      </c>
    </row>
    <row r="1609" spans="2:17" x14ac:dyDescent="0.25">
      <c r="B1609" s="140"/>
      <c r="Q1609" t="str">
        <f t="shared" si="25"/>
        <v/>
      </c>
    </row>
    <row r="1610" spans="2:17" x14ac:dyDescent="0.25">
      <c r="B1610" s="140"/>
      <c r="Q1610" t="str">
        <f t="shared" si="25"/>
        <v/>
      </c>
    </row>
    <row r="1611" spans="2:17" x14ac:dyDescent="0.25">
      <c r="B1611" s="140"/>
      <c r="Q1611" t="str">
        <f t="shared" si="25"/>
        <v/>
      </c>
    </row>
    <row r="1612" spans="2:17" x14ac:dyDescent="0.25">
      <c r="B1612" s="140"/>
      <c r="Q1612" t="str">
        <f t="shared" si="25"/>
        <v/>
      </c>
    </row>
    <row r="1613" spans="2:17" x14ac:dyDescent="0.25">
      <c r="B1613" s="140"/>
      <c r="Q1613" t="str">
        <f t="shared" si="25"/>
        <v/>
      </c>
    </row>
    <row r="1614" spans="2:17" x14ac:dyDescent="0.25">
      <c r="B1614" s="140"/>
      <c r="Q1614" t="str">
        <f t="shared" si="25"/>
        <v/>
      </c>
    </row>
    <row r="1615" spans="2:17" x14ac:dyDescent="0.25">
      <c r="B1615" s="140"/>
      <c r="Q1615" t="str">
        <f t="shared" si="25"/>
        <v/>
      </c>
    </row>
    <row r="1616" spans="2:17" x14ac:dyDescent="0.25">
      <c r="B1616" s="140"/>
      <c r="Q1616" t="str">
        <f t="shared" si="25"/>
        <v/>
      </c>
    </row>
    <row r="1617" spans="2:17" x14ac:dyDescent="0.25">
      <c r="B1617" s="140"/>
      <c r="Q1617" t="str">
        <f t="shared" si="25"/>
        <v/>
      </c>
    </row>
    <row r="1618" spans="2:17" x14ac:dyDescent="0.25">
      <c r="B1618" s="140"/>
      <c r="Q1618" t="str">
        <f t="shared" si="25"/>
        <v/>
      </c>
    </row>
    <row r="1619" spans="2:17" x14ac:dyDescent="0.25">
      <c r="B1619" s="140"/>
      <c r="Q1619" t="str">
        <f t="shared" si="25"/>
        <v/>
      </c>
    </row>
    <row r="1620" spans="2:17" x14ac:dyDescent="0.25">
      <c r="B1620" s="140"/>
      <c r="Q1620" t="str">
        <f t="shared" si="25"/>
        <v/>
      </c>
    </row>
    <row r="1621" spans="2:17" x14ac:dyDescent="0.25">
      <c r="B1621" s="140"/>
      <c r="Q1621" t="str">
        <f t="shared" si="25"/>
        <v/>
      </c>
    </row>
    <row r="1622" spans="2:17" x14ac:dyDescent="0.25">
      <c r="B1622" s="140"/>
      <c r="Q1622" t="str">
        <f t="shared" si="25"/>
        <v/>
      </c>
    </row>
    <row r="1623" spans="2:17" x14ac:dyDescent="0.25">
      <c r="B1623" s="140"/>
      <c r="Q1623" t="str">
        <f t="shared" si="25"/>
        <v/>
      </c>
    </row>
    <row r="1624" spans="2:17" x14ac:dyDescent="0.25">
      <c r="B1624" s="140"/>
      <c r="Q1624" t="str">
        <f t="shared" si="25"/>
        <v/>
      </c>
    </row>
    <row r="1625" spans="2:17" x14ac:dyDescent="0.25">
      <c r="B1625" s="140"/>
      <c r="Q1625" t="str">
        <f t="shared" si="25"/>
        <v/>
      </c>
    </row>
    <row r="1626" spans="2:17" x14ac:dyDescent="0.25">
      <c r="B1626" s="140"/>
      <c r="Q1626" t="str">
        <f t="shared" si="25"/>
        <v/>
      </c>
    </row>
    <row r="1627" spans="2:17" x14ac:dyDescent="0.25">
      <c r="B1627" s="140"/>
      <c r="Q1627" t="str">
        <f t="shared" si="25"/>
        <v/>
      </c>
    </row>
    <row r="1628" spans="2:17" x14ac:dyDescent="0.25">
      <c r="B1628" s="140"/>
      <c r="Q1628" t="str">
        <f t="shared" si="25"/>
        <v/>
      </c>
    </row>
    <row r="1629" spans="2:17" x14ac:dyDescent="0.25">
      <c r="B1629" s="140"/>
      <c r="Q1629" t="str">
        <f t="shared" si="25"/>
        <v/>
      </c>
    </row>
    <row r="1630" spans="2:17" x14ac:dyDescent="0.25">
      <c r="B1630" s="140"/>
      <c r="Q1630" t="str">
        <f t="shared" si="25"/>
        <v/>
      </c>
    </row>
    <row r="1631" spans="2:17" x14ac:dyDescent="0.25">
      <c r="B1631" s="140"/>
      <c r="Q1631" t="str">
        <f t="shared" si="25"/>
        <v/>
      </c>
    </row>
    <row r="1632" spans="2:17" x14ac:dyDescent="0.25">
      <c r="B1632" s="140"/>
      <c r="Q1632" t="str">
        <f t="shared" si="25"/>
        <v/>
      </c>
    </row>
    <row r="1633" spans="2:17" x14ac:dyDescent="0.25">
      <c r="B1633" s="140"/>
      <c r="Q1633" t="str">
        <f t="shared" si="25"/>
        <v/>
      </c>
    </row>
    <row r="1634" spans="2:17" x14ac:dyDescent="0.25">
      <c r="B1634" s="140"/>
      <c r="Q1634" t="str">
        <f t="shared" si="25"/>
        <v/>
      </c>
    </row>
    <row r="1635" spans="2:17" x14ac:dyDescent="0.25">
      <c r="B1635" s="140"/>
      <c r="Q1635" t="str">
        <f t="shared" si="25"/>
        <v/>
      </c>
    </row>
    <row r="1636" spans="2:17" x14ac:dyDescent="0.25">
      <c r="B1636" s="140"/>
      <c r="Q1636" t="str">
        <f t="shared" si="25"/>
        <v/>
      </c>
    </row>
    <row r="1637" spans="2:17" x14ac:dyDescent="0.25">
      <c r="B1637" s="140"/>
      <c r="Q1637" t="str">
        <f t="shared" si="25"/>
        <v/>
      </c>
    </row>
    <row r="1638" spans="2:17" x14ac:dyDescent="0.25">
      <c r="B1638" s="140"/>
      <c r="Q1638" t="str">
        <f t="shared" si="25"/>
        <v/>
      </c>
    </row>
    <row r="1639" spans="2:17" x14ac:dyDescent="0.25">
      <c r="B1639" s="140"/>
      <c r="Q1639" t="str">
        <f t="shared" si="25"/>
        <v/>
      </c>
    </row>
    <row r="1640" spans="2:17" x14ac:dyDescent="0.25">
      <c r="B1640" s="140"/>
      <c r="Q1640" t="str">
        <f t="shared" si="25"/>
        <v/>
      </c>
    </row>
    <row r="1641" spans="2:17" x14ac:dyDescent="0.25">
      <c r="B1641" s="140"/>
      <c r="Q1641" t="str">
        <f t="shared" si="25"/>
        <v/>
      </c>
    </row>
    <row r="1642" spans="2:17" x14ac:dyDescent="0.25">
      <c r="B1642" s="140"/>
      <c r="Q1642" t="str">
        <f t="shared" si="25"/>
        <v/>
      </c>
    </row>
    <row r="1643" spans="2:17" x14ac:dyDescent="0.25">
      <c r="B1643" s="140"/>
      <c r="Q1643" t="str">
        <f t="shared" si="25"/>
        <v/>
      </c>
    </row>
    <row r="1644" spans="2:17" x14ac:dyDescent="0.25">
      <c r="B1644" s="140"/>
      <c r="Q1644" t="str">
        <f t="shared" si="25"/>
        <v/>
      </c>
    </row>
    <row r="1645" spans="2:17" x14ac:dyDescent="0.25">
      <c r="B1645" s="140"/>
      <c r="Q1645" t="str">
        <f t="shared" si="25"/>
        <v/>
      </c>
    </row>
    <row r="1646" spans="2:17" x14ac:dyDescent="0.25">
      <c r="B1646" s="140"/>
      <c r="Q1646" t="str">
        <f t="shared" si="25"/>
        <v/>
      </c>
    </row>
    <row r="1647" spans="2:17" x14ac:dyDescent="0.25">
      <c r="B1647" s="140"/>
      <c r="Q1647" t="str">
        <f t="shared" si="25"/>
        <v/>
      </c>
    </row>
    <row r="1648" spans="2:17" x14ac:dyDescent="0.25">
      <c r="B1648" s="140"/>
      <c r="Q1648" t="str">
        <f t="shared" si="25"/>
        <v/>
      </c>
    </row>
    <row r="1649" spans="2:17" x14ac:dyDescent="0.25">
      <c r="B1649" s="140"/>
      <c r="Q1649" t="str">
        <f t="shared" si="25"/>
        <v/>
      </c>
    </row>
    <row r="1650" spans="2:17" x14ac:dyDescent="0.25">
      <c r="B1650" s="140"/>
      <c r="Q1650" t="str">
        <f t="shared" si="25"/>
        <v/>
      </c>
    </row>
    <row r="1651" spans="2:17" x14ac:dyDescent="0.25">
      <c r="B1651" s="140"/>
      <c r="Q1651" t="str">
        <f t="shared" si="25"/>
        <v/>
      </c>
    </row>
    <row r="1652" spans="2:17" x14ac:dyDescent="0.25">
      <c r="B1652" s="140"/>
      <c r="Q1652" t="str">
        <f t="shared" si="25"/>
        <v/>
      </c>
    </row>
    <row r="1653" spans="2:17" x14ac:dyDescent="0.25">
      <c r="B1653" s="140"/>
      <c r="Q1653" t="str">
        <f t="shared" si="25"/>
        <v/>
      </c>
    </row>
    <row r="1654" spans="2:17" x14ac:dyDescent="0.25">
      <c r="B1654" s="140"/>
      <c r="Q1654" t="str">
        <f t="shared" si="25"/>
        <v/>
      </c>
    </row>
    <row r="1655" spans="2:17" x14ac:dyDescent="0.25">
      <c r="B1655" s="140"/>
      <c r="Q1655" t="str">
        <f t="shared" si="25"/>
        <v/>
      </c>
    </row>
    <row r="1656" spans="2:17" x14ac:dyDescent="0.25">
      <c r="B1656" s="140"/>
      <c r="Q1656" t="str">
        <f t="shared" si="25"/>
        <v/>
      </c>
    </row>
    <row r="1657" spans="2:17" x14ac:dyDescent="0.25">
      <c r="B1657" s="140"/>
      <c r="Q1657" t="str">
        <f t="shared" si="25"/>
        <v/>
      </c>
    </row>
    <row r="1658" spans="2:17" x14ac:dyDescent="0.25">
      <c r="B1658" s="140"/>
      <c r="Q1658" t="str">
        <f t="shared" si="25"/>
        <v/>
      </c>
    </row>
    <row r="1659" spans="2:17" x14ac:dyDescent="0.25">
      <c r="B1659" s="140"/>
      <c r="Q1659" t="str">
        <f t="shared" si="25"/>
        <v/>
      </c>
    </row>
    <row r="1660" spans="2:17" x14ac:dyDescent="0.25">
      <c r="B1660" s="140"/>
      <c r="Q1660" t="str">
        <f t="shared" si="25"/>
        <v/>
      </c>
    </row>
    <row r="1661" spans="2:17" x14ac:dyDescent="0.25">
      <c r="B1661" s="140"/>
      <c r="Q1661" t="str">
        <f t="shared" si="25"/>
        <v/>
      </c>
    </row>
    <row r="1662" spans="2:17" x14ac:dyDescent="0.25">
      <c r="B1662" s="140"/>
      <c r="Q1662" t="str">
        <f t="shared" si="25"/>
        <v/>
      </c>
    </row>
    <row r="1663" spans="2:17" x14ac:dyDescent="0.25">
      <c r="B1663" s="140"/>
      <c r="Q1663" t="str">
        <f t="shared" si="25"/>
        <v/>
      </c>
    </row>
    <row r="1664" spans="2:17" x14ac:dyDescent="0.25">
      <c r="B1664" s="140"/>
      <c r="Q1664" t="str">
        <f t="shared" si="25"/>
        <v/>
      </c>
    </row>
    <row r="1665" spans="2:17" x14ac:dyDescent="0.25">
      <c r="B1665" s="140"/>
      <c r="Q1665" t="str">
        <f t="shared" si="25"/>
        <v/>
      </c>
    </row>
    <row r="1666" spans="2:17" x14ac:dyDescent="0.25">
      <c r="B1666" s="140"/>
      <c r="Q1666" t="str">
        <f t="shared" si="25"/>
        <v/>
      </c>
    </row>
    <row r="1667" spans="2:17" x14ac:dyDescent="0.25">
      <c r="B1667" s="140"/>
      <c r="Q1667" t="str">
        <f t="shared" si="25"/>
        <v/>
      </c>
    </row>
    <row r="1668" spans="2:17" x14ac:dyDescent="0.25">
      <c r="B1668" s="140"/>
      <c r="Q1668" t="str">
        <f t="shared" si="25"/>
        <v/>
      </c>
    </row>
    <row r="1669" spans="2:17" x14ac:dyDescent="0.25">
      <c r="B1669" s="140"/>
      <c r="Q1669" t="str">
        <f t="shared" si="25"/>
        <v/>
      </c>
    </row>
    <row r="1670" spans="2:17" x14ac:dyDescent="0.25">
      <c r="B1670" s="140"/>
      <c r="Q1670" t="str">
        <f t="shared" si="25"/>
        <v/>
      </c>
    </row>
    <row r="1671" spans="2:17" x14ac:dyDescent="0.25">
      <c r="B1671" s="140"/>
      <c r="Q1671" t="str">
        <f t="shared" si="25"/>
        <v/>
      </c>
    </row>
    <row r="1672" spans="2:17" x14ac:dyDescent="0.25">
      <c r="B1672" s="140"/>
      <c r="Q1672" t="str">
        <f t="shared" ref="Q1672:Q1735" si="26">IF(B1672="","",IF(D1672=0,MAX(SUM(E1672:M1672)-P1672,0),(SUM(E1672:F1672)-P1672)))</f>
        <v/>
      </c>
    </row>
    <row r="1673" spans="2:17" x14ac:dyDescent="0.25">
      <c r="B1673" s="140"/>
      <c r="Q1673" t="str">
        <f t="shared" si="26"/>
        <v/>
      </c>
    </row>
    <row r="1674" spans="2:17" x14ac:dyDescent="0.25">
      <c r="B1674" s="140"/>
      <c r="Q1674" t="str">
        <f t="shared" si="26"/>
        <v/>
      </c>
    </row>
    <row r="1675" spans="2:17" x14ac:dyDescent="0.25">
      <c r="B1675" s="140"/>
      <c r="Q1675" t="str">
        <f t="shared" si="26"/>
        <v/>
      </c>
    </row>
    <row r="1676" spans="2:17" x14ac:dyDescent="0.25">
      <c r="B1676" s="140"/>
      <c r="Q1676" t="str">
        <f t="shared" si="26"/>
        <v/>
      </c>
    </row>
    <row r="1677" spans="2:17" x14ac:dyDescent="0.25">
      <c r="B1677" s="140"/>
      <c r="Q1677" t="str">
        <f t="shared" si="26"/>
        <v/>
      </c>
    </row>
    <row r="1678" spans="2:17" x14ac:dyDescent="0.25">
      <c r="B1678" s="140"/>
      <c r="Q1678" t="str">
        <f t="shared" si="26"/>
        <v/>
      </c>
    </row>
    <row r="1679" spans="2:17" x14ac:dyDescent="0.25">
      <c r="B1679" s="140"/>
      <c r="Q1679" t="str">
        <f t="shared" si="26"/>
        <v/>
      </c>
    </row>
    <row r="1680" spans="2:17" x14ac:dyDescent="0.25">
      <c r="B1680" s="140"/>
      <c r="Q1680" t="str">
        <f t="shared" si="26"/>
        <v/>
      </c>
    </row>
    <row r="1681" spans="2:17" x14ac:dyDescent="0.25">
      <c r="B1681" s="140"/>
      <c r="Q1681" t="str">
        <f t="shared" si="26"/>
        <v/>
      </c>
    </row>
    <row r="1682" spans="2:17" x14ac:dyDescent="0.25">
      <c r="B1682" s="140"/>
      <c r="Q1682" t="str">
        <f t="shared" si="26"/>
        <v/>
      </c>
    </row>
    <row r="1683" spans="2:17" x14ac:dyDescent="0.25">
      <c r="B1683" s="140"/>
      <c r="Q1683" t="str">
        <f t="shared" si="26"/>
        <v/>
      </c>
    </row>
    <row r="1684" spans="2:17" x14ac:dyDescent="0.25">
      <c r="B1684" s="140"/>
      <c r="Q1684" t="str">
        <f t="shared" si="26"/>
        <v/>
      </c>
    </row>
    <row r="1685" spans="2:17" x14ac:dyDescent="0.25">
      <c r="B1685" s="140"/>
      <c r="Q1685" t="str">
        <f t="shared" si="26"/>
        <v/>
      </c>
    </row>
    <row r="1686" spans="2:17" x14ac:dyDescent="0.25">
      <c r="B1686" s="140"/>
      <c r="Q1686" t="str">
        <f t="shared" si="26"/>
        <v/>
      </c>
    </row>
    <row r="1687" spans="2:17" x14ac:dyDescent="0.25">
      <c r="B1687" s="140"/>
      <c r="Q1687" t="str">
        <f t="shared" si="26"/>
        <v/>
      </c>
    </row>
    <row r="1688" spans="2:17" x14ac:dyDescent="0.25">
      <c r="B1688" s="140"/>
      <c r="Q1688" t="str">
        <f t="shared" si="26"/>
        <v/>
      </c>
    </row>
    <row r="1689" spans="2:17" x14ac:dyDescent="0.25">
      <c r="B1689" s="140"/>
      <c r="Q1689" t="str">
        <f t="shared" si="26"/>
        <v/>
      </c>
    </row>
    <row r="1690" spans="2:17" x14ac:dyDescent="0.25">
      <c r="B1690" s="140"/>
      <c r="Q1690" t="str">
        <f t="shared" si="26"/>
        <v/>
      </c>
    </row>
    <row r="1691" spans="2:17" x14ac:dyDescent="0.25">
      <c r="B1691" s="140"/>
      <c r="Q1691" t="str">
        <f t="shared" si="26"/>
        <v/>
      </c>
    </row>
    <row r="1692" spans="2:17" x14ac:dyDescent="0.25">
      <c r="B1692" s="140"/>
      <c r="Q1692" t="str">
        <f t="shared" si="26"/>
        <v/>
      </c>
    </row>
    <row r="1693" spans="2:17" x14ac:dyDescent="0.25">
      <c r="B1693" s="140"/>
      <c r="Q1693" t="str">
        <f t="shared" si="26"/>
        <v/>
      </c>
    </row>
    <row r="1694" spans="2:17" x14ac:dyDescent="0.25">
      <c r="B1694" s="140"/>
      <c r="Q1694" t="str">
        <f t="shared" si="26"/>
        <v/>
      </c>
    </row>
    <row r="1695" spans="2:17" x14ac:dyDescent="0.25">
      <c r="B1695" s="140"/>
      <c r="Q1695" t="str">
        <f t="shared" si="26"/>
        <v/>
      </c>
    </row>
    <row r="1696" spans="2:17" x14ac:dyDescent="0.25">
      <c r="B1696" s="140"/>
      <c r="Q1696" t="str">
        <f t="shared" si="26"/>
        <v/>
      </c>
    </row>
    <row r="1697" spans="2:17" x14ac:dyDescent="0.25">
      <c r="B1697" s="140"/>
      <c r="Q1697" t="str">
        <f t="shared" si="26"/>
        <v/>
      </c>
    </row>
    <row r="1698" spans="2:17" x14ac:dyDescent="0.25">
      <c r="B1698" s="140"/>
      <c r="Q1698" t="str">
        <f t="shared" si="26"/>
        <v/>
      </c>
    </row>
    <row r="1699" spans="2:17" x14ac:dyDescent="0.25">
      <c r="B1699" s="140"/>
      <c r="Q1699" t="str">
        <f t="shared" si="26"/>
        <v/>
      </c>
    </row>
    <row r="1700" spans="2:17" x14ac:dyDescent="0.25">
      <c r="B1700" s="140"/>
      <c r="Q1700" t="str">
        <f t="shared" si="26"/>
        <v/>
      </c>
    </row>
    <row r="1701" spans="2:17" x14ac:dyDescent="0.25">
      <c r="B1701" s="140"/>
      <c r="Q1701" t="str">
        <f t="shared" si="26"/>
        <v/>
      </c>
    </row>
    <row r="1702" spans="2:17" x14ac:dyDescent="0.25">
      <c r="B1702" s="140"/>
      <c r="Q1702" t="str">
        <f t="shared" si="26"/>
        <v/>
      </c>
    </row>
    <row r="1703" spans="2:17" x14ac:dyDescent="0.25">
      <c r="B1703" s="140"/>
      <c r="Q1703" t="str">
        <f t="shared" si="26"/>
        <v/>
      </c>
    </row>
    <row r="1704" spans="2:17" x14ac:dyDescent="0.25">
      <c r="B1704" s="140"/>
      <c r="Q1704" t="str">
        <f t="shared" si="26"/>
        <v/>
      </c>
    </row>
    <row r="1705" spans="2:17" x14ac:dyDescent="0.25">
      <c r="B1705" s="140"/>
      <c r="Q1705" t="str">
        <f t="shared" si="26"/>
        <v/>
      </c>
    </row>
    <row r="1706" spans="2:17" x14ac:dyDescent="0.25">
      <c r="B1706" s="140"/>
      <c r="Q1706" t="str">
        <f t="shared" si="26"/>
        <v/>
      </c>
    </row>
    <row r="1707" spans="2:17" x14ac:dyDescent="0.25">
      <c r="B1707" s="140"/>
      <c r="Q1707" t="str">
        <f t="shared" si="26"/>
        <v/>
      </c>
    </row>
    <row r="1708" spans="2:17" x14ac:dyDescent="0.25">
      <c r="B1708" s="140"/>
      <c r="Q1708" t="str">
        <f t="shared" si="26"/>
        <v/>
      </c>
    </row>
    <row r="1709" spans="2:17" x14ac:dyDescent="0.25">
      <c r="B1709" s="140"/>
      <c r="Q1709" t="str">
        <f t="shared" si="26"/>
        <v/>
      </c>
    </row>
    <row r="1710" spans="2:17" x14ac:dyDescent="0.25">
      <c r="B1710" s="140"/>
      <c r="Q1710" t="str">
        <f t="shared" si="26"/>
        <v/>
      </c>
    </row>
    <row r="1711" spans="2:17" x14ac:dyDescent="0.25">
      <c r="B1711" s="140"/>
      <c r="Q1711" t="str">
        <f t="shared" si="26"/>
        <v/>
      </c>
    </row>
    <row r="1712" spans="2:17" x14ac:dyDescent="0.25">
      <c r="B1712" s="140"/>
      <c r="Q1712" t="str">
        <f t="shared" si="26"/>
        <v/>
      </c>
    </row>
    <row r="1713" spans="2:17" x14ac:dyDescent="0.25">
      <c r="B1713" s="140"/>
      <c r="Q1713" t="str">
        <f t="shared" si="26"/>
        <v/>
      </c>
    </row>
    <row r="1714" spans="2:17" x14ac:dyDescent="0.25">
      <c r="B1714" s="140"/>
      <c r="Q1714" t="str">
        <f t="shared" si="26"/>
        <v/>
      </c>
    </row>
    <row r="1715" spans="2:17" x14ac:dyDescent="0.25">
      <c r="B1715" s="140"/>
      <c r="Q1715" t="str">
        <f t="shared" si="26"/>
        <v/>
      </c>
    </row>
    <row r="1716" spans="2:17" x14ac:dyDescent="0.25">
      <c r="B1716" s="140"/>
      <c r="Q1716" t="str">
        <f t="shared" si="26"/>
        <v/>
      </c>
    </row>
    <row r="1717" spans="2:17" x14ac:dyDescent="0.25">
      <c r="B1717" s="140"/>
      <c r="Q1717" t="str">
        <f t="shared" si="26"/>
        <v/>
      </c>
    </row>
    <row r="1718" spans="2:17" x14ac:dyDescent="0.25">
      <c r="B1718" s="140"/>
      <c r="Q1718" t="str">
        <f t="shared" si="26"/>
        <v/>
      </c>
    </row>
    <row r="1719" spans="2:17" x14ac:dyDescent="0.25">
      <c r="B1719" s="140"/>
      <c r="Q1719" t="str">
        <f t="shared" si="26"/>
        <v/>
      </c>
    </row>
    <row r="1720" spans="2:17" x14ac:dyDescent="0.25">
      <c r="B1720" s="140"/>
      <c r="Q1720" t="str">
        <f t="shared" si="26"/>
        <v/>
      </c>
    </row>
    <row r="1721" spans="2:17" x14ac:dyDescent="0.25">
      <c r="B1721" s="140"/>
      <c r="Q1721" t="str">
        <f t="shared" si="26"/>
        <v/>
      </c>
    </row>
    <row r="1722" spans="2:17" x14ac:dyDescent="0.25">
      <c r="B1722" s="140"/>
      <c r="Q1722" t="str">
        <f t="shared" si="26"/>
        <v/>
      </c>
    </row>
    <row r="1723" spans="2:17" x14ac:dyDescent="0.25">
      <c r="B1723" s="140"/>
      <c r="Q1723" t="str">
        <f t="shared" si="26"/>
        <v/>
      </c>
    </row>
    <row r="1724" spans="2:17" x14ac:dyDescent="0.25">
      <c r="B1724" s="140"/>
      <c r="Q1724" t="str">
        <f t="shared" si="26"/>
        <v/>
      </c>
    </row>
    <row r="1725" spans="2:17" x14ac:dyDescent="0.25">
      <c r="B1725" s="140"/>
      <c r="Q1725" t="str">
        <f t="shared" si="26"/>
        <v/>
      </c>
    </row>
    <row r="1726" spans="2:17" x14ac:dyDescent="0.25">
      <c r="B1726" s="140"/>
      <c r="Q1726" t="str">
        <f t="shared" si="26"/>
        <v/>
      </c>
    </row>
    <row r="1727" spans="2:17" x14ac:dyDescent="0.25">
      <c r="B1727" s="140"/>
      <c r="Q1727" t="str">
        <f t="shared" si="26"/>
        <v/>
      </c>
    </row>
    <row r="1728" spans="2:17" x14ac:dyDescent="0.25">
      <c r="B1728" s="140"/>
      <c r="Q1728" t="str">
        <f t="shared" si="26"/>
        <v/>
      </c>
    </row>
    <row r="1729" spans="2:17" x14ac:dyDescent="0.25">
      <c r="B1729" s="140"/>
      <c r="Q1729" t="str">
        <f t="shared" si="26"/>
        <v/>
      </c>
    </row>
    <row r="1730" spans="2:17" x14ac:dyDescent="0.25">
      <c r="B1730" s="140"/>
      <c r="Q1730" t="str">
        <f t="shared" si="26"/>
        <v/>
      </c>
    </row>
    <row r="1731" spans="2:17" x14ac:dyDescent="0.25">
      <c r="B1731" s="140"/>
      <c r="Q1731" t="str">
        <f t="shared" si="26"/>
        <v/>
      </c>
    </row>
    <row r="1732" spans="2:17" x14ac:dyDescent="0.25">
      <c r="B1732" s="140"/>
      <c r="Q1732" t="str">
        <f t="shared" si="26"/>
        <v/>
      </c>
    </row>
    <row r="1733" spans="2:17" x14ac:dyDescent="0.25">
      <c r="B1733" s="140"/>
      <c r="Q1733" t="str">
        <f t="shared" si="26"/>
        <v/>
      </c>
    </row>
    <row r="1734" spans="2:17" x14ac:dyDescent="0.25">
      <c r="B1734" s="140"/>
      <c r="Q1734" t="str">
        <f t="shared" si="26"/>
        <v/>
      </c>
    </row>
    <row r="1735" spans="2:17" x14ac:dyDescent="0.25">
      <c r="B1735" s="140"/>
      <c r="Q1735" t="str">
        <f t="shared" si="26"/>
        <v/>
      </c>
    </row>
    <row r="1736" spans="2:17" x14ac:dyDescent="0.25">
      <c r="B1736" s="140"/>
      <c r="Q1736" t="str">
        <f t="shared" ref="Q1736:Q1799" si="27">IF(B1736="","",IF(D1736=0,MAX(SUM(E1736:M1736)-P1736,0),(SUM(E1736:F1736)-P1736)))</f>
        <v/>
      </c>
    </row>
    <row r="1737" spans="2:17" x14ac:dyDescent="0.25">
      <c r="B1737" s="140"/>
      <c r="Q1737" t="str">
        <f t="shared" si="27"/>
        <v/>
      </c>
    </row>
    <row r="1738" spans="2:17" x14ac:dyDescent="0.25">
      <c r="B1738" s="140"/>
      <c r="Q1738" t="str">
        <f t="shared" si="27"/>
        <v/>
      </c>
    </row>
    <row r="1739" spans="2:17" x14ac:dyDescent="0.25">
      <c r="B1739" s="140"/>
      <c r="Q1739" t="str">
        <f t="shared" si="27"/>
        <v/>
      </c>
    </row>
    <row r="1740" spans="2:17" x14ac:dyDescent="0.25">
      <c r="B1740" s="140"/>
      <c r="Q1740" t="str">
        <f t="shared" si="27"/>
        <v/>
      </c>
    </row>
    <row r="1741" spans="2:17" x14ac:dyDescent="0.25">
      <c r="B1741" s="140"/>
      <c r="Q1741" t="str">
        <f t="shared" si="27"/>
        <v/>
      </c>
    </row>
    <row r="1742" spans="2:17" x14ac:dyDescent="0.25">
      <c r="B1742" s="140"/>
      <c r="Q1742" t="str">
        <f t="shared" si="27"/>
        <v/>
      </c>
    </row>
    <row r="1743" spans="2:17" x14ac:dyDescent="0.25">
      <c r="B1743" s="140"/>
      <c r="Q1743" t="str">
        <f t="shared" si="27"/>
        <v/>
      </c>
    </row>
    <row r="1744" spans="2:17" x14ac:dyDescent="0.25">
      <c r="B1744" s="140"/>
      <c r="Q1744" t="str">
        <f t="shared" si="27"/>
        <v/>
      </c>
    </row>
    <row r="1745" spans="2:17" x14ac:dyDescent="0.25">
      <c r="B1745" s="140"/>
      <c r="Q1745" t="str">
        <f t="shared" si="27"/>
        <v/>
      </c>
    </row>
    <row r="1746" spans="2:17" x14ac:dyDescent="0.25">
      <c r="B1746" s="140"/>
      <c r="Q1746" t="str">
        <f t="shared" si="27"/>
        <v/>
      </c>
    </row>
    <row r="1747" spans="2:17" x14ac:dyDescent="0.25">
      <c r="B1747" s="140"/>
      <c r="Q1747" t="str">
        <f t="shared" si="27"/>
        <v/>
      </c>
    </row>
    <row r="1748" spans="2:17" x14ac:dyDescent="0.25">
      <c r="B1748" s="140"/>
      <c r="Q1748" t="str">
        <f t="shared" si="27"/>
        <v/>
      </c>
    </row>
    <row r="1749" spans="2:17" x14ac:dyDescent="0.25">
      <c r="B1749" s="140"/>
      <c r="Q1749" t="str">
        <f t="shared" si="27"/>
        <v/>
      </c>
    </row>
    <row r="1750" spans="2:17" x14ac:dyDescent="0.25">
      <c r="B1750" s="140"/>
      <c r="Q1750" t="str">
        <f t="shared" si="27"/>
        <v/>
      </c>
    </row>
    <row r="1751" spans="2:17" x14ac:dyDescent="0.25">
      <c r="B1751" s="140"/>
      <c r="Q1751" t="str">
        <f t="shared" si="27"/>
        <v/>
      </c>
    </row>
    <row r="1752" spans="2:17" x14ac:dyDescent="0.25">
      <c r="B1752" s="140"/>
      <c r="Q1752" t="str">
        <f t="shared" si="27"/>
        <v/>
      </c>
    </row>
    <row r="1753" spans="2:17" x14ac:dyDescent="0.25">
      <c r="B1753" s="140"/>
      <c r="Q1753" t="str">
        <f t="shared" si="27"/>
        <v/>
      </c>
    </row>
    <row r="1754" spans="2:17" x14ac:dyDescent="0.25">
      <c r="B1754" s="140"/>
      <c r="Q1754" t="str">
        <f t="shared" si="27"/>
        <v/>
      </c>
    </row>
    <row r="1755" spans="2:17" x14ac:dyDescent="0.25">
      <c r="B1755" s="140"/>
      <c r="Q1755" t="str">
        <f t="shared" si="27"/>
        <v/>
      </c>
    </row>
    <row r="1756" spans="2:17" x14ac:dyDescent="0.25">
      <c r="B1756" s="140"/>
      <c r="Q1756" t="str">
        <f t="shared" si="27"/>
        <v/>
      </c>
    </row>
    <row r="1757" spans="2:17" x14ac:dyDescent="0.25">
      <c r="B1757" s="140"/>
      <c r="Q1757" t="str">
        <f t="shared" si="27"/>
        <v/>
      </c>
    </row>
    <row r="1758" spans="2:17" x14ac:dyDescent="0.25">
      <c r="B1758" s="140"/>
      <c r="Q1758" t="str">
        <f t="shared" si="27"/>
        <v/>
      </c>
    </row>
    <row r="1759" spans="2:17" x14ac:dyDescent="0.25">
      <c r="B1759" s="140"/>
      <c r="Q1759" t="str">
        <f t="shared" si="27"/>
        <v/>
      </c>
    </row>
    <row r="1760" spans="2:17" x14ac:dyDescent="0.25">
      <c r="B1760" s="140"/>
      <c r="Q1760" t="str">
        <f t="shared" si="27"/>
        <v/>
      </c>
    </row>
    <row r="1761" spans="2:17" x14ac:dyDescent="0.25">
      <c r="B1761" s="140"/>
      <c r="Q1761" t="str">
        <f t="shared" si="27"/>
        <v/>
      </c>
    </row>
    <row r="1762" spans="2:17" x14ac:dyDescent="0.25">
      <c r="B1762" s="140"/>
      <c r="Q1762" t="str">
        <f t="shared" si="27"/>
        <v/>
      </c>
    </row>
    <row r="1763" spans="2:17" x14ac:dyDescent="0.25">
      <c r="B1763" s="140"/>
      <c r="Q1763" t="str">
        <f t="shared" si="27"/>
        <v/>
      </c>
    </row>
    <row r="1764" spans="2:17" x14ac:dyDescent="0.25">
      <c r="B1764" s="140"/>
      <c r="Q1764" t="str">
        <f t="shared" si="27"/>
        <v/>
      </c>
    </row>
    <row r="1765" spans="2:17" x14ac:dyDescent="0.25">
      <c r="B1765" s="140"/>
      <c r="Q1765" t="str">
        <f t="shared" si="27"/>
        <v/>
      </c>
    </row>
    <row r="1766" spans="2:17" x14ac:dyDescent="0.25">
      <c r="B1766" s="140"/>
      <c r="Q1766" t="str">
        <f t="shared" si="27"/>
        <v/>
      </c>
    </row>
    <row r="1767" spans="2:17" x14ac:dyDescent="0.25">
      <c r="B1767" s="140"/>
      <c r="Q1767" t="str">
        <f t="shared" si="27"/>
        <v/>
      </c>
    </row>
    <row r="1768" spans="2:17" x14ac:dyDescent="0.25">
      <c r="B1768" s="140"/>
      <c r="Q1768" t="str">
        <f t="shared" si="27"/>
        <v/>
      </c>
    </row>
    <row r="1769" spans="2:17" x14ac:dyDescent="0.25">
      <c r="B1769" s="140"/>
      <c r="Q1769" t="str">
        <f t="shared" si="27"/>
        <v/>
      </c>
    </row>
    <row r="1770" spans="2:17" x14ac:dyDescent="0.25">
      <c r="B1770" s="140"/>
      <c r="Q1770" t="str">
        <f t="shared" si="27"/>
        <v/>
      </c>
    </row>
    <row r="1771" spans="2:17" x14ac:dyDescent="0.25">
      <c r="B1771" s="140"/>
      <c r="Q1771" t="str">
        <f t="shared" si="27"/>
        <v/>
      </c>
    </row>
    <row r="1772" spans="2:17" x14ac:dyDescent="0.25">
      <c r="B1772" s="140"/>
      <c r="Q1772" t="str">
        <f t="shared" si="27"/>
        <v/>
      </c>
    </row>
    <row r="1773" spans="2:17" x14ac:dyDescent="0.25">
      <c r="B1773" s="140"/>
      <c r="Q1773" t="str">
        <f t="shared" si="27"/>
        <v/>
      </c>
    </row>
    <row r="1774" spans="2:17" x14ac:dyDescent="0.25">
      <c r="B1774" s="140"/>
      <c r="Q1774" t="str">
        <f t="shared" si="27"/>
        <v/>
      </c>
    </row>
    <row r="1775" spans="2:17" x14ac:dyDescent="0.25">
      <c r="B1775" s="140"/>
      <c r="Q1775" t="str">
        <f t="shared" si="27"/>
        <v/>
      </c>
    </row>
    <row r="1776" spans="2:17" x14ac:dyDescent="0.25">
      <c r="B1776" s="140"/>
      <c r="Q1776" t="str">
        <f t="shared" si="27"/>
        <v/>
      </c>
    </row>
    <row r="1777" spans="2:17" x14ac:dyDescent="0.25">
      <c r="B1777" s="140"/>
      <c r="Q1777" t="str">
        <f t="shared" si="27"/>
        <v/>
      </c>
    </row>
    <row r="1778" spans="2:17" x14ac:dyDescent="0.25">
      <c r="B1778" s="140"/>
      <c r="Q1778" t="str">
        <f t="shared" si="27"/>
        <v/>
      </c>
    </row>
    <row r="1779" spans="2:17" x14ac:dyDescent="0.25">
      <c r="B1779" s="140"/>
      <c r="Q1779" t="str">
        <f t="shared" si="27"/>
        <v/>
      </c>
    </row>
    <row r="1780" spans="2:17" x14ac:dyDescent="0.25">
      <c r="B1780" s="140"/>
      <c r="Q1780" t="str">
        <f t="shared" si="27"/>
        <v/>
      </c>
    </row>
    <row r="1781" spans="2:17" x14ac:dyDescent="0.25">
      <c r="B1781" s="140"/>
      <c r="Q1781" t="str">
        <f t="shared" si="27"/>
        <v/>
      </c>
    </row>
    <row r="1782" spans="2:17" x14ac:dyDescent="0.25">
      <c r="B1782" s="140"/>
      <c r="Q1782" t="str">
        <f t="shared" si="27"/>
        <v/>
      </c>
    </row>
    <row r="1783" spans="2:17" x14ac:dyDescent="0.25">
      <c r="B1783" s="140"/>
      <c r="Q1783" t="str">
        <f t="shared" si="27"/>
        <v/>
      </c>
    </row>
    <row r="1784" spans="2:17" x14ac:dyDescent="0.25">
      <c r="B1784" s="140"/>
      <c r="Q1784" t="str">
        <f t="shared" si="27"/>
        <v/>
      </c>
    </row>
    <row r="1785" spans="2:17" x14ac:dyDescent="0.25">
      <c r="B1785" s="140"/>
      <c r="Q1785" t="str">
        <f t="shared" si="27"/>
        <v/>
      </c>
    </row>
    <row r="1786" spans="2:17" x14ac:dyDescent="0.25">
      <c r="B1786" s="140"/>
      <c r="Q1786" t="str">
        <f t="shared" si="27"/>
        <v/>
      </c>
    </row>
    <row r="1787" spans="2:17" x14ac:dyDescent="0.25">
      <c r="B1787" s="140"/>
      <c r="Q1787" t="str">
        <f t="shared" si="27"/>
        <v/>
      </c>
    </row>
    <row r="1788" spans="2:17" x14ac:dyDescent="0.25">
      <c r="B1788" s="140"/>
      <c r="Q1788" t="str">
        <f t="shared" si="27"/>
        <v/>
      </c>
    </row>
    <row r="1789" spans="2:17" x14ac:dyDescent="0.25">
      <c r="B1789" s="140"/>
      <c r="Q1789" t="str">
        <f t="shared" si="27"/>
        <v/>
      </c>
    </row>
    <row r="1790" spans="2:17" x14ac:dyDescent="0.25">
      <c r="B1790" s="140"/>
      <c r="Q1790" t="str">
        <f t="shared" si="27"/>
        <v/>
      </c>
    </row>
    <row r="1791" spans="2:17" x14ac:dyDescent="0.25">
      <c r="B1791" s="140"/>
      <c r="Q1791" t="str">
        <f t="shared" si="27"/>
        <v/>
      </c>
    </row>
    <row r="1792" spans="2:17" x14ac:dyDescent="0.25">
      <c r="B1792" s="140"/>
      <c r="Q1792" t="str">
        <f t="shared" si="27"/>
        <v/>
      </c>
    </row>
    <row r="1793" spans="2:17" x14ac:dyDescent="0.25">
      <c r="B1793" s="140"/>
      <c r="Q1793" t="str">
        <f t="shared" si="27"/>
        <v/>
      </c>
    </row>
    <row r="1794" spans="2:17" x14ac:dyDescent="0.25">
      <c r="B1794" s="140"/>
      <c r="Q1794" t="str">
        <f t="shared" si="27"/>
        <v/>
      </c>
    </row>
    <row r="1795" spans="2:17" x14ac:dyDescent="0.25">
      <c r="B1795" s="140"/>
      <c r="Q1795" t="str">
        <f t="shared" si="27"/>
        <v/>
      </c>
    </row>
    <row r="1796" spans="2:17" x14ac:dyDescent="0.25">
      <c r="B1796" s="140"/>
      <c r="Q1796" t="str">
        <f t="shared" si="27"/>
        <v/>
      </c>
    </row>
    <row r="1797" spans="2:17" x14ac:dyDescent="0.25">
      <c r="B1797" s="140"/>
      <c r="Q1797" t="str">
        <f t="shared" si="27"/>
        <v/>
      </c>
    </row>
    <row r="1798" spans="2:17" x14ac:dyDescent="0.25">
      <c r="B1798" s="140"/>
      <c r="Q1798" t="str">
        <f t="shared" si="27"/>
        <v/>
      </c>
    </row>
    <row r="1799" spans="2:17" x14ac:dyDescent="0.25">
      <c r="B1799" s="140"/>
      <c r="Q1799" t="str">
        <f t="shared" si="27"/>
        <v/>
      </c>
    </row>
    <row r="1800" spans="2:17" x14ac:dyDescent="0.25">
      <c r="B1800" s="140"/>
      <c r="Q1800" t="str">
        <f t="shared" ref="Q1800:Q1863" si="28">IF(B1800="","",IF(D1800=0,MAX(SUM(E1800:M1800)-P1800,0),(SUM(E1800:F1800)-P1800)))</f>
        <v/>
      </c>
    </row>
    <row r="1801" spans="2:17" x14ac:dyDescent="0.25">
      <c r="B1801" s="140"/>
      <c r="Q1801" t="str">
        <f t="shared" si="28"/>
        <v/>
      </c>
    </row>
    <row r="1802" spans="2:17" x14ac:dyDescent="0.25">
      <c r="B1802" s="140"/>
      <c r="Q1802" t="str">
        <f t="shared" si="28"/>
        <v/>
      </c>
    </row>
    <row r="1803" spans="2:17" x14ac:dyDescent="0.25">
      <c r="B1803" s="140"/>
      <c r="Q1803" t="str">
        <f t="shared" si="28"/>
        <v/>
      </c>
    </row>
    <row r="1804" spans="2:17" x14ac:dyDescent="0.25">
      <c r="B1804" s="140"/>
      <c r="Q1804" t="str">
        <f t="shared" si="28"/>
        <v/>
      </c>
    </row>
    <row r="1805" spans="2:17" x14ac:dyDescent="0.25">
      <c r="B1805" s="140"/>
      <c r="Q1805" t="str">
        <f t="shared" si="28"/>
        <v/>
      </c>
    </row>
    <row r="1806" spans="2:17" x14ac:dyDescent="0.25">
      <c r="B1806" s="140"/>
      <c r="Q1806" t="str">
        <f t="shared" si="28"/>
        <v/>
      </c>
    </row>
    <row r="1807" spans="2:17" x14ac:dyDescent="0.25">
      <c r="B1807" s="140"/>
      <c r="Q1807" t="str">
        <f t="shared" si="28"/>
        <v/>
      </c>
    </row>
    <row r="1808" spans="2:17" x14ac:dyDescent="0.25">
      <c r="B1808" s="140"/>
      <c r="Q1808" t="str">
        <f t="shared" si="28"/>
        <v/>
      </c>
    </row>
    <row r="1809" spans="2:17" x14ac:dyDescent="0.25">
      <c r="B1809" s="140"/>
      <c r="Q1809" t="str">
        <f t="shared" si="28"/>
        <v/>
      </c>
    </row>
    <row r="1810" spans="2:17" x14ac:dyDescent="0.25">
      <c r="B1810" s="140"/>
      <c r="Q1810" t="str">
        <f t="shared" si="28"/>
        <v/>
      </c>
    </row>
    <row r="1811" spans="2:17" x14ac:dyDescent="0.25">
      <c r="B1811" s="140"/>
      <c r="Q1811" t="str">
        <f t="shared" si="28"/>
        <v/>
      </c>
    </row>
    <row r="1812" spans="2:17" x14ac:dyDescent="0.25">
      <c r="B1812" s="140"/>
      <c r="Q1812" t="str">
        <f t="shared" si="28"/>
        <v/>
      </c>
    </row>
    <row r="1813" spans="2:17" x14ac:dyDescent="0.25">
      <c r="B1813" s="140"/>
      <c r="Q1813" t="str">
        <f t="shared" si="28"/>
        <v/>
      </c>
    </row>
    <row r="1814" spans="2:17" x14ac:dyDescent="0.25">
      <c r="B1814" s="140"/>
      <c r="Q1814" t="str">
        <f t="shared" si="28"/>
        <v/>
      </c>
    </row>
    <row r="1815" spans="2:17" x14ac:dyDescent="0.25">
      <c r="B1815" s="140"/>
      <c r="Q1815" t="str">
        <f t="shared" si="28"/>
        <v/>
      </c>
    </row>
    <row r="1816" spans="2:17" x14ac:dyDescent="0.25">
      <c r="B1816" s="140"/>
      <c r="Q1816" t="str">
        <f t="shared" si="28"/>
        <v/>
      </c>
    </row>
    <row r="1817" spans="2:17" x14ac:dyDescent="0.25">
      <c r="B1817" s="140"/>
      <c r="Q1817" t="str">
        <f t="shared" si="28"/>
        <v/>
      </c>
    </row>
    <row r="1818" spans="2:17" x14ac:dyDescent="0.25">
      <c r="B1818" s="140"/>
      <c r="Q1818" t="str">
        <f t="shared" si="28"/>
        <v/>
      </c>
    </row>
    <row r="1819" spans="2:17" x14ac:dyDescent="0.25">
      <c r="B1819" s="140"/>
      <c r="Q1819" t="str">
        <f t="shared" si="28"/>
        <v/>
      </c>
    </row>
    <row r="1820" spans="2:17" x14ac:dyDescent="0.25">
      <c r="B1820" s="140"/>
      <c r="Q1820" t="str">
        <f t="shared" si="28"/>
        <v/>
      </c>
    </row>
    <row r="1821" spans="2:17" x14ac:dyDescent="0.25">
      <c r="B1821" s="140"/>
      <c r="Q1821" t="str">
        <f t="shared" si="28"/>
        <v/>
      </c>
    </row>
    <row r="1822" spans="2:17" x14ac:dyDescent="0.25">
      <c r="B1822" s="140"/>
      <c r="Q1822" t="str">
        <f t="shared" si="28"/>
        <v/>
      </c>
    </row>
    <row r="1823" spans="2:17" x14ac:dyDescent="0.25">
      <c r="B1823" s="140"/>
      <c r="Q1823" t="str">
        <f t="shared" si="28"/>
        <v/>
      </c>
    </row>
    <row r="1824" spans="2:17" x14ac:dyDescent="0.25">
      <c r="B1824" s="140"/>
      <c r="Q1824" t="str">
        <f t="shared" si="28"/>
        <v/>
      </c>
    </row>
    <row r="1825" spans="2:17" x14ac:dyDescent="0.25">
      <c r="B1825" s="140"/>
      <c r="Q1825" t="str">
        <f t="shared" si="28"/>
        <v/>
      </c>
    </row>
    <row r="1826" spans="2:17" x14ac:dyDescent="0.25">
      <c r="B1826" s="140"/>
      <c r="Q1826" t="str">
        <f t="shared" si="28"/>
        <v/>
      </c>
    </row>
    <row r="1827" spans="2:17" x14ac:dyDescent="0.25">
      <c r="B1827" s="140"/>
      <c r="Q1827" t="str">
        <f t="shared" si="28"/>
        <v/>
      </c>
    </row>
    <row r="1828" spans="2:17" x14ac:dyDescent="0.25">
      <c r="B1828" s="140"/>
      <c r="Q1828" t="str">
        <f t="shared" si="28"/>
        <v/>
      </c>
    </row>
    <row r="1829" spans="2:17" x14ac:dyDescent="0.25">
      <c r="B1829" s="140"/>
      <c r="Q1829" t="str">
        <f t="shared" si="28"/>
        <v/>
      </c>
    </row>
    <row r="1830" spans="2:17" x14ac:dyDescent="0.25">
      <c r="B1830" s="140"/>
      <c r="Q1830" t="str">
        <f t="shared" si="28"/>
        <v/>
      </c>
    </row>
    <row r="1831" spans="2:17" x14ac:dyDescent="0.25">
      <c r="B1831" s="140"/>
      <c r="Q1831" t="str">
        <f t="shared" si="28"/>
        <v/>
      </c>
    </row>
    <row r="1832" spans="2:17" x14ac:dyDescent="0.25">
      <c r="B1832" s="140"/>
      <c r="Q1832" t="str">
        <f t="shared" si="28"/>
        <v/>
      </c>
    </row>
    <row r="1833" spans="2:17" x14ac:dyDescent="0.25">
      <c r="B1833" s="140"/>
      <c r="Q1833" t="str">
        <f t="shared" si="28"/>
        <v/>
      </c>
    </row>
    <row r="1834" spans="2:17" x14ac:dyDescent="0.25">
      <c r="B1834" s="140"/>
      <c r="Q1834" t="str">
        <f t="shared" si="28"/>
        <v/>
      </c>
    </row>
    <row r="1835" spans="2:17" x14ac:dyDescent="0.25">
      <c r="B1835" s="140"/>
      <c r="Q1835" t="str">
        <f t="shared" si="28"/>
        <v/>
      </c>
    </row>
    <row r="1836" spans="2:17" x14ac:dyDescent="0.25">
      <c r="B1836" s="140"/>
      <c r="Q1836" t="str">
        <f t="shared" si="28"/>
        <v/>
      </c>
    </row>
    <row r="1837" spans="2:17" x14ac:dyDescent="0.25">
      <c r="B1837" s="140"/>
      <c r="Q1837" t="str">
        <f t="shared" si="28"/>
        <v/>
      </c>
    </row>
    <row r="1838" spans="2:17" x14ac:dyDescent="0.25">
      <c r="B1838" s="140"/>
      <c r="Q1838" t="str">
        <f t="shared" si="28"/>
        <v/>
      </c>
    </row>
    <row r="1839" spans="2:17" x14ac:dyDescent="0.25">
      <c r="B1839" s="140"/>
      <c r="Q1839" t="str">
        <f t="shared" si="28"/>
        <v/>
      </c>
    </row>
    <row r="1840" spans="2:17" x14ac:dyDescent="0.25">
      <c r="B1840" s="140"/>
      <c r="Q1840" t="str">
        <f t="shared" si="28"/>
        <v/>
      </c>
    </row>
    <row r="1841" spans="2:17" x14ac:dyDescent="0.25">
      <c r="B1841" s="140"/>
      <c r="Q1841" t="str">
        <f t="shared" si="28"/>
        <v/>
      </c>
    </row>
    <row r="1842" spans="2:17" x14ac:dyDescent="0.25">
      <c r="B1842" s="140"/>
      <c r="Q1842" t="str">
        <f t="shared" si="28"/>
        <v/>
      </c>
    </row>
    <row r="1843" spans="2:17" x14ac:dyDescent="0.25">
      <c r="B1843" s="140"/>
      <c r="Q1843" t="str">
        <f t="shared" si="28"/>
        <v/>
      </c>
    </row>
    <row r="1844" spans="2:17" x14ac:dyDescent="0.25">
      <c r="B1844" s="140"/>
      <c r="Q1844" t="str">
        <f t="shared" si="28"/>
        <v/>
      </c>
    </row>
    <row r="1845" spans="2:17" x14ac:dyDescent="0.25">
      <c r="B1845" s="140"/>
      <c r="Q1845" t="str">
        <f t="shared" si="28"/>
        <v/>
      </c>
    </row>
    <row r="1846" spans="2:17" x14ac:dyDescent="0.25">
      <c r="B1846" s="140"/>
      <c r="Q1846" t="str">
        <f t="shared" si="28"/>
        <v/>
      </c>
    </row>
    <row r="1847" spans="2:17" x14ac:dyDescent="0.25">
      <c r="B1847" s="140"/>
      <c r="Q1847" t="str">
        <f t="shared" si="28"/>
        <v/>
      </c>
    </row>
    <row r="1848" spans="2:17" x14ac:dyDescent="0.25">
      <c r="B1848" s="140"/>
      <c r="Q1848" t="str">
        <f t="shared" si="28"/>
        <v/>
      </c>
    </row>
    <row r="1849" spans="2:17" x14ac:dyDescent="0.25">
      <c r="B1849" s="140"/>
      <c r="Q1849" t="str">
        <f t="shared" si="28"/>
        <v/>
      </c>
    </row>
    <row r="1850" spans="2:17" x14ac:dyDescent="0.25">
      <c r="B1850" s="140"/>
      <c r="Q1850" t="str">
        <f t="shared" si="28"/>
        <v/>
      </c>
    </row>
    <row r="1851" spans="2:17" x14ac:dyDescent="0.25">
      <c r="B1851" s="140"/>
      <c r="Q1851" t="str">
        <f t="shared" si="28"/>
        <v/>
      </c>
    </row>
    <row r="1852" spans="2:17" x14ac:dyDescent="0.25">
      <c r="B1852" s="140"/>
      <c r="Q1852" t="str">
        <f t="shared" si="28"/>
        <v/>
      </c>
    </row>
    <row r="1853" spans="2:17" x14ac:dyDescent="0.25">
      <c r="B1853" s="140"/>
      <c r="Q1853" t="str">
        <f t="shared" si="28"/>
        <v/>
      </c>
    </row>
    <row r="1854" spans="2:17" x14ac:dyDescent="0.25">
      <c r="B1854" s="140"/>
      <c r="Q1854" t="str">
        <f t="shared" si="28"/>
        <v/>
      </c>
    </row>
    <row r="1855" spans="2:17" x14ac:dyDescent="0.25">
      <c r="B1855" s="140"/>
      <c r="Q1855" t="str">
        <f t="shared" si="28"/>
        <v/>
      </c>
    </row>
    <row r="1856" spans="2:17" x14ac:dyDescent="0.25">
      <c r="B1856" s="140"/>
      <c r="Q1856" t="str">
        <f t="shared" si="28"/>
        <v/>
      </c>
    </row>
    <row r="1857" spans="2:17" x14ac:dyDescent="0.25">
      <c r="B1857" s="140"/>
      <c r="Q1857" t="str">
        <f t="shared" si="28"/>
        <v/>
      </c>
    </row>
    <row r="1858" spans="2:17" x14ac:dyDescent="0.25">
      <c r="B1858" s="140"/>
      <c r="Q1858" t="str">
        <f t="shared" si="28"/>
        <v/>
      </c>
    </row>
    <row r="1859" spans="2:17" x14ac:dyDescent="0.25">
      <c r="B1859" s="140"/>
      <c r="Q1859" t="str">
        <f t="shared" si="28"/>
        <v/>
      </c>
    </row>
    <row r="1860" spans="2:17" x14ac:dyDescent="0.25">
      <c r="B1860" s="140"/>
      <c r="Q1860" t="str">
        <f t="shared" si="28"/>
        <v/>
      </c>
    </row>
    <row r="1861" spans="2:17" x14ac:dyDescent="0.25">
      <c r="B1861" s="140"/>
      <c r="Q1861" t="str">
        <f t="shared" si="28"/>
        <v/>
      </c>
    </row>
    <row r="1862" spans="2:17" x14ac:dyDescent="0.25">
      <c r="B1862" s="140"/>
      <c r="Q1862" t="str">
        <f t="shared" si="28"/>
        <v/>
      </c>
    </row>
    <row r="1863" spans="2:17" x14ac:dyDescent="0.25">
      <c r="B1863" s="140"/>
      <c r="Q1863" t="str">
        <f t="shared" si="28"/>
        <v/>
      </c>
    </row>
    <row r="1864" spans="2:17" x14ac:dyDescent="0.25">
      <c r="B1864" s="140"/>
      <c r="Q1864" t="str">
        <f t="shared" ref="Q1864:Q1927" si="29">IF(B1864="","",IF(D1864=0,MAX(SUM(E1864:M1864)-P1864,0),(SUM(E1864:F1864)-P1864)))</f>
        <v/>
      </c>
    </row>
    <row r="1865" spans="2:17" x14ac:dyDescent="0.25">
      <c r="B1865" s="140"/>
      <c r="Q1865" t="str">
        <f t="shared" si="29"/>
        <v/>
      </c>
    </row>
    <row r="1866" spans="2:17" x14ac:dyDescent="0.25">
      <c r="B1866" s="140"/>
      <c r="Q1866" t="str">
        <f t="shared" si="29"/>
        <v/>
      </c>
    </row>
    <row r="1867" spans="2:17" x14ac:dyDescent="0.25">
      <c r="B1867" s="140"/>
      <c r="Q1867" t="str">
        <f t="shared" si="29"/>
        <v/>
      </c>
    </row>
    <row r="1868" spans="2:17" x14ac:dyDescent="0.25">
      <c r="B1868" s="140"/>
      <c r="Q1868" t="str">
        <f t="shared" si="29"/>
        <v/>
      </c>
    </row>
    <row r="1869" spans="2:17" x14ac:dyDescent="0.25">
      <c r="B1869" s="140"/>
      <c r="Q1869" t="str">
        <f t="shared" si="29"/>
        <v/>
      </c>
    </row>
    <row r="1870" spans="2:17" x14ac:dyDescent="0.25">
      <c r="B1870" s="140"/>
      <c r="Q1870" t="str">
        <f t="shared" si="29"/>
        <v/>
      </c>
    </row>
    <row r="1871" spans="2:17" x14ac:dyDescent="0.25">
      <c r="B1871" s="140"/>
      <c r="Q1871" t="str">
        <f t="shared" si="29"/>
        <v/>
      </c>
    </row>
    <row r="1872" spans="2:17" x14ac:dyDescent="0.25">
      <c r="B1872" s="140"/>
      <c r="Q1872" t="str">
        <f t="shared" si="29"/>
        <v/>
      </c>
    </row>
    <row r="1873" spans="2:17" x14ac:dyDescent="0.25">
      <c r="B1873" s="140"/>
      <c r="Q1873" t="str">
        <f t="shared" si="29"/>
        <v/>
      </c>
    </row>
    <row r="1874" spans="2:17" x14ac:dyDescent="0.25">
      <c r="B1874" s="140"/>
      <c r="Q1874" t="str">
        <f t="shared" si="29"/>
        <v/>
      </c>
    </row>
    <row r="1875" spans="2:17" x14ac:dyDescent="0.25">
      <c r="B1875" s="140"/>
      <c r="Q1875" t="str">
        <f t="shared" si="29"/>
        <v/>
      </c>
    </row>
    <row r="1876" spans="2:17" x14ac:dyDescent="0.25">
      <c r="B1876" s="140"/>
      <c r="Q1876" t="str">
        <f t="shared" si="29"/>
        <v/>
      </c>
    </row>
    <row r="1877" spans="2:17" x14ac:dyDescent="0.25">
      <c r="B1877" s="140"/>
      <c r="Q1877" t="str">
        <f t="shared" si="29"/>
        <v/>
      </c>
    </row>
    <row r="1878" spans="2:17" x14ac:dyDescent="0.25">
      <c r="B1878" s="140"/>
      <c r="Q1878" t="str">
        <f t="shared" si="29"/>
        <v/>
      </c>
    </row>
    <row r="1879" spans="2:17" x14ac:dyDescent="0.25">
      <c r="B1879" s="140"/>
      <c r="Q1879" t="str">
        <f t="shared" si="29"/>
        <v/>
      </c>
    </row>
    <row r="1880" spans="2:17" x14ac:dyDescent="0.25">
      <c r="B1880" s="140"/>
      <c r="Q1880" t="str">
        <f t="shared" si="29"/>
        <v/>
      </c>
    </row>
    <row r="1881" spans="2:17" x14ac:dyDescent="0.25">
      <c r="B1881" s="140"/>
      <c r="Q1881" t="str">
        <f t="shared" si="29"/>
        <v/>
      </c>
    </row>
    <row r="1882" spans="2:17" x14ac:dyDescent="0.25">
      <c r="B1882" s="140"/>
      <c r="Q1882" t="str">
        <f t="shared" si="29"/>
        <v/>
      </c>
    </row>
    <row r="1883" spans="2:17" x14ac:dyDescent="0.25">
      <c r="B1883" s="140"/>
      <c r="Q1883" t="str">
        <f t="shared" si="29"/>
        <v/>
      </c>
    </row>
    <row r="1884" spans="2:17" x14ac:dyDescent="0.25">
      <c r="B1884" s="140"/>
      <c r="Q1884" t="str">
        <f t="shared" si="29"/>
        <v/>
      </c>
    </row>
    <row r="1885" spans="2:17" x14ac:dyDescent="0.25">
      <c r="B1885" s="140"/>
      <c r="Q1885" t="str">
        <f t="shared" si="29"/>
        <v/>
      </c>
    </row>
    <row r="1886" spans="2:17" x14ac:dyDescent="0.25">
      <c r="B1886" s="140"/>
      <c r="Q1886" t="str">
        <f t="shared" si="29"/>
        <v/>
      </c>
    </row>
    <row r="1887" spans="2:17" x14ac:dyDescent="0.25">
      <c r="B1887" s="140"/>
      <c r="Q1887" t="str">
        <f t="shared" si="29"/>
        <v/>
      </c>
    </row>
    <row r="1888" spans="2:17" x14ac:dyDescent="0.25">
      <c r="B1888" s="140"/>
      <c r="Q1888" t="str">
        <f t="shared" si="29"/>
        <v/>
      </c>
    </row>
    <row r="1889" spans="2:17" x14ac:dyDescent="0.25">
      <c r="B1889" s="140"/>
      <c r="Q1889" t="str">
        <f t="shared" si="29"/>
        <v/>
      </c>
    </row>
    <row r="1890" spans="2:17" x14ac:dyDescent="0.25">
      <c r="B1890" s="140"/>
      <c r="Q1890" t="str">
        <f t="shared" si="29"/>
        <v/>
      </c>
    </row>
    <row r="1891" spans="2:17" x14ac:dyDescent="0.25">
      <c r="B1891" s="140"/>
      <c r="Q1891" t="str">
        <f t="shared" si="29"/>
        <v/>
      </c>
    </row>
    <row r="1892" spans="2:17" x14ac:dyDescent="0.25">
      <c r="B1892" s="140"/>
      <c r="Q1892" t="str">
        <f t="shared" si="29"/>
        <v/>
      </c>
    </row>
    <row r="1893" spans="2:17" x14ac:dyDescent="0.25">
      <c r="B1893" s="140"/>
      <c r="Q1893" t="str">
        <f t="shared" si="29"/>
        <v/>
      </c>
    </row>
    <row r="1894" spans="2:17" x14ac:dyDescent="0.25">
      <c r="B1894" s="140"/>
      <c r="Q1894" t="str">
        <f t="shared" si="29"/>
        <v/>
      </c>
    </row>
    <row r="1895" spans="2:17" x14ac:dyDescent="0.25">
      <c r="B1895" s="140"/>
      <c r="Q1895" t="str">
        <f t="shared" si="29"/>
        <v/>
      </c>
    </row>
    <row r="1896" spans="2:17" x14ac:dyDescent="0.25">
      <c r="B1896" s="140"/>
      <c r="Q1896" t="str">
        <f t="shared" si="29"/>
        <v/>
      </c>
    </row>
    <row r="1897" spans="2:17" x14ac:dyDescent="0.25">
      <c r="B1897" s="140"/>
      <c r="Q1897" t="str">
        <f t="shared" si="29"/>
        <v/>
      </c>
    </row>
    <row r="1898" spans="2:17" x14ac:dyDescent="0.25">
      <c r="B1898" s="140"/>
      <c r="Q1898" t="str">
        <f t="shared" si="29"/>
        <v/>
      </c>
    </row>
    <row r="1899" spans="2:17" x14ac:dyDescent="0.25">
      <c r="B1899" s="140"/>
      <c r="Q1899" t="str">
        <f t="shared" si="29"/>
        <v/>
      </c>
    </row>
    <row r="1900" spans="2:17" x14ac:dyDescent="0.25">
      <c r="B1900" s="140"/>
      <c r="Q1900" t="str">
        <f t="shared" si="29"/>
        <v/>
      </c>
    </row>
    <row r="1901" spans="2:17" x14ac:dyDescent="0.25">
      <c r="B1901" s="140"/>
      <c r="Q1901" t="str">
        <f t="shared" si="29"/>
        <v/>
      </c>
    </row>
    <row r="1902" spans="2:17" x14ac:dyDescent="0.25">
      <c r="B1902" s="140"/>
      <c r="Q1902" t="str">
        <f t="shared" si="29"/>
        <v/>
      </c>
    </row>
    <row r="1903" spans="2:17" x14ac:dyDescent="0.25">
      <c r="B1903" s="140"/>
      <c r="Q1903" t="str">
        <f t="shared" si="29"/>
        <v/>
      </c>
    </row>
    <row r="1904" spans="2:17" x14ac:dyDescent="0.25">
      <c r="B1904" s="140"/>
      <c r="Q1904" t="str">
        <f t="shared" si="29"/>
        <v/>
      </c>
    </row>
    <row r="1905" spans="2:17" x14ac:dyDescent="0.25">
      <c r="B1905" s="140"/>
      <c r="Q1905" t="str">
        <f t="shared" si="29"/>
        <v/>
      </c>
    </row>
    <row r="1906" spans="2:17" x14ac:dyDescent="0.25">
      <c r="B1906" s="140"/>
      <c r="Q1906" t="str">
        <f t="shared" si="29"/>
        <v/>
      </c>
    </row>
    <row r="1907" spans="2:17" x14ac:dyDescent="0.25">
      <c r="B1907" s="140"/>
      <c r="Q1907" t="str">
        <f t="shared" si="29"/>
        <v/>
      </c>
    </row>
    <row r="1908" spans="2:17" x14ac:dyDescent="0.25">
      <c r="B1908" s="140"/>
      <c r="Q1908" t="str">
        <f t="shared" si="29"/>
        <v/>
      </c>
    </row>
    <row r="1909" spans="2:17" x14ac:dyDescent="0.25">
      <c r="B1909" s="140"/>
      <c r="Q1909" t="str">
        <f t="shared" si="29"/>
        <v/>
      </c>
    </row>
    <row r="1910" spans="2:17" x14ac:dyDescent="0.25">
      <c r="B1910" s="140"/>
      <c r="Q1910" t="str">
        <f t="shared" si="29"/>
        <v/>
      </c>
    </row>
    <row r="1911" spans="2:17" x14ac:dyDescent="0.25">
      <c r="B1911" s="140"/>
      <c r="Q1911" t="str">
        <f t="shared" si="29"/>
        <v/>
      </c>
    </row>
    <row r="1912" spans="2:17" x14ac:dyDescent="0.25">
      <c r="B1912" s="140"/>
      <c r="Q1912" t="str">
        <f t="shared" si="29"/>
        <v/>
      </c>
    </row>
    <row r="1913" spans="2:17" x14ac:dyDescent="0.25">
      <c r="B1913" s="140"/>
      <c r="Q1913" t="str">
        <f t="shared" si="29"/>
        <v/>
      </c>
    </row>
    <row r="1914" spans="2:17" x14ac:dyDescent="0.25">
      <c r="B1914" s="140"/>
      <c r="Q1914" t="str">
        <f t="shared" si="29"/>
        <v/>
      </c>
    </row>
    <row r="1915" spans="2:17" x14ac:dyDescent="0.25">
      <c r="B1915" s="140"/>
      <c r="Q1915" t="str">
        <f t="shared" si="29"/>
        <v/>
      </c>
    </row>
    <row r="1916" spans="2:17" x14ac:dyDescent="0.25">
      <c r="B1916" s="140"/>
      <c r="Q1916" t="str">
        <f t="shared" si="29"/>
        <v/>
      </c>
    </row>
    <row r="1917" spans="2:17" x14ac:dyDescent="0.25">
      <c r="B1917" s="140"/>
      <c r="Q1917" t="str">
        <f t="shared" si="29"/>
        <v/>
      </c>
    </row>
    <row r="1918" spans="2:17" x14ac:dyDescent="0.25">
      <c r="B1918" s="140"/>
      <c r="Q1918" t="str">
        <f t="shared" si="29"/>
        <v/>
      </c>
    </row>
    <row r="1919" spans="2:17" x14ac:dyDescent="0.25">
      <c r="B1919" s="140"/>
      <c r="Q1919" t="str">
        <f t="shared" si="29"/>
        <v/>
      </c>
    </row>
    <row r="1920" spans="2:17" x14ac:dyDescent="0.25">
      <c r="B1920" s="140"/>
      <c r="Q1920" t="str">
        <f t="shared" si="29"/>
        <v/>
      </c>
    </row>
    <row r="1921" spans="2:17" x14ac:dyDescent="0.25">
      <c r="B1921" s="140"/>
      <c r="Q1921" t="str">
        <f t="shared" si="29"/>
        <v/>
      </c>
    </row>
    <row r="1922" spans="2:17" x14ac:dyDescent="0.25">
      <c r="B1922" s="140"/>
      <c r="Q1922" t="str">
        <f t="shared" si="29"/>
        <v/>
      </c>
    </row>
    <row r="1923" spans="2:17" x14ac:dyDescent="0.25">
      <c r="B1923" s="140"/>
      <c r="Q1923" t="str">
        <f t="shared" si="29"/>
        <v/>
      </c>
    </row>
    <row r="1924" spans="2:17" x14ac:dyDescent="0.25">
      <c r="B1924" s="140"/>
      <c r="Q1924" t="str">
        <f t="shared" si="29"/>
        <v/>
      </c>
    </row>
    <row r="1925" spans="2:17" x14ac:dyDescent="0.25">
      <c r="B1925" s="140"/>
      <c r="Q1925" t="str">
        <f t="shared" si="29"/>
        <v/>
      </c>
    </row>
    <row r="1926" spans="2:17" x14ac:dyDescent="0.25">
      <c r="B1926" s="140"/>
      <c r="Q1926" t="str">
        <f t="shared" si="29"/>
        <v/>
      </c>
    </row>
    <row r="1927" spans="2:17" x14ac:dyDescent="0.25">
      <c r="B1927" s="140"/>
      <c r="Q1927" t="str">
        <f t="shared" si="29"/>
        <v/>
      </c>
    </row>
    <row r="1928" spans="2:17" x14ac:dyDescent="0.25">
      <c r="B1928" s="140"/>
      <c r="Q1928" t="str">
        <f t="shared" ref="Q1928:Q1991" si="30">IF(B1928="","",IF(D1928=0,MAX(SUM(E1928:M1928)-P1928,0),(SUM(E1928:F1928)-P1928)))</f>
        <v/>
      </c>
    </row>
    <row r="1929" spans="2:17" x14ac:dyDescent="0.25">
      <c r="B1929" s="140"/>
      <c r="Q1929" t="str">
        <f t="shared" si="30"/>
        <v/>
      </c>
    </row>
    <row r="1930" spans="2:17" x14ac:dyDescent="0.25">
      <c r="B1930" s="140"/>
      <c r="Q1930" t="str">
        <f t="shared" si="30"/>
        <v/>
      </c>
    </row>
    <row r="1931" spans="2:17" x14ac:dyDescent="0.25">
      <c r="B1931" s="140"/>
      <c r="Q1931" t="str">
        <f t="shared" si="30"/>
        <v/>
      </c>
    </row>
    <row r="1932" spans="2:17" x14ac:dyDescent="0.25">
      <c r="B1932" s="140"/>
      <c r="Q1932" t="str">
        <f t="shared" si="30"/>
        <v/>
      </c>
    </row>
    <row r="1933" spans="2:17" x14ac:dyDescent="0.25">
      <c r="B1933" s="140"/>
      <c r="Q1933" t="str">
        <f t="shared" si="30"/>
        <v/>
      </c>
    </row>
    <row r="1934" spans="2:17" x14ac:dyDescent="0.25">
      <c r="B1934" s="140"/>
      <c r="Q1934" t="str">
        <f t="shared" si="30"/>
        <v/>
      </c>
    </row>
    <row r="1935" spans="2:17" x14ac:dyDescent="0.25">
      <c r="B1935" s="140"/>
      <c r="Q1935" t="str">
        <f t="shared" si="30"/>
        <v/>
      </c>
    </row>
    <row r="1936" spans="2:17" x14ac:dyDescent="0.25">
      <c r="B1936" s="140"/>
      <c r="Q1936" t="str">
        <f t="shared" si="30"/>
        <v/>
      </c>
    </row>
    <row r="1937" spans="2:17" x14ac:dyDescent="0.25">
      <c r="B1937" s="140"/>
      <c r="Q1937" t="str">
        <f t="shared" si="30"/>
        <v/>
      </c>
    </row>
    <row r="1938" spans="2:17" x14ac:dyDescent="0.25">
      <c r="B1938" s="140"/>
      <c r="Q1938" t="str">
        <f t="shared" si="30"/>
        <v/>
      </c>
    </row>
    <row r="1939" spans="2:17" x14ac:dyDescent="0.25">
      <c r="B1939" s="140"/>
      <c r="Q1939" t="str">
        <f t="shared" si="30"/>
        <v/>
      </c>
    </row>
    <row r="1940" spans="2:17" x14ac:dyDescent="0.25">
      <c r="B1940" s="140"/>
      <c r="Q1940" t="str">
        <f t="shared" si="30"/>
        <v/>
      </c>
    </row>
    <row r="1941" spans="2:17" x14ac:dyDescent="0.25">
      <c r="B1941" s="140"/>
      <c r="Q1941" t="str">
        <f t="shared" si="30"/>
        <v/>
      </c>
    </row>
    <row r="1942" spans="2:17" x14ac:dyDescent="0.25">
      <c r="B1942" s="140"/>
      <c r="Q1942" t="str">
        <f t="shared" si="30"/>
        <v/>
      </c>
    </row>
    <row r="1943" spans="2:17" x14ac:dyDescent="0.25">
      <c r="B1943" s="140"/>
      <c r="Q1943" t="str">
        <f t="shared" si="30"/>
        <v/>
      </c>
    </row>
    <row r="1944" spans="2:17" x14ac:dyDescent="0.25">
      <c r="B1944" s="140"/>
      <c r="Q1944" t="str">
        <f t="shared" si="30"/>
        <v/>
      </c>
    </row>
    <row r="1945" spans="2:17" x14ac:dyDescent="0.25">
      <c r="B1945" s="140"/>
      <c r="Q1945" t="str">
        <f t="shared" si="30"/>
        <v/>
      </c>
    </row>
    <row r="1946" spans="2:17" x14ac:dyDescent="0.25">
      <c r="B1946" s="140"/>
      <c r="Q1946" t="str">
        <f t="shared" si="30"/>
        <v/>
      </c>
    </row>
    <row r="1947" spans="2:17" x14ac:dyDescent="0.25">
      <c r="B1947" s="140"/>
      <c r="Q1947" t="str">
        <f t="shared" si="30"/>
        <v/>
      </c>
    </row>
    <row r="1948" spans="2:17" x14ac:dyDescent="0.25">
      <c r="B1948" s="140"/>
      <c r="Q1948" t="str">
        <f t="shared" si="30"/>
        <v/>
      </c>
    </row>
    <row r="1949" spans="2:17" x14ac:dyDescent="0.25">
      <c r="B1949" s="140"/>
      <c r="Q1949" t="str">
        <f t="shared" si="30"/>
        <v/>
      </c>
    </row>
    <row r="1950" spans="2:17" x14ac:dyDescent="0.25">
      <c r="B1950" s="140"/>
      <c r="Q1950" t="str">
        <f t="shared" si="30"/>
        <v/>
      </c>
    </row>
    <row r="1951" spans="2:17" x14ac:dyDescent="0.25">
      <c r="B1951" s="140"/>
      <c r="Q1951" t="str">
        <f t="shared" si="30"/>
        <v/>
      </c>
    </row>
    <row r="1952" spans="2:17" x14ac:dyDescent="0.25">
      <c r="B1952" s="140"/>
      <c r="Q1952" t="str">
        <f t="shared" si="30"/>
        <v/>
      </c>
    </row>
    <row r="1953" spans="2:17" x14ac:dyDescent="0.25">
      <c r="B1953" s="140"/>
      <c r="Q1953" t="str">
        <f t="shared" si="30"/>
        <v/>
      </c>
    </row>
    <row r="1954" spans="2:17" x14ac:dyDescent="0.25">
      <c r="B1954" s="140"/>
      <c r="Q1954" t="str">
        <f t="shared" si="30"/>
        <v/>
      </c>
    </row>
    <row r="1955" spans="2:17" x14ac:dyDescent="0.25">
      <c r="B1955" s="140"/>
      <c r="Q1955" t="str">
        <f t="shared" si="30"/>
        <v/>
      </c>
    </row>
    <row r="1956" spans="2:17" x14ac:dyDescent="0.25">
      <c r="B1956" s="140"/>
      <c r="Q1956" t="str">
        <f t="shared" si="30"/>
        <v/>
      </c>
    </row>
    <row r="1957" spans="2:17" x14ac:dyDescent="0.25">
      <c r="B1957" s="140"/>
      <c r="Q1957" t="str">
        <f t="shared" si="30"/>
        <v/>
      </c>
    </row>
    <row r="1958" spans="2:17" x14ac:dyDescent="0.25">
      <c r="B1958" s="140"/>
      <c r="Q1958" t="str">
        <f t="shared" si="30"/>
        <v/>
      </c>
    </row>
    <row r="1959" spans="2:17" x14ac:dyDescent="0.25">
      <c r="B1959" s="140"/>
      <c r="Q1959" t="str">
        <f t="shared" si="30"/>
        <v/>
      </c>
    </row>
    <row r="1960" spans="2:17" x14ac:dyDescent="0.25">
      <c r="B1960" s="140"/>
      <c r="Q1960" t="str">
        <f t="shared" si="30"/>
        <v/>
      </c>
    </row>
    <row r="1961" spans="2:17" x14ac:dyDescent="0.25">
      <c r="B1961" s="140"/>
      <c r="Q1961" t="str">
        <f t="shared" si="30"/>
        <v/>
      </c>
    </row>
    <row r="1962" spans="2:17" x14ac:dyDescent="0.25">
      <c r="B1962" s="140"/>
      <c r="Q1962" t="str">
        <f t="shared" si="30"/>
        <v/>
      </c>
    </row>
    <row r="1963" spans="2:17" x14ac:dyDescent="0.25">
      <c r="B1963" s="140"/>
      <c r="Q1963" t="str">
        <f t="shared" si="30"/>
        <v/>
      </c>
    </row>
    <row r="1964" spans="2:17" x14ac:dyDescent="0.25">
      <c r="B1964" s="140"/>
      <c r="Q1964" t="str">
        <f t="shared" si="30"/>
        <v/>
      </c>
    </row>
    <row r="1965" spans="2:17" x14ac:dyDescent="0.25">
      <c r="B1965" s="140"/>
      <c r="Q1965" t="str">
        <f t="shared" si="30"/>
        <v/>
      </c>
    </row>
    <row r="1966" spans="2:17" x14ac:dyDescent="0.25">
      <c r="B1966" s="140"/>
      <c r="Q1966" t="str">
        <f t="shared" si="30"/>
        <v/>
      </c>
    </row>
    <row r="1967" spans="2:17" x14ac:dyDescent="0.25">
      <c r="B1967" s="140"/>
      <c r="Q1967" t="str">
        <f t="shared" si="30"/>
        <v/>
      </c>
    </row>
    <row r="1968" spans="2:17" x14ac:dyDescent="0.25">
      <c r="B1968" s="140"/>
      <c r="Q1968" t="str">
        <f t="shared" si="30"/>
        <v/>
      </c>
    </row>
    <row r="1969" spans="2:17" x14ac:dyDescent="0.25">
      <c r="B1969" s="140"/>
      <c r="Q1969" t="str">
        <f t="shared" si="30"/>
        <v/>
      </c>
    </row>
    <row r="1970" spans="2:17" x14ac:dyDescent="0.25">
      <c r="B1970" s="140"/>
      <c r="Q1970" t="str">
        <f t="shared" si="30"/>
        <v/>
      </c>
    </row>
    <row r="1971" spans="2:17" x14ac:dyDescent="0.25">
      <c r="B1971" s="140"/>
      <c r="Q1971" t="str">
        <f t="shared" si="30"/>
        <v/>
      </c>
    </row>
    <row r="1972" spans="2:17" x14ac:dyDescent="0.25">
      <c r="B1972" s="140"/>
      <c r="Q1972" t="str">
        <f t="shared" si="30"/>
        <v/>
      </c>
    </row>
    <row r="1973" spans="2:17" x14ac:dyDescent="0.25">
      <c r="B1973" s="140"/>
      <c r="Q1973" t="str">
        <f t="shared" si="30"/>
        <v/>
      </c>
    </row>
    <row r="1974" spans="2:17" x14ac:dyDescent="0.25">
      <c r="B1974" s="140"/>
      <c r="Q1974" t="str">
        <f t="shared" si="30"/>
        <v/>
      </c>
    </row>
    <row r="1975" spans="2:17" x14ac:dyDescent="0.25">
      <c r="B1975" s="140"/>
      <c r="Q1975" t="str">
        <f t="shared" si="30"/>
        <v/>
      </c>
    </row>
    <row r="1976" spans="2:17" x14ac:dyDescent="0.25">
      <c r="B1976" s="140"/>
      <c r="Q1976" t="str">
        <f t="shared" si="30"/>
        <v/>
      </c>
    </row>
    <row r="1977" spans="2:17" x14ac:dyDescent="0.25">
      <c r="B1977" s="140"/>
      <c r="Q1977" t="str">
        <f t="shared" si="30"/>
        <v/>
      </c>
    </row>
    <row r="1978" spans="2:17" x14ac:dyDescent="0.25">
      <c r="B1978" s="140"/>
      <c r="Q1978" t="str">
        <f t="shared" si="30"/>
        <v/>
      </c>
    </row>
    <row r="1979" spans="2:17" x14ac:dyDescent="0.25">
      <c r="B1979" s="140"/>
      <c r="Q1979" t="str">
        <f t="shared" si="30"/>
        <v/>
      </c>
    </row>
    <row r="1980" spans="2:17" x14ac:dyDescent="0.25">
      <c r="B1980" s="140"/>
      <c r="Q1980" t="str">
        <f t="shared" si="30"/>
        <v/>
      </c>
    </row>
    <row r="1981" spans="2:17" x14ac:dyDescent="0.25">
      <c r="B1981" s="140"/>
      <c r="Q1981" t="str">
        <f t="shared" si="30"/>
        <v/>
      </c>
    </row>
    <row r="1982" spans="2:17" x14ac:dyDescent="0.25">
      <c r="B1982" s="140"/>
      <c r="Q1982" t="str">
        <f t="shared" si="30"/>
        <v/>
      </c>
    </row>
    <row r="1983" spans="2:17" x14ac:dyDescent="0.25">
      <c r="B1983" s="140"/>
      <c r="Q1983" t="str">
        <f t="shared" si="30"/>
        <v/>
      </c>
    </row>
    <row r="1984" spans="2:17" x14ac:dyDescent="0.25">
      <c r="B1984" s="140"/>
      <c r="Q1984" t="str">
        <f t="shared" si="30"/>
        <v/>
      </c>
    </row>
    <row r="1985" spans="2:17" x14ac:dyDescent="0.25">
      <c r="B1985" s="140"/>
      <c r="Q1985" t="str">
        <f t="shared" si="30"/>
        <v/>
      </c>
    </row>
    <row r="1986" spans="2:17" x14ac:dyDescent="0.25">
      <c r="B1986" s="140"/>
      <c r="Q1986" t="str">
        <f t="shared" si="30"/>
        <v/>
      </c>
    </row>
    <row r="1987" spans="2:17" x14ac:dyDescent="0.25">
      <c r="B1987" s="140"/>
      <c r="Q1987" t="str">
        <f t="shared" si="30"/>
        <v/>
      </c>
    </row>
    <row r="1988" spans="2:17" x14ac:dyDescent="0.25">
      <c r="B1988" s="140"/>
      <c r="Q1988" t="str">
        <f t="shared" si="30"/>
        <v/>
      </c>
    </row>
    <row r="1989" spans="2:17" x14ac:dyDescent="0.25">
      <c r="B1989" s="140"/>
      <c r="Q1989" t="str">
        <f t="shared" si="30"/>
        <v/>
      </c>
    </row>
    <row r="1990" spans="2:17" x14ac:dyDescent="0.25">
      <c r="B1990" s="140"/>
      <c r="Q1990" t="str">
        <f t="shared" si="30"/>
        <v/>
      </c>
    </row>
    <row r="1991" spans="2:17" x14ac:dyDescent="0.25">
      <c r="B1991" s="140"/>
      <c r="Q1991" t="str">
        <f t="shared" si="30"/>
        <v/>
      </c>
    </row>
    <row r="1992" spans="2:17" x14ac:dyDescent="0.25">
      <c r="B1992" s="140"/>
      <c r="Q1992" t="str">
        <f t="shared" ref="Q1992:Q2055" si="31">IF(B1992="","",IF(D1992=0,MAX(SUM(E1992:M1992)-P1992,0),(SUM(E1992:F1992)-P1992)))</f>
        <v/>
      </c>
    </row>
    <row r="1993" spans="2:17" x14ac:dyDescent="0.25">
      <c r="B1993" s="140"/>
      <c r="Q1993" t="str">
        <f t="shared" si="31"/>
        <v/>
      </c>
    </row>
    <row r="1994" spans="2:17" x14ac:dyDescent="0.25">
      <c r="B1994" s="140"/>
      <c r="Q1994" t="str">
        <f t="shared" si="31"/>
        <v/>
      </c>
    </row>
    <row r="1995" spans="2:17" x14ac:dyDescent="0.25">
      <c r="B1995" s="140"/>
      <c r="Q1995" t="str">
        <f t="shared" si="31"/>
        <v/>
      </c>
    </row>
    <row r="1996" spans="2:17" x14ac:dyDescent="0.25">
      <c r="B1996" s="140"/>
      <c r="Q1996" t="str">
        <f t="shared" si="31"/>
        <v/>
      </c>
    </row>
    <row r="1997" spans="2:17" x14ac:dyDescent="0.25">
      <c r="B1997" s="140"/>
      <c r="Q1997" t="str">
        <f t="shared" si="31"/>
        <v/>
      </c>
    </row>
    <row r="1998" spans="2:17" x14ac:dyDescent="0.25">
      <c r="B1998" s="140"/>
      <c r="Q1998" t="str">
        <f t="shared" si="31"/>
        <v/>
      </c>
    </row>
    <row r="1999" spans="2:17" x14ac:dyDescent="0.25">
      <c r="B1999" s="140"/>
      <c r="Q1999" t="str">
        <f t="shared" si="31"/>
        <v/>
      </c>
    </row>
    <row r="2000" spans="2:17" x14ac:dyDescent="0.25">
      <c r="B2000" s="140"/>
      <c r="Q2000" t="str">
        <f t="shared" si="31"/>
        <v/>
      </c>
    </row>
    <row r="2001" spans="2:17" x14ac:dyDescent="0.25">
      <c r="B2001" s="140"/>
      <c r="Q2001" t="str">
        <f t="shared" si="31"/>
        <v/>
      </c>
    </row>
    <row r="2002" spans="2:17" x14ac:dyDescent="0.25">
      <c r="B2002" s="140"/>
      <c r="Q2002" t="str">
        <f t="shared" si="31"/>
        <v/>
      </c>
    </row>
    <row r="2003" spans="2:17" x14ac:dyDescent="0.25">
      <c r="B2003" s="140"/>
      <c r="Q2003" t="str">
        <f t="shared" si="31"/>
        <v/>
      </c>
    </row>
    <row r="2004" spans="2:17" x14ac:dyDescent="0.25">
      <c r="B2004" s="140"/>
      <c r="Q2004" t="str">
        <f t="shared" si="31"/>
        <v/>
      </c>
    </row>
    <row r="2005" spans="2:17" x14ac:dyDescent="0.25">
      <c r="B2005" s="140"/>
      <c r="Q2005" t="str">
        <f t="shared" si="31"/>
        <v/>
      </c>
    </row>
    <row r="2006" spans="2:17" x14ac:dyDescent="0.25">
      <c r="B2006" s="140"/>
      <c r="Q2006" t="str">
        <f t="shared" si="31"/>
        <v/>
      </c>
    </row>
    <row r="2007" spans="2:17" x14ac:dyDescent="0.25">
      <c r="B2007" s="140"/>
      <c r="Q2007" t="str">
        <f t="shared" si="31"/>
        <v/>
      </c>
    </row>
    <row r="2008" spans="2:17" x14ac:dyDescent="0.25">
      <c r="B2008" s="140"/>
      <c r="Q2008" t="str">
        <f t="shared" si="31"/>
        <v/>
      </c>
    </row>
    <row r="2009" spans="2:17" x14ac:dyDescent="0.25">
      <c r="B2009" s="140"/>
      <c r="Q2009" t="str">
        <f t="shared" si="31"/>
        <v/>
      </c>
    </row>
    <row r="2010" spans="2:17" x14ac:dyDescent="0.25">
      <c r="B2010" s="140"/>
      <c r="Q2010" t="str">
        <f t="shared" si="31"/>
        <v/>
      </c>
    </row>
    <row r="2011" spans="2:17" x14ac:dyDescent="0.25">
      <c r="B2011" s="140"/>
      <c r="Q2011" t="str">
        <f t="shared" si="31"/>
        <v/>
      </c>
    </row>
    <row r="2012" spans="2:17" x14ac:dyDescent="0.25">
      <c r="B2012" s="140"/>
      <c r="Q2012" t="str">
        <f t="shared" si="31"/>
        <v/>
      </c>
    </row>
    <row r="2013" spans="2:17" x14ac:dyDescent="0.25">
      <c r="B2013" s="140"/>
      <c r="Q2013" t="str">
        <f t="shared" si="31"/>
        <v/>
      </c>
    </row>
    <row r="2014" spans="2:17" x14ac:dyDescent="0.25">
      <c r="B2014" s="140"/>
      <c r="Q2014" t="str">
        <f t="shared" si="31"/>
        <v/>
      </c>
    </row>
    <row r="2015" spans="2:17" x14ac:dyDescent="0.25">
      <c r="B2015" s="140"/>
      <c r="Q2015" t="str">
        <f t="shared" si="31"/>
        <v/>
      </c>
    </row>
    <row r="2016" spans="2:17" x14ac:dyDescent="0.25">
      <c r="B2016" s="140"/>
      <c r="Q2016" t="str">
        <f t="shared" si="31"/>
        <v/>
      </c>
    </row>
    <row r="2017" spans="2:17" x14ac:dyDescent="0.25">
      <c r="B2017" s="140"/>
      <c r="Q2017" t="str">
        <f t="shared" si="31"/>
        <v/>
      </c>
    </row>
    <row r="2018" spans="2:17" x14ac:dyDescent="0.25">
      <c r="B2018" s="140"/>
      <c r="Q2018" t="str">
        <f t="shared" si="31"/>
        <v/>
      </c>
    </row>
    <row r="2019" spans="2:17" x14ac:dyDescent="0.25">
      <c r="B2019" s="140"/>
      <c r="Q2019" t="str">
        <f t="shared" si="31"/>
        <v/>
      </c>
    </row>
    <row r="2020" spans="2:17" x14ac:dyDescent="0.25">
      <c r="B2020" s="140"/>
      <c r="Q2020" t="str">
        <f t="shared" si="31"/>
        <v/>
      </c>
    </row>
    <row r="2021" spans="2:17" x14ac:dyDescent="0.25">
      <c r="B2021" s="140"/>
      <c r="Q2021" t="str">
        <f t="shared" si="31"/>
        <v/>
      </c>
    </row>
    <row r="2022" spans="2:17" x14ac:dyDescent="0.25">
      <c r="B2022" s="140"/>
      <c r="Q2022" t="str">
        <f t="shared" si="31"/>
        <v/>
      </c>
    </row>
    <row r="2023" spans="2:17" x14ac:dyDescent="0.25">
      <c r="B2023" s="140"/>
      <c r="Q2023" t="str">
        <f t="shared" si="31"/>
        <v/>
      </c>
    </row>
    <row r="2024" spans="2:17" x14ac:dyDescent="0.25">
      <c r="B2024" s="140"/>
      <c r="Q2024" t="str">
        <f t="shared" si="31"/>
        <v/>
      </c>
    </row>
    <row r="2025" spans="2:17" x14ac:dyDescent="0.25">
      <c r="B2025" s="140"/>
      <c r="Q2025" t="str">
        <f t="shared" si="31"/>
        <v/>
      </c>
    </row>
    <row r="2026" spans="2:17" x14ac:dyDescent="0.25">
      <c r="B2026" s="140"/>
      <c r="Q2026" t="str">
        <f t="shared" si="31"/>
        <v/>
      </c>
    </row>
    <row r="2027" spans="2:17" x14ac:dyDescent="0.25">
      <c r="B2027" s="140"/>
      <c r="Q2027" t="str">
        <f t="shared" si="31"/>
        <v/>
      </c>
    </row>
    <row r="2028" spans="2:17" x14ac:dyDescent="0.25">
      <c r="B2028" s="140"/>
      <c r="Q2028" t="str">
        <f t="shared" si="31"/>
        <v/>
      </c>
    </row>
    <row r="2029" spans="2:17" x14ac:dyDescent="0.25">
      <c r="B2029" s="140"/>
      <c r="Q2029" t="str">
        <f t="shared" si="31"/>
        <v/>
      </c>
    </row>
    <row r="2030" spans="2:17" x14ac:dyDescent="0.25">
      <c r="B2030" s="140"/>
      <c r="Q2030" t="str">
        <f t="shared" si="31"/>
        <v/>
      </c>
    </row>
    <row r="2031" spans="2:17" x14ac:dyDescent="0.25">
      <c r="B2031" s="140"/>
      <c r="Q2031" t="str">
        <f t="shared" si="31"/>
        <v/>
      </c>
    </row>
    <row r="2032" spans="2:17" x14ac:dyDescent="0.25">
      <c r="B2032" s="140"/>
      <c r="Q2032" t="str">
        <f t="shared" si="31"/>
        <v/>
      </c>
    </row>
    <row r="2033" spans="2:17" x14ac:dyDescent="0.25">
      <c r="B2033" s="140"/>
      <c r="Q2033" t="str">
        <f t="shared" si="31"/>
        <v/>
      </c>
    </row>
    <row r="2034" spans="2:17" x14ac:dyDescent="0.25">
      <c r="B2034" s="140"/>
      <c r="Q2034" t="str">
        <f t="shared" si="31"/>
        <v/>
      </c>
    </row>
    <row r="2035" spans="2:17" x14ac:dyDescent="0.25">
      <c r="B2035" s="140"/>
      <c r="Q2035" t="str">
        <f t="shared" si="31"/>
        <v/>
      </c>
    </row>
    <row r="2036" spans="2:17" x14ac:dyDescent="0.25">
      <c r="B2036" s="140"/>
      <c r="Q2036" t="str">
        <f t="shared" si="31"/>
        <v/>
      </c>
    </row>
    <row r="2037" spans="2:17" x14ac:dyDescent="0.25">
      <c r="B2037" s="140"/>
      <c r="Q2037" t="str">
        <f t="shared" si="31"/>
        <v/>
      </c>
    </row>
    <row r="2038" spans="2:17" x14ac:dyDescent="0.25">
      <c r="B2038" s="140"/>
      <c r="Q2038" t="str">
        <f t="shared" si="31"/>
        <v/>
      </c>
    </row>
    <row r="2039" spans="2:17" x14ac:dyDescent="0.25">
      <c r="B2039" s="140"/>
      <c r="Q2039" t="str">
        <f t="shared" si="31"/>
        <v/>
      </c>
    </row>
    <row r="2040" spans="2:17" x14ac:dyDescent="0.25">
      <c r="B2040" s="140"/>
      <c r="Q2040" t="str">
        <f t="shared" si="31"/>
        <v/>
      </c>
    </row>
    <row r="2041" spans="2:17" x14ac:dyDescent="0.25">
      <c r="B2041" s="140"/>
      <c r="Q2041" t="str">
        <f t="shared" si="31"/>
        <v/>
      </c>
    </row>
    <row r="2042" spans="2:17" x14ac:dyDescent="0.25">
      <c r="B2042" s="140"/>
      <c r="Q2042" t="str">
        <f t="shared" si="31"/>
        <v/>
      </c>
    </row>
    <row r="2043" spans="2:17" x14ac:dyDescent="0.25">
      <c r="B2043" s="140"/>
      <c r="Q2043" t="str">
        <f t="shared" si="31"/>
        <v/>
      </c>
    </row>
    <row r="2044" spans="2:17" x14ac:dyDescent="0.25">
      <c r="B2044" s="140"/>
      <c r="Q2044" t="str">
        <f t="shared" si="31"/>
        <v/>
      </c>
    </row>
    <row r="2045" spans="2:17" x14ac:dyDescent="0.25">
      <c r="B2045" s="140"/>
      <c r="Q2045" t="str">
        <f t="shared" si="31"/>
        <v/>
      </c>
    </row>
    <row r="2046" spans="2:17" x14ac:dyDescent="0.25">
      <c r="B2046" s="140"/>
      <c r="Q2046" t="str">
        <f t="shared" si="31"/>
        <v/>
      </c>
    </row>
    <row r="2047" spans="2:17" x14ac:dyDescent="0.25">
      <c r="B2047" s="140"/>
      <c r="Q2047" t="str">
        <f t="shared" si="31"/>
        <v/>
      </c>
    </row>
    <row r="2048" spans="2:17" x14ac:dyDescent="0.25">
      <c r="B2048" s="140"/>
      <c r="Q2048" t="str">
        <f t="shared" si="31"/>
        <v/>
      </c>
    </row>
    <row r="2049" spans="2:17" x14ac:dyDescent="0.25">
      <c r="B2049" s="140"/>
      <c r="Q2049" t="str">
        <f t="shared" si="31"/>
        <v/>
      </c>
    </row>
    <row r="2050" spans="2:17" x14ac:dyDescent="0.25">
      <c r="B2050" s="140"/>
      <c r="Q2050" t="str">
        <f t="shared" si="31"/>
        <v/>
      </c>
    </row>
    <row r="2051" spans="2:17" x14ac:dyDescent="0.25">
      <c r="B2051" s="140"/>
      <c r="Q2051" t="str">
        <f t="shared" si="31"/>
        <v/>
      </c>
    </row>
    <row r="2052" spans="2:17" x14ac:dyDescent="0.25">
      <c r="B2052" s="140"/>
      <c r="Q2052" t="str">
        <f t="shared" si="31"/>
        <v/>
      </c>
    </row>
    <row r="2053" spans="2:17" x14ac:dyDescent="0.25">
      <c r="B2053" s="140"/>
      <c r="Q2053" t="str">
        <f t="shared" si="31"/>
        <v/>
      </c>
    </row>
    <row r="2054" spans="2:17" x14ac:dyDescent="0.25">
      <c r="B2054" s="140"/>
      <c r="Q2054" t="str">
        <f t="shared" si="31"/>
        <v/>
      </c>
    </row>
    <row r="2055" spans="2:17" x14ac:dyDescent="0.25">
      <c r="B2055" s="140"/>
      <c r="Q2055" t="str">
        <f t="shared" si="31"/>
        <v/>
      </c>
    </row>
    <row r="2056" spans="2:17" x14ac:dyDescent="0.25">
      <c r="B2056" s="140"/>
      <c r="Q2056" t="str">
        <f t="shared" ref="Q2056:Q2119" si="32">IF(B2056="","",IF(D2056=0,MAX(SUM(E2056:M2056)-P2056,0),(SUM(E2056:F2056)-P2056)))</f>
        <v/>
      </c>
    </row>
    <row r="2057" spans="2:17" x14ac:dyDescent="0.25">
      <c r="B2057" s="140"/>
      <c r="Q2057" t="str">
        <f t="shared" si="32"/>
        <v/>
      </c>
    </row>
    <row r="2058" spans="2:17" x14ac:dyDescent="0.25">
      <c r="B2058" s="140"/>
      <c r="Q2058" t="str">
        <f t="shared" si="32"/>
        <v/>
      </c>
    </row>
    <row r="2059" spans="2:17" x14ac:dyDescent="0.25">
      <c r="B2059" s="140"/>
      <c r="Q2059" t="str">
        <f t="shared" si="32"/>
        <v/>
      </c>
    </row>
    <row r="2060" spans="2:17" x14ac:dyDescent="0.25">
      <c r="B2060" s="140"/>
      <c r="Q2060" t="str">
        <f t="shared" si="32"/>
        <v/>
      </c>
    </row>
    <row r="2061" spans="2:17" x14ac:dyDescent="0.25">
      <c r="B2061" s="140"/>
      <c r="Q2061" t="str">
        <f t="shared" si="32"/>
        <v/>
      </c>
    </row>
    <row r="2062" spans="2:17" x14ac:dyDescent="0.25">
      <c r="B2062" s="140"/>
      <c r="Q2062" t="str">
        <f t="shared" si="32"/>
        <v/>
      </c>
    </row>
    <row r="2063" spans="2:17" x14ac:dyDescent="0.25">
      <c r="B2063" s="140"/>
      <c r="Q2063" t="str">
        <f t="shared" si="32"/>
        <v/>
      </c>
    </row>
    <row r="2064" spans="2:17" x14ac:dyDescent="0.25">
      <c r="B2064" s="140"/>
      <c r="Q2064" t="str">
        <f t="shared" si="32"/>
        <v/>
      </c>
    </row>
    <row r="2065" spans="2:17" x14ac:dyDescent="0.25">
      <c r="B2065" s="140"/>
      <c r="Q2065" t="str">
        <f t="shared" si="32"/>
        <v/>
      </c>
    </row>
    <row r="2066" spans="2:17" x14ac:dyDescent="0.25">
      <c r="B2066" s="140"/>
      <c r="Q2066" t="str">
        <f t="shared" si="32"/>
        <v/>
      </c>
    </row>
    <row r="2067" spans="2:17" x14ac:dyDescent="0.25">
      <c r="B2067" s="140"/>
      <c r="Q2067" t="str">
        <f t="shared" si="32"/>
        <v/>
      </c>
    </row>
    <row r="2068" spans="2:17" x14ac:dyDescent="0.25">
      <c r="B2068" s="140"/>
      <c r="Q2068" t="str">
        <f t="shared" si="32"/>
        <v/>
      </c>
    </row>
    <row r="2069" spans="2:17" x14ac:dyDescent="0.25">
      <c r="B2069" s="140"/>
      <c r="Q2069" t="str">
        <f t="shared" si="32"/>
        <v/>
      </c>
    </row>
    <row r="2070" spans="2:17" x14ac:dyDescent="0.25">
      <c r="B2070" s="140"/>
      <c r="Q2070" t="str">
        <f t="shared" si="32"/>
        <v/>
      </c>
    </row>
    <row r="2071" spans="2:17" x14ac:dyDescent="0.25">
      <c r="B2071" s="140"/>
      <c r="Q2071" t="str">
        <f t="shared" si="32"/>
        <v/>
      </c>
    </row>
    <row r="2072" spans="2:17" x14ac:dyDescent="0.25">
      <c r="B2072" s="140"/>
      <c r="Q2072" t="str">
        <f t="shared" si="32"/>
        <v/>
      </c>
    </row>
    <row r="2073" spans="2:17" x14ac:dyDescent="0.25">
      <c r="B2073" s="140"/>
      <c r="Q2073" t="str">
        <f t="shared" si="32"/>
        <v/>
      </c>
    </row>
    <row r="2074" spans="2:17" x14ac:dyDescent="0.25">
      <c r="B2074" s="140"/>
      <c r="Q2074" t="str">
        <f t="shared" si="32"/>
        <v/>
      </c>
    </row>
    <row r="2075" spans="2:17" x14ac:dyDescent="0.25">
      <c r="B2075" s="140"/>
      <c r="Q2075" t="str">
        <f t="shared" si="32"/>
        <v/>
      </c>
    </row>
    <row r="2076" spans="2:17" x14ac:dyDescent="0.25">
      <c r="B2076" s="140"/>
      <c r="Q2076" t="str">
        <f t="shared" si="32"/>
        <v/>
      </c>
    </row>
    <row r="2077" spans="2:17" x14ac:dyDescent="0.25">
      <c r="B2077" s="140"/>
      <c r="Q2077" t="str">
        <f t="shared" si="32"/>
        <v/>
      </c>
    </row>
    <row r="2078" spans="2:17" x14ac:dyDescent="0.25">
      <c r="B2078" s="140"/>
      <c r="Q2078" t="str">
        <f t="shared" si="32"/>
        <v/>
      </c>
    </row>
    <row r="2079" spans="2:17" x14ac:dyDescent="0.25">
      <c r="B2079" s="140"/>
      <c r="Q2079" t="str">
        <f t="shared" si="32"/>
        <v/>
      </c>
    </row>
    <row r="2080" spans="2:17" x14ac:dyDescent="0.25">
      <c r="B2080" s="140"/>
      <c r="Q2080" t="str">
        <f t="shared" si="32"/>
        <v/>
      </c>
    </row>
    <row r="2081" spans="2:17" x14ac:dyDescent="0.25">
      <c r="B2081" s="140"/>
      <c r="Q2081" t="str">
        <f t="shared" si="32"/>
        <v/>
      </c>
    </row>
    <row r="2082" spans="2:17" x14ac:dyDescent="0.25">
      <c r="B2082" s="140"/>
      <c r="Q2082" t="str">
        <f t="shared" si="32"/>
        <v/>
      </c>
    </row>
    <row r="2083" spans="2:17" x14ac:dyDescent="0.25">
      <c r="B2083" s="140"/>
      <c r="Q2083" t="str">
        <f t="shared" si="32"/>
        <v/>
      </c>
    </row>
    <row r="2084" spans="2:17" x14ac:dyDescent="0.25">
      <c r="B2084" s="140"/>
      <c r="Q2084" t="str">
        <f t="shared" si="32"/>
        <v/>
      </c>
    </row>
    <row r="2085" spans="2:17" x14ac:dyDescent="0.25">
      <c r="B2085" s="140"/>
      <c r="Q2085" t="str">
        <f t="shared" si="32"/>
        <v/>
      </c>
    </row>
    <row r="2086" spans="2:17" x14ac:dyDescent="0.25">
      <c r="B2086" s="140"/>
      <c r="Q2086" t="str">
        <f t="shared" si="32"/>
        <v/>
      </c>
    </row>
    <row r="2087" spans="2:17" x14ac:dyDescent="0.25">
      <c r="B2087" s="140"/>
      <c r="Q2087" t="str">
        <f t="shared" si="32"/>
        <v/>
      </c>
    </row>
    <row r="2088" spans="2:17" x14ac:dyDescent="0.25">
      <c r="B2088" s="140"/>
      <c r="Q2088" t="str">
        <f t="shared" si="32"/>
        <v/>
      </c>
    </row>
    <row r="2089" spans="2:17" x14ac:dyDescent="0.25">
      <c r="B2089" s="140"/>
      <c r="Q2089" t="str">
        <f t="shared" si="32"/>
        <v/>
      </c>
    </row>
    <row r="2090" spans="2:17" x14ac:dyDescent="0.25">
      <c r="B2090" s="140"/>
      <c r="Q2090" t="str">
        <f t="shared" si="32"/>
        <v/>
      </c>
    </row>
    <row r="2091" spans="2:17" x14ac:dyDescent="0.25">
      <c r="B2091" s="140"/>
      <c r="Q2091" t="str">
        <f t="shared" si="32"/>
        <v/>
      </c>
    </row>
    <row r="2092" spans="2:17" x14ac:dyDescent="0.25">
      <c r="B2092" s="140"/>
      <c r="Q2092" t="str">
        <f t="shared" si="32"/>
        <v/>
      </c>
    </row>
    <row r="2093" spans="2:17" x14ac:dyDescent="0.25">
      <c r="B2093" s="140"/>
      <c r="Q2093" t="str">
        <f t="shared" si="32"/>
        <v/>
      </c>
    </row>
    <row r="2094" spans="2:17" x14ac:dyDescent="0.25">
      <c r="B2094" s="140"/>
      <c r="Q2094" t="str">
        <f t="shared" si="32"/>
        <v/>
      </c>
    </row>
    <row r="2095" spans="2:17" x14ac:dyDescent="0.25">
      <c r="B2095" s="140"/>
      <c r="Q2095" t="str">
        <f t="shared" si="32"/>
        <v/>
      </c>
    </row>
    <row r="2096" spans="2:17" x14ac:dyDescent="0.25">
      <c r="B2096" s="140"/>
      <c r="Q2096" t="str">
        <f t="shared" si="32"/>
        <v/>
      </c>
    </row>
    <row r="2097" spans="2:17" x14ac:dyDescent="0.25">
      <c r="B2097" s="140"/>
      <c r="Q2097" t="str">
        <f t="shared" si="32"/>
        <v/>
      </c>
    </row>
    <row r="2098" spans="2:17" x14ac:dyDescent="0.25">
      <c r="B2098" s="140"/>
      <c r="Q2098" t="str">
        <f t="shared" si="32"/>
        <v/>
      </c>
    </row>
    <row r="2099" spans="2:17" x14ac:dyDescent="0.25">
      <c r="B2099" s="140"/>
      <c r="Q2099" t="str">
        <f t="shared" si="32"/>
        <v/>
      </c>
    </row>
    <row r="2100" spans="2:17" x14ac:dyDescent="0.25">
      <c r="B2100" s="140"/>
      <c r="Q2100" t="str">
        <f t="shared" si="32"/>
        <v/>
      </c>
    </row>
    <row r="2101" spans="2:17" x14ac:dyDescent="0.25">
      <c r="B2101" s="140"/>
      <c r="Q2101" t="str">
        <f t="shared" si="32"/>
        <v/>
      </c>
    </row>
    <row r="2102" spans="2:17" x14ac:dyDescent="0.25">
      <c r="B2102" s="140"/>
      <c r="Q2102" t="str">
        <f t="shared" si="32"/>
        <v/>
      </c>
    </row>
    <row r="2103" spans="2:17" x14ac:dyDescent="0.25">
      <c r="B2103" s="140"/>
      <c r="Q2103" t="str">
        <f t="shared" si="32"/>
        <v/>
      </c>
    </row>
    <row r="2104" spans="2:17" x14ac:dyDescent="0.25">
      <c r="B2104" s="140"/>
      <c r="Q2104" t="str">
        <f t="shared" si="32"/>
        <v/>
      </c>
    </row>
    <row r="2105" spans="2:17" x14ac:dyDescent="0.25">
      <c r="B2105" s="140"/>
      <c r="Q2105" t="str">
        <f t="shared" si="32"/>
        <v/>
      </c>
    </row>
    <row r="2106" spans="2:17" x14ac:dyDescent="0.25">
      <c r="B2106" s="140"/>
      <c r="Q2106" t="str">
        <f t="shared" si="32"/>
        <v/>
      </c>
    </row>
    <row r="2107" spans="2:17" x14ac:dyDescent="0.25">
      <c r="B2107" s="140"/>
      <c r="Q2107" t="str">
        <f t="shared" si="32"/>
        <v/>
      </c>
    </row>
    <row r="2108" spans="2:17" x14ac:dyDescent="0.25">
      <c r="B2108" s="140"/>
      <c r="Q2108" t="str">
        <f t="shared" si="32"/>
        <v/>
      </c>
    </row>
    <row r="2109" spans="2:17" x14ac:dyDescent="0.25">
      <c r="B2109" s="140"/>
      <c r="Q2109" t="str">
        <f t="shared" si="32"/>
        <v/>
      </c>
    </row>
    <row r="2110" spans="2:17" x14ac:dyDescent="0.25">
      <c r="B2110" s="140"/>
      <c r="Q2110" t="str">
        <f t="shared" si="32"/>
        <v/>
      </c>
    </row>
    <row r="2111" spans="2:17" x14ac:dyDescent="0.25">
      <c r="B2111" s="140"/>
      <c r="Q2111" t="str">
        <f t="shared" si="32"/>
        <v/>
      </c>
    </row>
    <row r="2112" spans="2:17" x14ac:dyDescent="0.25">
      <c r="B2112" s="140"/>
      <c r="Q2112" t="str">
        <f t="shared" si="32"/>
        <v/>
      </c>
    </row>
    <row r="2113" spans="2:17" x14ac:dyDescent="0.25">
      <c r="B2113" s="140"/>
      <c r="Q2113" t="str">
        <f t="shared" si="32"/>
        <v/>
      </c>
    </row>
    <row r="2114" spans="2:17" x14ac:dyDescent="0.25">
      <c r="B2114" s="140"/>
      <c r="Q2114" t="str">
        <f t="shared" si="32"/>
        <v/>
      </c>
    </row>
    <row r="2115" spans="2:17" x14ac:dyDescent="0.25">
      <c r="B2115" s="140"/>
      <c r="Q2115" t="str">
        <f t="shared" si="32"/>
        <v/>
      </c>
    </row>
    <row r="2116" spans="2:17" x14ac:dyDescent="0.25">
      <c r="B2116" s="140"/>
      <c r="Q2116" t="str">
        <f t="shared" si="32"/>
        <v/>
      </c>
    </row>
    <row r="2117" spans="2:17" x14ac:dyDescent="0.25">
      <c r="B2117" s="140"/>
      <c r="Q2117" t="str">
        <f t="shared" si="32"/>
        <v/>
      </c>
    </row>
    <row r="2118" spans="2:17" x14ac:dyDescent="0.25">
      <c r="B2118" s="140"/>
      <c r="Q2118" t="str">
        <f t="shared" si="32"/>
        <v/>
      </c>
    </row>
    <row r="2119" spans="2:17" x14ac:dyDescent="0.25">
      <c r="B2119" s="140"/>
      <c r="Q2119" t="str">
        <f t="shared" si="32"/>
        <v/>
      </c>
    </row>
    <row r="2120" spans="2:17" x14ac:dyDescent="0.25">
      <c r="B2120" s="140"/>
      <c r="Q2120" t="str">
        <f t="shared" ref="Q2120:Q2183" si="33">IF(B2120="","",IF(D2120=0,MAX(SUM(E2120:M2120)-P2120,0),(SUM(E2120:F2120)-P2120)))</f>
        <v/>
      </c>
    </row>
    <row r="2121" spans="2:17" x14ac:dyDescent="0.25">
      <c r="B2121" s="140"/>
      <c r="Q2121" t="str">
        <f t="shared" si="33"/>
        <v/>
      </c>
    </row>
    <row r="2122" spans="2:17" x14ac:dyDescent="0.25">
      <c r="B2122" s="140"/>
      <c r="Q2122" t="str">
        <f t="shared" si="33"/>
        <v/>
      </c>
    </row>
    <row r="2123" spans="2:17" x14ac:dyDescent="0.25">
      <c r="B2123" s="140"/>
      <c r="Q2123" t="str">
        <f t="shared" si="33"/>
        <v/>
      </c>
    </row>
    <row r="2124" spans="2:17" x14ac:dyDescent="0.25">
      <c r="B2124" s="140"/>
      <c r="Q2124" t="str">
        <f t="shared" si="33"/>
        <v/>
      </c>
    </row>
    <row r="2125" spans="2:17" x14ac:dyDescent="0.25">
      <c r="B2125" s="140"/>
      <c r="Q2125" t="str">
        <f t="shared" si="33"/>
        <v/>
      </c>
    </row>
    <row r="2126" spans="2:17" x14ac:dyDescent="0.25">
      <c r="B2126" s="140"/>
      <c r="Q2126" t="str">
        <f t="shared" si="33"/>
        <v/>
      </c>
    </row>
    <row r="2127" spans="2:17" x14ac:dyDescent="0.25">
      <c r="B2127" s="140"/>
      <c r="Q2127" t="str">
        <f t="shared" si="33"/>
        <v/>
      </c>
    </row>
    <row r="2128" spans="2:17" x14ac:dyDescent="0.25">
      <c r="B2128" s="140"/>
      <c r="Q2128" t="str">
        <f t="shared" si="33"/>
        <v/>
      </c>
    </row>
    <row r="2129" spans="2:17" x14ac:dyDescent="0.25">
      <c r="B2129" s="140"/>
      <c r="Q2129" t="str">
        <f t="shared" si="33"/>
        <v/>
      </c>
    </row>
    <row r="2130" spans="2:17" x14ac:dyDescent="0.25">
      <c r="B2130" s="140"/>
      <c r="Q2130" t="str">
        <f t="shared" si="33"/>
        <v/>
      </c>
    </row>
    <row r="2131" spans="2:17" x14ac:dyDescent="0.25">
      <c r="B2131" s="140"/>
      <c r="Q2131" t="str">
        <f t="shared" si="33"/>
        <v/>
      </c>
    </row>
    <row r="2132" spans="2:17" x14ac:dyDescent="0.25">
      <c r="B2132" s="140"/>
      <c r="Q2132" t="str">
        <f t="shared" si="33"/>
        <v/>
      </c>
    </row>
    <row r="2133" spans="2:17" x14ac:dyDescent="0.25">
      <c r="B2133" s="140"/>
      <c r="Q2133" t="str">
        <f t="shared" si="33"/>
        <v/>
      </c>
    </row>
    <row r="2134" spans="2:17" x14ac:dyDescent="0.25">
      <c r="B2134" s="140"/>
      <c r="Q2134" t="str">
        <f t="shared" si="33"/>
        <v/>
      </c>
    </row>
    <row r="2135" spans="2:17" x14ac:dyDescent="0.25">
      <c r="B2135" s="140"/>
      <c r="Q2135" t="str">
        <f t="shared" si="33"/>
        <v/>
      </c>
    </row>
    <row r="2136" spans="2:17" x14ac:dyDescent="0.25">
      <c r="B2136" s="140"/>
      <c r="Q2136" t="str">
        <f t="shared" si="33"/>
        <v/>
      </c>
    </row>
    <row r="2137" spans="2:17" x14ac:dyDescent="0.25">
      <c r="B2137" s="140"/>
      <c r="Q2137" t="str">
        <f t="shared" si="33"/>
        <v/>
      </c>
    </row>
    <row r="2138" spans="2:17" x14ac:dyDescent="0.25">
      <c r="B2138" s="140"/>
      <c r="Q2138" t="str">
        <f t="shared" si="33"/>
        <v/>
      </c>
    </row>
    <row r="2139" spans="2:17" x14ac:dyDescent="0.25">
      <c r="B2139" s="140"/>
      <c r="Q2139" t="str">
        <f t="shared" si="33"/>
        <v/>
      </c>
    </row>
    <row r="2140" spans="2:17" x14ac:dyDescent="0.25">
      <c r="B2140" s="140"/>
      <c r="Q2140" t="str">
        <f t="shared" si="33"/>
        <v/>
      </c>
    </row>
    <row r="2141" spans="2:17" x14ac:dyDescent="0.25">
      <c r="B2141" s="140"/>
      <c r="Q2141" t="str">
        <f t="shared" si="33"/>
        <v/>
      </c>
    </row>
    <row r="2142" spans="2:17" x14ac:dyDescent="0.25">
      <c r="B2142" s="140"/>
      <c r="Q2142" t="str">
        <f t="shared" si="33"/>
        <v/>
      </c>
    </row>
    <row r="2143" spans="2:17" x14ac:dyDescent="0.25">
      <c r="B2143" s="140"/>
      <c r="Q2143" t="str">
        <f t="shared" si="33"/>
        <v/>
      </c>
    </row>
    <row r="2144" spans="2:17" x14ac:dyDescent="0.25">
      <c r="B2144" s="140"/>
      <c r="Q2144" t="str">
        <f t="shared" si="33"/>
        <v/>
      </c>
    </row>
    <row r="2145" spans="2:17" x14ac:dyDescent="0.25">
      <c r="B2145" s="140"/>
      <c r="Q2145" t="str">
        <f t="shared" si="33"/>
        <v/>
      </c>
    </row>
    <row r="2146" spans="2:17" x14ac:dyDescent="0.25">
      <c r="B2146" s="140"/>
      <c r="Q2146" t="str">
        <f t="shared" si="33"/>
        <v/>
      </c>
    </row>
    <row r="2147" spans="2:17" x14ac:dyDescent="0.25">
      <c r="B2147" s="140"/>
      <c r="Q2147" t="str">
        <f t="shared" si="33"/>
        <v/>
      </c>
    </row>
    <row r="2148" spans="2:17" x14ac:dyDescent="0.25">
      <c r="B2148" s="140"/>
      <c r="Q2148" t="str">
        <f t="shared" si="33"/>
        <v/>
      </c>
    </row>
    <row r="2149" spans="2:17" x14ac:dyDescent="0.25">
      <c r="B2149" s="140"/>
      <c r="Q2149" t="str">
        <f t="shared" si="33"/>
        <v/>
      </c>
    </row>
    <row r="2150" spans="2:17" x14ac:dyDescent="0.25">
      <c r="B2150" s="140"/>
      <c r="Q2150" t="str">
        <f t="shared" si="33"/>
        <v/>
      </c>
    </row>
    <row r="2151" spans="2:17" x14ac:dyDescent="0.25">
      <c r="B2151" s="140"/>
      <c r="Q2151" t="str">
        <f t="shared" si="33"/>
        <v/>
      </c>
    </row>
    <row r="2152" spans="2:17" x14ac:dyDescent="0.25">
      <c r="B2152" s="140"/>
      <c r="Q2152" t="str">
        <f t="shared" si="33"/>
        <v/>
      </c>
    </row>
    <row r="2153" spans="2:17" x14ac:dyDescent="0.25">
      <c r="B2153" s="140"/>
      <c r="Q2153" t="str">
        <f t="shared" si="33"/>
        <v/>
      </c>
    </row>
    <row r="2154" spans="2:17" x14ac:dyDescent="0.25">
      <c r="B2154" s="140"/>
      <c r="Q2154" t="str">
        <f t="shared" si="33"/>
        <v/>
      </c>
    </row>
    <row r="2155" spans="2:17" x14ac:dyDescent="0.25">
      <c r="B2155" s="140"/>
      <c r="Q2155" t="str">
        <f t="shared" si="33"/>
        <v/>
      </c>
    </row>
    <row r="2156" spans="2:17" x14ac:dyDescent="0.25">
      <c r="B2156" s="140"/>
      <c r="Q2156" t="str">
        <f t="shared" si="33"/>
        <v/>
      </c>
    </row>
    <row r="2157" spans="2:17" x14ac:dyDescent="0.25">
      <c r="B2157" s="140"/>
      <c r="Q2157" t="str">
        <f t="shared" si="33"/>
        <v/>
      </c>
    </row>
    <row r="2158" spans="2:17" x14ac:dyDescent="0.25">
      <c r="B2158" s="140"/>
      <c r="Q2158" t="str">
        <f t="shared" si="33"/>
        <v/>
      </c>
    </row>
    <row r="2159" spans="2:17" x14ac:dyDescent="0.25">
      <c r="B2159" s="140"/>
      <c r="Q2159" t="str">
        <f t="shared" si="33"/>
        <v/>
      </c>
    </row>
    <row r="2160" spans="2:17" x14ac:dyDescent="0.25">
      <c r="B2160" s="140"/>
      <c r="Q2160" t="str">
        <f t="shared" si="33"/>
        <v/>
      </c>
    </row>
    <row r="2161" spans="2:17" x14ac:dyDescent="0.25">
      <c r="B2161" s="140"/>
      <c r="Q2161" t="str">
        <f t="shared" si="33"/>
        <v/>
      </c>
    </row>
    <row r="2162" spans="2:17" x14ac:dyDescent="0.25">
      <c r="B2162" s="140"/>
      <c r="Q2162" t="str">
        <f t="shared" si="33"/>
        <v/>
      </c>
    </row>
    <row r="2163" spans="2:17" x14ac:dyDescent="0.25">
      <c r="B2163" s="140"/>
      <c r="Q2163" t="str">
        <f t="shared" si="33"/>
        <v/>
      </c>
    </row>
    <row r="2164" spans="2:17" x14ac:dyDescent="0.25">
      <c r="B2164" s="140"/>
      <c r="Q2164" t="str">
        <f t="shared" si="33"/>
        <v/>
      </c>
    </row>
    <row r="2165" spans="2:17" x14ac:dyDescent="0.25">
      <c r="B2165" s="140"/>
      <c r="Q2165" t="str">
        <f t="shared" si="33"/>
        <v/>
      </c>
    </row>
    <row r="2166" spans="2:17" x14ac:dyDescent="0.25">
      <c r="B2166" s="140"/>
      <c r="Q2166" t="str">
        <f t="shared" si="33"/>
        <v/>
      </c>
    </row>
    <row r="2167" spans="2:17" x14ac:dyDescent="0.25">
      <c r="B2167" s="140"/>
      <c r="Q2167" t="str">
        <f t="shared" si="33"/>
        <v/>
      </c>
    </row>
    <row r="2168" spans="2:17" x14ac:dyDescent="0.25">
      <c r="B2168" s="140"/>
      <c r="Q2168" t="str">
        <f t="shared" si="33"/>
        <v/>
      </c>
    </row>
    <row r="2169" spans="2:17" x14ac:dyDescent="0.25">
      <c r="B2169" s="140"/>
      <c r="Q2169" t="str">
        <f t="shared" si="33"/>
        <v/>
      </c>
    </row>
    <row r="2170" spans="2:17" x14ac:dyDescent="0.25">
      <c r="B2170" s="140"/>
      <c r="Q2170" t="str">
        <f t="shared" si="33"/>
        <v/>
      </c>
    </row>
    <row r="2171" spans="2:17" x14ac:dyDescent="0.25">
      <c r="B2171" s="140"/>
      <c r="Q2171" t="str">
        <f t="shared" si="33"/>
        <v/>
      </c>
    </row>
    <row r="2172" spans="2:17" x14ac:dyDescent="0.25">
      <c r="B2172" s="140"/>
      <c r="Q2172" t="str">
        <f t="shared" si="33"/>
        <v/>
      </c>
    </row>
    <row r="2173" spans="2:17" x14ac:dyDescent="0.25">
      <c r="B2173" s="140"/>
      <c r="Q2173" t="str">
        <f t="shared" si="33"/>
        <v/>
      </c>
    </row>
    <row r="2174" spans="2:17" x14ac:dyDescent="0.25">
      <c r="B2174" s="140"/>
      <c r="Q2174" t="str">
        <f t="shared" si="33"/>
        <v/>
      </c>
    </row>
    <row r="2175" spans="2:17" x14ac:dyDescent="0.25">
      <c r="B2175" s="140"/>
      <c r="Q2175" t="str">
        <f t="shared" si="33"/>
        <v/>
      </c>
    </row>
    <row r="2176" spans="2:17" x14ac:dyDescent="0.25">
      <c r="B2176" s="140"/>
      <c r="Q2176" t="str">
        <f t="shared" si="33"/>
        <v/>
      </c>
    </row>
    <row r="2177" spans="2:17" x14ac:dyDescent="0.25">
      <c r="B2177" s="140"/>
      <c r="Q2177" t="str">
        <f t="shared" si="33"/>
        <v/>
      </c>
    </row>
    <row r="2178" spans="2:17" x14ac:dyDescent="0.25">
      <c r="B2178" s="140"/>
      <c r="Q2178" t="str">
        <f t="shared" si="33"/>
        <v/>
      </c>
    </row>
    <row r="2179" spans="2:17" x14ac:dyDescent="0.25">
      <c r="B2179" s="140"/>
      <c r="Q2179" t="str">
        <f t="shared" si="33"/>
        <v/>
      </c>
    </row>
    <row r="2180" spans="2:17" x14ac:dyDescent="0.25">
      <c r="B2180" s="140"/>
      <c r="Q2180" t="str">
        <f t="shared" si="33"/>
        <v/>
      </c>
    </row>
    <row r="2181" spans="2:17" x14ac:dyDescent="0.25">
      <c r="B2181" s="140"/>
      <c r="Q2181" t="str">
        <f t="shared" si="33"/>
        <v/>
      </c>
    </row>
    <row r="2182" spans="2:17" x14ac:dyDescent="0.25">
      <c r="B2182" s="140"/>
      <c r="Q2182" t="str">
        <f t="shared" si="33"/>
        <v/>
      </c>
    </row>
    <row r="2183" spans="2:17" x14ac:dyDescent="0.25">
      <c r="B2183" s="140"/>
      <c r="Q2183" t="str">
        <f t="shared" si="33"/>
        <v/>
      </c>
    </row>
    <row r="2184" spans="2:17" x14ac:dyDescent="0.25">
      <c r="B2184" s="140"/>
      <c r="Q2184" t="str">
        <f t="shared" ref="Q2184:Q2225" si="34">IF(B2184="","",IF(D2184=0,MAX(SUM(E2184:M2184)-P2184,0),(SUM(E2184:F2184)-P2184)))</f>
        <v/>
      </c>
    </row>
    <row r="2185" spans="2:17" x14ac:dyDescent="0.25">
      <c r="B2185" s="140"/>
      <c r="Q2185" t="str">
        <f t="shared" si="34"/>
        <v/>
      </c>
    </row>
    <row r="2186" spans="2:17" x14ac:dyDescent="0.25">
      <c r="B2186" s="140"/>
      <c r="Q2186" t="str">
        <f t="shared" si="34"/>
        <v/>
      </c>
    </row>
    <row r="2187" spans="2:17" x14ac:dyDescent="0.25">
      <c r="B2187" s="140"/>
      <c r="Q2187" t="str">
        <f t="shared" si="34"/>
        <v/>
      </c>
    </row>
    <row r="2188" spans="2:17" x14ac:dyDescent="0.25">
      <c r="B2188" s="140"/>
      <c r="Q2188" t="str">
        <f t="shared" si="34"/>
        <v/>
      </c>
    </row>
    <row r="2189" spans="2:17" x14ac:dyDescent="0.25">
      <c r="B2189" s="140"/>
      <c r="Q2189" t="str">
        <f t="shared" si="34"/>
        <v/>
      </c>
    </row>
    <row r="2190" spans="2:17" x14ac:dyDescent="0.25">
      <c r="B2190" s="140"/>
      <c r="Q2190" t="str">
        <f t="shared" si="34"/>
        <v/>
      </c>
    </row>
    <row r="2191" spans="2:17" x14ac:dyDescent="0.25">
      <c r="B2191" s="140"/>
      <c r="Q2191" t="str">
        <f t="shared" si="34"/>
        <v/>
      </c>
    </row>
    <row r="2192" spans="2:17" x14ac:dyDescent="0.25">
      <c r="B2192" s="140"/>
      <c r="Q2192" t="str">
        <f t="shared" si="34"/>
        <v/>
      </c>
    </row>
    <row r="2193" spans="2:17" x14ac:dyDescent="0.25">
      <c r="B2193" s="140"/>
      <c r="Q2193" t="str">
        <f t="shared" si="34"/>
        <v/>
      </c>
    </row>
    <row r="2194" spans="2:17" x14ac:dyDescent="0.25">
      <c r="B2194" s="140"/>
      <c r="Q2194" t="str">
        <f t="shared" si="34"/>
        <v/>
      </c>
    </row>
    <row r="2195" spans="2:17" x14ac:dyDescent="0.25">
      <c r="B2195" s="140"/>
      <c r="Q2195" t="str">
        <f t="shared" si="34"/>
        <v/>
      </c>
    </row>
    <row r="2196" spans="2:17" x14ac:dyDescent="0.25">
      <c r="B2196" s="140"/>
      <c r="Q2196" t="str">
        <f t="shared" si="34"/>
        <v/>
      </c>
    </row>
    <row r="2197" spans="2:17" x14ac:dyDescent="0.25">
      <c r="B2197" s="140"/>
      <c r="Q2197" t="str">
        <f t="shared" si="34"/>
        <v/>
      </c>
    </row>
    <row r="2198" spans="2:17" x14ac:dyDescent="0.25">
      <c r="B2198" s="140"/>
      <c r="Q2198" t="str">
        <f t="shared" si="34"/>
        <v/>
      </c>
    </row>
    <row r="2199" spans="2:17" x14ac:dyDescent="0.25">
      <c r="B2199" s="140"/>
      <c r="Q2199" t="str">
        <f t="shared" si="34"/>
        <v/>
      </c>
    </row>
    <row r="2200" spans="2:17" x14ac:dyDescent="0.25">
      <c r="B2200" s="140"/>
      <c r="Q2200" t="str">
        <f t="shared" si="34"/>
        <v/>
      </c>
    </row>
    <row r="2201" spans="2:17" x14ac:dyDescent="0.25">
      <c r="B2201" s="140"/>
      <c r="Q2201" t="str">
        <f t="shared" si="34"/>
        <v/>
      </c>
    </row>
    <row r="2202" spans="2:17" x14ac:dyDescent="0.25">
      <c r="B2202" s="140"/>
      <c r="Q2202" t="str">
        <f t="shared" si="34"/>
        <v/>
      </c>
    </row>
    <row r="2203" spans="2:17" x14ac:dyDescent="0.25">
      <c r="B2203" s="140"/>
      <c r="Q2203" t="str">
        <f t="shared" si="34"/>
        <v/>
      </c>
    </row>
    <row r="2204" spans="2:17" x14ac:dyDescent="0.25">
      <c r="B2204" s="140"/>
      <c r="Q2204" t="str">
        <f t="shared" si="34"/>
        <v/>
      </c>
    </row>
    <row r="2205" spans="2:17" x14ac:dyDescent="0.25">
      <c r="B2205" s="140"/>
      <c r="Q2205" t="str">
        <f t="shared" si="34"/>
        <v/>
      </c>
    </row>
    <row r="2206" spans="2:17" x14ac:dyDescent="0.25">
      <c r="B2206" s="140"/>
      <c r="Q2206" t="str">
        <f t="shared" si="34"/>
        <v/>
      </c>
    </row>
    <row r="2207" spans="2:17" x14ac:dyDescent="0.25">
      <c r="B2207" s="140"/>
      <c r="Q2207" t="str">
        <f t="shared" si="34"/>
        <v/>
      </c>
    </row>
    <row r="2208" spans="2:17" x14ac:dyDescent="0.25">
      <c r="B2208" s="140"/>
      <c r="Q2208" t="str">
        <f t="shared" si="34"/>
        <v/>
      </c>
    </row>
    <row r="2209" spans="2:17" x14ac:dyDescent="0.25">
      <c r="B2209" s="140"/>
      <c r="Q2209" t="str">
        <f t="shared" si="34"/>
        <v/>
      </c>
    </row>
    <row r="2210" spans="2:17" x14ac:dyDescent="0.25">
      <c r="B2210" s="140"/>
      <c r="Q2210" t="str">
        <f t="shared" si="34"/>
        <v/>
      </c>
    </row>
    <row r="2211" spans="2:17" x14ac:dyDescent="0.25">
      <c r="B2211" s="140"/>
      <c r="Q2211" t="str">
        <f t="shared" si="34"/>
        <v/>
      </c>
    </row>
    <row r="2212" spans="2:17" x14ac:dyDescent="0.25">
      <c r="B2212" s="140"/>
      <c r="Q2212" t="str">
        <f t="shared" si="34"/>
        <v/>
      </c>
    </row>
    <row r="2213" spans="2:17" x14ac:dyDescent="0.25">
      <c r="B2213" s="140"/>
      <c r="Q2213" t="str">
        <f t="shared" si="34"/>
        <v/>
      </c>
    </row>
    <row r="2214" spans="2:17" x14ac:dyDescent="0.25">
      <c r="B2214" s="140"/>
      <c r="Q2214" t="str">
        <f t="shared" si="34"/>
        <v/>
      </c>
    </row>
    <row r="2215" spans="2:17" x14ac:dyDescent="0.25">
      <c r="B2215" s="140"/>
      <c r="Q2215" t="str">
        <f t="shared" si="34"/>
        <v/>
      </c>
    </row>
    <row r="2216" spans="2:17" x14ac:dyDescent="0.25">
      <c r="B2216" s="140"/>
      <c r="Q2216" t="str">
        <f t="shared" si="34"/>
        <v/>
      </c>
    </row>
    <row r="2217" spans="2:17" x14ac:dyDescent="0.25">
      <c r="B2217" s="140"/>
      <c r="Q2217" t="str">
        <f t="shared" si="34"/>
        <v/>
      </c>
    </row>
    <row r="2218" spans="2:17" x14ac:dyDescent="0.25">
      <c r="B2218" s="140"/>
      <c r="Q2218" t="str">
        <f t="shared" si="34"/>
        <v/>
      </c>
    </row>
    <row r="2219" spans="2:17" x14ac:dyDescent="0.25">
      <c r="B2219" s="140"/>
      <c r="Q2219" t="str">
        <f t="shared" si="34"/>
        <v/>
      </c>
    </row>
    <row r="2220" spans="2:17" x14ac:dyDescent="0.25">
      <c r="B2220" s="140"/>
      <c r="Q2220" t="str">
        <f t="shared" si="34"/>
        <v/>
      </c>
    </row>
    <row r="2221" spans="2:17" x14ac:dyDescent="0.25">
      <c r="B2221" s="140"/>
      <c r="Q2221" t="str">
        <f t="shared" si="34"/>
        <v/>
      </c>
    </row>
    <row r="2222" spans="2:17" x14ac:dyDescent="0.25">
      <c r="B2222" s="140"/>
      <c r="Q2222" t="str">
        <f t="shared" si="34"/>
        <v/>
      </c>
    </row>
    <row r="2223" spans="2:17" x14ac:dyDescent="0.25">
      <c r="B2223" s="140"/>
      <c r="Q2223" t="str">
        <f t="shared" si="34"/>
        <v/>
      </c>
    </row>
    <row r="2224" spans="2:17" x14ac:dyDescent="0.25">
      <c r="B2224" s="140"/>
      <c r="Q2224" t="str">
        <f t="shared" si="34"/>
        <v/>
      </c>
    </row>
    <row r="2225" spans="2:17" x14ac:dyDescent="0.25">
      <c r="B2225" s="140"/>
      <c r="Q2225" t="str">
        <f t="shared" si="34"/>
        <v/>
      </c>
    </row>
  </sheetData>
  <pageMargins left="0.7" right="0.7" top="0.75" bottom="0.75" header="0.3" footer="0.3"/>
  <pageSetup scale="64" fitToHeight="0" orientation="landscape" r:id="rId1"/>
  <headerFooter>
    <oddHeader>&amp;RInvoice No. 317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5" sqref="A25"/>
    </sheetView>
  </sheetViews>
  <sheetFormatPr defaultRowHeight="12.75" x14ac:dyDescent="0.2"/>
  <cols>
    <col min="1" max="1" width="22.5703125" style="163" customWidth="1"/>
    <col min="2" max="2" width="13.42578125" style="163" bestFit="1" customWidth="1"/>
    <col min="3" max="256" width="9.140625" style="163"/>
    <col min="257" max="257" width="22.5703125" style="163" customWidth="1"/>
    <col min="258" max="258" width="13.42578125" style="163" bestFit="1" customWidth="1"/>
    <col min="259" max="512" width="9.140625" style="163"/>
    <col min="513" max="513" width="22.5703125" style="163" customWidth="1"/>
    <col min="514" max="514" width="13.42578125" style="163" bestFit="1" customWidth="1"/>
    <col min="515" max="768" width="9.140625" style="163"/>
    <col min="769" max="769" width="22.5703125" style="163" customWidth="1"/>
    <col min="770" max="770" width="13.42578125" style="163" bestFit="1" customWidth="1"/>
    <col min="771" max="1024" width="9.140625" style="163"/>
    <col min="1025" max="1025" width="22.5703125" style="163" customWidth="1"/>
    <col min="1026" max="1026" width="13.42578125" style="163" bestFit="1" customWidth="1"/>
    <col min="1027" max="1280" width="9.140625" style="163"/>
    <col min="1281" max="1281" width="22.5703125" style="163" customWidth="1"/>
    <col min="1282" max="1282" width="13.42578125" style="163" bestFit="1" customWidth="1"/>
    <col min="1283" max="1536" width="9.140625" style="163"/>
    <col min="1537" max="1537" width="22.5703125" style="163" customWidth="1"/>
    <col min="1538" max="1538" width="13.42578125" style="163" bestFit="1" customWidth="1"/>
    <col min="1539" max="1792" width="9.140625" style="163"/>
    <col min="1793" max="1793" width="22.5703125" style="163" customWidth="1"/>
    <col min="1794" max="1794" width="13.42578125" style="163" bestFit="1" customWidth="1"/>
    <col min="1795" max="2048" width="9.140625" style="163"/>
    <col min="2049" max="2049" width="22.5703125" style="163" customWidth="1"/>
    <col min="2050" max="2050" width="13.42578125" style="163" bestFit="1" customWidth="1"/>
    <col min="2051" max="2304" width="9.140625" style="163"/>
    <col min="2305" max="2305" width="22.5703125" style="163" customWidth="1"/>
    <col min="2306" max="2306" width="13.42578125" style="163" bestFit="1" customWidth="1"/>
    <col min="2307" max="2560" width="9.140625" style="163"/>
    <col min="2561" max="2561" width="22.5703125" style="163" customWidth="1"/>
    <col min="2562" max="2562" width="13.42578125" style="163" bestFit="1" customWidth="1"/>
    <col min="2563" max="2816" width="9.140625" style="163"/>
    <col min="2817" max="2817" width="22.5703125" style="163" customWidth="1"/>
    <col min="2818" max="2818" width="13.42578125" style="163" bestFit="1" customWidth="1"/>
    <col min="2819" max="3072" width="9.140625" style="163"/>
    <col min="3073" max="3073" width="22.5703125" style="163" customWidth="1"/>
    <col min="3074" max="3074" width="13.42578125" style="163" bestFit="1" customWidth="1"/>
    <col min="3075" max="3328" width="9.140625" style="163"/>
    <col min="3329" max="3329" width="22.5703125" style="163" customWidth="1"/>
    <col min="3330" max="3330" width="13.42578125" style="163" bestFit="1" customWidth="1"/>
    <col min="3331" max="3584" width="9.140625" style="163"/>
    <col min="3585" max="3585" width="22.5703125" style="163" customWidth="1"/>
    <col min="3586" max="3586" width="13.42578125" style="163" bestFit="1" customWidth="1"/>
    <col min="3587" max="3840" width="9.140625" style="163"/>
    <col min="3841" max="3841" width="22.5703125" style="163" customWidth="1"/>
    <col min="3842" max="3842" width="13.42578125" style="163" bestFit="1" customWidth="1"/>
    <col min="3843" max="4096" width="9.140625" style="163"/>
    <col min="4097" max="4097" width="22.5703125" style="163" customWidth="1"/>
    <col min="4098" max="4098" width="13.42578125" style="163" bestFit="1" customWidth="1"/>
    <col min="4099" max="4352" width="9.140625" style="163"/>
    <col min="4353" max="4353" width="22.5703125" style="163" customWidth="1"/>
    <col min="4354" max="4354" width="13.42578125" style="163" bestFit="1" customWidth="1"/>
    <col min="4355" max="4608" width="9.140625" style="163"/>
    <col min="4609" max="4609" width="22.5703125" style="163" customWidth="1"/>
    <col min="4610" max="4610" width="13.42578125" style="163" bestFit="1" customWidth="1"/>
    <col min="4611" max="4864" width="9.140625" style="163"/>
    <col min="4865" max="4865" width="22.5703125" style="163" customWidth="1"/>
    <col min="4866" max="4866" width="13.42578125" style="163" bestFit="1" customWidth="1"/>
    <col min="4867" max="5120" width="9.140625" style="163"/>
    <col min="5121" max="5121" width="22.5703125" style="163" customWidth="1"/>
    <col min="5122" max="5122" width="13.42578125" style="163" bestFit="1" customWidth="1"/>
    <col min="5123" max="5376" width="9.140625" style="163"/>
    <col min="5377" max="5377" width="22.5703125" style="163" customWidth="1"/>
    <col min="5378" max="5378" width="13.42578125" style="163" bestFit="1" customWidth="1"/>
    <col min="5379" max="5632" width="9.140625" style="163"/>
    <col min="5633" max="5633" width="22.5703125" style="163" customWidth="1"/>
    <col min="5634" max="5634" width="13.42578125" style="163" bestFit="1" customWidth="1"/>
    <col min="5635" max="5888" width="9.140625" style="163"/>
    <col min="5889" max="5889" width="22.5703125" style="163" customWidth="1"/>
    <col min="5890" max="5890" width="13.42578125" style="163" bestFit="1" customWidth="1"/>
    <col min="5891" max="6144" width="9.140625" style="163"/>
    <col min="6145" max="6145" width="22.5703125" style="163" customWidth="1"/>
    <col min="6146" max="6146" width="13.42578125" style="163" bestFit="1" customWidth="1"/>
    <col min="6147" max="6400" width="9.140625" style="163"/>
    <col min="6401" max="6401" width="22.5703125" style="163" customWidth="1"/>
    <col min="6402" max="6402" width="13.42578125" style="163" bestFit="1" customWidth="1"/>
    <col min="6403" max="6656" width="9.140625" style="163"/>
    <col min="6657" max="6657" width="22.5703125" style="163" customWidth="1"/>
    <col min="6658" max="6658" width="13.42578125" style="163" bestFit="1" customWidth="1"/>
    <col min="6659" max="6912" width="9.140625" style="163"/>
    <col min="6913" max="6913" width="22.5703125" style="163" customWidth="1"/>
    <col min="6914" max="6914" width="13.42578125" style="163" bestFit="1" customWidth="1"/>
    <col min="6915" max="7168" width="9.140625" style="163"/>
    <col min="7169" max="7169" width="22.5703125" style="163" customWidth="1"/>
    <col min="7170" max="7170" width="13.42578125" style="163" bestFit="1" customWidth="1"/>
    <col min="7171" max="7424" width="9.140625" style="163"/>
    <col min="7425" max="7425" width="22.5703125" style="163" customWidth="1"/>
    <col min="7426" max="7426" width="13.42578125" style="163" bestFit="1" customWidth="1"/>
    <col min="7427" max="7680" width="9.140625" style="163"/>
    <col min="7681" max="7681" width="22.5703125" style="163" customWidth="1"/>
    <col min="7682" max="7682" width="13.42578125" style="163" bestFit="1" customWidth="1"/>
    <col min="7683" max="7936" width="9.140625" style="163"/>
    <col min="7937" max="7937" width="22.5703125" style="163" customWidth="1"/>
    <col min="7938" max="7938" width="13.42578125" style="163" bestFit="1" customWidth="1"/>
    <col min="7939" max="8192" width="9.140625" style="163"/>
    <col min="8193" max="8193" width="22.5703125" style="163" customWidth="1"/>
    <col min="8194" max="8194" width="13.42578125" style="163" bestFit="1" customWidth="1"/>
    <col min="8195" max="8448" width="9.140625" style="163"/>
    <col min="8449" max="8449" width="22.5703125" style="163" customWidth="1"/>
    <col min="8450" max="8450" width="13.42578125" style="163" bestFit="1" customWidth="1"/>
    <col min="8451" max="8704" width="9.140625" style="163"/>
    <col min="8705" max="8705" width="22.5703125" style="163" customWidth="1"/>
    <col min="8706" max="8706" width="13.42578125" style="163" bestFit="1" customWidth="1"/>
    <col min="8707" max="8960" width="9.140625" style="163"/>
    <col min="8961" max="8961" width="22.5703125" style="163" customWidth="1"/>
    <col min="8962" max="8962" width="13.42578125" style="163" bestFit="1" customWidth="1"/>
    <col min="8963" max="9216" width="9.140625" style="163"/>
    <col min="9217" max="9217" width="22.5703125" style="163" customWidth="1"/>
    <col min="9218" max="9218" width="13.42578125" style="163" bestFit="1" customWidth="1"/>
    <col min="9219" max="9472" width="9.140625" style="163"/>
    <col min="9473" max="9473" width="22.5703125" style="163" customWidth="1"/>
    <col min="9474" max="9474" width="13.42578125" style="163" bestFit="1" customWidth="1"/>
    <col min="9475" max="9728" width="9.140625" style="163"/>
    <col min="9729" max="9729" width="22.5703125" style="163" customWidth="1"/>
    <col min="9730" max="9730" width="13.42578125" style="163" bestFit="1" customWidth="1"/>
    <col min="9731" max="9984" width="9.140625" style="163"/>
    <col min="9985" max="9985" width="22.5703125" style="163" customWidth="1"/>
    <col min="9986" max="9986" width="13.42578125" style="163" bestFit="1" customWidth="1"/>
    <col min="9987" max="10240" width="9.140625" style="163"/>
    <col min="10241" max="10241" width="22.5703125" style="163" customWidth="1"/>
    <col min="10242" max="10242" width="13.42578125" style="163" bestFit="1" customWidth="1"/>
    <col min="10243" max="10496" width="9.140625" style="163"/>
    <col min="10497" max="10497" width="22.5703125" style="163" customWidth="1"/>
    <col min="10498" max="10498" width="13.42578125" style="163" bestFit="1" customWidth="1"/>
    <col min="10499" max="10752" width="9.140625" style="163"/>
    <col min="10753" max="10753" width="22.5703125" style="163" customWidth="1"/>
    <col min="10754" max="10754" width="13.42578125" style="163" bestFit="1" customWidth="1"/>
    <col min="10755" max="11008" width="9.140625" style="163"/>
    <col min="11009" max="11009" width="22.5703125" style="163" customWidth="1"/>
    <col min="11010" max="11010" width="13.42578125" style="163" bestFit="1" customWidth="1"/>
    <col min="11011" max="11264" width="9.140625" style="163"/>
    <col min="11265" max="11265" width="22.5703125" style="163" customWidth="1"/>
    <col min="11266" max="11266" width="13.42578125" style="163" bestFit="1" customWidth="1"/>
    <col min="11267" max="11520" width="9.140625" style="163"/>
    <col min="11521" max="11521" width="22.5703125" style="163" customWidth="1"/>
    <col min="11522" max="11522" width="13.42578125" style="163" bestFit="1" customWidth="1"/>
    <col min="11523" max="11776" width="9.140625" style="163"/>
    <col min="11777" max="11777" width="22.5703125" style="163" customWidth="1"/>
    <col min="11778" max="11778" width="13.42578125" style="163" bestFit="1" customWidth="1"/>
    <col min="11779" max="12032" width="9.140625" style="163"/>
    <col min="12033" max="12033" width="22.5703125" style="163" customWidth="1"/>
    <col min="12034" max="12034" width="13.42578125" style="163" bestFit="1" customWidth="1"/>
    <col min="12035" max="12288" width="9.140625" style="163"/>
    <col min="12289" max="12289" width="22.5703125" style="163" customWidth="1"/>
    <col min="12290" max="12290" width="13.42578125" style="163" bestFit="1" customWidth="1"/>
    <col min="12291" max="12544" width="9.140625" style="163"/>
    <col min="12545" max="12545" width="22.5703125" style="163" customWidth="1"/>
    <col min="12546" max="12546" width="13.42578125" style="163" bestFit="1" customWidth="1"/>
    <col min="12547" max="12800" width="9.140625" style="163"/>
    <col min="12801" max="12801" width="22.5703125" style="163" customWidth="1"/>
    <col min="12802" max="12802" width="13.42578125" style="163" bestFit="1" customWidth="1"/>
    <col min="12803" max="13056" width="9.140625" style="163"/>
    <col min="13057" max="13057" width="22.5703125" style="163" customWidth="1"/>
    <col min="13058" max="13058" width="13.42578125" style="163" bestFit="1" customWidth="1"/>
    <col min="13059" max="13312" width="9.140625" style="163"/>
    <col min="13313" max="13313" width="22.5703125" style="163" customWidth="1"/>
    <col min="13314" max="13314" width="13.42578125" style="163" bestFit="1" customWidth="1"/>
    <col min="13315" max="13568" width="9.140625" style="163"/>
    <col min="13569" max="13569" width="22.5703125" style="163" customWidth="1"/>
    <col min="13570" max="13570" width="13.42578125" style="163" bestFit="1" customWidth="1"/>
    <col min="13571" max="13824" width="9.140625" style="163"/>
    <col min="13825" max="13825" width="22.5703125" style="163" customWidth="1"/>
    <col min="13826" max="13826" width="13.42578125" style="163" bestFit="1" customWidth="1"/>
    <col min="13827" max="14080" width="9.140625" style="163"/>
    <col min="14081" max="14081" width="22.5703125" style="163" customWidth="1"/>
    <col min="14082" max="14082" width="13.42578125" style="163" bestFit="1" customWidth="1"/>
    <col min="14083" max="14336" width="9.140625" style="163"/>
    <col min="14337" max="14337" width="22.5703125" style="163" customWidth="1"/>
    <col min="14338" max="14338" width="13.42578125" style="163" bestFit="1" customWidth="1"/>
    <col min="14339" max="14592" width="9.140625" style="163"/>
    <col min="14593" max="14593" width="22.5703125" style="163" customWidth="1"/>
    <col min="14594" max="14594" width="13.42578125" style="163" bestFit="1" customWidth="1"/>
    <col min="14595" max="14848" width="9.140625" style="163"/>
    <col min="14849" max="14849" width="22.5703125" style="163" customWidth="1"/>
    <col min="14850" max="14850" width="13.42578125" style="163" bestFit="1" customWidth="1"/>
    <col min="14851" max="15104" width="9.140625" style="163"/>
    <col min="15105" max="15105" width="22.5703125" style="163" customWidth="1"/>
    <col min="15106" max="15106" width="13.42578125" style="163" bestFit="1" customWidth="1"/>
    <col min="15107" max="15360" width="9.140625" style="163"/>
    <col min="15361" max="15361" width="22.5703125" style="163" customWidth="1"/>
    <col min="15362" max="15362" width="13.42578125" style="163" bestFit="1" customWidth="1"/>
    <col min="15363" max="15616" width="9.140625" style="163"/>
    <col min="15617" max="15617" width="22.5703125" style="163" customWidth="1"/>
    <col min="15618" max="15618" width="13.42578125" style="163" bestFit="1" customWidth="1"/>
    <col min="15619" max="15872" width="9.140625" style="163"/>
    <col min="15873" max="15873" width="22.5703125" style="163" customWidth="1"/>
    <col min="15874" max="15874" width="13.42578125" style="163" bestFit="1" customWidth="1"/>
    <col min="15875" max="16128" width="9.140625" style="163"/>
    <col min="16129" max="16129" width="22.5703125" style="163" customWidth="1"/>
    <col min="16130" max="16130" width="13.42578125" style="163" bestFit="1" customWidth="1"/>
    <col min="16131" max="16384" width="9.140625" style="163"/>
  </cols>
  <sheetData>
    <row r="1" spans="1:2" x14ac:dyDescent="0.2">
      <c r="A1" s="162" t="s">
        <v>201</v>
      </c>
    </row>
    <row r="2" spans="1:2" x14ac:dyDescent="0.2">
      <c r="A2" s="183">
        <f>Inputs!A3</f>
        <v>41609</v>
      </c>
    </row>
    <row r="4" spans="1:2" ht="15" x14ac:dyDescent="0.25">
      <c r="A4" t="s">
        <v>111</v>
      </c>
      <c r="B4" s="21">
        <v>31</v>
      </c>
    </row>
    <row r="5" spans="1:2" ht="15" x14ac:dyDescent="0.25">
      <c r="A5" s="163" t="s">
        <v>202</v>
      </c>
      <c r="B5" s="21">
        <v>31</v>
      </c>
    </row>
    <row r="8" spans="1:2" ht="15" x14ac:dyDescent="0.25">
      <c r="A8" s="149">
        <v>639550.79</v>
      </c>
      <c r="B8" s="164" t="s">
        <v>203</v>
      </c>
    </row>
    <row r="9" spans="1:2" ht="15" x14ac:dyDescent="0.25">
      <c r="A9" s="148"/>
    </row>
    <row r="10" spans="1:2" ht="15" x14ac:dyDescent="0.25">
      <c r="A10" s="149">
        <v>87408.75</v>
      </c>
      <c r="B10" s="7" t="s">
        <v>204</v>
      </c>
    </row>
    <row r="11" spans="1:2" ht="15" x14ac:dyDescent="0.25">
      <c r="A11" s="148"/>
    </row>
    <row r="12" spans="1:2" ht="15" x14ac:dyDescent="0.25">
      <c r="A12" s="149">
        <v>57422.25</v>
      </c>
      <c r="B12" s="7" t="s">
        <v>246</v>
      </c>
    </row>
    <row r="13" spans="1:2" ht="15" x14ac:dyDescent="0.25">
      <c r="A13" s="148"/>
    </row>
    <row r="14" spans="1:2" ht="15" x14ac:dyDescent="0.25">
      <c r="A14" s="149">
        <v>43576.3</v>
      </c>
      <c r="B14" s="7" t="s">
        <v>205</v>
      </c>
    </row>
    <row r="15" spans="1:2" ht="15" x14ac:dyDescent="0.25">
      <c r="A15" s="152"/>
    </row>
    <row r="16" spans="1:2" ht="15" x14ac:dyDescent="0.25">
      <c r="A16" s="165">
        <v>441.92</v>
      </c>
      <c r="B16" s="7" t="s">
        <v>206</v>
      </c>
    </row>
    <row r="17" spans="1:5" ht="15" x14ac:dyDescent="0.25">
      <c r="A17" s="154"/>
    </row>
    <row r="18" spans="1:5" ht="15.75" thickBot="1" x14ac:dyDescent="0.3">
      <c r="A18" s="166">
        <v>17037.52</v>
      </c>
      <c r="B18" s="7" t="s">
        <v>207</v>
      </c>
    </row>
    <row r="19" spans="1:5" ht="15" x14ac:dyDescent="0.25">
      <c r="A19"/>
    </row>
    <row r="20" spans="1:5" ht="15" x14ac:dyDescent="0.25">
      <c r="A20" s="167">
        <f>SUM(A8:A18)</f>
        <v>845437.53000000014</v>
      </c>
      <c r="B20" s="162" t="s">
        <v>247</v>
      </c>
      <c r="C20" s="162"/>
      <c r="D20" s="162"/>
      <c r="E20" s="162"/>
    </row>
  </sheetData>
  <pageMargins left="0.7" right="0.7" top="0.75" bottom="0.75" header="0.3" footer="0.3"/>
  <pageSetup orientation="portrait" r:id="rId1"/>
  <headerFooter>
    <oddHeader>&amp;RInvoice No. 317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topLeftCell="A4" workbookViewId="0">
      <selection activeCell="F28" sqref="F28"/>
    </sheetView>
  </sheetViews>
  <sheetFormatPr defaultRowHeight="15" x14ac:dyDescent="0.25"/>
  <cols>
    <col min="1" max="1" width="2.5703125" customWidth="1"/>
    <col min="2" max="2" width="18.42578125" customWidth="1"/>
    <col min="3" max="3" width="17.140625" customWidth="1"/>
    <col min="4" max="4" width="16.7109375" bestFit="1" customWidth="1"/>
    <col min="5" max="5" width="43.42578125" bestFit="1" customWidth="1"/>
    <col min="6" max="6" width="24.140625" bestFit="1" customWidth="1"/>
    <col min="7" max="7" width="18.42578125" customWidth="1"/>
    <col min="8" max="8" width="28" customWidth="1"/>
    <col min="9" max="9" width="9" bestFit="1" customWidth="1"/>
    <col min="10" max="10" width="7.5703125" bestFit="1" customWidth="1"/>
  </cols>
  <sheetData>
    <row r="1" spans="2:10" x14ac:dyDescent="0.25">
      <c r="B1" s="103" t="s">
        <v>2</v>
      </c>
      <c r="C1" s="25" t="s">
        <v>113</v>
      </c>
    </row>
    <row r="2" spans="2:10" x14ac:dyDescent="0.25">
      <c r="B2" s="103"/>
      <c r="C2" s="25"/>
    </row>
    <row r="3" spans="2:10" x14ac:dyDescent="0.25">
      <c r="B3" s="97" t="s">
        <v>114</v>
      </c>
      <c r="C3" s="25"/>
    </row>
    <row r="4" spans="2:10" x14ac:dyDescent="0.25">
      <c r="B4" s="103"/>
      <c r="C4" s="25"/>
    </row>
    <row r="5" spans="2:10" ht="30.75" thickBot="1" x14ac:dyDescent="0.3">
      <c r="B5" s="24" t="s">
        <v>15</v>
      </c>
      <c r="C5" s="24" t="s">
        <v>16</v>
      </c>
      <c r="D5" s="24" t="s">
        <v>17</v>
      </c>
      <c r="E5" s="122" t="s">
        <v>18</v>
      </c>
      <c r="F5" s="122" t="s">
        <v>125</v>
      </c>
      <c r="G5" s="123" t="s">
        <v>19</v>
      </c>
      <c r="H5" s="123" t="s">
        <v>20</v>
      </c>
      <c r="I5" s="24"/>
      <c r="J5" s="24"/>
    </row>
    <row r="6" spans="2:10" x14ac:dyDescent="0.25">
      <c r="B6" s="8">
        <v>41609</v>
      </c>
      <c r="C6" s="7">
        <v>0</v>
      </c>
      <c r="D6" s="7" t="s">
        <v>211</v>
      </c>
      <c r="E6" s="7" t="s">
        <v>212</v>
      </c>
      <c r="F6" s="169">
        <v>281919.6999999999</v>
      </c>
      <c r="G6" s="21">
        <v>3.86462E-3</v>
      </c>
      <c r="H6" s="12">
        <f>ROUND($G6*$F6,2)</f>
        <v>1089.51</v>
      </c>
    </row>
    <row r="7" spans="2:10" x14ac:dyDescent="0.25">
      <c r="B7" s="8">
        <v>41609</v>
      </c>
      <c r="C7" s="7">
        <v>0</v>
      </c>
      <c r="D7" s="7" t="s">
        <v>213</v>
      </c>
      <c r="E7" s="7" t="s">
        <v>212</v>
      </c>
      <c r="F7" s="169">
        <v>281919.6999999999</v>
      </c>
      <c r="G7" s="21">
        <v>4.6059200000000003E-3</v>
      </c>
      <c r="H7" s="12">
        <f t="shared" ref="H7:H23" si="0">ROUND($G7*$F7,2)</f>
        <v>1298.5</v>
      </c>
    </row>
    <row r="8" spans="2:10" x14ac:dyDescent="0.25">
      <c r="B8" s="8">
        <v>41609</v>
      </c>
      <c r="C8" s="7">
        <v>0</v>
      </c>
      <c r="D8" s="7" t="s">
        <v>214</v>
      </c>
      <c r="E8" s="7" t="s">
        <v>212</v>
      </c>
      <c r="F8" s="169">
        <v>281919.6999999999</v>
      </c>
      <c r="G8" s="21">
        <v>1.497333E-2</v>
      </c>
      <c r="H8" s="12">
        <f t="shared" si="0"/>
        <v>4221.28</v>
      </c>
    </row>
    <row r="9" spans="2:10" x14ac:dyDescent="0.25">
      <c r="B9" s="8">
        <v>41609</v>
      </c>
      <c r="C9" s="7">
        <v>0</v>
      </c>
      <c r="D9" s="7" t="s">
        <v>215</v>
      </c>
      <c r="E9" s="7" t="s">
        <v>212</v>
      </c>
      <c r="F9" s="169">
        <v>281919.6999999999</v>
      </c>
      <c r="G9" s="21">
        <v>7.5115699999999994E-2</v>
      </c>
      <c r="H9" s="12">
        <f>ROUND($G9*$F9,2)</f>
        <v>21176.6</v>
      </c>
    </row>
    <row r="10" spans="2:10" x14ac:dyDescent="0.25">
      <c r="B10" s="8">
        <v>41609</v>
      </c>
      <c r="C10" s="7">
        <v>0</v>
      </c>
      <c r="D10" s="7" t="s">
        <v>216</v>
      </c>
      <c r="E10" s="7" t="s">
        <v>217</v>
      </c>
      <c r="F10" s="169">
        <v>281919.6999999999</v>
      </c>
      <c r="G10" s="21">
        <v>1.2032600000000001E-3</v>
      </c>
      <c r="H10" s="12">
        <f t="shared" si="0"/>
        <v>339.22</v>
      </c>
    </row>
    <row r="11" spans="2:10" x14ac:dyDescent="0.25">
      <c r="B11" s="8">
        <v>41609</v>
      </c>
      <c r="C11" s="7">
        <v>0</v>
      </c>
      <c r="D11" s="7" t="s">
        <v>218</v>
      </c>
      <c r="E11" s="7" t="s">
        <v>219</v>
      </c>
      <c r="F11" s="169">
        <v>281919.6999999999</v>
      </c>
      <c r="G11" s="21">
        <v>7.4945999999999997E-4</v>
      </c>
      <c r="H11" s="12">
        <f t="shared" si="0"/>
        <v>211.29</v>
      </c>
    </row>
    <row r="12" spans="2:10" x14ac:dyDescent="0.25">
      <c r="B12" s="8">
        <v>41609</v>
      </c>
      <c r="C12" s="7">
        <v>0</v>
      </c>
      <c r="D12" s="7" t="s">
        <v>213</v>
      </c>
      <c r="E12" s="7" t="s">
        <v>219</v>
      </c>
      <c r="F12" s="169">
        <v>281919.6999999999</v>
      </c>
      <c r="G12" s="21">
        <v>1.0575199999999999E-3</v>
      </c>
      <c r="H12" s="12">
        <f t="shared" si="0"/>
        <v>298.14</v>
      </c>
    </row>
    <row r="13" spans="2:10" x14ac:dyDescent="0.25">
      <c r="B13" s="8">
        <v>41609</v>
      </c>
      <c r="C13" s="7">
        <v>0</v>
      </c>
      <c r="D13" s="7" t="s">
        <v>213</v>
      </c>
      <c r="E13" s="7" t="s">
        <v>220</v>
      </c>
      <c r="F13" s="169">
        <v>281919.6999999999</v>
      </c>
      <c r="G13" s="21">
        <v>1.53594E-3</v>
      </c>
      <c r="H13" s="12">
        <f t="shared" si="0"/>
        <v>433.01</v>
      </c>
    </row>
    <row r="14" spans="2:10" x14ac:dyDescent="0.25">
      <c r="B14" s="8">
        <v>41609</v>
      </c>
      <c r="C14" s="7">
        <v>0</v>
      </c>
      <c r="D14" s="7" t="s">
        <v>221</v>
      </c>
      <c r="E14" s="7" t="s">
        <v>222</v>
      </c>
      <c r="F14" s="169">
        <v>281919.6999999999</v>
      </c>
      <c r="G14" s="21">
        <v>4.3419000000000001E-3</v>
      </c>
      <c r="H14" s="12">
        <f t="shared" si="0"/>
        <v>1224.07</v>
      </c>
    </row>
    <row r="15" spans="2:10" x14ac:dyDescent="0.25">
      <c r="B15" s="8">
        <v>41609</v>
      </c>
      <c r="C15" s="7">
        <v>0</v>
      </c>
      <c r="D15" s="7" t="s">
        <v>221</v>
      </c>
      <c r="E15" s="7" t="s">
        <v>223</v>
      </c>
      <c r="F15" s="169">
        <v>281919.6999999999</v>
      </c>
      <c r="G15" s="21">
        <v>9.1076999999999998E-4</v>
      </c>
      <c r="H15" s="12">
        <f t="shared" si="0"/>
        <v>256.76</v>
      </c>
    </row>
    <row r="16" spans="2:10" x14ac:dyDescent="0.25">
      <c r="B16" s="8">
        <v>41609</v>
      </c>
      <c r="C16" s="7">
        <v>0</v>
      </c>
      <c r="D16" s="7" t="s">
        <v>224</v>
      </c>
      <c r="E16" s="7" t="s">
        <v>225</v>
      </c>
      <c r="F16" s="169">
        <v>281919.6999999999</v>
      </c>
      <c r="G16" s="21">
        <v>7.8884000000000003E-3</v>
      </c>
      <c r="H16" s="12">
        <f t="shared" si="0"/>
        <v>2223.9</v>
      </c>
    </row>
    <row r="17" spans="2:10" x14ac:dyDescent="0.25">
      <c r="B17" s="8">
        <v>41609</v>
      </c>
      <c r="C17" s="7">
        <v>0</v>
      </c>
      <c r="D17" s="7" t="s">
        <v>221</v>
      </c>
      <c r="E17" s="7" t="s">
        <v>226</v>
      </c>
      <c r="F17" s="169">
        <v>281919.6999999999</v>
      </c>
      <c r="G17" s="21">
        <v>7.4383299999999999E-3</v>
      </c>
      <c r="H17" s="12">
        <f t="shared" si="0"/>
        <v>2097.0100000000002</v>
      </c>
    </row>
    <row r="18" spans="2:10" x14ac:dyDescent="0.25">
      <c r="B18" s="8">
        <v>41609</v>
      </c>
      <c r="C18" s="7">
        <v>0</v>
      </c>
      <c r="D18" s="7" t="s">
        <v>224</v>
      </c>
      <c r="E18" s="7" t="s">
        <v>227</v>
      </c>
      <c r="F18" s="169">
        <v>281919.6999999999</v>
      </c>
      <c r="G18" s="21">
        <v>1.611025E-2</v>
      </c>
      <c r="H18" s="12">
        <f t="shared" si="0"/>
        <v>4541.8</v>
      </c>
    </row>
    <row r="19" spans="2:10" x14ac:dyDescent="0.25">
      <c r="B19" s="8">
        <v>41609</v>
      </c>
      <c r="C19" s="7">
        <v>0</v>
      </c>
      <c r="D19" s="7" t="s">
        <v>228</v>
      </c>
      <c r="E19" s="7" t="s">
        <v>229</v>
      </c>
      <c r="F19" s="169">
        <v>281919.6999999999</v>
      </c>
      <c r="G19" s="21">
        <v>1.7152000000000001E-4</v>
      </c>
      <c r="H19" s="12">
        <f t="shared" si="0"/>
        <v>48.35</v>
      </c>
    </row>
    <row r="20" spans="2:10" x14ac:dyDescent="0.25">
      <c r="B20" s="8">
        <v>41609</v>
      </c>
      <c r="C20" s="7">
        <v>0</v>
      </c>
      <c r="D20" s="7" t="s">
        <v>230</v>
      </c>
      <c r="E20" s="7" t="s">
        <v>229</v>
      </c>
      <c r="F20" s="169">
        <v>281919.6999999999</v>
      </c>
      <c r="G20" s="21">
        <v>6.0675529999999998E-2</v>
      </c>
      <c r="H20" s="12">
        <f t="shared" si="0"/>
        <v>17105.63</v>
      </c>
    </row>
    <row r="21" spans="2:10" x14ac:dyDescent="0.25">
      <c r="B21" s="8">
        <v>41609</v>
      </c>
      <c r="C21" s="7">
        <v>0</v>
      </c>
      <c r="D21" s="7" t="s">
        <v>221</v>
      </c>
      <c r="E21" s="7" t="s">
        <v>231</v>
      </c>
      <c r="F21" s="169">
        <v>281919.6999999999</v>
      </c>
      <c r="G21" s="21">
        <v>6.8621999999999997E-4</v>
      </c>
      <c r="H21" s="12">
        <f t="shared" si="0"/>
        <v>193.46</v>
      </c>
    </row>
    <row r="22" spans="2:10" x14ac:dyDescent="0.25">
      <c r="B22" s="8">
        <v>41609</v>
      </c>
      <c r="C22" s="7">
        <v>0</v>
      </c>
      <c r="D22" s="7" t="s">
        <v>216</v>
      </c>
      <c r="E22" s="7" t="s">
        <v>232</v>
      </c>
      <c r="F22" s="169">
        <v>281919.6999999999</v>
      </c>
      <c r="G22" s="21">
        <v>6.6991799999999999E-3</v>
      </c>
      <c r="H22" s="12">
        <f t="shared" si="0"/>
        <v>1888.63</v>
      </c>
    </row>
    <row r="23" spans="2:10" x14ac:dyDescent="0.25">
      <c r="B23" s="8">
        <v>41609</v>
      </c>
      <c r="C23" s="7">
        <v>0</v>
      </c>
      <c r="D23" s="7" t="s">
        <v>233</v>
      </c>
      <c r="E23" s="7" t="s">
        <v>234</v>
      </c>
      <c r="F23" s="169">
        <v>281919.6999999999</v>
      </c>
      <c r="G23" s="121">
        <v>1.5533999999999999E-4</v>
      </c>
      <c r="H23" s="13">
        <f t="shared" si="0"/>
        <v>43.79</v>
      </c>
      <c r="I23" s="9"/>
      <c r="J23" s="9"/>
    </row>
    <row r="24" spans="2:10" x14ac:dyDescent="0.25">
      <c r="F24" s="11"/>
      <c r="H24" s="10">
        <f>SUM(H6:H23)</f>
        <v>58690.950000000004</v>
      </c>
    </row>
  </sheetData>
  <pageMargins left="0.7" right="0.7" top="0.75" bottom="0.75" header="0.3" footer="0.3"/>
  <pageSetup scale="72" fitToHeight="0" orientation="landscape" r:id="rId1"/>
  <headerFooter>
    <oddHeader>&amp;RInvoice No. 317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24"/>
  <sheetViews>
    <sheetView topLeftCell="A13" workbookViewId="0">
      <selection activeCell="H22" sqref="H22"/>
    </sheetView>
  </sheetViews>
  <sheetFormatPr defaultColWidth="9" defaultRowHeight="15" x14ac:dyDescent="0.25"/>
  <cols>
    <col min="1" max="1" width="9" style="65"/>
    <col min="2" max="2" width="22.42578125" style="26" customWidth="1"/>
    <col min="3" max="3" width="9.28515625" style="26" bestFit="1" customWidth="1"/>
    <col min="4" max="4" width="9" style="26"/>
    <col min="5" max="5" width="17" style="26" customWidth="1"/>
    <col min="6" max="6" width="21.5703125" style="26" customWidth="1"/>
    <col min="7" max="7" width="10.85546875" style="26" bestFit="1" customWidth="1"/>
    <col min="8" max="8" width="9.140625" style="26" bestFit="1" customWidth="1"/>
    <col min="9" max="10" width="9" style="26"/>
    <col min="11" max="11" width="14.42578125" style="26" customWidth="1"/>
    <col min="12" max="16384" width="9" style="26"/>
  </cols>
  <sheetData>
    <row r="1" spans="1:40" x14ac:dyDescent="0.25">
      <c r="A1" s="24">
        <v>4.4000000000000004</v>
      </c>
      <c r="B1" s="25" t="s">
        <v>63</v>
      </c>
      <c r="D1" s="25"/>
      <c r="E1" s="25"/>
      <c r="F1" s="25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x14ac:dyDescent="0.25">
      <c r="A2" s="24"/>
      <c r="B2" s="25"/>
      <c r="C2" s="25"/>
      <c r="D2" s="25"/>
      <c r="E2" s="25"/>
      <c r="F2" s="25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x14ac:dyDescent="0.25">
      <c r="A3" s="24">
        <v>4.4000000000000004</v>
      </c>
      <c r="B3" s="263" t="s">
        <v>64</v>
      </c>
      <c r="C3" s="264"/>
      <c r="D3" s="264"/>
      <c r="E3" s="264"/>
      <c r="F3" s="264"/>
      <c r="G3" s="264"/>
      <c r="H3" s="264"/>
      <c r="I3" s="264"/>
      <c r="J3" s="264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x14ac:dyDescent="0.25">
      <c r="A4" s="29"/>
      <c r="B4" s="30" t="s">
        <v>65</v>
      </c>
      <c r="C4" s="31">
        <v>0.14330000000000001</v>
      </c>
      <c r="D4" s="32" t="s">
        <v>66</v>
      </c>
      <c r="E4" s="28"/>
      <c r="F4" s="33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x14ac:dyDescent="0.25">
      <c r="A5" s="29"/>
      <c r="B5" s="30"/>
      <c r="C5" s="28"/>
      <c r="D5" s="28"/>
      <c r="E5" s="28"/>
      <c r="F5" s="33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x14ac:dyDescent="0.25">
      <c r="A6" s="29" t="s">
        <v>67</v>
      </c>
      <c r="B6" s="28" t="s">
        <v>68</v>
      </c>
      <c r="C6" s="34"/>
      <c r="D6" s="35"/>
      <c r="E6" s="28"/>
      <c r="F6" s="28"/>
      <c r="G6" s="28"/>
      <c r="H6" s="168">
        <f>'REACTIVE POWER BACK UP'!B14</f>
        <v>209145.60000000001</v>
      </c>
      <c r="I6" s="28" t="s">
        <v>69</v>
      </c>
      <c r="J6" s="25"/>
      <c r="K6" s="2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x14ac:dyDescent="0.25">
      <c r="A7" s="29" t="s">
        <v>70</v>
      </c>
      <c r="B7" s="28"/>
      <c r="C7" s="28"/>
      <c r="D7" s="28"/>
      <c r="E7" s="28"/>
      <c r="F7" s="28"/>
      <c r="G7" s="28"/>
      <c r="H7" s="28"/>
      <c r="I7" s="33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x14ac:dyDescent="0.25">
      <c r="A8" s="29"/>
      <c r="B8" s="28"/>
      <c r="C8" s="28"/>
      <c r="D8" s="28"/>
      <c r="E8" s="28"/>
      <c r="F8" s="28"/>
      <c r="G8" s="28"/>
      <c r="H8" s="28"/>
      <c r="I8" s="33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x14ac:dyDescent="0.25">
      <c r="A9" s="29" t="s">
        <v>71</v>
      </c>
      <c r="B9" s="28" t="s">
        <v>72</v>
      </c>
      <c r="C9" s="28"/>
      <c r="D9" s="36"/>
      <c r="E9" s="35"/>
      <c r="F9" s="28"/>
      <c r="G9" s="28"/>
      <c r="H9" s="37">
        <f>G14+G16</f>
        <v>236148.23968</v>
      </c>
      <c r="I9" s="33" t="s">
        <v>69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x14ac:dyDescent="0.25">
      <c r="A10" s="29"/>
      <c r="B10" s="28"/>
      <c r="C10" s="28"/>
      <c r="D10" s="36"/>
      <c r="E10" s="35"/>
      <c r="F10" s="33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x14ac:dyDescent="0.25">
      <c r="A11" s="29"/>
      <c r="B11" s="38" t="s">
        <v>73</v>
      </c>
      <c r="C11" s="39"/>
      <c r="D11" s="40"/>
      <c r="E11" s="41"/>
      <c r="F11" s="42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x14ac:dyDescent="0.25">
      <c r="A12" s="29"/>
      <c r="B12" s="43" t="s">
        <v>74</v>
      </c>
      <c r="D12" s="35"/>
      <c r="E12" s="28"/>
      <c r="F12" s="44">
        <v>0.32869999999999999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x14ac:dyDescent="0.25">
      <c r="A13" s="29"/>
      <c r="B13" s="43" t="s">
        <v>75</v>
      </c>
      <c r="C13" s="34"/>
      <c r="D13" s="35"/>
      <c r="E13" s="28"/>
      <c r="F13" s="45">
        <f>MAX('Energy Summary'!C4:C747)</f>
        <v>493286.40000000002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x14ac:dyDescent="0.25">
      <c r="A14" s="29"/>
      <c r="B14" s="46"/>
      <c r="C14" s="47"/>
      <c r="D14" s="48"/>
      <c r="E14" s="49" t="s">
        <v>76</v>
      </c>
      <c r="F14" s="50"/>
      <c r="G14" s="51">
        <f>F12*F13</f>
        <v>162143.23968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x14ac:dyDescent="0.25">
      <c r="A15" s="29"/>
      <c r="B15" s="28" t="s">
        <v>77</v>
      </c>
      <c r="C15" s="34"/>
      <c r="D15" s="35"/>
      <c r="E15" s="28"/>
      <c r="F15" s="33"/>
      <c r="G15" s="52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x14ac:dyDescent="0.25">
      <c r="A16" s="29"/>
      <c r="B16" s="28" t="s">
        <v>78</v>
      </c>
      <c r="D16" s="35"/>
      <c r="E16" s="28"/>
      <c r="G16" s="53">
        <f>VLOOKUP(Inputs!A1,Inputs!A9:B10,2)</f>
        <v>74005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x14ac:dyDescent="0.25">
      <c r="A17" s="29"/>
      <c r="B17" s="28"/>
      <c r="C17" s="54"/>
      <c r="D17" s="35"/>
      <c r="E17" s="28"/>
      <c r="F17" s="33"/>
      <c r="G17" s="55">
        <f>SUM(G14:G16)</f>
        <v>236148.23968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x14ac:dyDescent="0.25">
      <c r="A18" s="29"/>
      <c r="B18" s="32" t="s">
        <v>79</v>
      </c>
      <c r="C18" s="56"/>
      <c r="D18" s="35"/>
      <c r="E18" s="36"/>
      <c r="F18" s="33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ht="15.75" thickBot="1" x14ac:dyDescent="0.3">
      <c r="A19" s="29"/>
      <c r="B19" s="28" t="s">
        <v>80</v>
      </c>
      <c r="C19" s="34"/>
      <c r="D19" s="35"/>
      <c r="E19" s="28"/>
      <c r="F19" s="28"/>
      <c r="G19" s="28"/>
      <c r="H19" s="57">
        <f>+IF(H6-H9&lt;0, 0, H6-H9)</f>
        <v>0</v>
      </c>
      <c r="I19" s="28" t="s">
        <v>69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x14ac:dyDescent="0.25">
      <c r="A20" s="29"/>
      <c r="B20" s="28"/>
      <c r="C20" s="34"/>
      <c r="D20" s="35"/>
      <c r="E20" s="28"/>
      <c r="F20" s="33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x14ac:dyDescent="0.25">
      <c r="A21" s="29"/>
      <c r="B21" s="58" t="s">
        <v>81</v>
      </c>
      <c r="C21" s="59"/>
      <c r="D21" s="60"/>
      <c r="E21" s="61"/>
      <c r="F21" s="33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ht="15.75" thickBot="1" x14ac:dyDescent="0.3">
      <c r="A22" s="29"/>
      <c r="B22" s="62" t="s">
        <v>82</v>
      </c>
      <c r="C22" s="62"/>
      <c r="D22" s="62"/>
      <c r="E22" s="62"/>
      <c r="F22" s="28"/>
      <c r="G22" s="28"/>
      <c r="H22" s="63">
        <f>C4*$H$19</f>
        <v>0</v>
      </c>
      <c r="J22" s="28"/>
      <c r="K22" s="32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x14ac:dyDescent="0.25">
      <c r="A23" s="29"/>
      <c r="B23" s="62"/>
      <c r="C23" s="62"/>
      <c r="D23" s="62"/>
      <c r="E23" s="62"/>
      <c r="F23" s="64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20.100000000000001" customHeight="1" x14ac:dyDescent="0.25">
      <c r="A24" s="29"/>
      <c r="B24" s="62"/>
      <c r="C24" s="62"/>
      <c r="D24" s="62"/>
      <c r="E24" s="62"/>
      <c r="F24" s="64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</row>
    <row r="25" spans="1:40" ht="20.100000000000001" customHeight="1" x14ac:dyDescent="0.25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</row>
    <row r="26" spans="1:40" ht="20.100000000000001" customHeight="1" x14ac:dyDescent="0.25">
      <c r="A26" s="2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20.100000000000001" customHeight="1" x14ac:dyDescent="0.25">
      <c r="A27" s="2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ht="20.100000000000001" customHeight="1" x14ac:dyDescent="0.25">
      <c r="A28" s="29"/>
      <c r="B28" s="28"/>
      <c r="C28" s="32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</row>
    <row r="29" spans="1:40" ht="20.100000000000001" customHeight="1" x14ac:dyDescent="0.25">
      <c r="A29" s="2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ht="20.100000000000001" customHeight="1" x14ac:dyDescent="0.25">
      <c r="A30" s="2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</row>
    <row r="31" spans="1:40" ht="20.100000000000001" customHeight="1" x14ac:dyDescent="0.25">
      <c r="A31" s="2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ht="20.100000000000001" customHeight="1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</row>
    <row r="33" spans="1:40" ht="20.100000000000001" customHeight="1" x14ac:dyDescent="0.25">
      <c r="A33" s="2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ht="20.100000000000001" customHeight="1" x14ac:dyDescent="0.25">
      <c r="A34" s="2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</row>
    <row r="35" spans="1:40" ht="20.100000000000001" customHeight="1" x14ac:dyDescent="0.25">
      <c r="A35" s="29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ht="20.100000000000001" customHeight="1" x14ac:dyDescent="0.25">
      <c r="A36" s="2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</row>
    <row r="37" spans="1:40" ht="20.100000000000001" customHeight="1" x14ac:dyDescent="0.25">
      <c r="A37" s="2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</row>
    <row r="38" spans="1:40" ht="20.100000000000001" customHeight="1" x14ac:dyDescent="0.25">
      <c r="A38" s="29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</row>
    <row r="39" spans="1:40" ht="20.100000000000001" customHeight="1" x14ac:dyDescent="0.25">
      <c r="A39" s="29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</row>
    <row r="40" spans="1:40" ht="20.100000000000001" customHeight="1" x14ac:dyDescent="0.25">
      <c r="A40" s="2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</row>
    <row r="41" spans="1:40" ht="20.100000000000001" customHeight="1" x14ac:dyDescent="0.25">
      <c r="A41" s="2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</row>
    <row r="42" spans="1:40" ht="20.100000000000001" customHeight="1" x14ac:dyDescent="0.25">
      <c r="A42" s="29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</row>
    <row r="43" spans="1:40" ht="20.100000000000001" customHeight="1" x14ac:dyDescent="0.25">
      <c r="A43" s="2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</row>
    <row r="44" spans="1:40" ht="20.100000000000001" customHeight="1" x14ac:dyDescent="0.25">
      <c r="A44" s="2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</row>
    <row r="45" spans="1:40" ht="20.100000000000001" customHeight="1" x14ac:dyDescent="0.25">
      <c r="A45" s="29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40" ht="20.100000000000001" customHeight="1" x14ac:dyDescent="0.25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40" ht="20.100000000000001" customHeight="1" x14ac:dyDescent="0.25">
      <c r="A47" s="29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40" ht="20.100000000000001" customHeight="1" x14ac:dyDescent="0.25">
      <c r="A48" s="29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x14ac:dyDescent="0.25">
      <c r="A49" s="29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x14ac:dyDescent="0.25">
      <c r="A50" s="29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x14ac:dyDescent="0.25">
      <c r="A51" s="2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x14ac:dyDescent="0.25">
      <c r="A52" s="2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x14ac:dyDescent="0.25">
      <c r="A53" s="2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x14ac:dyDescent="0.25">
      <c r="A54" s="2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x14ac:dyDescent="0.25">
      <c r="A55" s="2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x14ac:dyDescent="0.25">
      <c r="A56" s="2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x14ac:dyDescent="0.25">
      <c r="A57" s="2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x14ac:dyDescent="0.25">
      <c r="A58" s="2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x14ac:dyDescent="0.25">
      <c r="A59" s="2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x14ac:dyDescent="0.25">
      <c r="A60" s="29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x14ac:dyDescent="0.25">
      <c r="A61" s="29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x14ac:dyDescent="0.25">
      <c r="A62" s="2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x14ac:dyDescent="0.25">
      <c r="A63" s="29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x14ac:dyDescent="0.25">
      <c r="A64" s="29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x14ac:dyDescent="0.25">
      <c r="A65" s="29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x14ac:dyDescent="0.25">
      <c r="A66" s="2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x14ac:dyDescent="0.25">
      <c r="A67" s="29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:22" x14ac:dyDescent="0.25">
      <c r="A68" s="29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:22" x14ac:dyDescent="0.25">
      <c r="A69" s="29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x14ac:dyDescent="0.25">
      <c r="A70" s="29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:22" x14ac:dyDescent="0.25">
      <c r="A71" s="29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:22" x14ac:dyDescent="0.25">
      <c r="A72" s="29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x14ac:dyDescent="0.25">
      <c r="A73" s="29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:22" x14ac:dyDescent="0.25">
      <c r="A74" s="29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:22" x14ac:dyDescent="0.25">
      <c r="A75" s="29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spans="1:22" x14ac:dyDescent="0.25">
      <c r="A76" s="29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spans="1:22" x14ac:dyDescent="0.25">
      <c r="A77" s="29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2" x14ac:dyDescent="0.25">
      <c r="A78" s="2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:22" x14ac:dyDescent="0.25">
      <c r="A79" s="29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spans="1:22" x14ac:dyDescent="0.25">
      <c r="A80" s="2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spans="1:22" x14ac:dyDescent="0.25">
      <c r="A81" s="29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spans="1:22" x14ac:dyDescent="0.25">
      <c r="A82" s="29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</row>
    <row r="83" spans="1:22" x14ac:dyDescent="0.25">
      <c r="A83" s="29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spans="1:22" x14ac:dyDescent="0.25">
      <c r="A84" s="2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</row>
    <row r="85" spans="1:22" x14ac:dyDescent="0.25">
      <c r="A85" s="29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spans="1:22" x14ac:dyDescent="0.25">
      <c r="A86" s="29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:22" x14ac:dyDescent="0.25">
      <c r="A87" s="29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spans="1:22" x14ac:dyDescent="0.25">
      <c r="A88" s="29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spans="1:22" x14ac:dyDescent="0.25">
      <c r="A89" s="29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spans="1:22" x14ac:dyDescent="0.25">
      <c r="A90" s="29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spans="1:22" x14ac:dyDescent="0.25">
      <c r="A91" s="29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:22" x14ac:dyDescent="0.25">
      <c r="A92" s="2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</row>
    <row r="93" spans="1:22" x14ac:dyDescent="0.25">
      <c r="A93" s="29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</row>
    <row r="94" spans="1:22" x14ac:dyDescent="0.25">
      <c r="A94" s="2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</row>
    <row r="95" spans="1:22" x14ac:dyDescent="0.25">
      <c r="A95" s="29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</row>
    <row r="96" spans="1:22" x14ac:dyDescent="0.25">
      <c r="A96" s="29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spans="1:22" x14ac:dyDescent="0.25">
      <c r="A97" s="29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</row>
    <row r="98" spans="1:22" x14ac:dyDescent="0.25">
      <c r="A98" s="29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spans="1:22" x14ac:dyDescent="0.25">
      <c r="A99" s="29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</row>
    <row r="100" spans="1:22" x14ac:dyDescent="0.25">
      <c r="A100" s="29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spans="1:22" x14ac:dyDescent="0.25">
      <c r="A101" s="29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spans="1:22" x14ac:dyDescent="0.25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spans="1:22" x14ac:dyDescent="0.25">
      <c r="A103" s="29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spans="1:22" x14ac:dyDescent="0.25">
      <c r="A104" s="29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spans="1:22" x14ac:dyDescent="0.25">
      <c r="A105" s="29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spans="1:22" x14ac:dyDescent="0.25">
      <c r="A106" s="29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spans="1:22" x14ac:dyDescent="0.25">
      <c r="A107" s="29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:22" x14ac:dyDescent="0.25">
      <c r="A108" s="29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x14ac:dyDescent="0.25">
      <c r="A109" s="29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:22" x14ac:dyDescent="0.25">
      <c r="A110" s="29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:22" x14ac:dyDescent="0.25">
      <c r="A111" s="29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:22" x14ac:dyDescent="0.25">
      <c r="A112" s="29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</row>
    <row r="113" spans="1:22" x14ac:dyDescent="0.25">
      <c r="A113" s="29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:22" x14ac:dyDescent="0.25">
      <c r="A114" s="29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:22" x14ac:dyDescent="0.25">
      <c r="A115" s="29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:22" x14ac:dyDescent="0.25">
      <c r="A116" s="29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:22" x14ac:dyDescent="0.25">
      <c r="A117" s="29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:22" x14ac:dyDescent="0.25">
      <c r="A118" s="29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:22" x14ac:dyDescent="0.25">
      <c r="A119" s="29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</row>
    <row r="120" spans="1:22" x14ac:dyDescent="0.25">
      <c r="A120" s="29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</row>
    <row r="121" spans="1:22" x14ac:dyDescent="0.25">
      <c r="A121" s="29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:22" x14ac:dyDescent="0.25">
      <c r="A122" s="29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:22" x14ac:dyDescent="0.25">
      <c r="A123" s="29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spans="1:22" x14ac:dyDescent="0.25">
      <c r="A124" s="29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</row>
    <row r="125" spans="1:22" x14ac:dyDescent="0.25">
      <c r="A125" s="29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:22" x14ac:dyDescent="0.25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spans="1:22" x14ac:dyDescent="0.25">
      <c r="A127" s="29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</row>
    <row r="128" spans="1:22" x14ac:dyDescent="0.25">
      <c r="A128" s="29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:22" x14ac:dyDescent="0.25">
      <c r="A129" s="29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:22" x14ac:dyDescent="0.25">
      <c r="A130" s="29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</row>
    <row r="131" spans="1:22" x14ac:dyDescent="0.25">
      <c r="A131" s="29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:22" x14ac:dyDescent="0.25">
      <c r="A132" s="29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spans="1:22" x14ac:dyDescent="0.25">
      <c r="A133" s="29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</row>
    <row r="134" spans="1:22" x14ac:dyDescent="0.25">
      <c r="A134" s="29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1:22" x14ac:dyDescent="0.25">
      <c r="A135" s="29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:22" x14ac:dyDescent="0.25">
      <c r="A136" s="29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:22" x14ac:dyDescent="0.25">
      <c r="A137" s="29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spans="1:22" x14ac:dyDescent="0.25">
      <c r="A138" s="2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</row>
    <row r="139" spans="1:22" x14ac:dyDescent="0.25">
      <c r="A139" s="29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</row>
    <row r="140" spans="1:22" x14ac:dyDescent="0.25">
      <c r="A140" s="29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</row>
    <row r="141" spans="1:22" x14ac:dyDescent="0.25">
      <c r="A141" s="29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spans="1:22" x14ac:dyDescent="0.25">
      <c r="A142" s="29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</row>
    <row r="143" spans="1:22" x14ac:dyDescent="0.25">
      <c r="A143" s="29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</row>
    <row r="144" spans="1:22" x14ac:dyDescent="0.25">
      <c r="A144" s="2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  <row r="145" spans="1:22" x14ac:dyDescent="0.25">
      <c r="A145" s="29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</row>
    <row r="146" spans="1:22" x14ac:dyDescent="0.25">
      <c r="A146" s="29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</row>
    <row r="147" spans="1:22" x14ac:dyDescent="0.25">
      <c r="A147" s="29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</row>
    <row r="148" spans="1:22" x14ac:dyDescent="0.25">
      <c r="A148" s="29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</row>
    <row r="149" spans="1:22" x14ac:dyDescent="0.25">
      <c r="A149" s="29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</row>
    <row r="150" spans="1:22" x14ac:dyDescent="0.25">
      <c r="A150" s="29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spans="1:22" x14ac:dyDescent="0.25">
      <c r="A151" s="29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</row>
    <row r="152" spans="1:22" x14ac:dyDescent="0.25">
      <c r="A152" s="29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</row>
    <row r="153" spans="1:22" x14ac:dyDescent="0.25">
      <c r="A153" s="29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</row>
    <row r="154" spans="1:22" x14ac:dyDescent="0.25">
      <c r="A154" s="29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spans="1:22" x14ac:dyDescent="0.25">
      <c r="A155" s="29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:22" x14ac:dyDescent="0.25">
      <c r="A156" s="29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</row>
    <row r="157" spans="1:22" x14ac:dyDescent="0.25">
      <c r="A157" s="29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</row>
    <row r="158" spans="1:22" x14ac:dyDescent="0.25">
      <c r="A158" s="29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</row>
    <row r="159" spans="1:22" x14ac:dyDescent="0.25">
      <c r="A159" s="29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</row>
    <row r="160" spans="1:22" x14ac:dyDescent="0.25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</row>
    <row r="161" spans="1:22" x14ac:dyDescent="0.25">
      <c r="A161" s="29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</row>
    <row r="162" spans="1:22" x14ac:dyDescent="0.25">
      <c r="A162" s="29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</row>
    <row r="163" spans="1:22" x14ac:dyDescent="0.25">
      <c r="A163" s="29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</row>
    <row r="164" spans="1:22" x14ac:dyDescent="0.25">
      <c r="A164" s="29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</row>
    <row r="165" spans="1:22" x14ac:dyDescent="0.25">
      <c r="A165" s="29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</row>
    <row r="166" spans="1:22" x14ac:dyDescent="0.25">
      <c r="A166" s="29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</row>
    <row r="167" spans="1:22" x14ac:dyDescent="0.25">
      <c r="A167" s="29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</row>
    <row r="168" spans="1:22" x14ac:dyDescent="0.25">
      <c r="A168" s="29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69" spans="1:22" x14ac:dyDescent="0.25">
      <c r="A169" s="29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</row>
    <row r="170" spans="1:22" x14ac:dyDescent="0.25">
      <c r="A170" s="29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</row>
    <row r="171" spans="1:22" x14ac:dyDescent="0.25">
      <c r="A171" s="29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</row>
    <row r="172" spans="1:22" x14ac:dyDescent="0.25">
      <c r="A172" s="29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</row>
    <row r="173" spans="1:22" x14ac:dyDescent="0.25">
      <c r="A173" s="29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</row>
    <row r="174" spans="1:22" x14ac:dyDescent="0.25">
      <c r="A174" s="29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</row>
    <row r="175" spans="1:22" x14ac:dyDescent="0.25">
      <c r="A175" s="29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</row>
    <row r="176" spans="1:22" x14ac:dyDescent="0.25">
      <c r="A176" s="29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</row>
    <row r="177" spans="1:22" x14ac:dyDescent="0.25">
      <c r="A177" s="29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</row>
    <row r="178" spans="1:22" x14ac:dyDescent="0.25">
      <c r="A178" s="29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</row>
    <row r="179" spans="1:22" x14ac:dyDescent="0.25">
      <c r="A179" s="29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</row>
    <row r="180" spans="1:22" x14ac:dyDescent="0.25">
      <c r="A180" s="29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</row>
    <row r="181" spans="1:22" x14ac:dyDescent="0.25">
      <c r="A181" s="29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</row>
    <row r="182" spans="1:22" x14ac:dyDescent="0.25">
      <c r="A182" s="2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</row>
    <row r="183" spans="1:22" x14ac:dyDescent="0.25">
      <c r="A183" s="29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</row>
    <row r="184" spans="1:22" x14ac:dyDescent="0.25">
      <c r="A184" s="29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</row>
    <row r="185" spans="1:22" x14ac:dyDescent="0.25">
      <c r="A185" s="29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</row>
    <row r="186" spans="1:22" x14ac:dyDescent="0.25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</row>
    <row r="187" spans="1:22" x14ac:dyDescent="0.25">
      <c r="A187" s="29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</row>
    <row r="188" spans="1:22" x14ac:dyDescent="0.25">
      <c r="A188" s="29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</row>
    <row r="189" spans="1:22" x14ac:dyDescent="0.25">
      <c r="A189" s="29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:22" x14ac:dyDescent="0.25">
      <c r="A190" s="29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:22" x14ac:dyDescent="0.25">
      <c r="A191" s="29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x14ac:dyDescent="0.25">
      <c r="A192" s="29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x14ac:dyDescent="0.25">
      <c r="A193" s="29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x14ac:dyDescent="0.25">
      <c r="A194" s="29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x14ac:dyDescent="0.25">
      <c r="A195" s="29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:22" x14ac:dyDescent="0.25">
      <c r="A196" s="29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x14ac:dyDescent="0.25">
      <c r="A197" s="29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x14ac:dyDescent="0.25">
      <c r="A198" s="29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x14ac:dyDescent="0.25">
      <c r="A199" s="29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x14ac:dyDescent="0.25">
      <c r="A200" s="29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x14ac:dyDescent="0.25">
      <c r="A201" s="29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x14ac:dyDescent="0.25">
      <c r="A202" s="29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x14ac:dyDescent="0.25">
      <c r="A203" s="29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x14ac:dyDescent="0.25">
      <c r="A204" s="2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x14ac:dyDescent="0.25">
      <c r="A205" s="29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x14ac:dyDescent="0.25">
      <c r="A206" s="29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x14ac:dyDescent="0.25">
      <c r="A207" s="29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:22" x14ac:dyDescent="0.25">
      <c r="A208" s="29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:22" x14ac:dyDescent="0.25">
      <c r="A209" s="29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:22" x14ac:dyDescent="0.25">
      <c r="A210" s="29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x14ac:dyDescent="0.25">
      <c r="A211" s="29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x14ac:dyDescent="0.25">
      <c r="A212" s="29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x14ac:dyDescent="0.25">
      <c r="A213" s="29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x14ac:dyDescent="0.25">
      <c r="A214" s="29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:22" x14ac:dyDescent="0.25">
      <c r="A215" s="29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x14ac:dyDescent="0.25">
      <c r="A216" s="29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:22" x14ac:dyDescent="0.25">
      <c r="A217" s="29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x14ac:dyDescent="0.25">
      <c r="A218" s="29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:22" x14ac:dyDescent="0.25">
      <c r="A219" s="29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x14ac:dyDescent="0.25">
      <c r="A220" s="29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x14ac:dyDescent="0.25">
      <c r="A221" s="29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:22" x14ac:dyDescent="0.25">
      <c r="A222" s="29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x14ac:dyDescent="0.25">
      <c r="A223" s="29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:22" x14ac:dyDescent="0.25">
      <c r="A224" s="29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:22" x14ac:dyDescent="0.25">
      <c r="A225" s="29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:22" x14ac:dyDescent="0.25">
      <c r="A226" s="29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x14ac:dyDescent="0.25">
      <c r="A227" s="29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x14ac:dyDescent="0.25">
      <c r="A228" s="29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:22" x14ac:dyDescent="0.25">
      <c r="A229" s="29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:22" x14ac:dyDescent="0.25">
      <c r="A230" s="29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:22" x14ac:dyDescent="0.25">
      <c r="A231" s="29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:22" x14ac:dyDescent="0.25">
      <c r="A232" s="29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:22" x14ac:dyDescent="0.25">
      <c r="A233" s="29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x14ac:dyDescent="0.25">
      <c r="A234" s="29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x14ac:dyDescent="0.25">
      <c r="A235" s="29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:22" x14ac:dyDescent="0.25">
      <c r="A236" s="29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:22" x14ac:dyDescent="0.25">
      <c r="A237" s="29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:22" x14ac:dyDescent="0.25">
      <c r="A238" s="29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:22" x14ac:dyDescent="0.25">
      <c r="A239" s="29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:22" x14ac:dyDescent="0.25">
      <c r="A240" s="29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x14ac:dyDescent="0.25">
      <c r="A241" s="29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x14ac:dyDescent="0.25">
      <c r="A242" s="29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:22" x14ac:dyDescent="0.25">
      <c r="A243" s="29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:22" x14ac:dyDescent="0.25">
      <c r="A244" s="29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:22" x14ac:dyDescent="0.25">
      <c r="A245" s="29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:22" x14ac:dyDescent="0.25">
      <c r="A246" s="29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:22" x14ac:dyDescent="0.25">
      <c r="A247" s="29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x14ac:dyDescent="0.25">
      <c r="A248" s="29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x14ac:dyDescent="0.25">
      <c r="A249" s="29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x14ac:dyDescent="0.25">
      <c r="A250" s="29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:22" x14ac:dyDescent="0.25">
      <c r="A251" s="29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:22" x14ac:dyDescent="0.25">
      <c r="A252" s="29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:22" x14ac:dyDescent="0.25">
      <c r="A253" s="29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:22" x14ac:dyDescent="0.25">
      <c r="A254" s="29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x14ac:dyDescent="0.25">
      <c r="A255" s="29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x14ac:dyDescent="0.25">
      <c r="A256" s="29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:22" x14ac:dyDescent="0.25">
      <c r="A257" s="29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:22" x14ac:dyDescent="0.25">
      <c r="A258" s="29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:22" x14ac:dyDescent="0.25">
      <c r="A259" s="29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:22" x14ac:dyDescent="0.25">
      <c r="A260" s="29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:22" x14ac:dyDescent="0.25">
      <c r="A261" s="29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x14ac:dyDescent="0.25">
      <c r="A262" s="29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x14ac:dyDescent="0.25">
      <c r="A263" s="29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:22" x14ac:dyDescent="0.25">
      <c r="A264" s="29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:22" x14ac:dyDescent="0.25">
      <c r="A265" s="29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:22" x14ac:dyDescent="0.25">
      <c r="A266" s="29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:22" x14ac:dyDescent="0.25">
      <c r="A267" s="29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:22" x14ac:dyDescent="0.25">
      <c r="A268" s="29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x14ac:dyDescent="0.25">
      <c r="A269" s="29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x14ac:dyDescent="0.25">
      <c r="A270" s="29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:22" x14ac:dyDescent="0.25">
      <c r="A271" s="29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:22" x14ac:dyDescent="0.25">
      <c r="A272" s="29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:22" x14ac:dyDescent="0.25">
      <c r="A273" s="29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:22" x14ac:dyDescent="0.25">
      <c r="A274" s="29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:22" x14ac:dyDescent="0.25">
      <c r="A275" s="29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x14ac:dyDescent="0.25">
      <c r="A276" s="29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x14ac:dyDescent="0.25">
      <c r="A277" s="29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:22" x14ac:dyDescent="0.25">
      <c r="A278" s="29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:22" x14ac:dyDescent="0.25">
      <c r="A279" s="29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:22" x14ac:dyDescent="0.25">
      <c r="A280" s="29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 x14ac:dyDescent="0.25">
      <c r="A281" s="29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:22" x14ac:dyDescent="0.25">
      <c r="A282" s="29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x14ac:dyDescent="0.25">
      <c r="A283" s="29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x14ac:dyDescent="0.25">
      <c r="A284" s="29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:22" x14ac:dyDescent="0.25">
      <c r="A285" s="29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:22" x14ac:dyDescent="0.25">
      <c r="A286" s="29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:22" x14ac:dyDescent="0.25">
      <c r="A287" s="29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:22" x14ac:dyDescent="0.25">
      <c r="A288" s="29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:22" x14ac:dyDescent="0.25">
      <c r="A289" s="29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x14ac:dyDescent="0.25">
      <c r="A290" s="29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x14ac:dyDescent="0.25">
      <c r="A291" s="29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:22" x14ac:dyDescent="0.25">
      <c r="A292" s="29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:22" x14ac:dyDescent="0.25">
      <c r="A293" s="29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:22" x14ac:dyDescent="0.25">
      <c r="A294" s="29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:22" x14ac:dyDescent="0.25">
      <c r="A295" s="29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:22" x14ac:dyDescent="0.25">
      <c r="A296" s="29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x14ac:dyDescent="0.25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:22" x14ac:dyDescent="0.25">
      <c r="A298" s="29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1:22" x14ac:dyDescent="0.25">
      <c r="A299" s="29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1:22" x14ac:dyDescent="0.25">
      <c r="A300" s="29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1:22" x14ac:dyDescent="0.25">
      <c r="A301" s="29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1:22" x14ac:dyDescent="0.25">
      <c r="A302" s="29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1:22" x14ac:dyDescent="0.25">
      <c r="A303" s="29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:22" x14ac:dyDescent="0.25">
      <c r="A304" s="29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:22" x14ac:dyDescent="0.25">
      <c r="A305" s="29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1:22" x14ac:dyDescent="0.25">
      <c r="A306" s="29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1:22" x14ac:dyDescent="0.25">
      <c r="A307" s="29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1:22" x14ac:dyDescent="0.25">
      <c r="A308" s="29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1:22" x14ac:dyDescent="0.25">
      <c r="A309" s="29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1:22" x14ac:dyDescent="0.25">
      <c r="A310" s="29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:22" x14ac:dyDescent="0.25">
      <c r="A311" s="29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:22" x14ac:dyDescent="0.25">
      <c r="A312" s="29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1:22" x14ac:dyDescent="0.25">
      <c r="A313" s="29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1:22" x14ac:dyDescent="0.25">
      <c r="A314" s="29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1:22" x14ac:dyDescent="0.25">
      <c r="A315" s="29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1:22" x14ac:dyDescent="0.25">
      <c r="A316" s="29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</row>
    <row r="317" spans="1:22" x14ac:dyDescent="0.25">
      <c r="A317" s="29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1:22" x14ac:dyDescent="0.25">
      <c r="A318" s="29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1:22" x14ac:dyDescent="0.25">
      <c r="A319" s="29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</row>
    <row r="320" spans="1:22" x14ac:dyDescent="0.25">
      <c r="A320" s="29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</row>
    <row r="321" spans="1:22" x14ac:dyDescent="0.25">
      <c r="A321" s="29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</row>
    <row r="322" spans="1:22" x14ac:dyDescent="0.25">
      <c r="A322" s="29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</row>
    <row r="323" spans="1:22" x14ac:dyDescent="0.25">
      <c r="A323" s="29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</row>
    <row r="324" spans="1:22" x14ac:dyDescent="0.25">
      <c r="A324" s="29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</row>
  </sheetData>
  <mergeCells count="1">
    <mergeCell ref="B3:J3"/>
  </mergeCells>
  <pageMargins left="0.7" right="0.7" top="0.75" bottom="0.75" header="0.3" footer="0.3"/>
  <pageSetup scale="71" fitToHeight="0" orientation="portrait" r:id="rId1"/>
  <headerFooter>
    <oddHeader>&amp;RInvoice No. 317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6" sqref="B16"/>
    </sheetView>
  </sheetViews>
  <sheetFormatPr defaultRowHeight="15" x14ac:dyDescent="0.25"/>
  <cols>
    <col min="1" max="1" width="25.85546875" customWidth="1"/>
    <col min="2" max="2" width="17.5703125" customWidth="1"/>
    <col min="3" max="3" width="19.28515625" customWidth="1"/>
    <col min="4" max="4" width="17.85546875" style="16" customWidth="1"/>
    <col min="5" max="5" width="11.140625" bestFit="1" customWidth="1"/>
    <col min="6" max="6" width="12" bestFit="1" customWidth="1"/>
    <col min="7" max="7" width="11.42578125" customWidth="1"/>
    <col min="8" max="8" width="10" bestFit="1" customWidth="1"/>
  </cols>
  <sheetData>
    <row r="1" spans="1:7" x14ac:dyDescent="0.25">
      <c r="A1" s="66" t="s">
        <v>83</v>
      </c>
      <c r="B1" s="67"/>
      <c r="C1" s="67"/>
      <c r="D1" s="67"/>
      <c r="E1" s="67"/>
      <c r="F1" s="67"/>
      <c r="G1" s="67"/>
    </row>
    <row r="2" spans="1:7" x14ac:dyDescent="0.25">
      <c r="A2" s="68">
        <f>Inputs!A3</f>
        <v>41609</v>
      </c>
      <c r="B2" s="67"/>
      <c r="C2" s="67"/>
      <c r="D2" s="67"/>
      <c r="E2" s="67"/>
      <c r="F2" s="67"/>
      <c r="G2" s="67"/>
    </row>
    <row r="3" spans="1:7" ht="15.75" thickBot="1" x14ac:dyDescent="0.3">
      <c r="A3" s="67"/>
      <c r="B3" s="67"/>
      <c r="C3" s="67"/>
      <c r="D3" s="67"/>
      <c r="E3" s="67"/>
      <c r="F3" s="67"/>
      <c r="G3" s="67"/>
    </row>
    <row r="4" spans="1:7" ht="15" customHeight="1" thickBot="1" x14ac:dyDescent="0.3">
      <c r="A4" s="69" t="s">
        <v>210</v>
      </c>
      <c r="B4" s="70" t="s">
        <v>84</v>
      </c>
      <c r="C4" s="70" t="s">
        <v>85</v>
      </c>
      <c r="D4" s="71" t="s">
        <v>86</v>
      </c>
      <c r="E4" s="72"/>
      <c r="F4" s="73"/>
      <c r="G4" s="73"/>
    </row>
    <row r="5" spans="1:7" ht="15" customHeight="1" x14ac:dyDescent="0.25">
      <c r="A5" s="74" t="s">
        <v>87</v>
      </c>
      <c r="B5" s="75">
        <v>7988255.1500000004</v>
      </c>
      <c r="C5" s="75">
        <v>7910644.6399999997</v>
      </c>
      <c r="D5" s="76">
        <v>77610510</v>
      </c>
      <c r="E5" s="77"/>
      <c r="F5" s="78"/>
      <c r="G5" s="67"/>
    </row>
    <row r="6" spans="1:7" ht="15" customHeight="1" x14ac:dyDescent="0.25">
      <c r="A6" s="79" t="s">
        <v>88</v>
      </c>
      <c r="B6" s="80">
        <v>5251054.01</v>
      </c>
      <c r="C6" s="80">
        <v>5179720.25</v>
      </c>
      <c r="D6" s="76">
        <v>71333760</v>
      </c>
      <c r="E6" s="77"/>
      <c r="F6" s="78"/>
      <c r="G6" s="67"/>
    </row>
    <row r="7" spans="1:7" ht="15" customHeight="1" x14ac:dyDescent="0.25">
      <c r="A7" s="79" t="s">
        <v>89</v>
      </c>
      <c r="B7" s="80">
        <v>5618252.29</v>
      </c>
      <c r="C7" s="80">
        <v>5548951.3700000001</v>
      </c>
      <c r="D7" s="76">
        <v>69300920</v>
      </c>
      <c r="E7" s="77"/>
      <c r="F7" s="78"/>
      <c r="G7" s="67"/>
    </row>
    <row r="8" spans="1:7" ht="15" customHeight="1" x14ac:dyDescent="0.25">
      <c r="A8" s="79" t="s">
        <v>90</v>
      </c>
      <c r="B8" s="80">
        <v>6974050.0499999998</v>
      </c>
      <c r="C8" s="80">
        <v>6908530.0899999999</v>
      </c>
      <c r="D8" s="76">
        <v>65519960</v>
      </c>
      <c r="E8" s="77"/>
      <c r="F8" s="78"/>
      <c r="G8" s="67"/>
    </row>
    <row r="9" spans="1:7" ht="15" customHeight="1" thickBot="1" x14ac:dyDescent="0.3">
      <c r="A9" s="81" t="s">
        <v>91</v>
      </c>
      <c r="B9" s="82">
        <v>4976120.74</v>
      </c>
      <c r="C9" s="82">
        <v>4899335.79</v>
      </c>
      <c r="D9" s="76">
        <v>76784950</v>
      </c>
      <c r="E9" s="77"/>
      <c r="F9" s="78"/>
      <c r="G9" s="67"/>
    </row>
    <row r="10" spans="1:7" ht="15" customHeight="1" thickBot="1" x14ac:dyDescent="0.3">
      <c r="A10" s="83" t="s">
        <v>92</v>
      </c>
      <c r="B10" s="84"/>
      <c r="C10" s="84"/>
      <c r="D10" s="85">
        <v>360550100</v>
      </c>
      <c r="E10" s="77"/>
      <c r="F10" s="78"/>
      <c r="G10" s="67"/>
    </row>
    <row r="11" spans="1:7" ht="15" customHeight="1" thickBot="1" x14ac:dyDescent="0.3">
      <c r="A11" s="86" t="s">
        <v>93</v>
      </c>
      <c r="B11" s="87"/>
      <c r="C11" s="88" t="s">
        <v>245</v>
      </c>
      <c r="D11" s="85">
        <v>360551938</v>
      </c>
      <c r="E11" s="89"/>
      <c r="F11" s="67"/>
      <c r="G11" s="67"/>
    </row>
    <row r="12" spans="1:7" ht="15" customHeight="1" thickBot="1" x14ac:dyDescent="0.3">
      <c r="A12" s="86" t="s">
        <v>94</v>
      </c>
      <c r="B12" s="88" t="s">
        <v>245</v>
      </c>
      <c r="C12" s="88"/>
      <c r="D12" s="85">
        <v>-1838</v>
      </c>
      <c r="E12" s="89"/>
      <c r="F12" s="78"/>
      <c r="G12" s="67"/>
    </row>
    <row r="13" spans="1:7" ht="15" customHeight="1" x14ac:dyDescent="0.25">
      <c r="A13" s="90" t="s">
        <v>95</v>
      </c>
      <c r="B13" s="91">
        <v>495014.40000000002</v>
      </c>
      <c r="C13" s="92" t="s">
        <v>248</v>
      </c>
      <c r="D13" s="67"/>
      <c r="E13" s="89"/>
      <c r="F13" s="67"/>
      <c r="G13" s="67"/>
    </row>
    <row r="14" spans="1:7" ht="15" customHeight="1" x14ac:dyDescent="0.25">
      <c r="A14" s="90" t="s">
        <v>96</v>
      </c>
      <c r="B14" s="91">
        <v>209145.60000000001</v>
      </c>
      <c r="C14" s="92" t="s">
        <v>249</v>
      </c>
      <c r="D14" s="67"/>
      <c r="E14" s="89"/>
      <c r="F14" s="67"/>
      <c r="G14" s="67"/>
    </row>
    <row r="15" spans="1:7" ht="15" customHeight="1" x14ac:dyDescent="0.25">
      <c r="A15" s="93"/>
      <c r="B15" s="91"/>
      <c r="C15" s="67"/>
      <c r="D15" s="67"/>
      <c r="E15" s="89"/>
      <c r="F15" s="67"/>
      <c r="G15" s="67"/>
    </row>
    <row r="16" spans="1:7" x14ac:dyDescent="0.25">
      <c r="A16" s="90"/>
      <c r="B16" s="67"/>
      <c r="C16" s="67"/>
      <c r="D16" s="67"/>
      <c r="E16" s="67"/>
      <c r="F16" s="67"/>
      <c r="G16" s="67"/>
    </row>
    <row r="17" spans="1:4" x14ac:dyDescent="0.25">
      <c r="A17" s="93"/>
      <c r="B17" s="67"/>
      <c r="C17" s="67"/>
      <c r="D17" s="94"/>
    </row>
    <row r="18" spans="1:4" x14ac:dyDescent="0.25">
      <c r="A18" s="90"/>
      <c r="B18" s="67"/>
      <c r="C18" s="67"/>
      <c r="D18" s="67"/>
    </row>
    <row r="19" spans="1:4" x14ac:dyDescent="0.25">
      <c r="A19" s="95"/>
    </row>
  </sheetData>
  <pageMargins left="0.7" right="0.7" top="0.75" bottom="0.75" header="0.3" footer="0.3"/>
  <pageSetup orientation="portrait" r:id="rId1"/>
  <headerFooter>
    <oddHeader>&amp;RInvoice No. 317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G8" sqref="G8"/>
    </sheetView>
  </sheetViews>
  <sheetFormatPr defaultRowHeight="15" x14ac:dyDescent="0.25"/>
  <cols>
    <col min="2" max="2" width="10.28515625" bestFit="1" customWidth="1"/>
    <col min="3" max="3" width="16.85546875" bestFit="1" customWidth="1"/>
    <col min="4" max="4" width="13.7109375" customWidth="1"/>
    <col min="7" max="7" width="15.28515625" bestFit="1" customWidth="1"/>
    <col min="11" max="11" width="13.85546875" bestFit="1" customWidth="1"/>
  </cols>
  <sheetData>
    <row r="1" spans="1:11" x14ac:dyDescent="0.25">
      <c r="A1" s="24">
        <v>4.5</v>
      </c>
      <c r="B1" s="25" t="s">
        <v>116</v>
      </c>
      <c r="C1" s="26"/>
      <c r="D1" s="25"/>
      <c r="E1" s="25"/>
      <c r="F1" s="25"/>
      <c r="G1" s="25"/>
      <c r="H1" s="27"/>
      <c r="I1" s="27"/>
      <c r="J1" s="27"/>
      <c r="K1" s="27"/>
    </row>
    <row r="2" spans="1:11" x14ac:dyDescent="0.25">
      <c r="A2" s="24" t="s">
        <v>115</v>
      </c>
      <c r="B2" s="25"/>
      <c r="C2" s="25"/>
      <c r="D2" s="25"/>
      <c r="E2" s="25"/>
      <c r="F2" s="25"/>
      <c r="G2" s="25"/>
      <c r="H2" s="27"/>
      <c r="I2" s="27"/>
      <c r="J2" s="27"/>
      <c r="K2" s="27"/>
    </row>
    <row r="3" spans="1:11" x14ac:dyDescent="0.25">
      <c r="A3" s="24">
        <v>4.5</v>
      </c>
      <c r="B3" s="263" t="s">
        <v>118</v>
      </c>
      <c r="C3" s="264"/>
      <c r="D3" s="264"/>
      <c r="E3" s="264"/>
      <c r="F3" s="264"/>
      <c r="G3" s="264"/>
      <c r="H3" s="264"/>
      <c r="I3" s="264"/>
      <c r="J3" s="264"/>
      <c r="K3" s="264"/>
    </row>
    <row r="4" spans="1:11" x14ac:dyDescent="0.25">
      <c r="A4" s="24"/>
      <c r="B4" s="105"/>
      <c r="C4" s="106"/>
      <c r="D4" s="106"/>
      <c r="E4" s="106"/>
      <c r="F4" s="106"/>
      <c r="G4" s="106"/>
      <c r="H4" s="106"/>
      <c r="I4" s="106"/>
      <c r="J4" s="106"/>
      <c r="K4" s="106"/>
    </row>
    <row r="5" spans="1:11" x14ac:dyDescent="0.25">
      <c r="A5" s="29"/>
      <c r="B5" s="30" t="s">
        <v>117</v>
      </c>
      <c r="C5" s="31" t="s">
        <v>119</v>
      </c>
      <c r="D5" s="32"/>
      <c r="E5" s="28"/>
      <c r="F5" s="33"/>
      <c r="G5" s="33"/>
      <c r="H5" s="107"/>
      <c r="I5" s="28"/>
      <c r="J5" s="28"/>
      <c r="K5" s="28"/>
    </row>
    <row r="6" spans="1:11" x14ac:dyDescent="0.25">
      <c r="C6" s="38" t="s">
        <v>73</v>
      </c>
      <c r="D6" s="39"/>
      <c r="E6" s="40"/>
      <c r="F6" s="41"/>
      <c r="G6" s="41"/>
      <c r="H6" s="108"/>
      <c r="I6" s="97"/>
      <c r="J6" s="97"/>
    </row>
    <row r="7" spans="1:11" x14ac:dyDescent="0.25">
      <c r="C7" s="43" t="s">
        <v>74</v>
      </c>
      <c r="D7" s="26"/>
      <c r="E7" s="35"/>
      <c r="F7" s="28"/>
      <c r="G7" s="113">
        <v>4.5000000000000003E-5</v>
      </c>
      <c r="H7" s="109" t="s">
        <v>121</v>
      </c>
      <c r="I7" s="97"/>
      <c r="J7" s="97"/>
    </row>
    <row r="8" spans="1:11" ht="15.75" thickBot="1" x14ac:dyDescent="0.3">
      <c r="C8" s="43" t="s">
        <v>120</v>
      </c>
      <c r="D8" s="34"/>
      <c r="E8" s="35"/>
      <c r="F8" s="28"/>
      <c r="G8" s="120">
        <f>SUM('Energy Summary'!C4:C747)</f>
        <v>360551937.60000014</v>
      </c>
      <c r="H8" s="109" t="s">
        <v>122</v>
      </c>
    </row>
    <row r="9" spans="1:11" x14ac:dyDescent="0.25">
      <c r="C9" s="46"/>
      <c r="D9" s="47"/>
      <c r="E9" s="48"/>
      <c r="F9" s="49" t="s">
        <v>76</v>
      </c>
      <c r="G9" s="111">
        <f>ROUND(G7*G8,2)</f>
        <v>16224.84</v>
      </c>
      <c r="H9" s="110"/>
    </row>
    <row r="11" spans="1:11" x14ac:dyDescent="0.25">
      <c r="C11" s="25" t="s">
        <v>123</v>
      </c>
    </row>
    <row r="12" spans="1:11" x14ac:dyDescent="0.25">
      <c r="C12" s="25"/>
    </row>
    <row r="13" spans="1:11" x14ac:dyDescent="0.25">
      <c r="B13" s="30" t="s">
        <v>62</v>
      </c>
      <c r="G13" s="119">
        <v>2614</v>
      </c>
    </row>
    <row r="16" spans="1:11" x14ac:dyDescent="0.25">
      <c r="C16" s="58" t="s">
        <v>124</v>
      </c>
      <c r="G16" s="118">
        <f>SUM(G9+G13)</f>
        <v>18838.84</v>
      </c>
    </row>
  </sheetData>
  <mergeCells count="1">
    <mergeCell ref="B3:K3"/>
  </mergeCells>
  <pageMargins left="0.7" right="0.7" top="0.75" bottom="0.75" header="0.3" footer="0.3"/>
  <pageSetup scale="72" fitToHeight="0" orientation="portrait" r:id="rId1"/>
  <headerFooter>
    <oddHeader>&amp;RInvoice No. 317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16"/>
  <sheetViews>
    <sheetView workbookViewId="0">
      <selection activeCell="H10" sqref="H10"/>
    </sheetView>
  </sheetViews>
  <sheetFormatPr defaultColWidth="9" defaultRowHeight="15" x14ac:dyDescent="0.25"/>
  <cols>
    <col min="1" max="1" width="9" style="65"/>
    <col min="2" max="2" width="22.42578125" style="26" customWidth="1"/>
    <col min="3" max="3" width="9.28515625" style="26" bestFit="1" customWidth="1"/>
    <col min="4" max="4" width="9" style="26"/>
    <col min="5" max="5" width="17" style="26" customWidth="1"/>
    <col min="6" max="6" width="21.5703125" style="26" customWidth="1"/>
    <col min="7" max="7" width="10.85546875" style="26" bestFit="1" customWidth="1"/>
    <col min="8" max="8" width="12.5703125" style="26" bestFit="1" customWidth="1"/>
    <col min="9" max="10" width="9" style="26"/>
    <col min="11" max="11" width="14.42578125" style="26" customWidth="1"/>
    <col min="12" max="16384" width="9" style="26"/>
  </cols>
  <sheetData>
    <row r="1" spans="1:40" x14ac:dyDescent="0.25">
      <c r="A1" s="24" t="s">
        <v>188</v>
      </c>
      <c r="B1" s="25" t="s">
        <v>189</v>
      </c>
      <c r="D1" s="25"/>
      <c r="E1" s="25"/>
      <c r="F1" s="25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x14ac:dyDescent="0.25">
      <c r="A2" s="24"/>
      <c r="B2" s="25" t="s">
        <v>190</v>
      </c>
      <c r="C2" s="25"/>
      <c r="D2" s="25"/>
      <c r="E2" s="25"/>
      <c r="F2" s="25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x14ac:dyDescent="0.25">
      <c r="A3" s="24"/>
      <c r="B3" s="25"/>
      <c r="C3" s="25"/>
      <c r="D3" s="25"/>
      <c r="E3" s="25"/>
      <c r="F3" s="25"/>
      <c r="G3" s="27"/>
      <c r="H3" s="27"/>
      <c r="I3" s="27"/>
      <c r="J3" s="2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x14ac:dyDescent="0.25">
      <c r="A4" s="24" t="s">
        <v>191</v>
      </c>
      <c r="B4" s="263" t="s">
        <v>192</v>
      </c>
      <c r="C4" s="264"/>
      <c r="D4" s="264"/>
      <c r="E4" s="264"/>
      <c r="F4" s="264"/>
      <c r="G4" s="264"/>
      <c r="H4" s="264"/>
      <c r="I4" s="264"/>
      <c r="J4" s="264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x14ac:dyDescent="0.25">
      <c r="A5" s="157" t="s">
        <v>194</v>
      </c>
      <c r="B5" s="30" t="s">
        <v>193</v>
      </c>
      <c r="C5" s="31"/>
      <c r="D5" s="32"/>
      <c r="E5" s="28"/>
      <c r="F5" s="33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x14ac:dyDescent="0.25">
      <c r="A6" s="29"/>
      <c r="B6" s="30"/>
      <c r="C6" s="28"/>
      <c r="D6" s="28"/>
      <c r="E6" s="28"/>
      <c r="F6" s="33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x14ac:dyDescent="0.25">
      <c r="A7" s="29"/>
      <c r="B7" s="28" t="s">
        <v>195</v>
      </c>
      <c r="C7" s="34"/>
      <c r="D7" s="35"/>
      <c r="E7" s="28"/>
      <c r="F7" s="28"/>
      <c r="G7" s="28"/>
      <c r="H7" s="158">
        <f>3771545/13255125</f>
        <v>0.28453484972793541</v>
      </c>
      <c r="I7" s="28"/>
      <c r="J7" s="25"/>
      <c r="K7" s="2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x14ac:dyDescent="0.25">
      <c r="A8" s="29"/>
      <c r="B8" s="28"/>
      <c r="C8" s="28"/>
      <c r="D8" s="28"/>
      <c r="E8" s="28"/>
      <c r="F8" s="28"/>
      <c r="G8" s="28"/>
      <c r="H8" s="28"/>
      <c r="I8" s="33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x14ac:dyDescent="0.25">
      <c r="A9" s="29"/>
      <c r="B9" s="28"/>
      <c r="C9" s="28"/>
      <c r="D9" s="28"/>
      <c r="E9" s="28"/>
      <c r="F9" s="28"/>
      <c r="G9" s="28"/>
      <c r="H9" s="28"/>
      <c r="I9" s="33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x14ac:dyDescent="0.25">
      <c r="A10" s="29"/>
      <c r="B10" s="28" t="s">
        <v>196</v>
      </c>
      <c r="C10" s="28"/>
      <c r="D10" s="36"/>
      <c r="E10" s="35"/>
      <c r="F10" s="28"/>
      <c r="G10" s="28"/>
      <c r="H10" s="159"/>
      <c r="I10" s="33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x14ac:dyDescent="0.25">
      <c r="A11" s="29"/>
      <c r="B11" s="28"/>
      <c r="C11" s="28"/>
      <c r="D11" s="36"/>
      <c r="E11" s="35"/>
      <c r="F11" s="33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x14ac:dyDescent="0.25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40" ht="15.75" thickBot="1" x14ac:dyDescent="0.3">
      <c r="A13" s="29"/>
      <c r="B13" s="58" t="s">
        <v>197</v>
      </c>
      <c r="C13" s="59"/>
      <c r="D13" s="60"/>
      <c r="E13" s="61"/>
      <c r="F13" s="33"/>
      <c r="G13" s="28"/>
      <c r="H13" s="160">
        <f>(H10*H7)</f>
        <v>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x14ac:dyDescent="0.25">
      <c r="A14" s="29"/>
      <c r="B14" s="62"/>
      <c r="C14" s="62"/>
      <c r="D14" s="62"/>
      <c r="E14" s="62"/>
      <c r="F14" s="28"/>
      <c r="G14" s="28"/>
      <c r="H14" s="28"/>
      <c r="J14" s="28"/>
      <c r="K14" s="32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x14ac:dyDescent="0.25">
      <c r="A15" s="29"/>
      <c r="B15" s="62"/>
      <c r="C15" s="62"/>
      <c r="D15" s="62"/>
      <c r="E15" s="62"/>
      <c r="F15" s="64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ht="20.100000000000001" customHeight="1" x14ac:dyDescent="0.25">
      <c r="A16" s="29"/>
      <c r="B16" s="62"/>
      <c r="C16" s="62"/>
      <c r="D16" s="62"/>
      <c r="E16" s="62"/>
      <c r="F16" s="64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ht="20.100000000000001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ht="20.100000000000001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ht="20.100000000000001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ht="20.100000000000001" customHeight="1" x14ac:dyDescent="0.25">
      <c r="A20" s="29"/>
      <c r="B20" s="28"/>
      <c r="C20" s="32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ht="20.100000000000001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ht="20.100000000000001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ht="20.100000000000001" customHeight="1" x14ac:dyDescent="0.25">
      <c r="A23" s="2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20.100000000000001" customHeight="1" x14ac:dyDescent="0.25">
      <c r="A24" s="2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</row>
    <row r="25" spans="1:40" ht="20.100000000000001" customHeight="1" x14ac:dyDescent="0.25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</row>
    <row r="26" spans="1:40" ht="20.100000000000001" customHeight="1" x14ac:dyDescent="0.25">
      <c r="A26" s="2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20.100000000000001" customHeight="1" x14ac:dyDescent="0.25">
      <c r="A27" s="2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ht="20.100000000000001" customHeight="1" x14ac:dyDescent="0.25">
      <c r="A28" s="2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</row>
    <row r="29" spans="1:40" ht="20.100000000000001" customHeight="1" x14ac:dyDescent="0.25">
      <c r="A29" s="2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ht="20.100000000000001" customHeight="1" x14ac:dyDescent="0.25">
      <c r="A30" s="2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</row>
    <row r="31" spans="1:40" ht="20.100000000000001" customHeight="1" x14ac:dyDescent="0.25">
      <c r="A31" s="2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ht="20.100000000000001" customHeight="1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</row>
    <row r="33" spans="1:40" ht="20.100000000000001" customHeight="1" x14ac:dyDescent="0.25">
      <c r="A33" s="2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ht="20.100000000000001" customHeight="1" x14ac:dyDescent="0.25">
      <c r="A34" s="2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</row>
    <row r="35" spans="1:40" ht="20.100000000000001" customHeight="1" x14ac:dyDescent="0.25">
      <c r="A35" s="29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ht="20.100000000000001" customHeight="1" x14ac:dyDescent="0.25">
      <c r="A36" s="2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</row>
    <row r="37" spans="1:40" ht="20.100000000000001" customHeight="1" x14ac:dyDescent="0.25">
      <c r="A37" s="2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40" ht="20.100000000000001" customHeight="1" x14ac:dyDescent="0.25">
      <c r="A38" s="29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40" ht="20.100000000000001" customHeight="1" x14ac:dyDescent="0.25">
      <c r="A39" s="29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40" ht="20.100000000000001" customHeight="1" x14ac:dyDescent="0.25">
      <c r="A40" s="2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40" x14ac:dyDescent="0.25">
      <c r="A41" s="2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40" x14ac:dyDescent="0.25">
      <c r="A42" s="29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40" x14ac:dyDescent="0.25">
      <c r="A43" s="2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40" x14ac:dyDescent="0.25">
      <c r="A44" s="2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40" x14ac:dyDescent="0.25">
      <c r="A45" s="29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40" x14ac:dyDescent="0.25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40" x14ac:dyDescent="0.25">
      <c r="A47" s="29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40" x14ac:dyDescent="0.25">
      <c r="A48" s="29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x14ac:dyDescent="0.25">
      <c r="A49" s="29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x14ac:dyDescent="0.25">
      <c r="A50" s="29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x14ac:dyDescent="0.25">
      <c r="A51" s="2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x14ac:dyDescent="0.25">
      <c r="A52" s="2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x14ac:dyDescent="0.25">
      <c r="A53" s="2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x14ac:dyDescent="0.25">
      <c r="A54" s="2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x14ac:dyDescent="0.25">
      <c r="A55" s="2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x14ac:dyDescent="0.25">
      <c r="A56" s="2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x14ac:dyDescent="0.25">
      <c r="A57" s="2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x14ac:dyDescent="0.25">
      <c r="A58" s="2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x14ac:dyDescent="0.25">
      <c r="A59" s="2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x14ac:dyDescent="0.25">
      <c r="A60" s="29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x14ac:dyDescent="0.25">
      <c r="A61" s="29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x14ac:dyDescent="0.25">
      <c r="A62" s="2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x14ac:dyDescent="0.25">
      <c r="A63" s="29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x14ac:dyDescent="0.25">
      <c r="A64" s="29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x14ac:dyDescent="0.25">
      <c r="A65" s="29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x14ac:dyDescent="0.25">
      <c r="A66" s="2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x14ac:dyDescent="0.25">
      <c r="A67" s="29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:22" x14ac:dyDescent="0.25">
      <c r="A68" s="29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:22" x14ac:dyDescent="0.25">
      <c r="A69" s="29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x14ac:dyDescent="0.25">
      <c r="A70" s="29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:22" x14ac:dyDescent="0.25">
      <c r="A71" s="29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:22" x14ac:dyDescent="0.25">
      <c r="A72" s="29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x14ac:dyDescent="0.25">
      <c r="A73" s="29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:22" x14ac:dyDescent="0.25">
      <c r="A74" s="29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:22" x14ac:dyDescent="0.25">
      <c r="A75" s="29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spans="1:22" x14ac:dyDescent="0.25">
      <c r="A76" s="29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spans="1:22" x14ac:dyDescent="0.25">
      <c r="A77" s="29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2" x14ac:dyDescent="0.25">
      <c r="A78" s="2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:22" x14ac:dyDescent="0.25">
      <c r="A79" s="29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spans="1:22" x14ac:dyDescent="0.25">
      <c r="A80" s="2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spans="1:22" x14ac:dyDescent="0.25">
      <c r="A81" s="29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spans="1:22" x14ac:dyDescent="0.25">
      <c r="A82" s="29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</row>
    <row r="83" spans="1:22" x14ac:dyDescent="0.25">
      <c r="A83" s="29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spans="1:22" x14ac:dyDescent="0.25">
      <c r="A84" s="2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</row>
    <row r="85" spans="1:22" x14ac:dyDescent="0.25">
      <c r="A85" s="29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spans="1:22" x14ac:dyDescent="0.25">
      <c r="A86" s="29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:22" x14ac:dyDescent="0.25">
      <c r="A87" s="29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spans="1:22" x14ac:dyDescent="0.25">
      <c r="A88" s="29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spans="1:22" x14ac:dyDescent="0.25">
      <c r="A89" s="29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spans="1:22" x14ac:dyDescent="0.25">
      <c r="A90" s="29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spans="1:22" x14ac:dyDescent="0.25">
      <c r="A91" s="29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:22" x14ac:dyDescent="0.25">
      <c r="A92" s="2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</row>
    <row r="93" spans="1:22" x14ac:dyDescent="0.25">
      <c r="A93" s="29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</row>
    <row r="94" spans="1:22" x14ac:dyDescent="0.25">
      <c r="A94" s="2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</row>
    <row r="95" spans="1:22" x14ac:dyDescent="0.25">
      <c r="A95" s="29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</row>
    <row r="96" spans="1:22" x14ac:dyDescent="0.25">
      <c r="A96" s="29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spans="1:22" x14ac:dyDescent="0.25">
      <c r="A97" s="29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</row>
    <row r="98" spans="1:22" x14ac:dyDescent="0.25">
      <c r="A98" s="29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spans="1:22" x14ac:dyDescent="0.25">
      <c r="A99" s="29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</row>
    <row r="100" spans="1:22" x14ac:dyDescent="0.25">
      <c r="A100" s="29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spans="1:22" x14ac:dyDescent="0.25">
      <c r="A101" s="29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spans="1:22" x14ac:dyDescent="0.25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spans="1:22" x14ac:dyDescent="0.25">
      <c r="A103" s="29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spans="1:22" x14ac:dyDescent="0.25">
      <c r="A104" s="29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spans="1:22" x14ac:dyDescent="0.25">
      <c r="A105" s="29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spans="1:22" x14ac:dyDescent="0.25">
      <c r="A106" s="29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spans="1:22" x14ac:dyDescent="0.25">
      <c r="A107" s="29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:22" x14ac:dyDescent="0.25">
      <c r="A108" s="29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x14ac:dyDescent="0.25">
      <c r="A109" s="29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:22" x14ac:dyDescent="0.25">
      <c r="A110" s="29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:22" x14ac:dyDescent="0.25">
      <c r="A111" s="29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:22" x14ac:dyDescent="0.25">
      <c r="A112" s="29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</row>
    <row r="113" spans="1:22" x14ac:dyDescent="0.25">
      <c r="A113" s="29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:22" x14ac:dyDescent="0.25">
      <c r="A114" s="29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:22" x14ac:dyDescent="0.25">
      <c r="A115" s="29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:22" x14ac:dyDescent="0.25">
      <c r="A116" s="29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:22" x14ac:dyDescent="0.25">
      <c r="A117" s="29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:22" x14ac:dyDescent="0.25">
      <c r="A118" s="29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:22" x14ac:dyDescent="0.25">
      <c r="A119" s="29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</row>
    <row r="120" spans="1:22" x14ac:dyDescent="0.25">
      <c r="A120" s="29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</row>
    <row r="121" spans="1:22" x14ac:dyDescent="0.25">
      <c r="A121" s="29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:22" x14ac:dyDescent="0.25">
      <c r="A122" s="29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:22" x14ac:dyDescent="0.25">
      <c r="A123" s="29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spans="1:22" x14ac:dyDescent="0.25">
      <c r="A124" s="29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</row>
    <row r="125" spans="1:22" x14ac:dyDescent="0.25">
      <c r="A125" s="29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:22" x14ac:dyDescent="0.25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spans="1:22" x14ac:dyDescent="0.25">
      <c r="A127" s="29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</row>
    <row r="128" spans="1:22" x14ac:dyDescent="0.25">
      <c r="A128" s="29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:22" x14ac:dyDescent="0.25">
      <c r="A129" s="29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:22" x14ac:dyDescent="0.25">
      <c r="A130" s="29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</row>
    <row r="131" spans="1:22" x14ac:dyDescent="0.25">
      <c r="A131" s="29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:22" x14ac:dyDescent="0.25">
      <c r="A132" s="29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spans="1:22" x14ac:dyDescent="0.25">
      <c r="A133" s="29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</row>
    <row r="134" spans="1:22" x14ac:dyDescent="0.25">
      <c r="A134" s="29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1:22" x14ac:dyDescent="0.25">
      <c r="A135" s="29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:22" x14ac:dyDescent="0.25">
      <c r="A136" s="29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:22" x14ac:dyDescent="0.25">
      <c r="A137" s="29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spans="1:22" x14ac:dyDescent="0.25">
      <c r="A138" s="2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</row>
    <row r="139" spans="1:22" x14ac:dyDescent="0.25">
      <c r="A139" s="29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</row>
    <row r="140" spans="1:22" x14ac:dyDescent="0.25">
      <c r="A140" s="29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</row>
    <row r="141" spans="1:22" x14ac:dyDescent="0.25">
      <c r="A141" s="29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spans="1:22" x14ac:dyDescent="0.25">
      <c r="A142" s="29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</row>
    <row r="143" spans="1:22" x14ac:dyDescent="0.25">
      <c r="A143" s="29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</row>
    <row r="144" spans="1:22" x14ac:dyDescent="0.25">
      <c r="A144" s="2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  <row r="145" spans="1:22" x14ac:dyDescent="0.25">
      <c r="A145" s="29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</row>
    <row r="146" spans="1:22" x14ac:dyDescent="0.25">
      <c r="A146" s="29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</row>
    <row r="147" spans="1:22" x14ac:dyDescent="0.25">
      <c r="A147" s="29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</row>
    <row r="148" spans="1:22" x14ac:dyDescent="0.25">
      <c r="A148" s="29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</row>
    <row r="149" spans="1:22" x14ac:dyDescent="0.25">
      <c r="A149" s="29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</row>
    <row r="150" spans="1:22" x14ac:dyDescent="0.25">
      <c r="A150" s="29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spans="1:22" x14ac:dyDescent="0.25">
      <c r="A151" s="29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</row>
    <row r="152" spans="1:22" x14ac:dyDescent="0.25">
      <c r="A152" s="29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</row>
    <row r="153" spans="1:22" x14ac:dyDescent="0.25">
      <c r="A153" s="29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</row>
    <row r="154" spans="1:22" x14ac:dyDescent="0.25">
      <c r="A154" s="29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spans="1:22" x14ac:dyDescent="0.25">
      <c r="A155" s="29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:22" x14ac:dyDescent="0.25">
      <c r="A156" s="29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</row>
    <row r="157" spans="1:22" x14ac:dyDescent="0.25">
      <c r="A157" s="29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</row>
    <row r="158" spans="1:22" x14ac:dyDescent="0.25">
      <c r="A158" s="29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</row>
    <row r="159" spans="1:22" x14ac:dyDescent="0.25">
      <c r="A159" s="29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</row>
    <row r="160" spans="1:22" x14ac:dyDescent="0.25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</row>
    <row r="161" spans="1:22" x14ac:dyDescent="0.25">
      <c r="A161" s="29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</row>
    <row r="162" spans="1:22" x14ac:dyDescent="0.25">
      <c r="A162" s="29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</row>
    <row r="163" spans="1:22" x14ac:dyDescent="0.25">
      <c r="A163" s="29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</row>
    <row r="164" spans="1:22" x14ac:dyDescent="0.25">
      <c r="A164" s="29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</row>
    <row r="165" spans="1:22" x14ac:dyDescent="0.25">
      <c r="A165" s="29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</row>
    <row r="166" spans="1:22" x14ac:dyDescent="0.25">
      <c r="A166" s="29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</row>
    <row r="167" spans="1:22" x14ac:dyDescent="0.25">
      <c r="A167" s="29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</row>
    <row r="168" spans="1:22" x14ac:dyDescent="0.25">
      <c r="A168" s="29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69" spans="1:22" x14ac:dyDescent="0.25">
      <c r="A169" s="29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</row>
    <row r="170" spans="1:22" x14ac:dyDescent="0.25">
      <c r="A170" s="29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</row>
    <row r="171" spans="1:22" x14ac:dyDescent="0.25">
      <c r="A171" s="29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</row>
    <row r="172" spans="1:22" x14ac:dyDescent="0.25">
      <c r="A172" s="29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</row>
    <row r="173" spans="1:22" x14ac:dyDescent="0.25">
      <c r="A173" s="29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</row>
    <row r="174" spans="1:22" x14ac:dyDescent="0.25">
      <c r="A174" s="29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</row>
    <row r="175" spans="1:22" x14ac:dyDescent="0.25">
      <c r="A175" s="29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</row>
    <row r="176" spans="1:22" x14ac:dyDescent="0.25">
      <c r="A176" s="29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</row>
    <row r="177" spans="1:22" x14ac:dyDescent="0.25">
      <c r="A177" s="29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</row>
    <row r="178" spans="1:22" x14ac:dyDescent="0.25">
      <c r="A178" s="29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</row>
    <row r="179" spans="1:22" x14ac:dyDescent="0.25">
      <c r="A179" s="29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</row>
    <row r="180" spans="1:22" x14ac:dyDescent="0.25">
      <c r="A180" s="29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</row>
    <row r="181" spans="1:22" x14ac:dyDescent="0.25">
      <c r="A181" s="29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</row>
    <row r="182" spans="1:22" x14ac:dyDescent="0.25">
      <c r="A182" s="2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</row>
    <row r="183" spans="1:22" x14ac:dyDescent="0.25">
      <c r="A183" s="29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</row>
    <row r="184" spans="1:22" x14ac:dyDescent="0.25">
      <c r="A184" s="29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</row>
    <row r="185" spans="1:22" x14ac:dyDescent="0.25">
      <c r="A185" s="29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</row>
    <row r="186" spans="1:22" x14ac:dyDescent="0.25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</row>
    <row r="187" spans="1:22" x14ac:dyDescent="0.25">
      <c r="A187" s="29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</row>
    <row r="188" spans="1:22" x14ac:dyDescent="0.25">
      <c r="A188" s="29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</row>
    <row r="189" spans="1:22" x14ac:dyDescent="0.25">
      <c r="A189" s="29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:22" x14ac:dyDescent="0.25">
      <c r="A190" s="29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:22" x14ac:dyDescent="0.25">
      <c r="A191" s="29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x14ac:dyDescent="0.25">
      <c r="A192" s="29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x14ac:dyDescent="0.25">
      <c r="A193" s="29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x14ac:dyDescent="0.25">
      <c r="A194" s="29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x14ac:dyDescent="0.25">
      <c r="A195" s="29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:22" x14ac:dyDescent="0.25">
      <c r="A196" s="29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x14ac:dyDescent="0.25">
      <c r="A197" s="29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x14ac:dyDescent="0.25">
      <c r="A198" s="29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x14ac:dyDescent="0.25">
      <c r="A199" s="29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x14ac:dyDescent="0.25">
      <c r="A200" s="29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x14ac:dyDescent="0.25">
      <c r="A201" s="29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x14ac:dyDescent="0.25">
      <c r="A202" s="29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x14ac:dyDescent="0.25">
      <c r="A203" s="29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x14ac:dyDescent="0.25">
      <c r="A204" s="2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x14ac:dyDescent="0.25">
      <c r="A205" s="29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x14ac:dyDescent="0.25">
      <c r="A206" s="29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x14ac:dyDescent="0.25">
      <c r="A207" s="29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:22" x14ac:dyDescent="0.25">
      <c r="A208" s="29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:22" x14ac:dyDescent="0.25">
      <c r="A209" s="29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:22" x14ac:dyDescent="0.25">
      <c r="A210" s="29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x14ac:dyDescent="0.25">
      <c r="A211" s="29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x14ac:dyDescent="0.25">
      <c r="A212" s="29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x14ac:dyDescent="0.25">
      <c r="A213" s="29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x14ac:dyDescent="0.25">
      <c r="A214" s="29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:22" x14ac:dyDescent="0.25">
      <c r="A215" s="29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x14ac:dyDescent="0.25">
      <c r="A216" s="29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:22" x14ac:dyDescent="0.25">
      <c r="A217" s="29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x14ac:dyDescent="0.25">
      <c r="A218" s="29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:22" x14ac:dyDescent="0.25">
      <c r="A219" s="29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x14ac:dyDescent="0.25">
      <c r="A220" s="29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x14ac:dyDescent="0.25">
      <c r="A221" s="29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:22" x14ac:dyDescent="0.25">
      <c r="A222" s="29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x14ac:dyDescent="0.25">
      <c r="A223" s="29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:22" x14ac:dyDescent="0.25">
      <c r="A224" s="29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:22" x14ac:dyDescent="0.25">
      <c r="A225" s="29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:22" x14ac:dyDescent="0.25">
      <c r="A226" s="29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x14ac:dyDescent="0.25">
      <c r="A227" s="29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x14ac:dyDescent="0.25">
      <c r="A228" s="29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:22" x14ac:dyDescent="0.25">
      <c r="A229" s="29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:22" x14ac:dyDescent="0.25">
      <c r="A230" s="29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:22" x14ac:dyDescent="0.25">
      <c r="A231" s="29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:22" x14ac:dyDescent="0.25">
      <c r="A232" s="29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:22" x14ac:dyDescent="0.25">
      <c r="A233" s="29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x14ac:dyDescent="0.25">
      <c r="A234" s="29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x14ac:dyDescent="0.25">
      <c r="A235" s="29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:22" x14ac:dyDescent="0.25">
      <c r="A236" s="29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:22" x14ac:dyDescent="0.25">
      <c r="A237" s="29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:22" x14ac:dyDescent="0.25">
      <c r="A238" s="29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:22" x14ac:dyDescent="0.25">
      <c r="A239" s="29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:22" x14ac:dyDescent="0.25">
      <c r="A240" s="29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x14ac:dyDescent="0.25">
      <c r="A241" s="29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x14ac:dyDescent="0.25">
      <c r="A242" s="29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:22" x14ac:dyDescent="0.25">
      <c r="A243" s="29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:22" x14ac:dyDescent="0.25">
      <c r="A244" s="29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:22" x14ac:dyDescent="0.25">
      <c r="A245" s="29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:22" x14ac:dyDescent="0.25">
      <c r="A246" s="29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:22" x14ac:dyDescent="0.25">
      <c r="A247" s="29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x14ac:dyDescent="0.25">
      <c r="A248" s="29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x14ac:dyDescent="0.25">
      <c r="A249" s="29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x14ac:dyDescent="0.25">
      <c r="A250" s="29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:22" x14ac:dyDescent="0.25">
      <c r="A251" s="29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:22" x14ac:dyDescent="0.25">
      <c r="A252" s="29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:22" x14ac:dyDescent="0.25">
      <c r="A253" s="29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:22" x14ac:dyDescent="0.25">
      <c r="A254" s="29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x14ac:dyDescent="0.25">
      <c r="A255" s="29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x14ac:dyDescent="0.25">
      <c r="A256" s="29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:22" x14ac:dyDescent="0.25">
      <c r="A257" s="29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:22" x14ac:dyDescent="0.25">
      <c r="A258" s="29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:22" x14ac:dyDescent="0.25">
      <c r="A259" s="29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:22" x14ac:dyDescent="0.25">
      <c r="A260" s="29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:22" x14ac:dyDescent="0.25">
      <c r="A261" s="29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x14ac:dyDescent="0.25">
      <c r="A262" s="29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x14ac:dyDescent="0.25">
      <c r="A263" s="29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:22" x14ac:dyDescent="0.25">
      <c r="A264" s="29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:22" x14ac:dyDescent="0.25">
      <c r="A265" s="29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:22" x14ac:dyDescent="0.25">
      <c r="A266" s="29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:22" x14ac:dyDescent="0.25">
      <c r="A267" s="29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:22" x14ac:dyDescent="0.25">
      <c r="A268" s="29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x14ac:dyDescent="0.25">
      <c r="A269" s="29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x14ac:dyDescent="0.25">
      <c r="A270" s="29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:22" x14ac:dyDescent="0.25">
      <c r="A271" s="29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:22" x14ac:dyDescent="0.25">
      <c r="A272" s="29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:22" x14ac:dyDescent="0.25">
      <c r="A273" s="29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:22" x14ac:dyDescent="0.25">
      <c r="A274" s="29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:22" x14ac:dyDescent="0.25">
      <c r="A275" s="29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x14ac:dyDescent="0.25">
      <c r="A276" s="29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x14ac:dyDescent="0.25">
      <c r="A277" s="29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:22" x14ac:dyDescent="0.25">
      <c r="A278" s="29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:22" x14ac:dyDescent="0.25">
      <c r="A279" s="29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:22" x14ac:dyDescent="0.25">
      <c r="A280" s="29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 x14ac:dyDescent="0.25">
      <c r="A281" s="29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:22" x14ac:dyDescent="0.25">
      <c r="A282" s="29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x14ac:dyDescent="0.25">
      <c r="A283" s="29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x14ac:dyDescent="0.25">
      <c r="A284" s="29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:22" x14ac:dyDescent="0.25">
      <c r="A285" s="29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:22" x14ac:dyDescent="0.25">
      <c r="A286" s="29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:22" x14ac:dyDescent="0.25">
      <c r="A287" s="29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:22" x14ac:dyDescent="0.25">
      <c r="A288" s="29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:22" x14ac:dyDescent="0.25">
      <c r="A289" s="29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x14ac:dyDescent="0.25">
      <c r="A290" s="29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x14ac:dyDescent="0.25">
      <c r="A291" s="29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:22" x14ac:dyDescent="0.25">
      <c r="A292" s="29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:22" x14ac:dyDescent="0.25">
      <c r="A293" s="29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:22" x14ac:dyDescent="0.25">
      <c r="A294" s="29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:22" x14ac:dyDescent="0.25">
      <c r="A295" s="29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:22" x14ac:dyDescent="0.25">
      <c r="A296" s="29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x14ac:dyDescent="0.25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:22" x14ac:dyDescent="0.25">
      <c r="A298" s="29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1:22" x14ac:dyDescent="0.25">
      <c r="A299" s="29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1:22" x14ac:dyDescent="0.25">
      <c r="A300" s="29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1:22" x14ac:dyDescent="0.25">
      <c r="A301" s="29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1:22" x14ac:dyDescent="0.25">
      <c r="A302" s="29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1:22" x14ac:dyDescent="0.25">
      <c r="A303" s="29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:22" x14ac:dyDescent="0.25">
      <c r="A304" s="29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:22" x14ac:dyDescent="0.25">
      <c r="A305" s="29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1:22" x14ac:dyDescent="0.25">
      <c r="A306" s="29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1:22" x14ac:dyDescent="0.25">
      <c r="A307" s="29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1:22" x14ac:dyDescent="0.25">
      <c r="A308" s="29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1:22" x14ac:dyDescent="0.25">
      <c r="A309" s="29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1:22" x14ac:dyDescent="0.25">
      <c r="A310" s="29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:22" x14ac:dyDescent="0.25">
      <c r="A311" s="29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:22" x14ac:dyDescent="0.25">
      <c r="A312" s="29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1:22" x14ac:dyDescent="0.25">
      <c r="A313" s="29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1:22" x14ac:dyDescent="0.25">
      <c r="A314" s="29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1:22" x14ac:dyDescent="0.25">
      <c r="A315" s="29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1:22" x14ac:dyDescent="0.25">
      <c r="A316" s="29"/>
      <c r="B316" s="28"/>
      <c r="C316" s="28"/>
      <c r="D316" s="28"/>
      <c r="E316" s="28"/>
      <c r="F316" s="28"/>
      <c r="G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</row>
  </sheetData>
  <mergeCells count="1">
    <mergeCell ref="B4:J4"/>
  </mergeCells>
  <pageMargins left="0.7" right="0.7" top="0.75" bottom="0.75" header="0.3" footer="0.3"/>
  <pageSetup scale="69" fitToHeight="0" orientation="portrait" r:id="rId1"/>
  <headerFooter>
    <oddHeader>&amp;RInvoice No. 317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62"/>
  <sheetViews>
    <sheetView workbookViewId="0">
      <selection activeCell="M6" sqref="M6"/>
    </sheetView>
  </sheetViews>
  <sheetFormatPr defaultColWidth="9.140625" defaultRowHeight="15" x14ac:dyDescent="0.25"/>
  <cols>
    <col min="1" max="1" width="11.85546875" bestFit="1" customWidth="1"/>
    <col min="2" max="2" width="11.85546875" customWidth="1"/>
    <col min="3" max="3" width="5.42578125" customWidth="1"/>
    <col min="4" max="4" width="8" customWidth="1"/>
    <col min="5" max="5" width="7.7109375" bestFit="1" customWidth="1"/>
    <col min="6" max="6" width="11.28515625" bestFit="1" customWidth="1"/>
    <col min="7" max="8" width="12.28515625" bestFit="1" customWidth="1"/>
    <col min="9" max="11" width="12.28515625" customWidth="1"/>
    <col min="12" max="12" width="8.85546875" bestFit="1" customWidth="1"/>
    <col min="13" max="14" width="12.28515625" customWidth="1"/>
    <col min="15" max="15" width="8.7109375" bestFit="1" customWidth="1"/>
    <col min="16" max="16" width="8.7109375" customWidth="1"/>
    <col min="17" max="17" width="21.42578125" bestFit="1" customWidth="1"/>
    <col min="18" max="18" width="13.85546875" style="214" bestFit="1" customWidth="1"/>
    <col min="244" max="244" width="11.85546875" bestFit="1" customWidth="1"/>
    <col min="245" max="245" width="11.85546875" customWidth="1"/>
    <col min="246" max="246" width="5.42578125" customWidth="1"/>
    <col min="247" max="247" width="4.5703125" customWidth="1"/>
    <col min="248" max="248" width="8" bestFit="1" customWidth="1"/>
    <col min="249" max="253" width="8" customWidth="1"/>
    <col min="254" max="254" width="8.5703125" customWidth="1"/>
    <col min="255" max="255" width="8.5703125" bestFit="1" customWidth="1"/>
    <col min="256" max="256" width="8.85546875" bestFit="1" customWidth="1"/>
    <col min="257" max="257" width="8.85546875" customWidth="1"/>
    <col min="258" max="258" width="8.5703125" bestFit="1" customWidth="1"/>
    <col min="259" max="259" width="8" customWidth="1"/>
    <col min="260" max="260" width="7.7109375" bestFit="1" customWidth="1"/>
    <col min="261" max="261" width="11.28515625" bestFit="1" customWidth="1"/>
    <col min="262" max="263" width="12.28515625" bestFit="1" customWidth="1"/>
    <col min="264" max="266" width="12.28515625" customWidth="1"/>
    <col min="267" max="267" width="8.5703125" bestFit="1" customWidth="1"/>
    <col min="268" max="268" width="8.85546875" bestFit="1" customWidth="1"/>
    <col min="269" max="269" width="8" customWidth="1"/>
    <col min="270" max="270" width="12.28515625" customWidth="1"/>
    <col min="271" max="271" width="8.7109375" bestFit="1" customWidth="1"/>
    <col min="272" max="272" width="8.7109375" customWidth="1"/>
    <col min="273" max="273" width="21.42578125" bestFit="1" customWidth="1"/>
    <col min="274" max="274" width="13.85546875" bestFit="1" customWidth="1"/>
    <col min="500" max="500" width="11.85546875" bestFit="1" customWidth="1"/>
    <col min="501" max="501" width="11.85546875" customWidth="1"/>
    <col min="502" max="502" width="5.42578125" customWidth="1"/>
    <col min="503" max="503" width="4.5703125" customWidth="1"/>
    <col min="504" max="504" width="8" bestFit="1" customWidth="1"/>
    <col min="505" max="509" width="8" customWidth="1"/>
    <col min="510" max="510" width="8.5703125" customWidth="1"/>
    <col min="511" max="511" width="8.5703125" bestFit="1" customWidth="1"/>
    <col min="512" max="512" width="8.85546875" bestFit="1" customWidth="1"/>
    <col min="513" max="513" width="8.85546875" customWidth="1"/>
    <col min="514" max="514" width="8.5703125" bestFit="1" customWidth="1"/>
    <col min="515" max="515" width="8" customWidth="1"/>
    <col min="516" max="516" width="7.7109375" bestFit="1" customWidth="1"/>
    <col min="517" max="517" width="11.28515625" bestFit="1" customWidth="1"/>
    <col min="518" max="519" width="12.28515625" bestFit="1" customWidth="1"/>
    <col min="520" max="522" width="12.28515625" customWidth="1"/>
    <col min="523" max="523" width="8.5703125" bestFit="1" customWidth="1"/>
    <col min="524" max="524" width="8.85546875" bestFit="1" customWidth="1"/>
    <col min="525" max="525" width="8" customWidth="1"/>
    <col min="526" max="526" width="12.28515625" customWidth="1"/>
    <col min="527" max="527" width="8.7109375" bestFit="1" customWidth="1"/>
    <col min="528" max="528" width="8.7109375" customWidth="1"/>
    <col min="529" max="529" width="21.42578125" bestFit="1" customWidth="1"/>
    <col min="530" max="530" width="13.85546875" bestFit="1" customWidth="1"/>
    <col min="756" max="756" width="11.85546875" bestFit="1" customWidth="1"/>
    <col min="757" max="757" width="11.85546875" customWidth="1"/>
    <col min="758" max="758" width="5.42578125" customWidth="1"/>
    <col min="759" max="759" width="4.5703125" customWidth="1"/>
    <col min="760" max="760" width="8" bestFit="1" customWidth="1"/>
    <col min="761" max="765" width="8" customWidth="1"/>
    <col min="766" max="766" width="8.5703125" customWidth="1"/>
    <col min="767" max="767" width="8.5703125" bestFit="1" customWidth="1"/>
    <col min="768" max="768" width="8.85546875" bestFit="1" customWidth="1"/>
    <col min="769" max="769" width="8.85546875" customWidth="1"/>
    <col min="770" max="770" width="8.5703125" bestFit="1" customWidth="1"/>
    <col min="771" max="771" width="8" customWidth="1"/>
    <col min="772" max="772" width="7.7109375" bestFit="1" customWidth="1"/>
    <col min="773" max="773" width="11.28515625" bestFit="1" customWidth="1"/>
    <col min="774" max="775" width="12.28515625" bestFit="1" customWidth="1"/>
    <col min="776" max="778" width="12.28515625" customWidth="1"/>
    <col min="779" max="779" width="8.5703125" bestFit="1" customWidth="1"/>
    <col min="780" max="780" width="8.85546875" bestFit="1" customWidth="1"/>
    <col min="781" max="781" width="8" customWidth="1"/>
    <col min="782" max="782" width="12.28515625" customWidth="1"/>
    <col min="783" max="783" width="8.7109375" bestFit="1" customWidth="1"/>
    <col min="784" max="784" width="8.7109375" customWidth="1"/>
    <col min="785" max="785" width="21.42578125" bestFit="1" customWidth="1"/>
    <col min="786" max="786" width="13.85546875" bestFit="1" customWidth="1"/>
    <col min="1012" max="1012" width="11.85546875" bestFit="1" customWidth="1"/>
    <col min="1013" max="1013" width="11.85546875" customWidth="1"/>
    <col min="1014" max="1014" width="5.42578125" customWidth="1"/>
    <col min="1015" max="1015" width="4.5703125" customWidth="1"/>
    <col min="1016" max="1016" width="8" bestFit="1" customWidth="1"/>
    <col min="1017" max="1021" width="8" customWidth="1"/>
    <col min="1022" max="1022" width="8.5703125" customWidth="1"/>
    <col min="1023" max="1023" width="8.5703125" bestFit="1" customWidth="1"/>
    <col min="1024" max="1024" width="8.85546875" bestFit="1" customWidth="1"/>
    <col min="1025" max="1025" width="8.85546875" customWidth="1"/>
    <col min="1026" max="1026" width="8.5703125" bestFit="1" customWidth="1"/>
    <col min="1027" max="1027" width="8" customWidth="1"/>
    <col min="1028" max="1028" width="7.7109375" bestFit="1" customWidth="1"/>
    <col min="1029" max="1029" width="11.28515625" bestFit="1" customWidth="1"/>
    <col min="1030" max="1031" width="12.28515625" bestFit="1" customWidth="1"/>
    <col min="1032" max="1034" width="12.28515625" customWidth="1"/>
    <col min="1035" max="1035" width="8.5703125" bestFit="1" customWidth="1"/>
    <col min="1036" max="1036" width="8.85546875" bestFit="1" customWidth="1"/>
    <col min="1037" max="1037" width="8" customWidth="1"/>
    <col min="1038" max="1038" width="12.28515625" customWidth="1"/>
    <col min="1039" max="1039" width="8.7109375" bestFit="1" customWidth="1"/>
    <col min="1040" max="1040" width="8.7109375" customWidth="1"/>
    <col min="1041" max="1041" width="21.42578125" bestFit="1" customWidth="1"/>
    <col min="1042" max="1042" width="13.85546875" bestFit="1" customWidth="1"/>
    <col min="1268" max="1268" width="11.85546875" bestFit="1" customWidth="1"/>
    <col min="1269" max="1269" width="11.85546875" customWidth="1"/>
    <col min="1270" max="1270" width="5.42578125" customWidth="1"/>
    <col min="1271" max="1271" width="4.5703125" customWidth="1"/>
    <col min="1272" max="1272" width="8" bestFit="1" customWidth="1"/>
    <col min="1273" max="1277" width="8" customWidth="1"/>
    <col min="1278" max="1278" width="8.5703125" customWidth="1"/>
    <col min="1279" max="1279" width="8.5703125" bestFit="1" customWidth="1"/>
    <col min="1280" max="1280" width="8.85546875" bestFit="1" customWidth="1"/>
    <col min="1281" max="1281" width="8.85546875" customWidth="1"/>
    <col min="1282" max="1282" width="8.5703125" bestFit="1" customWidth="1"/>
    <col min="1283" max="1283" width="8" customWidth="1"/>
    <col min="1284" max="1284" width="7.7109375" bestFit="1" customWidth="1"/>
    <col min="1285" max="1285" width="11.28515625" bestFit="1" customWidth="1"/>
    <col min="1286" max="1287" width="12.28515625" bestFit="1" customWidth="1"/>
    <col min="1288" max="1290" width="12.28515625" customWidth="1"/>
    <col min="1291" max="1291" width="8.5703125" bestFit="1" customWidth="1"/>
    <col min="1292" max="1292" width="8.85546875" bestFit="1" customWidth="1"/>
    <col min="1293" max="1293" width="8" customWidth="1"/>
    <col min="1294" max="1294" width="12.28515625" customWidth="1"/>
    <col min="1295" max="1295" width="8.7109375" bestFit="1" customWidth="1"/>
    <col min="1296" max="1296" width="8.7109375" customWidth="1"/>
    <col min="1297" max="1297" width="21.42578125" bestFit="1" customWidth="1"/>
    <col min="1298" max="1298" width="13.85546875" bestFit="1" customWidth="1"/>
    <col min="1524" max="1524" width="11.85546875" bestFit="1" customWidth="1"/>
    <col min="1525" max="1525" width="11.85546875" customWidth="1"/>
    <col min="1526" max="1526" width="5.42578125" customWidth="1"/>
    <col min="1527" max="1527" width="4.5703125" customWidth="1"/>
    <col min="1528" max="1528" width="8" bestFit="1" customWidth="1"/>
    <col min="1529" max="1533" width="8" customWidth="1"/>
    <col min="1534" max="1534" width="8.5703125" customWidth="1"/>
    <col min="1535" max="1535" width="8.5703125" bestFit="1" customWidth="1"/>
    <col min="1536" max="1536" width="8.85546875" bestFit="1" customWidth="1"/>
    <col min="1537" max="1537" width="8.85546875" customWidth="1"/>
    <col min="1538" max="1538" width="8.5703125" bestFit="1" customWidth="1"/>
    <col min="1539" max="1539" width="8" customWidth="1"/>
    <col min="1540" max="1540" width="7.7109375" bestFit="1" customWidth="1"/>
    <col min="1541" max="1541" width="11.28515625" bestFit="1" customWidth="1"/>
    <col min="1542" max="1543" width="12.28515625" bestFit="1" customWidth="1"/>
    <col min="1544" max="1546" width="12.28515625" customWidth="1"/>
    <col min="1547" max="1547" width="8.5703125" bestFit="1" customWidth="1"/>
    <col min="1548" max="1548" width="8.85546875" bestFit="1" customWidth="1"/>
    <col min="1549" max="1549" width="8" customWidth="1"/>
    <col min="1550" max="1550" width="12.28515625" customWidth="1"/>
    <col min="1551" max="1551" width="8.7109375" bestFit="1" customWidth="1"/>
    <col min="1552" max="1552" width="8.7109375" customWidth="1"/>
    <col min="1553" max="1553" width="21.42578125" bestFit="1" customWidth="1"/>
    <col min="1554" max="1554" width="13.85546875" bestFit="1" customWidth="1"/>
    <col min="1780" max="1780" width="11.85546875" bestFit="1" customWidth="1"/>
    <col min="1781" max="1781" width="11.85546875" customWidth="1"/>
    <col min="1782" max="1782" width="5.42578125" customWidth="1"/>
    <col min="1783" max="1783" width="4.5703125" customWidth="1"/>
    <col min="1784" max="1784" width="8" bestFit="1" customWidth="1"/>
    <col min="1785" max="1789" width="8" customWidth="1"/>
    <col min="1790" max="1790" width="8.5703125" customWidth="1"/>
    <col min="1791" max="1791" width="8.5703125" bestFit="1" customWidth="1"/>
    <col min="1792" max="1792" width="8.85546875" bestFit="1" customWidth="1"/>
    <col min="1793" max="1793" width="8.85546875" customWidth="1"/>
    <col min="1794" max="1794" width="8.5703125" bestFit="1" customWidth="1"/>
    <col min="1795" max="1795" width="8" customWidth="1"/>
    <col min="1796" max="1796" width="7.7109375" bestFit="1" customWidth="1"/>
    <col min="1797" max="1797" width="11.28515625" bestFit="1" customWidth="1"/>
    <col min="1798" max="1799" width="12.28515625" bestFit="1" customWidth="1"/>
    <col min="1800" max="1802" width="12.28515625" customWidth="1"/>
    <col min="1803" max="1803" width="8.5703125" bestFit="1" customWidth="1"/>
    <col min="1804" max="1804" width="8.85546875" bestFit="1" customWidth="1"/>
    <col min="1805" max="1805" width="8" customWidth="1"/>
    <col min="1806" max="1806" width="12.28515625" customWidth="1"/>
    <col min="1807" max="1807" width="8.7109375" bestFit="1" customWidth="1"/>
    <col min="1808" max="1808" width="8.7109375" customWidth="1"/>
    <col min="1809" max="1809" width="21.42578125" bestFit="1" customWidth="1"/>
    <col min="1810" max="1810" width="13.85546875" bestFit="1" customWidth="1"/>
    <col min="2036" max="2036" width="11.85546875" bestFit="1" customWidth="1"/>
    <col min="2037" max="2037" width="11.85546875" customWidth="1"/>
    <col min="2038" max="2038" width="5.42578125" customWidth="1"/>
    <col min="2039" max="2039" width="4.5703125" customWidth="1"/>
    <col min="2040" max="2040" width="8" bestFit="1" customWidth="1"/>
    <col min="2041" max="2045" width="8" customWidth="1"/>
    <col min="2046" max="2046" width="8.5703125" customWidth="1"/>
    <col min="2047" max="2047" width="8.5703125" bestFit="1" customWidth="1"/>
    <col min="2048" max="2048" width="8.85546875" bestFit="1" customWidth="1"/>
    <col min="2049" max="2049" width="8.85546875" customWidth="1"/>
    <col min="2050" max="2050" width="8.5703125" bestFit="1" customWidth="1"/>
    <col min="2051" max="2051" width="8" customWidth="1"/>
    <col min="2052" max="2052" width="7.7109375" bestFit="1" customWidth="1"/>
    <col min="2053" max="2053" width="11.28515625" bestFit="1" customWidth="1"/>
    <col min="2054" max="2055" width="12.28515625" bestFit="1" customWidth="1"/>
    <col min="2056" max="2058" width="12.28515625" customWidth="1"/>
    <col min="2059" max="2059" width="8.5703125" bestFit="1" customWidth="1"/>
    <col min="2060" max="2060" width="8.85546875" bestFit="1" customWidth="1"/>
    <col min="2061" max="2061" width="8" customWidth="1"/>
    <col min="2062" max="2062" width="12.28515625" customWidth="1"/>
    <col min="2063" max="2063" width="8.7109375" bestFit="1" customWidth="1"/>
    <col min="2064" max="2064" width="8.7109375" customWidth="1"/>
    <col min="2065" max="2065" width="21.42578125" bestFit="1" customWidth="1"/>
    <col min="2066" max="2066" width="13.85546875" bestFit="1" customWidth="1"/>
    <col min="2292" max="2292" width="11.85546875" bestFit="1" customWidth="1"/>
    <col min="2293" max="2293" width="11.85546875" customWidth="1"/>
    <col min="2294" max="2294" width="5.42578125" customWidth="1"/>
    <col min="2295" max="2295" width="4.5703125" customWidth="1"/>
    <col min="2296" max="2296" width="8" bestFit="1" customWidth="1"/>
    <col min="2297" max="2301" width="8" customWidth="1"/>
    <col min="2302" max="2302" width="8.5703125" customWidth="1"/>
    <col min="2303" max="2303" width="8.5703125" bestFit="1" customWidth="1"/>
    <col min="2304" max="2304" width="8.85546875" bestFit="1" customWidth="1"/>
    <col min="2305" max="2305" width="8.85546875" customWidth="1"/>
    <col min="2306" max="2306" width="8.5703125" bestFit="1" customWidth="1"/>
    <col min="2307" max="2307" width="8" customWidth="1"/>
    <col min="2308" max="2308" width="7.7109375" bestFit="1" customWidth="1"/>
    <col min="2309" max="2309" width="11.28515625" bestFit="1" customWidth="1"/>
    <col min="2310" max="2311" width="12.28515625" bestFit="1" customWidth="1"/>
    <col min="2312" max="2314" width="12.28515625" customWidth="1"/>
    <col min="2315" max="2315" width="8.5703125" bestFit="1" customWidth="1"/>
    <col min="2316" max="2316" width="8.85546875" bestFit="1" customWidth="1"/>
    <col min="2317" max="2317" width="8" customWidth="1"/>
    <col min="2318" max="2318" width="12.28515625" customWidth="1"/>
    <col min="2319" max="2319" width="8.7109375" bestFit="1" customWidth="1"/>
    <col min="2320" max="2320" width="8.7109375" customWidth="1"/>
    <col min="2321" max="2321" width="21.42578125" bestFit="1" customWidth="1"/>
    <col min="2322" max="2322" width="13.85546875" bestFit="1" customWidth="1"/>
    <col min="2548" max="2548" width="11.85546875" bestFit="1" customWidth="1"/>
    <col min="2549" max="2549" width="11.85546875" customWidth="1"/>
    <col min="2550" max="2550" width="5.42578125" customWidth="1"/>
    <col min="2551" max="2551" width="4.5703125" customWidth="1"/>
    <col min="2552" max="2552" width="8" bestFit="1" customWidth="1"/>
    <col min="2553" max="2557" width="8" customWidth="1"/>
    <col min="2558" max="2558" width="8.5703125" customWidth="1"/>
    <col min="2559" max="2559" width="8.5703125" bestFit="1" customWidth="1"/>
    <col min="2560" max="2560" width="8.85546875" bestFit="1" customWidth="1"/>
    <col min="2561" max="2561" width="8.85546875" customWidth="1"/>
    <col min="2562" max="2562" width="8.5703125" bestFit="1" customWidth="1"/>
    <col min="2563" max="2563" width="8" customWidth="1"/>
    <col min="2564" max="2564" width="7.7109375" bestFit="1" customWidth="1"/>
    <col min="2565" max="2565" width="11.28515625" bestFit="1" customWidth="1"/>
    <col min="2566" max="2567" width="12.28515625" bestFit="1" customWidth="1"/>
    <col min="2568" max="2570" width="12.28515625" customWidth="1"/>
    <col min="2571" max="2571" width="8.5703125" bestFit="1" customWidth="1"/>
    <col min="2572" max="2572" width="8.85546875" bestFit="1" customWidth="1"/>
    <col min="2573" max="2573" width="8" customWidth="1"/>
    <col min="2574" max="2574" width="12.28515625" customWidth="1"/>
    <col min="2575" max="2575" width="8.7109375" bestFit="1" customWidth="1"/>
    <col min="2576" max="2576" width="8.7109375" customWidth="1"/>
    <col min="2577" max="2577" width="21.42578125" bestFit="1" customWidth="1"/>
    <col min="2578" max="2578" width="13.85546875" bestFit="1" customWidth="1"/>
    <col min="2804" max="2804" width="11.85546875" bestFit="1" customWidth="1"/>
    <col min="2805" max="2805" width="11.85546875" customWidth="1"/>
    <col min="2806" max="2806" width="5.42578125" customWidth="1"/>
    <col min="2807" max="2807" width="4.5703125" customWidth="1"/>
    <col min="2808" max="2808" width="8" bestFit="1" customWidth="1"/>
    <col min="2809" max="2813" width="8" customWidth="1"/>
    <col min="2814" max="2814" width="8.5703125" customWidth="1"/>
    <col min="2815" max="2815" width="8.5703125" bestFit="1" customWidth="1"/>
    <col min="2816" max="2816" width="8.85546875" bestFit="1" customWidth="1"/>
    <col min="2817" max="2817" width="8.85546875" customWidth="1"/>
    <col min="2818" max="2818" width="8.5703125" bestFit="1" customWidth="1"/>
    <col min="2819" max="2819" width="8" customWidth="1"/>
    <col min="2820" max="2820" width="7.7109375" bestFit="1" customWidth="1"/>
    <col min="2821" max="2821" width="11.28515625" bestFit="1" customWidth="1"/>
    <col min="2822" max="2823" width="12.28515625" bestFit="1" customWidth="1"/>
    <col min="2824" max="2826" width="12.28515625" customWidth="1"/>
    <col min="2827" max="2827" width="8.5703125" bestFit="1" customWidth="1"/>
    <col min="2828" max="2828" width="8.85546875" bestFit="1" customWidth="1"/>
    <col min="2829" max="2829" width="8" customWidth="1"/>
    <col min="2830" max="2830" width="12.28515625" customWidth="1"/>
    <col min="2831" max="2831" width="8.7109375" bestFit="1" customWidth="1"/>
    <col min="2832" max="2832" width="8.7109375" customWidth="1"/>
    <col min="2833" max="2833" width="21.42578125" bestFit="1" customWidth="1"/>
    <col min="2834" max="2834" width="13.85546875" bestFit="1" customWidth="1"/>
    <col min="3060" max="3060" width="11.85546875" bestFit="1" customWidth="1"/>
    <col min="3061" max="3061" width="11.85546875" customWidth="1"/>
    <col min="3062" max="3062" width="5.42578125" customWidth="1"/>
    <col min="3063" max="3063" width="4.5703125" customWidth="1"/>
    <col min="3064" max="3064" width="8" bestFit="1" customWidth="1"/>
    <col min="3065" max="3069" width="8" customWidth="1"/>
    <col min="3070" max="3070" width="8.5703125" customWidth="1"/>
    <col min="3071" max="3071" width="8.5703125" bestFit="1" customWidth="1"/>
    <col min="3072" max="3072" width="8.85546875" bestFit="1" customWidth="1"/>
    <col min="3073" max="3073" width="8.85546875" customWidth="1"/>
    <col min="3074" max="3074" width="8.5703125" bestFit="1" customWidth="1"/>
    <col min="3075" max="3075" width="8" customWidth="1"/>
    <col min="3076" max="3076" width="7.7109375" bestFit="1" customWidth="1"/>
    <col min="3077" max="3077" width="11.28515625" bestFit="1" customWidth="1"/>
    <col min="3078" max="3079" width="12.28515625" bestFit="1" customWidth="1"/>
    <col min="3080" max="3082" width="12.28515625" customWidth="1"/>
    <col min="3083" max="3083" width="8.5703125" bestFit="1" customWidth="1"/>
    <col min="3084" max="3084" width="8.85546875" bestFit="1" customWidth="1"/>
    <col min="3085" max="3085" width="8" customWidth="1"/>
    <col min="3086" max="3086" width="12.28515625" customWidth="1"/>
    <col min="3087" max="3087" width="8.7109375" bestFit="1" customWidth="1"/>
    <col min="3088" max="3088" width="8.7109375" customWidth="1"/>
    <col min="3089" max="3089" width="21.42578125" bestFit="1" customWidth="1"/>
    <col min="3090" max="3090" width="13.85546875" bestFit="1" customWidth="1"/>
    <col min="3316" max="3316" width="11.85546875" bestFit="1" customWidth="1"/>
    <col min="3317" max="3317" width="11.85546875" customWidth="1"/>
    <col min="3318" max="3318" width="5.42578125" customWidth="1"/>
    <col min="3319" max="3319" width="4.5703125" customWidth="1"/>
    <col min="3320" max="3320" width="8" bestFit="1" customWidth="1"/>
    <col min="3321" max="3325" width="8" customWidth="1"/>
    <col min="3326" max="3326" width="8.5703125" customWidth="1"/>
    <col min="3327" max="3327" width="8.5703125" bestFit="1" customWidth="1"/>
    <col min="3328" max="3328" width="8.85546875" bestFit="1" customWidth="1"/>
    <col min="3329" max="3329" width="8.85546875" customWidth="1"/>
    <col min="3330" max="3330" width="8.5703125" bestFit="1" customWidth="1"/>
    <col min="3331" max="3331" width="8" customWidth="1"/>
    <col min="3332" max="3332" width="7.7109375" bestFit="1" customWidth="1"/>
    <col min="3333" max="3333" width="11.28515625" bestFit="1" customWidth="1"/>
    <col min="3334" max="3335" width="12.28515625" bestFit="1" customWidth="1"/>
    <col min="3336" max="3338" width="12.28515625" customWidth="1"/>
    <col min="3339" max="3339" width="8.5703125" bestFit="1" customWidth="1"/>
    <col min="3340" max="3340" width="8.85546875" bestFit="1" customWidth="1"/>
    <col min="3341" max="3341" width="8" customWidth="1"/>
    <col min="3342" max="3342" width="12.28515625" customWidth="1"/>
    <col min="3343" max="3343" width="8.7109375" bestFit="1" customWidth="1"/>
    <col min="3344" max="3344" width="8.7109375" customWidth="1"/>
    <col min="3345" max="3345" width="21.42578125" bestFit="1" customWidth="1"/>
    <col min="3346" max="3346" width="13.85546875" bestFit="1" customWidth="1"/>
    <col min="3572" max="3572" width="11.85546875" bestFit="1" customWidth="1"/>
    <col min="3573" max="3573" width="11.85546875" customWidth="1"/>
    <col min="3574" max="3574" width="5.42578125" customWidth="1"/>
    <col min="3575" max="3575" width="4.5703125" customWidth="1"/>
    <col min="3576" max="3576" width="8" bestFit="1" customWidth="1"/>
    <col min="3577" max="3581" width="8" customWidth="1"/>
    <col min="3582" max="3582" width="8.5703125" customWidth="1"/>
    <col min="3583" max="3583" width="8.5703125" bestFit="1" customWidth="1"/>
    <col min="3584" max="3584" width="8.85546875" bestFit="1" customWidth="1"/>
    <col min="3585" max="3585" width="8.85546875" customWidth="1"/>
    <col min="3586" max="3586" width="8.5703125" bestFit="1" customWidth="1"/>
    <col min="3587" max="3587" width="8" customWidth="1"/>
    <col min="3588" max="3588" width="7.7109375" bestFit="1" customWidth="1"/>
    <col min="3589" max="3589" width="11.28515625" bestFit="1" customWidth="1"/>
    <col min="3590" max="3591" width="12.28515625" bestFit="1" customWidth="1"/>
    <col min="3592" max="3594" width="12.28515625" customWidth="1"/>
    <col min="3595" max="3595" width="8.5703125" bestFit="1" customWidth="1"/>
    <col min="3596" max="3596" width="8.85546875" bestFit="1" customWidth="1"/>
    <col min="3597" max="3597" width="8" customWidth="1"/>
    <col min="3598" max="3598" width="12.28515625" customWidth="1"/>
    <col min="3599" max="3599" width="8.7109375" bestFit="1" customWidth="1"/>
    <col min="3600" max="3600" width="8.7109375" customWidth="1"/>
    <col min="3601" max="3601" width="21.42578125" bestFit="1" customWidth="1"/>
    <col min="3602" max="3602" width="13.85546875" bestFit="1" customWidth="1"/>
    <col min="3828" max="3828" width="11.85546875" bestFit="1" customWidth="1"/>
    <col min="3829" max="3829" width="11.85546875" customWidth="1"/>
    <col min="3830" max="3830" width="5.42578125" customWidth="1"/>
    <col min="3831" max="3831" width="4.5703125" customWidth="1"/>
    <col min="3832" max="3832" width="8" bestFit="1" customWidth="1"/>
    <col min="3833" max="3837" width="8" customWidth="1"/>
    <col min="3838" max="3838" width="8.5703125" customWidth="1"/>
    <col min="3839" max="3839" width="8.5703125" bestFit="1" customWidth="1"/>
    <col min="3840" max="3840" width="8.85546875" bestFit="1" customWidth="1"/>
    <col min="3841" max="3841" width="8.85546875" customWidth="1"/>
    <col min="3842" max="3842" width="8.5703125" bestFit="1" customWidth="1"/>
    <col min="3843" max="3843" width="8" customWidth="1"/>
    <col min="3844" max="3844" width="7.7109375" bestFit="1" customWidth="1"/>
    <col min="3845" max="3845" width="11.28515625" bestFit="1" customWidth="1"/>
    <col min="3846" max="3847" width="12.28515625" bestFit="1" customWidth="1"/>
    <col min="3848" max="3850" width="12.28515625" customWidth="1"/>
    <col min="3851" max="3851" width="8.5703125" bestFit="1" customWidth="1"/>
    <col min="3852" max="3852" width="8.85546875" bestFit="1" customWidth="1"/>
    <col min="3853" max="3853" width="8" customWidth="1"/>
    <col min="3854" max="3854" width="12.28515625" customWidth="1"/>
    <col min="3855" max="3855" width="8.7109375" bestFit="1" customWidth="1"/>
    <col min="3856" max="3856" width="8.7109375" customWidth="1"/>
    <col min="3857" max="3857" width="21.42578125" bestFit="1" customWidth="1"/>
    <col min="3858" max="3858" width="13.85546875" bestFit="1" customWidth="1"/>
    <col min="4084" max="4084" width="11.85546875" bestFit="1" customWidth="1"/>
    <col min="4085" max="4085" width="11.85546875" customWidth="1"/>
    <col min="4086" max="4086" width="5.42578125" customWidth="1"/>
    <col min="4087" max="4087" width="4.5703125" customWidth="1"/>
    <col min="4088" max="4088" width="8" bestFit="1" customWidth="1"/>
    <col min="4089" max="4093" width="8" customWidth="1"/>
    <col min="4094" max="4094" width="8.5703125" customWidth="1"/>
    <col min="4095" max="4095" width="8.5703125" bestFit="1" customWidth="1"/>
    <col min="4096" max="4096" width="8.85546875" bestFit="1" customWidth="1"/>
    <col min="4097" max="4097" width="8.85546875" customWidth="1"/>
    <col min="4098" max="4098" width="8.5703125" bestFit="1" customWidth="1"/>
    <col min="4099" max="4099" width="8" customWidth="1"/>
    <col min="4100" max="4100" width="7.7109375" bestFit="1" customWidth="1"/>
    <col min="4101" max="4101" width="11.28515625" bestFit="1" customWidth="1"/>
    <col min="4102" max="4103" width="12.28515625" bestFit="1" customWidth="1"/>
    <col min="4104" max="4106" width="12.28515625" customWidth="1"/>
    <col min="4107" max="4107" width="8.5703125" bestFit="1" customWidth="1"/>
    <col min="4108" max="4108" width="8.85546875" bestFit="1" customWidth="1"/>
    <col min="4109" max="4109" width="8" customWidth="1"/>
    <col min="4110" max="4110" width="12.28515625" customWidth="1"/>
    <col min="4111" max="4111" width="8.7109375" bestFit="1" customWidth="1"/>
    <col min="4112" max="4112" width="8.7109375" customWidth="1"/>
    <col min="4113" max="4113" width="21.42578125" bestFit="1" customWidth="1"/>
    <col min="4114" max="4114" width="13.85546875" bestFit="1" customWidth="1"/>
    <col min="4340" max="4340" width="11.85546875" bestFit="1" customWidth="1"/>
    <col min="4341" max="4341" width="11.85546875" customWidth="1"/>
    <col min="4342" max="4342" width="5.42578125" customWidth="1"/>
    <col min="4343" max="4343" width="4.5703125" customWidth="1"/>
    <col min="4344" max="4344" width="8" bestFit="1" customWidth="1"/>
    <col min="4345" max="4349" width="8" customWidth="1"/>
    <col min="4350" max="4350" width="8.5703125" customWidth="1"/>
    <col min="4351" max="4351" width="8.5703125" bestFit="1" customWidth="1"/>
    <col min="4352" max="4352" width="8.85546875" bestFit="1" customWidth="1"/>
    <col min="4353" max="4353" width="8.85546875" customWidth="1"/>
    <col min="4354" max="4354" width="8.5703125" bestFit="1" customWidth="1"/>
    <col min="4355" max="4355" width="8" customWidth="1"/>
    <col min="4356" max="4356" width="7.7109375" bestFit="1" customWidth="1"/>
    <col min="4357" max="4357" width="11.28515625" bestFit="1" customWidth="1"/>
    <col min="4358" max="4359" width="12.28515625" bestFit="1" customWidth="1"/>
    <col min="4360" max="4362" width="12.28515625" customWidth="1"/>
    <col min="4363" max="4363" width="8.5703125" bestFit="1" customWidth="1"/>
    <col min="4364" max="4364" width="8.85546875" bestFit="1" customWidth="1"/>
    <col min="4365" max="4365" width="8" customWidth="1"/>
    <col min="4366" max="4366" width="12.28515625" customWidth="1"/>
    <col min="4367" max="4367" width="8.7109375" bestFit="1" customWidth="1"/>
    <col min="4368" max="4368" width="8.7109375" customWidth="1"/>
    <col min="4369" max="4369" width="21.42578125" bestFit="1" customWidth="1"/>
    <col min="4370" max="4370" width="13.85546875" bestFit="1" customWidth="1"/>
    <col min="4596" max="4596" width="11.85546875" bestFit="1" customWidth="1"/>
    <col min="4597" max="4597" width="11.85546875" customWidth="1"/>
    <col min="4598" max="4598" width="5.42578125" customWidth="1"/>
    <col min="4599" max="4599" width="4.5703125" customWidth="1"/>
    <col min="4600" max="4600" width="8" bestFit="1" customWidth="1"/>
    <col min="4601" max="4605" width="8" customWidth="1"/>
    <col min="4606" max="4606" width="8.5703125" customWidth="1"/>
    <col min="4607" max="4607" width="8.5703125" bestFit="1" customWidth="1"/>
    <col min="4608" max="4608" width="8.85546875" bestFit="1" customWidth="1"/>
    <col min="4609" max="4609" width="8.85546875" customWidth="1"/>
    <col min="4610" max="4610" width="8.5703125" bestFit="1" customWidth="1"/>
    <col min="4611" max="4611" width="8" customWidth="1"/>
    <col min="4612" max="4612" width="7.7109375" bestFit="1" customWidth="1"/>
    <col min="4613" max="4613" width="11.28515625" bestFit="1" customWidth="1"/>
    <col min="4614" max="4615" width="12.28515625" bestFit="1" customWidth="1"/>
    <col min="4616" max="4618" width="12.28515625" customWidth="1"/>
    <col min="4619" max="4619" width="8.5703125" bestFit="1" customWidth="1"/>
    <col min="4620" max="4620" width="8.85546875" bestFit="1" customWidth="1"/>
    <col min="4621" max="4621" width="8" customWidth="1"/>
    <col min="4622" max="4622" width="12.28515625" customWidth="1"/>
    <col min="4623" max="4623" width="8.7109375" bestFit="1" customWidth="1"/>
    <col min="4624" max="4624" width="8.7109375" customWidth="1"/>
    <col min="4625" max="4625" width="21.42578125" bestFit="1" customWidth="1"/>
    <col min="4626" max="4626" width="13.85546875" bestFit="1" customWidth="1"/>
    <col min="4852" max="4852" width="11.85546875" bestFit="1" customWidth="1"/>
    <col min="4853" max="4853" width="11.85546875" customWidth="1"/>
    <col min="4854" max="4854" width="5.42578125" customWidth="1"/>
    <col min="4855" max="4855" width="4.5703125" customWidth="1"/>
    <col min="4856" max="4856" width="8" bestFit="1" customWidth="1"/>
    <col min="4857" max="4861" width="8" customWidth="1"/>
    <col min="4862" max="4862" width="8.5703125" customWidth="1"/>
    <col min="4863" max="4863" width="8.5703125" bestFit="1" customWidth="1"/>
    <col min="4864" max="4864" width="8.85546875" bestFit="1" customWidth="1"/>
    <col min="4865" max="4865" width="8.85546875" customWidth="1"/>
    <col min="4866" max="4866" width="8.5703125" bestFit="1" customWidth="1"/>
    <col min="4867" max="4867" width="8" customWidth="1"/>
    <col min="4868" max="4868" width="7.7109375" bestFit="1" customWidth="1"/>
    <col min="4869" max="4869" width="11.28515625" bestFit="1" customWidth="1"/>
    <col min="4870" max="4871" width="12.28515625" bestFit="1" customWidth="1"/>
    <col min="4872" max="4874" width="12.28515625" customWidth="1"/>
    <col min="4875" max="4875" width="8.5703125" bestFit="1" customWidth="1"/>
    <col min="4876" max="4876" width="8.85546875" bestFit="1" customWidth="1"/>
    <col min="4877" max="4877" width="8" customWidth="1"/>
    <col min="4878" max="4878" width="12.28515625" customWidth="1"/>
    <col min="4879" max="4879" width="8.7109375" bestFit="1" customWidth="1"/>
    <col min="4880" max="4880" width="8.7109375" customWidth="1"/>
    <col min="4881" max="4881" width="21.42578125" bestFit="1" customWidth="1"/>
    <col min="4882" max="4882" width="13.85546875" bestFit="1" customWidth="1"/>
    <col min="5108" max="5108" width="11.85546875" bestFit="1" customWidth="1"/>
    <col min="5109" max="5109" width="11.85546875" customWidth="1"/>
    <col min="5110" max="5110" width="5.42578125" customWidth="1"/>
    <col min="5111" max="5111" width="4.5703125" customWidth="1"/>
    <col min="5112" max="5112" width="8" bestFit="1" customWidth="1"/>
    <col min="5113" max="5117" width="8" customWidth="1"/>
    <col min="5118" max="5118" width="8.5703125" customWidth="1"/>
    <col min="5119" max="5119" width="8.5703125" bestFit="1" customWidth="1"/>
    <col min="5120" max="5120" width="8.85546875" bestFit="1" customWidth="1"/>
    <col min="5121" max="5121" width="8.85546875" customWidth="1"/>
    <col min="5122" max="5122" width="8.5703125" bestFit="1" customWidth="1"/>
    <col min="5123" max="5123" width="8" customWidth="1"/>
    <col min="5124" max="5124" width="7.7109375" bestFit="1" customWidth="1"/>
    <col min="5125" max="5125" width="11.28515625" bestFit="1" customWidth="1"/>
    <col min="5126" max="5127" width="12.28515625" bestFit="1" customWidth="1"/>
    <col min="5128" max="5130" width="12.28515625" customWidth="1"/>
    <col min="5131" max="5131" width="8.5703125" bestFit="1" customWidth="1"/>
    <col min="5132" max="5132" width="8.85546875" bestFit="1" customWidth="1"/>
    <col min="5133" max="5133" width="8" customWidth="1"/>
    <col min="5134" max="5134" width="12.28515625" customWidth="1"/>
    <col min="5135" max="5135" width="8.7109375" bestFit="1" customWidth="1"/>
    <col min="5136" max="5136" width="8.7109375" customWidth="1"/>
    <col min="5137" max="5137" width="21.42578125" bestFit="1" customWidth="1"/>
    <col min="5138" max="5138" width="13.85546875" bestFit="1" customWidth="1"/>
    <col min="5364" max="5364" width="11.85546875" bestFit="1" customWidth="1"/>
    <col min="5365" max="5365" width="11.85546875" customWidth="1"/>
    <col min="5366" max="5366" width="5.42578125" customWidth="1"/>
    <col min="5367" max="5367" width="4.5703125" customWidth="1"/>
    <col min="5368" max="5368" width="8" bestFit="1" customWidth="1"/>
    <col min="5369" max="5373" width="8" customWidth="1"/>
    <col min="5374" max="5374" width="8.5703125" customWidth="1"/>
    <col min="5375" max="5375" width="8.5703125" bestFit="1" customWidth="1"/>
    <col min="5376" max="5376" width="8.85546875" bestFit="1" customWidth="1"/>
    <col min="5377" max="5377" width="8.85546875" customWidth="1"/>
    <col min="5378" max="5378" width="8.5703125" bestFit="1" customWidth="1"/>
    <col min="5379" max="5379" width="8" customWidth="1"/>
    <col min="5380" max="5380" width="7.7109375" bestFit="1" customWidth="1"/>
    <col min="5381" max="5381" width="11.28515625" bestFit="1" customWidth="1"/>
    <col min="5382" max="5383" width="12.28515625" bestFit="1" customWidth="1"/>
    <col min="5384" max="5386" width="12.28515625" customWidth="1"/>
    <col min="5387" max="5387" width="8.5703125" bestFit="1" customWidth="1"/>
    <col min="5388" max="5388" width="8.85546875" bestFit="1" customWidth="1"/>
    <col min="5389" max="5389" width="8" customWidth="1"/>
    <col min="5390" max="5390" width="12.28515625" customWidth="1"/>
    <col min="5391" max="5391" width="8.7109375" bestFit="1" customWidth="1"/>
    <col min="5392" max="5392" width="8.7109375" customWidth="1"/>
    <col min="5393" max="5393" width="21.42578125" bestFit="1" customWidth="1"/>
    <col min="5394" max="5394" width="13.85546875" bestFit="1" customWidth="1"/>
    <col min="5620" max="5620" width="11.85546875" bestFit="1" customWidth="1"/>
    <col min="5621" max="5621" width="11.85546875" customWidth="1"/>
    <col min="5622" max="5622" width="5.42578125" customWidth="1"/>
    <col min="5623" max="5623" width="4.5703125" customWidth="1"/>
    <col min="5624" max="5624" width="8" bestFit="1" customWidth="1"/>
    <col min="5625" max="5629" width="8" customWidth="1"/>
    <col min="5630" max="5630" width="8.5703125" customWidth="1"/>
    <col min="5631" max="5631" width="8.5703125" bestFit="1" customWidth="1"/>
    <col min="5632" max="5632" width="8.85546875" bestFit="1" customWidth="1"/>
    <col min="5633" max="5633" width="8.85546875" customWidth="1"/>
    <col min="5634" max="5634" width="8.5703125" bestFit="1" customWidth="1"/>
    <col min="5635" max="5635" width="8" customWidth="1"/>
    <col min="5636" max="5636" width="7.7109375" bestFit="1" customWidth="1"/>
    <col min="5637" max="5637" width="11.28515625" bestFit="1" customWidth="1"/>
    <col min="5638" max="5639" width="12.28515625" bestFit="1" customWidth="1"/>
    <col min="5640" max="5642" width="12.28515625" customWidth="1"/>
    <col min="5643" max="5643" width="8.5703125" bestFit="1" customWidth="1"/>
    <col min="5644" max="5644" width="8.85546875" bestFit="1" customWidth="1"/>
    <col min="5645" max="5645" width="8" customWidth="1"/>
    <col min="5646" max="5646" width="12.28515625" customWidth="1"/>
    <col min="5647" max="5647" width="8.7109375" bestFit="1" customWidth="1"/>
    <col min="5648" max="5648" width="8.7109375" customWidth="1"/>
    <col min="5649" max="5649" width="21.42578125" bestFit="1" customWidth="1"/>
    <col min="5650" max="5650" width="13.85546875" bestFit="1" customWidth="1"/>
    <col min="5876" max="5876" width="11.85546875" bestFit="1" customWidth="1"/>
    <col min="5877" max="5877" width="11.85546875" customWidth="1"/>
    <col min="5878" max="5878" width="5.42578125" customWidth="1"/>
    <col min="5879" max="5879" width="4.5703125" customWidth="1"/>
    <col min="5880" max="5880" width="8" bestFit="1" customWidth="1"/>
    <col min="5881" max="5885" width="8" customWidth="1"/>
    <col min="5886" max="5886" width="8.5703125" customWidth="1"/>
    <col min="5887" max="5887" width="8.5703125" bestFit="1" customWidth="1"/>
    <col min="5888" max="5888" width="8.85546875" bestFit="1" customWidth="1"/>
    <col min="5889" max="5889" width="8.85546875" customWidth="1"/>
    <col min="5890" max="5890" width="8.5703125" bestFit="1" customWidth="1"/>
    <col min="5891" max="5891" width="8" customWidth="1"/>
    <col min="5892" max="5892" width="7.7109375" bestFit="1" customWidth="1"/>
    <col min="5893" max="5893" width="11.28515625" bestFit="1" customWidth="1"/>
    <col min="5894" max="5895" width="12.28515625" bestFit="1" customWidth="1"/>
    <col min="5896" max="5898" width="12.28515625" customWidth="1"/>
    <col min="5899" max="5899" width="8.5703125" bestFit="1" customWidth="1"/>
    <col min="5900" max="5900" width="8.85546875" bestFit="1" customWidth="1"/>
    <col min="5901" max="5901" width="8" customWidth="1"/>
    <col min="5902" max="5902" width="12.28515625" customWidth="1"/>
    <col min="5903" max="5903" width="8.7109375" bestFit="1" customWidth="1"/>
    <col min="5904" max="5904" width="8.7109375" customWidth="1"/>
    <col min="5905" max="5905" width="21.42578125" bestFit="1" customWidth="1"/>
    <col min="5906" max="5906" width="13.85546875" bestFit="1" customWidth="1"/>
    <col min="6132" max="6132" width="11.85546875" bestFit="1" customWidth="1"/>
    <col min="6133" max="6133" width="11.85546875" customWidth="1"/>
    <col min="6134" max="6134" width="5.42578125" customWidth="1"/>
    <col min="6135" max="6135" width="4.5703125" customWidth="1"/>
    <col min="6136" max="6136" width="8" bestFit="1" customWidth="1"/>
    <col min="6137" max="6141" width="8" customWidth="1"/>
    <col min="6142" max="6142" width="8.5703125" customWidth="1"/>
    <col min="6143" max="6143" width="8.5703125" bestFit="1" customWidth="1"/>
    <col min="6144" max="6144" width="8.85546875" bestFit="1" customWidth="1"/>
    <col min="6145" max="6145" width="8.85546875" customWidth="1"/>
    <col min="6146" max="6146" width="8.5703125" bestFit="1" customWidth="1"/>
    <col min="6147" max="6147" width="8" customWidth="1"/>
    <col min="6148" max="6148" width="7.7109375" bestFit="1" customWidth="1"/>
    <col min="6149" max="6149" width="11.28515625" bestFit="1" customWidth="1"/>
    <col min="6150" max="6151" width="12.28515625" bestFit="1" customWidth="1"/>
    <col min="6152" max="6154" width="12.28515625" customWidth="1"/>
    <col min="6155" max="6155" width="8.5703125" bestFit="1" customWidth="1"/>
    <col min="6156" max="6156" width="8.85546875" bestFit="1" customWidth="1"/>
    <col min="6157" max="6157" width="8" customWidth="1"/>
    <col min="6158" max="6158" width="12.28515625" customWidth="1"/>
    <col min="6159" max="6159" width="8.7109375" bestFit="1" customWidth="1"/>
    <col min="6160" max="6160" width="8.7109375" customWidth="1"/>
    <col min="6161" max="6161" width="21.42578125" bestFit="1" customWidth="1"/>
    <col min="6162" max="6162" width="13.85546875" bestFit="1" customWidth="1"/>
    <col min="6388" max="6388" width="11.85546875" bestFit="1" customWidth="1"/>
    <col min="6389" max="6389" width="11.85546875" customWidth="1"/>
    <col min="6390" max="6390" width="5.42578125" customWidth="1"/>
    <col min="6391" max="6391" width="4.5703125" customWidth="1"/>
    <col min="6392" max="6392" width="8" bestFit="1" customWidth="1"/>
    <col min="6393" max="6397" width="8" customWidth="1"/>
    <col min="6398" max="6398" width="8.5703125" customWidth="1"/>
    <col min="6399" max="6399" width="8.5703125" bestFit="1" customWidth="1"/>
    <col min="6400" max="6400" width="8.85546875" bestFit="1" customWidth="1"/>
    <col min="6401" max="6401" width="8.85546875" customWidth="1"/>
    <col min="6402" max="6402" width="8.5703125" bestFit="1" customWidth="1"/>
    <col min="6403" max="6403" width="8" customWidth="1"/>
    <col min="6404" max="6404" width="7.7109375" bestFit="1" customWidth="1"/>
    <col min="6405" max="6405" width="11.28515625" bestFit="1" customWidth="1"/>
    <col min="6406" max="6407" width="12.28515625" bestFit="1" customWidth="1"/>
    <col min="6408" max="6410" width="12.28515625" customWidth="1"/>
    <col min="6411" max="6411" width="8.5703125" bestFit="1" customWidth="1"/>
    <col min="6412" max="6412" width="8.85546875" bestFit="1" customWidth="1"/>
    <col min="6413" max="6413" width="8" customWidth="1"/>
    <col min="6414" max="6414" width="12.28515625" customWidth="1"/>
    <col min="6415" max="6415" width="8.7109375" bestFit="1" customWidth="1"/>
    <col min="6416" max="6416" width="8.7109375" customWidth="1"/>
    <col min="6417" max="6417" width="21.42578125" bestFit="1" customWidth="1"/>
    <col min="6418" max="6418" width="13.85546875" bestFit="1" customWidth="1"/>
    <col min="6644" max="6644" width="11.85546875" bestFit="1" customWidth="1"/>
    <col min="6645" max="6645" width="11.85546875" customWidth="1"/>
    <col min="6646" max="6646" width="5.42578125" customWidth="1"/>
    <col min="6647" max="6647" width="4.5703125" customWidth="1"/>
    <col min="6648" max="6648" width="8" bestFit="1" customWidth="1"/>
    <col min="6649" max="6653" width="8" customWidth="1"/>
    <col min="6654" max="6654" width="8.5703125" customWidth="1"/>
    <col min="6655" max="6655" width="8.5703125" bestFit="1" customWidth="1"/>
    <col min="6656" max="6656" width="8.85546875" bestFit="1" customWidth="1"/>
    <col min="6657" max="6657" width="8.85546875" customWidth="1"/>
    <col min="6658" max="6658" width="8.5703125" bestFit="1" customWidth="1"/>
    <col min="6659" max="6659" width="8" customWidth="1"/>
    <col min="6660" max="6660" width="7.7109375" bestFit="1" customWidth="1"/>
    <col min="6661" max="6661" width="11.28515625" bestFit="1" customWidth="1"/>
    <col min="6662" max="6663" width="12.28515625" bestFit="1" customWidth="1"/>
    <col min="6664" max="6666" width="12.28515625" customWidth="1"/>
    <col min="6667" max="6667" width="8.5703125" bestFit="1" customWidth="1"/>
    <col min="6668" max="6668" width="8.85546875" bestFit="1" customWidth="1"/>
    <col min="6669" max="6669" width="8" customWidth="1"/>
    <col min="6670" max="6670" width="12.28515625" customWidth="1"/>
    <col min="6671" max="6671" width="8.7109375" bestFit="1" customWidth="1"/>
    <col min="6672" max="6672" width="8.7109375" customWidth="1"/>
    <col min="6673" max="6673" width="21.42578125" bestFit="1" customWidth="1"/>
    <col min="6674" max="6674" width="13.85546875" bestFit="1" customWidth="1"/>
    <col min="6900" max="6900" width="11.85546875" bestFit="1" customWidth="1"/>
    <col min="6901" max="6901" width="11.85546875" customWidth="1"/>
    <col min="6902" max="6902" width="5.42578125" customWidth="1"/>
    <col min="6903" max="6903" width="4.5703125" customWidth="1"/>
    <col min="6904" max="6904" width="8" bestFit="1" customWidth="1"/>
    <col min="6905" max="6909" width="8" customWidth="1"/>
    <col min="6910" max="6910" width="8.5703125" customWidth="1"/>
    <col min="6911" max="6911" width="8.5703125" bestFit="1" customWidth="1"/>
    <col min="6912" max="6912" width="8.85546875" bestFit="1" customWidth="1"/>
    <col min="6913" max="6913" width="8.85546875" customWidth="1"/>
    <col min="6914" max="6914" width="8.5703125" bestFit="1" customWidth="1"/>
    <col min="6915" max="6915" width="8" customWidth="1"/>
    <col min="6916" max="6916" width="7.7109375" bestFit="1" customWidth="1"/>
    <col min="6917" max="6917" width="11.28515625" bestFit="1" customWidth="1"/>
    <col min="6918" max="6919" width="12.28515625" bestFit="1" customWidth="1"/>
    <col min="6920" max="6922" width="12.28515625" customWidth="1"/>
    <col min="6923" max="6923" width="8.5703125" bestFit="1" customWidth="1"/>
    <col min="6924" max="6924" width="8.85546875" bestFit="1" customWidth="1"/>
    <col min="6925" max="6925" width="8" customWidth="1"/>
    <col min="6926" max="6926" width="12.28515625" customWidth="1"/>
    <col min="6927" max="6927" width="8.7109375" bestFit="1" customWidth="1"/>
    <col min="6928" max="6928" width="8.7109375" customWidth="1"/>
    <col min="6929" max="6929" width="21.42578125" bestFit="1" customWidth="1"/>
    <col min="6930" max="6930" width="13.85546875" bestFit="1" customWidth="1"/>
    <col min="7156" max="7156" width="11.85546875" bestFit="1" customWidth="1"/>
    <col min="7157" max="7157" width="11.85546875" customWidth="1"/>
    <col min="7158" max="7158" width="5.42578125" customWidth="1"/>
    <col min="7159" max="7159" width="4.5703125" customWidth="1"/>
    <col min="7160" max="7160" width="8" bestFit="1" customWidth="1"/>
    <col min="7161" max="7165" width="8" customWidth="1"/>
    <col min="7166" max="7166" width="8.5703125" customWidth="1"/>
    <col min="7167" max="7167" width="8.5703125" bestFit="1" customWidth="1"/>
    <col min="7168" max="7168" width="8.85546875" bestFit="1" customWidth="1"/>
    <col min="7169" max="7169" width="8.85546875" customWidth="1"/>
    <col min="7170" max="7170" width="8.5703125" bestFit="1" customWidth="1"/>
    <col min="7171" max="7171" width="8" customWidth="1"/>
    <col min="7172" max="7172" width="7.7109375" bestFit="1" customWidth="1"/>
    <col min="7173" max="7173" width="11.28515625" bestFit="1" customWidth="1"/>
    <col min="7174" max="7175" width="12.28515625" bestFit="1" customWidth="1"/>
    <col min="7176" max="7178" width="12.28515625" customWidth="1"/>
    <col min="7179" max="7179" width="8.5703125" bestFit="1" customWidth="1"/>
    <col min="7180" max="7180" width="8.85546875" bestFit="1" customWidth="1"/>
    <col min="7181" max="7181" width="8" customWidth="1"/>
    <col min="7182" max="7182" width="12.28515625" customWidth="1"/>
    <col min="7183" max="7183" width="8.7109375" bestFit="1" customWidth="1"/>
    <col min="7184" max="7184" width="8.7109375" customWidth="1"/>
    <col min="7185" max="7185" width="21.42578125" bestFit="1" customWidth="1"/>
    <col min="7186" max="7186" width="13.85546875" bestFit="1" customWidth="1"/>
    <col min="7412" max="7412" width="11.85546875" bestFit="1" customWidth="1"/>
    <col min="7413" max="7413" width="11.85546875" customWidth="1"/>
    <col min="7414" max="7414" width="5.42578125" customWidth="1"/>
    <col min="7415" max="7415" width="4.5703125" customWidth="1"/>
    <col min="7416" max="7416" width="8" bestFit="1" customWidth="1"/>
    <col min="7417" max="7421" width="8" customWidth="1"/>
    <col min="7422" max="7422" width="8.5703125" customWidth="1"/>
    <col min="7423" max="7423" width="8.5703125" bestFit="1" customWidth="1"/>
    <col min="7424" max="7424" width="8.85546875" bestFit="1" customWidth="1"/>
    <col min="7425" max="7425" width="8.85546875" customWidth="1"/>
    <col min="7426" max="7426" width="8.5703125" bestFit="1" customWidth="1"/>
    <col min="7427" max="7427" width="8" customWidth="1"/>
    <col min="7428" max="7428" width="7.7109375" bestFit="1" customWidth="1"/>
    <col min="7429" max="7429" width="11.28515625" bestFit="1" customWidth="1"/>
    <col min="7430" max="7431" width="12.28515625" bestFit="1" customWidth="1"/>
    <col min="7432" max="7434" width="12.28515625" customWidth="1"/>
    <col min="7435" max="7435" width="8.5703125" bestFit="1" customWidth="1"/>
    <col min="7436" max="7436" width="8.85546875" bestFit="1" customWidth="1"/>
    <col min="7437" max="7437" width="8" customWidth="1"/>
    <col min="7438" max="7438" width="12.28515625" customWidth="1"/>
    <col min="7439" max="7439" width="8.7109375" bestFit="1" customWidth="1"/>
    <col min="7440" max="7440" width="8.7109375" customWidth="1"/>
    <col min="7441" max="7441" width="21.42578125" bestFit="1" customWidth="1"/>
    <col min="7442" max="7442" width="13.85546875" bestFit="1" customWidth="1"/>
    <col min="7668" max="7668" width="11.85546875" bestFit="1" customWidth="1"/>
    <col min="7669" max="7669" width="11.85546875" customWidth="1"/>
    <col min="7670" max="7670" width="5.42578125" customWidth="1"/>
    <col min="7671" max="7671" width="4.5703125" customWidth="1"/>
    <col min="7672" max="7672" width="8" bestFit="1" customWidth="1"/>
    <col min="7673" max="7677" width="8" customWidth="1"/>
    <col min="7678" max="7678" width="8.5703125" customWidth="1"/>
    <col min="7679" max="7679" width="8.5703125" bestFit="1" customWidth="1"/>
    <col min="7680" max="7680" width="8.85546875" bestFit="1" customWidth="1"/>
    <col min="7681" max="7681" width="8.85546875" customWidth="1"/>
    <col min="7682" max="7682" width="8.5703125" bestFit="1" customWidth="1"/>
    <col min="7683" max="7683" width="8" customWidth="1"/>
    <col min="7684" max="7684" width="7.7109375" bestFit="1" customWidth="1"/>
    <col min="7685" max="7685" width="11.28515625" bestFit="1" customWidth="1"/>
    <col min="7686" max="7687" width="12.28515625" bestFit="1" customWidth="1"/>
    <col min="7688" max="7690" width="12.28515625" customWidth="1"/>
    <col min="7691" max="7691" width="8.5703125" bestFit="1" customWidth="1"/>
    <col min="7692" max="7692" width="8.85546875" bestFit="1" customWidth="1"/>
    <col min="7693" max="7693" width="8" customWidth="1"/>
    <col min="7694" max="7694" width="12.28515625" customWidth="1"/>
    <col min="7695" max="7695" width="8.7109375" bestFit="1" customWidth="1"/>
    <col min="7696" max="7696" width="8.7109375" customWidth="1"/>
    <col min="7697" max="7697" width="21.42578125" bestFit="1" customWidth="1"/>
    <col min="7698" max="7698" width="13.85546875" bestFit="1" customWidth="1"/>
    <col min="7924" max="7924" width="11.85546875" bestFit="1" customWidth="1"/>
    <col min="7925" max="7925" width="11.85546875" customWidth="1"/>
    <col min="7926" max="7926" width="5.42578125" customWidth="1"/>
    <col min="7927" max="7927" width="4.5703125" customWidth="1"/>
    <col min="7928" max="7928" width="8" bestFit="1" customWidth="1"/>
    <col min="7929" max="7933" width="8" customWidth="1"/>
    <col min="7934" max="7934" width="8.5703125" customWidth="1"/>
    <col min="7935" max="7935" width="8.5703125" bestFit="1" customWidth="1"/>
    <col min="7936" max="7936" width="8.85546875" bestFit="1" customWidth="1"/>
    <col min="7937" max="7937" width="8.85546875" customWidth="1"/>
    <col min="7938" max="7938" width="8.5703125" bestFit="1" customWidth="1"/>
    <col min="7939" max="7939" width="8" customWidth="1"/>
    <col min="7940" max="7940" width="7.7109375" bestFit="1" customWidth="1"/>
    <col min="7941" max="7941" width="11.28515625" bestFit="1" customWidth="1"/>
    <col min="7942" max="7943" width="12.28515625" bestFit="1" customWidth="1"/>
    <col min="7944" max="7946" width="12.28515625" customWidth="1"/>
    <col min="7947" max="7947" width="8.5703125" bestFit="1" customWidth="1"/>
    <col min="7948" max="7948" width="8.85546875" bestFit="1" customWidth="1"/>
    <col min="7949" max="7949" width="8" customWidth="1"/>
    <col min="7950" max="7950" width="12.28515625" customWidth="1"/>
    <col min="7951" max="7951" width="8.7109375" bestFit="1" customWidth="1"/>
    <col min="7952" max="7952" width="8.7109375" customWidth="1"/>
    <col min="7953" max="7953" width="21.42578125" bestFit="1" customWidth="1"/>
    <col min="7954" max="7954" width="13.85546875" bestFit="1" customWidth="1"/>
    <col min="8180" max="8180" width="11.85546875" bestFit="1" customWidth="1"/>
    <col min="8181" max="8181" width="11.85546875" customWidth="1"/>
    <col min="8182" max="8182" width="5.42578125" customWidth="1"/>
    <col min="8183" max="8183" width="4.5703125" customWidth="1"/>
    <col min="8184" max="8184" width="8" bestFit="1" customWidth="1"/>
    <col min="8185" max="8189" width="8" customWidth="1"/>
    <col min="8190" max="8190" width="8.5703125" customWidth="1"/>
    <col min="8191" max="8191" width="8.5703125" bestFit="1" customWidth="1"/>
    <col min="8192" max="8192" width="8.85546875" bestFit="1" customWidth="1"/>
    <col min="8193" max="8193" width="8.85546875" customWidth="1"/>
    <col min="8194" max="8194" width="8.5703125" bestFit="1" customWidth="1"/>
    <col min="8195" max="8195" width="8" customWidth="1"/>
    <col min="8196" max="8196" width="7.7109375" bestFit="1" customWidth="1"/>
    <col min="8197" max="8197" width="11.28515625" bestFit="1" customWidth="1"/>
    <col min="8198" max="8199" width="12.28515625" bestFit="1" customWidth="1"/>
    <col min="8200" max="8202" width="12.28515625" customWidth="1"/>
    <col min="8203" max="8203" width="8.5703125" bestFit="1" customWidth="1"/>
    <col min="8204" max="8204" width="8.85546875" bestFit="1" customWidth="1"/>
    <col min="8205" max="8205" width="8" customWidth="1"/>
    <col min="8206" max="8206" width="12.28515625" customWidth="1"/>
    <col min="8207" max="8207" width="8.7109375" bestFit="1" customWidth="1"/>
    <col min="8208" max="8208" width="8.7109375" customWidth="1"/>
    <col min="8209" max="8209" width="21.42578125" bestFit="1" customWidth="1"/>
    <col min="8210" max="8210" width="13.85546875" bestFit="1" customWidth="1"/>
    <col min="8436" max="8436" width="11.85546875" bestFit="1" customWidth="1"/>
    <col min="8437" max="8437" width="11.85546875" customWidth="1"/>
    <col min="8438" max="8438" width="5.42578125" customWidth="1"/>
    <col min="8439" max="8439" width="4.5703125" customWidth="1"/>
    <col min="8440" max="8440" width="8" bestFit="1" customWidth="1"/>
    <col min="8441" max="8445" width="8" customWidth="1"/>
    <col min="8446" max="8446" width="8.5703125" customWidth="1"/>
    <col min="8447" max="8447" width="8.5703125" bestFit="1" customWidth="1"/>
    <col min="8448" max="8448" width="8.85546875" bestFit="1" customWidth="1"/>
    <col min="8449" max="8449" width="8.85546875" customWidth="1"/>
    <col min="8450" max="8450" width="8.5703125" bestFit="1" customWidth="1"/>
    <col min="8451" max="8451" width="8" customWidth="1"/>
    <col min="8452" max="8452" width="7.7109375" bestFit="1" customWidth="1"/>
    <col min="8453" max="8453" width="11.28515625" bestFit="1" customWidth="1"/>
    <col min="8454" max="8455" width="12.28515625" bestFit="1" customWidth="1"/>
    <col min="8456" max="8458" width="12.28515625" customWidth="1"/>
    <col min="8459" max="8459" width="8.5703125" bestFit="1" customWidth="1"/>
    <col min="8460" max="8460" width="8.85546875" bestFit="1" customWidth="1"/>
    <col min="8461" max="8461" width="8" customWidth="1"/>
    <col min="8462" max="8462" width="12.28515625" customWidth="1"/>
    <col min="8463" max="8463" width="8.7109375" bestFit="1" customWidth="1"/>
    <col min="8464" max="8464" width="8.7109375" customWidth="1"/>
    <col min="8465" max="8465" width="21.42578125" bestFit="1" customWidth="1"/>
    <col min="8466" max="8466" width="13.85546875" bestFit="1" customWidth="1"/>
    <col min="8692" max="8692" width="11.85546875" bestFit="1" customWidth="1"/>
    <col min="8693" max="8693" width="11.85546875" customWidth="1"/>
    <col min="8694" max="8694" width="5.42578125" customWidth="1"/>
    <col min="8695" max="8695" width="4.5703125" customWidth="1"/>
    <col min="8696" max="8696" width="8" bestFit="1" customWidth="1"/>
    <col min="8697" max="8701" width="8" customWidth="1"/>
    <col min="8702" max="8702" width="8.5703125" customWidth="1"/>
    <col min="8703" max="8703" width="8.5703125" bestFit="1" customWidth="1"/>
    <col min="8704" max="8704" width="8.85546875" bestFit="1" customWidth="1"/>
    <col min="8705" max="8705" width="8.85546875" customWidth="1"/>
    <col min="8706" max="8706" width="8.5703125" bestFit="1" customWidth="1"/>
    <col min="8707" max="8707" width="8" customWidth="1"/>
    <col min="8708" max="8708" width="7.7109375" bestFit="1" customWidth="1"/>
    <col min="8709" max="8709" width="11.28515625" bestFit="1" customWidth="1"/>
    <col min="8710" max="8711" width="12.28515625" bestFit="1" customWidth="1"/>
    <col min="8712" max="8714" width="12.28515625" customWidth="1"/>
    <col min="8715" max="8715" width="8.5703125" bestFit="1" customWidth="1"/>
    <col min="8716" max="8716" width="8.85546875" bestFit="1" customWidth="1"/>
    <col min="8717" max="8717" width="8" customWidth="1"/>
    <col min="8718" max="8718" width="12.28515625" customWidth="1"/>
    <col min="8719" max="8719" width="8.7109375" bestFit="1" customWidth="1"/>
    <col min="8720" max="8720" width="8.7109375" customWidth="1"/>
    <col min="8721" max="8721" width="21.42578125" bestFit="1" customWidth="1"/>
    <col min="8722" max="8722" width="13.85546875" bestFit="1" customWidth="1"/>
    <col min="8948" max="8948" width="11.85546875" bestFit="1" customWidth="1"/>
    <col min="8949" max="8949" width="11.85546875" customWidth="1"/>
    <col min="8950" max="8950" width="5.42578125" customWidth="1"/>
    <col min="8951" max="8951" width="4.5703125" customWidth="1"/>
    <col min="8952" max="8952" width="8" bestFit="1" customWidth="1"/>
    <col min="8953" max="8957" width="8" customWidth="1"/>
    <col min="8958" max="8958" width="8.5703125" customWidth="1"/>
    <col min="8959" max="8959" width="8.5703125" bestFit="1" customWidth="1"/>
    <col min="8960" max="8960" width="8.85546875" bestFit="1" customWidth="1"/>
    <col min="8961" max="8961" width="8.85546875" customWidth="1"/>
    <col min="8962" max="8962" width="8.5703125" bestFit="1" customWidth="1"/>
    <col min="8963" max="8963" width="8" customWidth="1"/>
    <col min="8964" max="8964" width="7.7109375" bestFit="1" customWidth="1"/>
    <col min="8965" max="8965" width="11.28515625" bestFit="1" customWidth="1"/>
    <col min="8966" max="8967" width="12.28515625" bestFit="1" customWidth="1"/>
    <col min="8968" max="8970" width="12.28515625" customWidth="1"/>
    <col min="8971" max="8971" width="8.5703125" bestFit="1" customWidth="1"/>
    <col min="8972" max="8972" width="8.85546875" bestFit="1" customWidth="1"/>
    <col min="8973" max="8973" width="8" customWidth="1"/>
    <col min="8974" max="8974" width="12.28515625" customWidth="1"/>
    <col min="8975" max="8975" width="8.7109375" bestFit="1" customWidth="1"/>
    <col min="8976" max="8976" width="8.7109375" customWidth="1"/>
    <col min="8977" max="8977" width="21.42578125" bestFit="1" customWidth="1"/>
    <col min="8978" max="8978" width="13.85546875" bestFit="1" customWidth="1"/>
    <col min="9204" max="9204" width="11.85546875" bestFit="1" customWidth="1"/>
    <col min="9205" max="9205" width="11.85546875" customWidth="1"/>
    <col min="9206" max="9206" width="5.42578125" customWidth="1"/>
    <col min="9207" max="9207" width="4.5703125" customWidth="1"/>
    <col min="9208" max="9208" width="8" bestFit="1" customWidth="1"/>
    <col min="9209" max="9213" width="8" customWidth="1"/>
    <col min="9214" max="9214" width="8.5703125" customWidth="1"/>
    <col min="9215" max="9215" width="8.5703125" bestFit="1" customWidth="1"/>
    <col min="9216" max="9216" width="8.85546875" bestFit="1" customWidth="1"/>
    <col min="9217" max="9217" width="8.85546875" customWidth="1"/>
    <col min="9218" max="9218" width="8.5703125" bestFit="1" customWidth="1"/>
    <col min="9219" max="9219" width="8" customWidth="1"/>
    <col min="9220" max="9220" width="7.7109375" bestFit="1" customWidth="1"/>
    <col min="9221" max="9221" width="11.28515625" bestFit="1" customWidth="1"/>
    <col min="9222" max="9223" width="12.28515625" bestFit="1" customWidth="1"/>
    <col min="9224" max="9226" width="12.28515625" customWidth="1"/>
    <col min="9227" max="9227" width="8.5703125" bestFit="1" customWidth="1"/>
    <col min="9228" max="9228" width="8.85546875" bestFit="1" customWidth="1"/>
    <col min="9229" max="9229" width="8" customWidth="1"/>
    <col min="9230" max="9230" width="12.28515625" customWidth="1"/>
    <col min="9231" max="9231" width="8.7109375" bestFit="1" customWidth="1"/>
    <col min="9232" max="9232" width="8.7109375" customWidth="1"/>
    <col min="9233" max="9233" width="21.42578125" bestFit="1" customWidth="1"/>
    <col min="9234" max="9234" width="13.85546875" bestFit="1" customWidth="1"/>
    <col min="9460" max="9460" width="11.85546875" bestFit="1" customWidth="1"/>
    <col min="9461" max="9461" width="11.85546875" customWidth="1"/>
    <col min="9462" max="9462" width="5.42578125" customWidth="1"/>
    <col min="9463" max="9463" width="4.5703125" customWidth="1"/>
    <col min="9464" max="9464" width="8" bestFit="1" customWidth="1"/>
    <col min="9465" max="9469" width="8" customWidth="1"/>
    <col min="9470" max="9470" width="8.5703125" customWidth="1"/>
    <col min="9471" max="9471" width="8.5703125" bestFit="1" customWidth="1"/>
    <col min="9472" max="9472" width="8.85546875" bestFit="1" customWidth="1"/>
    <col min="9473" max="9473" width="8.85546875" customWidth="1"/>
    <col min="9474" max="9474" width="8.5703125" bestFit="1" customWidth="1"/>
    <col min="9475" max="9475" width="8" customWidth="1"/>
    <col min="9476" max="9476" width="7.7109375" bestFit="1" customWidth="1"/>
    <col min="9477" max="9477" width="11.28515625" bestFit="1" customWidth="1"/>
    <col min="9478" max="9479" width="12.28515625" bestFit="1" customWidth="1"/>
    <col min="9480" max="9482" width="12.28515625" customWidth="1"/>
    <col min="9483" max="9483" width="8.5703125" bestFit="1" customWidth="1"/>
    <col min="9484" max="9484" width="8.85546875" bestFit="1" customWidth="1"/>
    <col min="9485" max="9485" width="8" customWidth="1"/>
    <col min="9486" max="9486" width="12.28515625" customWidth="1"/>
    <col min="9487" max="9487" width="8.7109375" bestFit="1" customWidth="1"/>
    <col min="9488" max="9488" width="8.7109375" customWidth="1"/>
    <col min="9489" max="9489" width="21.42578125" bestFit="1" customWidth="1"/>
    <col min="9490" max="9490" width="13.85546875" bestFit="1" customWidth="1"/>
    <col min="9716" max="9716" width="11.85546875" bestFit="1" customWidth="1"/>
    <col min="9717" max="9717" width="11.85546875" customWidth="1"/>
    <col min="9718" max="9718" width="5.42578125" customWidth="1"/>
    <col min="9719" max="9719" width="4.5703125" customWidth="1"/>
    <col min="9720" max="9720" width="8" bestFit="1" customWidth="1"/>
    <col min="9721" max="9725" width="8" customWidth="1"/>
    <col min="9726" max="9726" width="8.5703125" customWidth="1"/>
    <col min="9727" max="9727" width="8.5703125" bestFit="1" customWidth="1"/>
    <col min="9728" max="9728" width="8.85546875" bestFit="1" customWidth="1"/>
    <col min="9729" max="9729" width="8.85546875" customWidth="1"/>
    <col min="9730" max="9730" width="8.5703125" bestFit="1" customWidth="1"/>
    <col min="9731" max="9731" width="8" customWidth="1"/>
    <col min="9732" max="9732" width="7.7109375" bestFit="1" customWidth="1"/>
    <col min="9733" max="9733" width="11.28515625" bestFit="1" customWidth="1"/>
    <col min="9734" max="9735" width="12.28515625" bestFit="1" customWidth="1"/>
    <col min="9736" max="9738" width="12.28515625" customWidth="1"/>
    <col min="9739" max="9739" width="8.5703125" bestFit="1" customWidth="1"/>
    <col min="9740" max="9740" width="8.85546875" bestFit="1" customWidth="1"/>
    <col min="9741" max="9741" width="8" customWidth="1"/>
    <col min="9742" max="9742" width="12.28515625" customWidth="1"/>
    <col min="9743" max="9743" width="8.7109375" bestFit="1" customWidth="1"/>
    <col min="9744" max="9744" width="8.7109375" customWidth="1"/>
    <col min="9745" max="9745" width="21.42578125" bestFit="1" customWidth="1"/>
    <col min="9746" max="9746" width="13.85546875" bestFit="1" customWidth="1"/>
    <col min="9972" max="9972" width="11.85546875" bestFit="1" customWidth="1"/>
    <col min="9973" max="9973" width="11.85546875" customWidth="1"/>
    <col min="9974" max="9974" width="5.42578125" customWidth="1"/>
    <col min="9975" max="9975" width="4.5703125" customWidth="1"/>
    <col min="9976" max="9976" width="8" bestFit="1" customWidth="1"/>
    <col min="9977" max="9981" width="8" customWidth="1"/>
    <col min="9982" max="9982" width="8.5703125" customWidth="1"/>
    <col min="9983" max="9983" width="8.5703125" bestFit="1" customWidth="1"/>
    <col min="9984" max="9984" width="8.85546875" bestFit="1" customWidth="1"/>
    <col min="9985" max="9985" width="8.85546875" customWidth="1"/>
    <col min="9986" max="9986" width="8.5703125" bestFit="1" customWidth="1"/>
    <col min="9987" max="9987" width="8" customWidth="1"/>
    <col min="9988" max="9988" width="7.7109375" bestFit="1" customWidth="1"/>
    <col min="9989" max="9989" width="11.28515625" bestFit="1" customWidth="1"/>
    <col min="9990" max="9991" width="12.28515625" bestFit="1" customWidth="1"/>
    <col min="9992" max="9994" width="12.28515625" customWidth="1"/>
    <col min="9995" max="9995" width="8.5703125" bestFit="1" customWidth="1"/>
    <col min="9996" max="9996" width="8.85546875" bestFit="1" customWidth="1"/>
    <col min="9997" max="9997" width="8" customWidth="1"/>
    <col min="9998" max="9998" width="12.28515625" customWidth="1"/>
    <col min="9999" max="9999" width="8.7109375" bestFit="1" customWidth="1"/>
    <col min="10000" max="10000" width="8.7109375" customWidth="1"/>
    <col min="10001" max="10001" width="21.42578125" bestFit="1" customWidth="1"/>
    <col min="10002" max="10002" width="13.85546875" bestFit="1" customWidth="1"/>
    <col min="10228" max="10228" width="11.85546875" bestFit="1" customWidth="1"/>
    <col min="10229" max="10229" width="11.85546875" customWidth="1"/>
    <col min="10230" max="10230" width="5.42578125" customWidth="1"/>
    <col min="10231" max="10231" width="4.5703125" customWidth="1"/>
    <col min="10232" max="10232" width="8" bestFit="1" customWidth="1"/>
    <col min="10233" max="10237" width="8" customWidth="1"/>
    <col min="10238" max="10238" width="8.5703125" customWidth="1"/>
    <col min="10239" max="10239" width="8.5703125" bestFit="1" customWidth="1"/>
    <col min="10240" max="10240" width="8.85546875" bestFit="1" customWidth="1"/>
    <col min="10241" max="10241" width="8.85546875" customWidth="1"/>
    <col min="10242" max="10242" width="8.5703125" bestFit="1" customWidth="1"/>
    <col min="10243" max="10243" width="8" customWidth="1"/>
    <col min="10244" max="10244" width="7.7109375" bestFit="1" customWidth="1"/>
    <col min="10245" max="10245" width="11.28515625" bestFit="1" customWidth="1"/>
    <col min="10246" max="10247" width="12.28515625" bestFit="1" customWidth="1"/>
    <col min="10248" max="10250" width="12.28515625" customWidth="1"/>
    <col min="10251" max="10251" width="8.5703125" bestFit="1" customWidth="1"/>
    <col min="10252" max="10252" width="8.85546875" bestFit="1" customWidth="1"/>
    <col min="10253" max="10253" width="8" customWidth="1"/>
    <col min="10254" max="10254" width="12.28515625" customWidth="1"/>
    <col min="10255" max="10255" width="8.7109375" bestFit="1" customWidth="1"/>
    <col min="10256" max="10256" width="8.7109375" customWidth="1"/>
    <col min="10257" max="10257" width="21.42578125" bestFit="1" customWidth="1"/>
    <col min="10258" max="10258" width="13.85546875" bestFit="1" customWidth="1"/>
    <col min="10484" max="10484" width="11.85546875" bestFit="1" customWidth="1"/>
    <col min="10485" max="10485" width="11.85546875" customWidth="1"/>
    <col min="10486" max="10486" width="5.42578125" customWidth="1"/>
    <col min="10487" max="10487" width="4.5703125" customWidth="1"/>
    <col min="10488" max="10488" width="8" bestFit="1" customWidth="1"/>
    <col min="10489" max="10493" width="8" customWidth="1"/>
    <col min="10494" max="10494" width="8.5703125" customWidth="1"/>
    <col min="10495" max="10495" width="8.5703125" bestFit="1" customWidth="1"/>
    <col min="10496" max="10496" width="8.85546875" bestFit="1" customWidth="1"/>
    <col min="10497" max="10497" width="8.85546875" customWidth="1"/>
    <col min="10498" max="10498" width="8.5703125" bestFit="1" customWidth="1"/>
    <col min="10499" max="10499" width="8" customWidth="1"/>
    <col min="10500" max="10500" width="7.7109375" bestFit="1" customWidth="1"/>
    <col min="10501" max="10501" width="11.28515625" bestFit="1" customWidth="1"/>
    <col min="10502" max="10503" width="12.28515625" bestFit="1" customWidth="1"/>
    <col min="10504" max="10506" width="12.28515625" customWidth="1"/>
    <col min="10507" max="10507" width="8.5703125" bestFit="1" customWidth="1"/>
    <col min="10508" max="10508" width="8.85546875" bestFit="1" customWidth="1"/>
    <col min="10509" max="10509" width="8" customWidth="1"/>
    <col min="10510" max="10510" width="12.28515625" customWidth="1"/>
    <col min="10511" max="10511" width="8.7109375" bestFit="1" customWidth="1"/>
    <col min="10512" max="10512" width="8.7109375" customWidth="1"/>
    <col min="10513" max="10513" width="21.42578125" bestFit="1" customWidth="1"/>
    <col min="10514" max="10514" width="13.85546875" bestFit="1" customWidth="1"/>
    <col min="10740" max="10740" width="11.85546875" bestFit="1" customWidth="1"/>
    <col min="10741" max="10741" width="11.85546875" customWidth="1"/>
    <col min="10742" max="10742" width="5.42578125" customWidth="1"/>
    <col min="10743" max="10743" width="4.5703125" customWidth="1"/>
    <col min="10744" max="10744" width="8" bestFit="1" customWidth="1"/>
    <col min="10745" max="10749" width="8" customWidth="1"/>
    <col min="10750" max="10750" width="8.5703125" customWidth="1"/>
    <col min="10751" max="10751" width="8.5703125" bestFit="1" customWidth="1"/>
    <col min="10752" max="10752" width="8.85546875" bestFit="1" customWidth="1"/>
    <col min="10753" max="10753" width="8.85546875" customWidth="1"/>
    <col min="10754" max="10754" width="8.5703125" bestFit="1" customWidth="1"/>
    <col min="10755" max="10755" width="8" customWidth="1"/>
    <col min="10756" max="10756" width="7.7109375" bestFit="1" customWidth="1"/>
    <col min="10757" max="10757" width="11.28515625" bestFit="1" customWidth="1"/>
    <col min="10758" max="10759" width="12.28515625" bestFit="1" customWidth="1"/>
    <col min="10760" max="10762" width="12.28515625" customWidth="1"/>
    <col min="10763" max="10763" width="8.5703125" bestFit="1" customWidth="1"/>
    <col min="10764" max="10764" width="8.85546875" bestFit="1" customWidth="1"/>
    <col min="10765" max="10765" width="8" customWidth="1"/>
    <col min="10766" max="10766" width="12.28515625" customWidth="1"/>
    <col min="10767" max="10767" width="8.7109375" bestFit="1" customWidth="1"/>
    <col min="10768" max="10768" width="8.7109375" customWidth="1"/>
    <col min="10769" max="10769" width="21.42578125" bestFit="1" customWidth="1"/>
    <col min="10770" max="10770" width="13.85546875" bestFit="1" customWidth="1"/>
    <col min="10996" max="10996" width="11.85546875" bestFit="1" customWidth="1"/>
    <col min="10997" max="10997" width="11.85546875" customWidth="1"/>
    <col min="10998" max="10998" width="5.42578125" customWidth="1"/>
    <col min="10999" max="10999" width="4.5703125" customWidth="1"/>
    <col min="11000" max="11000" width="8" bestFit="1" customWidth="1"/>
    <col min="11001" max="11005" width="8" customWidth="1"/>
    <col min="11006" max="11006" width="8.5703125" customWidth="1"/>
    <col min="11007" max="11007" width="8.5703125" bestFit="1" customWidth="1"/>
    <col min="11008" max="11008" width="8.85546875" bestFit="1" customWidth="1"/>
    <col min="11009" max="11009" width="8.85546875" customWidth="1"/>
    <col min="11010" max="11010" width="8.5703125" bestFit="1" customWidth="1"/>
    <col min="11011" max="11011" width="8" customWidth="1"/>
    <col min="11012" max="11012" width="7.7109375" bestFit="1" customWidth="1"/>
    <col min="11013" max="11013" width="11.28515625" bestFit="1" customWidth="1"/>
    <col min="11014" max="11015" width="12.28515625" bestFit="1" customWidth="1"/>
    <col min="11016" max="11018" width="12.28515625" customWidth="1"/>
    <col min="11019" max="11019" width="8.5703125" bestFit="1" customWidth="1"/>
    <col min="11020" max="11020" width="8.85546875" bestFit="1" customWidth="1"/>
    <col min="11021" max="11021" width="8" customWidth="1"/>
    <col min="11022" max="11022" width="12.28515625" customWidth="1"/>
    <col min="11023" max="11023" width="8.7109375" bestFit="1" customWidth="1"/>
    <col min="11024" max="11024" width="8.7109375" customWidth="1"/>
    <col min="11025" max="11025" width="21.42578125" bestFit="1" customWidth="1"/>
    <col min="11026" max="11026" width="13.85546875" bestFit="1" customWidth="1"/>
    <col min="11252" max="11252" width="11.85546875" bestFit="1" customWidth="1"/>
    <col min="11253" max="11253" width="11.85546875" customWidth="1"/>
    <col min="11254" max="11254" width="5.42578125" customWidth="1"/>
    <col min="11255" max="11255" width="4.5703125" customWidth="1"/>
    <col min="11256" max="11256" width="8" bestFit="1" customWidth="1"/>
    <col min="11257" max="11261" width="8" customWidth="1"/>
    <col min="11262" max="11262" width="8.5703125" customWidth="1"/>
    <col min="11263" max="11263" width="8.5703125" bestFit="1" customWidth="1"/>
    <col min="11264" max="11264" width="8.85546875" bestFit="1" customWidth="1"/>
    <col min="11265" max="11265" width="8.85546875" customWidth="1"/>
    <col min="11266" max="11266" width="8.5703125" bestFit="1" customWidth="1"/>
    <col min="11267" max="11267" width="8" customWidth="1"/>
    <col min="11268" max="11268" width="7.7109375" bestFit="1" customWidth="1"/>
    <col min="11269" max="11269" width="11.28515625" bestFit="1" customWidth="1"/>
    <col min="11270" max="11271" width="12.28515625" bestFit="1" customWidth="1"/>
    <col min="11272" max="11274" width="12.28515625" customWidth="1"/>
    <col min="11275" max="11275" width="8.5703125" bestFit="1" customWidth="1"/>
    <col min="11276" max="11276" width="8.85546875" bestFit="1" customWidth="1"/>
    <col min="11277" max="11277" width="8" customWidth="1"/>
    <col min="11278" max="11278" width="12.28515625" customWidth="1"/>
    <col min="11279" max="11279" width="8.7109375" bestFit="1" customWidth="1"/>
    <col min="11280" max="11280" width="8.7109375" customWidth="1"/>
    <col min="11281" max="11281" width="21.42578125" bestFit="1" customWidth="1"/>
    <col min="11282" max="11282" width="13.85546875" bestFit="1" customWidth="1"/>
    <col min="11508" max="11508" width="11.85546875" bestFit="1" customWidth="1"/>
    <col min="11509" max="11509" width="11.85546875" customWidth="1"/>
    <col min="11510" max="11510" width="5.42578125" customWidth="1"/>
    <col min="11511" max="11511" width="4.5703125" customWidth="1"/>
    <col min="11512" max="11512" width="8" bestFit="1" customWidth="1"/>
    <col min="11513" max="11517" width="8" customWidth="1"/>
    <col min="11518" max="11518" width="8.5703125" customWidth="1"/>
    <col min="11519" max="11519" width="8.5703125" bestFit="1" customWidth="1"/>
    <col min="11520" max="11520" width="8.85546875" bestFit="1" customWidth="1"/>
    <col min="11521" max="11521" width="8.85546875" customWidth="1"/>
    <col min="11522" max="11522" width="8.5703125" bestFit="1" customWidth="1"/>
    <col min="11523" max="11523" width="8" customWidth="1"/>
    <col min="11524" max="11524" width="7.7109375" bestFit="1" customWidth="1"/>
    <col min="11525" max="11525" width="11.28515625" bestFit="1" customWidth="1"/>
    <col min="11526" max="11527" width="12.28515625" bestFit="1" customWidth="1"/>
    <col min="11528" max="11530" width="12.28515625" customWidth="1"/>
    <col min="11531" max="11531" width="8.5703125" bestFit="1" customWidth="1"/>
    <col min="11532" max="11532" width="8.85546875" bestFit="1" customWidth="1"/>
    <col min="11533" max="11533" width="8" customWidth="1"/>
    <col min="11534" max="11534" width="12.28515625" customWidth="1"/>
    <col min="11535" max="11535" width="8.7109375" bestFit="1" customWidth="1"/>
    <col min="11536" max="11536" width="8.7109375" customWidth="1"/>
    <col min="11537" max="11537" width="21.42578125" bestFit="1" customWidth="1"/>
    <col min="11538" max="11538" width="13.85546875" bestFit="1" customWidth="1"/>
    <col min="11764" max="11764" width="11.85546875" bestFit="1" customWidth="1"/>
    <col min="11765" max="11765" width="11.85546875" customWidth="1"/>
    <col min="11766" max="11766" width="5.42578125" customWidth="1"/>
    <col min="11767" max="11767" width="4.5703125" customWidth="1"/>
    <col min="11768" max="11768" width="8" bestFit="1" customWidth="1"/>
    <col min="11769" max="11773" width="8" customWidth="1"/>
    <col min="11774" max="11774" width="8.5703125" customWidth="1"/>
    <col min="11775" max="11775" width="8.5703125" bestFit="1" customWidth="1"/>
    <col min="11776" max="11776" width="8.85546875" bestFit="1" customWidth="1"/>
    <col min="11777" max="11777" width="8.85546875" customWidth="1"/>
    <col min="11778" max="11778" width="8.5703125" bestFit="1" customWidth="1"/>
    <col min="11779" max="11779" width="8" customWidth="1"/>
    <col min="11780" max="11780" width="7.7109375" bestFit="1" customWidth="1"/>
    <col min="11781" max="11781" width="11.28515625" bestFit="1" customWidth="1"/>
    <col min="11782" max="11783" width="12.28515625" bestFit="1" customWidth="1"/>
    <col min="11784" max="11786" width="12.28515625" customWidth="1"/>
    <col min="11787" max="11787" width="8.5703125" bestFit="1" customWidth="1"/>
    <col min="11788" max="11788" width="8.85546875" bestFit="1" customWidth="1"/>
    <col min="11789" max="11789" width="8" customWidth="1"/>
    <col min="11790" max="11790" width="12.28515625" customWidth="1"/>
    <col min="11791" max="11791" width="8.7109375" bestFit="1" customWidth="1"/>
    <col min="11792" max="11792" width="8.7109375" customWidth="1"/>
    <col min="11793" max="11793" width="21.42578125" bestFit="1" customWidth="1"/>
    <col min="11794" max="11794" width="13.85546875" bestFit="1" customWidth="1"/>
    <col min="12020" max="12020" width="11.85546875" bestFit="1" customWidth="1"/>
    <col min="12021" max="12021" width="11.85546875" customWidth="1"/>
    <col min="12022" max="12022" width="5.42578125" customWidth="1"/>
    <col min="12023" max="12023" width="4.5703125" customWidth="1"/>
    <col min="12024" max="12024" width="8" bestFit="1" customWidth="1"/>
    <col min="12025" max="12029" width="8" customWidth="1"/>
    <col min="12030" max="12030" width="8.5703125" customWidth="1"/>
    <col min="12031" max="12031" width="8.5703125" bestFit="1" customWidth="1"/>
    <col min="12032" max="12032" width="8.85546875" bestFit="1" customWidth="1"/>
    <col min="12033" max="12033" width="8.85546875" customWidth="1"/>
    <col min="12034" max="12034" width="8.5703125" bestFit="1" customWidth="1"/>
    <col min="12035" max="12035" width="8" customWidth="1"/>
    <col min="12036" max="12036" width="7.7109375" bestFit="1" customWidth="1"/>
    <col min="12037" max="12037" width="11.28515625" bestFit="1" customWidth="1"/>
    <col min="12038" max="12039" width="12.28515625" bestFit="1" customWidth="1"/>
    <col min="12040" max="12042" width="12.28515625" customWidth="1"/>
    <col min="12043" max="12043" width="8.5703125" bestFit="1" customWidth="1"/>
    <col min="12044" max="12044" width="8.85546875" bestFit="1" customWidth="1"/>
    <col min="12045" max="12045" width="8" customWidth="1"/>
    <col min="12046" max="12046" width="12.28515625" customWidth="1"/>
    <col min="12047" max="12047" width="8.7109375" bestFit="1" customWidth="1"/>
    <col min="12048" max="12048" width="8.7109375" customWidth="1"/>
    <col min="12049" max="12049" width="21.42578125" bestFit="1" customWidth="1"/>
    <col min="12050" max="12050" width="13.85546875" bestFit="1" customWidth="1"/>
    <col min="12276" max="12276" width="11.85546875" bestFit="1" customWidth="1"/>
    <col min="12277" max="12277" width="11.85546875" customWidth="1"/>
    <col min="12278" max="12278" width="5.42578125" customWidth="1"/>
    <col min="12279" max="12279" width="4.5703125" customWidth="1"/>
    <col min="12280" max="12280" width="8" bestFit="1" customWidth="1"/>
    <col min="12281" max="12285" width="8" customWidth="1"/>
    <col min="12286" max="12286" width="8.5703125" customWidth="1"/>
    <col min="12287" max="12287" width="8.5703125" bestFit="1" customWidth="1"/>
    <col min="12288" max="12288" width="8.85546875" bestFit="1" customWidth="1"/>
    <col min="12289" max="12289" width="8.85546875" customWidth="1"/>
    <col min="12290" max="12290" width="8.5703125" bestFit="1" customWidth="1"/>
    <col min="12291" max="12291" width="8" customWidth="1"/>
    <col min="12292" max="12292" width="7.7109375" bestFit="1" customWidth="1"/>
    <col min="12293" max="12293" width="11.28515625" bestFit="1" customWidth="1"/>
    <col min="12294" max="12295" width="12.28515625" bestFit="1" customWidth="1"/>
    <col min="12296" max="12298" width="12.28515625" customWidth="1"/>
    <col min="12299" max="12299" width="8.5703125" bestFit="1" customWidth="1"/>
    <col min="12300" max="12300" width="8.85546875" bestFit="1" customWidth="1"/>
    <col min="12301" max="12301" width="8" customWidth="1"/>
    <col min="12302" max="12302" width="12.28515625" customWidth="1"/>
    <col min="12303" max="12303" width="8.7109375" bestFit="1" customWidth="1"/>
    <col min="12304" max="12304" width="8.7109375" customWidth="1"/>
    <col min="12305" max="12305" width="21.42578125" bestFit="1" customWidth="1"/>
    <col min="12306" max="12306" width="13.85546875" bestFit="1" customWidth="1"/>
    <col min="12532" max="12532" width="11.85546875" bestFit="1" customWidth="1"/>
    <col min="12533" max="12533" width="11.85546875" customWidth="1"/>
    <col min="12534" max="12534" width="5.42578125" customWidth="1"/>
    <col min="12535" max="12535" width="4.5703125" customWidth="1"/>
    <col min="12536" max="12536" width="8" bestFit="1" customWidth="1"/>
    <col min="12537" max="12541" width="8" customWidth="1"/>
    <col min="12542" max="12542" width="8.5703125" customWidth="1"/>
    <col min="12543" max="12543" width="8.5703125" bestFit="1" customWidth="1"/>
    <col min="12544" max="12544" width="8.85546875" bestFit="1" customWidth="1"/>
    <col min="12545" max="12545" width="8.85546875" customWidth="1"/>
    <col min="12546" max="12546" width="8.5703125" bestFit="1" customWidth="1"/>
    <col min="12547" max="12547" width="8" customWidth="1"/>
    <col min="12548" max="12548" width="7.7109375" bestFit="1" customWidth="1"/>
    <col min="12549" max="12549" width="11.28515625" bestFit="1" customWidth="1"/>
    <col min="12550" max="12551" width="12.28515625" bestFit="1" customWidth="1"/>
    <col min="12552" max="12554" width="12.28515625" customWidth="1"/>
    <col min="12555" max="12555" width="8.5703125" bestFit="1" customWidth="1"/>
    <col min="12556" max="12556" width="8.85546875" bestFit="1" customWidth="1"/>
    <col min="12557" max="12557" width="8" customWidth="1"/>
    <col min="12558" max="12558" width="12.28515625" customWidth="1"/>
    <col min="12559" max="12559" width="8.7109375" bestFit="1" customWidth="1"/>
    <col min="12560" max="12560" width="8.7109375" customWidth="1"/>
    <col min="12561" max="12561" width="21.42578125" bestFit="1" customWidth="1"/>
    <col min="12562" max="12562" width="13.85546875" bestFit="1" customWidth="1"/>
    <col min="12788" max="12788" width="11.85546875" bestFit="1" customWidth="1"/>
    <col min="12789" max="12789" width="11.85546875" customWidth="1"/>
    <col min="12790" max="12790" width="5.42578125" customWidth="1"/>
    <col min="12791" max="12791" width="4.5703125" customWidth="1"/>
    <col min="12792" max="12792" width="8" bestFit="1" customWidth="1"/>
    <col min="12793" max="12797" width="8" customWidth="1"/>
    <col min="12798" max="12798" width="8.5703125" customWidth="1"/>
    <col min="12799" max="12799" width="8.5703125" bestFit="1" customWidth="1"/>
    <col min="12800" max="12800" width="8.85546875" bestFit="1" customWidth="1"/>
    <col min="12801" max="12801" width="8.85546875" customWidth="1"/>
    <col min="12802" max="12802" width="8.5703125" bestFit="1" customWidth="1"/>
    <col min="12803" max="12803" width="8" customWidth="1"/>
    <col min="12804" max="12804" width="7.7109375" bestFit="1" customWidth="1"/>
    <col min="12805" max="12805" width="11.28515625" bestFit="1" customWidth="1"/>
    <col min="12806" max="12807" width="12.28515625" bestFit="1" customWidth="1"/>
    <col min="12808" max="12810" width="12.28515625" customWidth="1"/>
    <col min="12811" max="12811" width="8.5703125" bestFit="1" customWidth="1"/>
    <col min="12812" max="12812" width="8.85546875" bestFit="1" customWidth="1"/>
    <col min="12813" max="12813" width="8" customWidth="1"/>
    <col min="12814" max="12814" width="12.28515625" customWidth="1"/>
    <col min="12815" max="12815" width="8.7109375" bestFit="1" customWidth="1"/>
    <col min="12816" max="12816" width="8.7109375" customWidth="1"/>
    <col min="12817" max="12817" width="21.42578125" bestFit="1" customWidth="1"/>
    <col min="12818" max="12818" width="13.85546875" bestFit="1" customWidth="1"/>
    <col min="13044" max="13044" width="11.85546875" bestFit="1" customWidth="1"/>
    <col min="13045" max="13045" width="11.85546875" customWidth="1"/>
    <col min="13046" max="13046" width="5.42578125" customWidth="1"/>
    <col min="13047" max="13047" width="4.5703125" customWidth="1"/>
    <col min="13048" max="13048" width="8" bestFit="1" customWidth="1"/>
    <col min="13049" max="13053" width="8" customWidth="1"/>
    <col min="13054" max="13054" width="8.5703125" customWidth="1"/>
    <col min="13055" max="13055" width="8.5703125" bestFit="1" customWidth="1"/>
    <col min="13056" max="13056" width="8.85546875" bestFit="1" customWidth="1"/>
    <col min="13057" max="13057" width="8.85546875" customWidth="1"/>
    <col min="13058" max="13058" width="8.5703125" bestFit="1" customWidth="1"/>
    <col min="13059" max="13059" width="8" customWidth="1"/>
    <col min="13060" max="13060" width="7.7109375" bestFit="1" customWidth="1"/>
    <col min="13061" max="13061" width="11.28515625" bestFit="1" customWidth="1"/>
    <col min="13062" max="13063" width="12.28515625" bestFit="1" customWidth="1"/>
    <col min="13064" max="13066" width="12.28515625" customWidth="1"/>
    <col min="13067" max="13067" width="8.5703125" bestFit="1" customWidth="1"/>
    <col min="13068" max="13068" width="8.85546875" bestFit="1" customWidth="1"/>
    <col min="13069" max="13069" width="8" customWidth="1"/>
    <col min="13070" max="13070" width="12.28515625" customWidth="1"/>
    <col min="13071" max="13071" width="8.7109375" bestFit="1" customWidth="1"/>
    <col min="13072" max="13072" width="8.7109375" customWidth="1"/>
    <col min="13073" max="13073" width="21.42578125" bestFit="1" customWidth="1"/>
    <col min="13074" max="13074" width="13.85546875" bestFit="1" customWidth="1"/>
    <col min="13300" max="13300" width="11.85546875" bestFit="1" customWidth="1"/>
    <col min="13301" max="13301" width="11.85546875" customWidth="1"/>
    <col min="13302" max="13302" width="5.42578125" customWidth="1"/>
    <col min="13303" max="13303" width="4.5703125" customWidth="1"/>
    <col min="13304" max="13304" width="8" bestFit="1" customWidth="1"/>
    <col min="13305" max="13309" width="8" customWidth="1"/>
    <col min="13310" max="13310" width="8.5703125" customWidth="1"/>
    <col min="13311" max="13311" width="8.5703125" bestFit="1" customWidth="1"/>
    <col min="13312" max="13312" width="8.85546875" bestFit="1" customWidth="1"/>
    <col min="13313" max="13313" width="8.85546875" customWidth="1"/>
    <col min="13314" max="13314" width="8.5703125" bestFit="1" customWidth="1"/>
    <col min="13315" max="13315" width="8" customWidth="1"/>
    <col min="13316" max="13316" width="7.7109375" bestFit="1" customWidth="1"/>
    <col min="13317" max="13317" width="11.28515625" bestFit="1" customWidth="1"/>
    <col min="13318" max="13319" width="12.28515625" bestFit="1" customWidth="1"/>
    <col min="13320" max="13322" width="12.28515625" customWidth="1"/>
    <col min="13323" max="13323" width="8.5703125" bestFit="1" customWidth="1"/>
    <col min="13324" max="13324" width="8.85546875" bestFit="1" customWidth="1"/>
    <col min="13325" max="13325" width="8" customWidth="1"/>
    <col min="13326" max="13326" width="12.28515625" customWidth="1"/>
    <col min="13327" max="13327" width="8.7109375" bestFit="1" customWidth="1"/>
    <col min="13328" max="13328" width="8.7109375" customWidth="1"/>
    <col min="13329" max="13329" width="21.42578125" bestFit="1" customWidth="1"/>
    <col min="13330" max="13330" width="13.85546875" bestFit="1" customWidth="1"/>
    <col min="13556" max="13556" width="11.85546875" bestFit="1" customWidth="1"/>
    <col min="13557" max="13557" width="11.85546875" customWidth="1"/>
    <col min="13558" max="13558" width="5.42578125" customWidth="1"/>
    <col min="13559" max="13559" width="4.5703125" customWidth="1"/>
    <col min="13560" max="13560" width="8" bestFit="1" customWidth="1"/>
    <col min="13561" max="13565" width="8" customWidth="1"/>
    <col min="13566" max="13566" width="8.5703125" customWidth="1"/>
    <col min="13567" max="13567" width="8.5703125" bestFit="1" customWidth="1"/>
    <col min="13568" max="13568" width="8.85546875" bestFit="1" customWidth="1"/>
    <col min="13569" max="13569" width="8.85546875" customWidth="1"/>
    <col min="13570" max="13570" width="8.5703125" bestFit="1" customWidth="1"/>
    <col min="13571" max="13571" width="8" customWidth="1"/>
    <col min="13572" max="13572" width="7.7109375" bestFit="1" customWidth="1"/>
    <col min="13573" max="13573" width="11.28515625" bestFit="1" customWidth="1"/>
    <col min="13574" max="13575" width="12.28515625" bestFit="1" customWidth="1"/>
    <col min="13576" max="13578" width="12.28515625" customWidth="1"/>
    <col min="13579" max="13579" width="8.5703125" bestFit="1" customWidth="1"/>
    <col min="13580" max="13580" width="8.85546875" bestFit="1" customWidth="1"/>
    <col min="13581" max="13581" width="8" customWidth="1"/>
    <col min="13582" max="13582" width="12.28515625" customWidth="1"/>
    <col min="13583" max="13583" width="8.7109375" bestFit="1" customWidth="1"/>
    <col min="13584" max="13584" width="8.7109375" customWidth="1"/>
    <col min="13585" max="13585" width="21.42578125" bestFit="1" customWidth="1"/>
    <col min="13586" max="13586" width="13.85546875" bestFit="1" customWidth="1"/>
    <col min="13812" max="13812" width="11.85546875" bestFit="1" customWidth="1"/>
    <col min="13813" max="13813" width="11.85546875" customWidth="1"/>
    <col min="13814" max="13814" width="5.42578125" customWidth="1"/>
    <col min="13815" max="13815" width="4.5703125" customWidth="1"/>
    <col min="13816" max="13816" width="8" bestFit="1" customWidth="1"/>
    <col min="13817" max="13821" width="8" customWidth="1"/>
    <col min="13822" max="13822" width="8.5703125" customWidth="1"/>
    <col min="13823" max="13823" width="8.5703125" bestFit="1" customWidth="1"/>
    <col min="13824" max="13824" width="8.85546875" bestFit="1" customWidth="1"/>
    <col min="13825" max="13825" width="8.85546875" customWidth="1"/>
    <col min="13826" max="13826" width="8.5703125" bestFit="1" customWidth="1"/>
    <col min="13827" max="13827" width="8" customWidth="1"/>
    <col min="13828" max="13828" width="7.7109375" bestFit="1" customWidth="1"/>
    <col min="13829" max="13829" width="11.28515625" bestFit="1" customWidth="1"/>
    <col min="13830" max="13831" width="12.28515625" bestFit="1" customWidth="1"/>
    <col min="13832" max="13834" width="12.28515625" customWidth="1"/>
    <col min="13835" max="13835" width="8.5703125" bestFit="1" customWidth="1"/>
    <col min="13836" max="13836" width="8.85546875" bestFit="1" customWidth="1"/>
    <col min="13837" max="13837" width="8" customWidth="1"/>
    <col min="13838" max="13838" width="12.28515625" customWidth="1"/>
    <col min="13839" max="13839" width="8.7109375" bestFit="1" customWidth="1"/>
    <col min="13840" max="13840" width="8.7109375" customWidth="1"/>
    <col min="13841" max="13841" width="21.42578125" bestFit="1" customWidth="1"/>
    <col min="13842" max="13842" width="13.85546875" bestFit="1" customWidth="1"/>
    <col min="14068" max="14068" width="11.85546875" bestFit="1" customWidth="1"/>
    <col min="14069" max="14069" width="11.85546875" customWidth="1"/>
    <col min="14070" max="14070" width="5.42578125" customWidth="1"/>
    <col min="14071" max="14071" width="4.5703125" customWidth="1"/>
    <col min="14072" max="14072" width="8" bestFit="1" customWidth="1"/>
    <col min="14073" max="14077" width="8" customWidth="1"/>
    <col min="14078" max="14078" width="8.5703125" customWidth="1"/>
    <col min="14079" max="14079" width="8.5703125" bestFit="1" customWidth="1"/>
    <col min="14080" max="14080" width="8.85546875" bestFit="1" customWidth="1"/>
    <col min="14081" max="14081" width="8.85546875" customWidth="1"/>
    <col min="14082" max="14082" width="8.5703125" bestFit="1" customWidth="1"/>
    <col min="14083" max="14083" width="8" customWidth="1"/>
    <col min="14084" max="14084" width="7.7109375" bestFit="1" customWidth="1"/>
    <col min="14085" max="14085" width="11.28515625" bestFit="1" customWidth="1"/>
    <col min="14086" max="14087" width="12.28515625" bestFit="1" customWidth="1"/>
    <col min="14088" max="14090" width="12.28515625" customWidth="1"/>
    <col min="14091" max="14091" width="8.5703125" bestFit="1" customWidth="1"/>
    <col min="14092" max="14092" width="8.85546875" bestFit="1" customWidth="1"/>
    <col min="14093" max="14093" width="8" customWidth="1"/>
    <col min="14094" max="14094" width="12.28515625" customWidth="1"/>
    <col min="14095" max="14095" width="8.7109375" bestFit="1" customWidth="1"/>
    <col min="14096" max="14096" width="8.7109375" customWidth="1"/>
    <col min="14097" max="14097" width="21.42578125" bestFit="1" customWidth="1"/>
    <col min="14098" max="14098" width="13.85546875" bestFit="1" customWidth="1"/>
    <col min="14324" max="14324" width="11.85546875" bestFit="1" customWidth="1"/>
    <col min="14325" max="14325" width="11.85546875" customWidth="1"/>
    <col min="14326" max="14326" width="5.42578125" customWidth="1"/>
    <col min="14327" max="14327" width="4.5703125" customWidth="1"/>
    <col min="14328" max="14328" width="8" bestFit="1" customWidth="1"/>
    <col min="14329" max="14333" width="8" customWidth="1"/>
    <col min="14334" max="14334" width="8.5703125" customWidth="1"/>
    <col min="14335" max="14335" width="8.5703125" bestFit="1" customWidth="1"/>
    <col min="14336" max="14336" width="8.85546875" bestFit="1" customWidth="1"/>
    <col min="14337" max="14337" width="8.85546875" customWidth="1"/>
    <col min="14338" max="14338" width="8.5703125" bestFit="1" customWidth="1"/>
    <col min="14339" max="14339" width="8" customWidth="1"/>
    <col min="14340" max="14340" width="7.7109375" bestFit="1" customWidth="1"/>
    <col min="14341" max="14341" width="11.28515625" bestFit="1" customWidth="1"/>
    <col min="14342" max="14343" width="12.28515625" bestFit="1" customWidth="1"/>
    <col min="14344" max="14346" width="12.28515625" customWidth="1"/>
    <col min="14347" max="14347" width="8.5703125" bestFit="1" customWidth="1"/>
    <col min="14348" max="14348" width="8.85546875" bestFit="1" customWidth="1"/>
    <col min="14349" max="14349" width="8" customWidth="1"/>
    <col min="14350" max="14350" width="12.28515625" customWidth="1"/>
    <col min="14351" max="14351" width="8.7109375" bestFit="1" customWidth="1"/>
    <col min="14352" max="14352" width="8.7109375" customWidth="1"/>
    <col min="14353" max="14353" width="21.42578125" bestFit="1" customWidth="1"/>
    <col min="14354" max="14354" width="13.85546875" bestFit="1" customWidth="1"/>
    <col min="14580" max="14580" width="11.85546875" bestFit="1" customWidth="1"/>
    <col min="14581" max="14581" width="11.85546875" customWidth="1"/>
    <col min="14582" max="14582" width="5.42578125" customWidth="1"/>
    <col min="14583" max="14583" width="4.5703125" customWidth="1"/>
    <col min="14584" max="14584" width="8" bestFit="1" customWidth="1"/>
    <col min="14585" max="14589" width="8" customWidth="1"/>
    <col min="14590" max="14590" width="8.5703125" customWidth="1"/>
    <col min="14591" max="14591" width="8.5703125" bestFit="1" customWidth="1"/>
    <col min="14592" max="14592" width="8.85546875" bestFit="1" customWidth="1"/>
    <col min="14593" max="14593" width="8.85546875" customWidth="1"/>
    <col min="14594" max="14594" width="8.5703125" bestFit="1" customWidth="1"/>
    <col min="14595" max="14595" width="8" customWidth="1"/>
    <col min="14596" max="14596" width="7.7109375" bestFit="1" customWidth="1"/>
    <col min="14597" max="14597" width="11.28515625" bestFit="1" customWidth="1"/>
    <col min="14598" max="14599" width="12.28515625" bestFit="1" customWidth="1"/>
    <col min="14600" max="14602" width="12.28515625" customWidth="1"/>
    <col min="14603" max="14603" width="8.5703125" bestFit="1" customWidth="1"/>
    <col min="14604" max="14604" width="8.85546875" bestFit="1" customWidth="1"/>
    <col min="14605" max="14605" width="8" customWidth="1"/>
    <col min="14606" max="14606" width="12.28515625" customWidth="1"/>
    <col min="14607" max="14607" width="8.7109375" bestFit="1" customWidth="1"/>
    <col min="14608" max="14608" width="8.7109375" customWidth="1"/>
    <col min="14609" max="14609" width="21.42578125" bestFit="1" customWidth="1"/>
    <col min="14610" max="14610" width="13.85546875" bestFit="1" customWidth="1"/>
    <col min="14836" max="14836" width="11.85546875" bestFit="1" customWidth="1"/>
    <col min="14837" max="14837" width="11.85546875" customWidth="1"/>
    <col min="14838" max="14838" width="5.42578125" customWidth="1"/>
    <col min="14839" max="14839" width="4.5703125" customWidth="1"/>
    <col min="14840" max="14840" width="8" bestFit="1" customWidth="1"/>
    <col min="14841" max="14845" width="8" customWidth="1"/>
    <col min="14846" max="14846" width="8.5703125" customWidth="1"/>
    <col min="14847" max="14847" width="8.5703125" bestFit="1" customWidth="1"/>
    <col min="14848" max="14848" width="8.85546875" bestFit="1" customWidth="1"/>
    <col min="14849" max="14849" width="8.85546875" customWidth="1"/>
    <col min="14850" max="14850" width="8.5703125" bestFit="1" customWidth="1"/>
    <col min="14851" max="14851" width="8" customWidth="1"/>
    <col min="14852" max="14852" width="7.7109375" bestFit="1" customWidth="1"/>
    <col min="14853" max="14853" width="11.28515625" bestFit="1" customWidth="1"/>
    <col min="14854" max="14855" width="12.28515625" bestFit="1" customWidth="1"/>
    <col min="14856" max="14858" width="12.28515625" customWidth="1"/>
    <col min="14859" max="14859" width="8.5703125" bestFit="1" customWidth="1"/>
    <col min="14860" max="14860" width="8.85546875" bestFit="1" customWidth="1"/>
    <col min="14861" max="14861" width="8" customWidth="1"/>
    <col min="14862" max="14862" width="12.28515625" customWidth="1"/>
    <col min="14863" max="14863" width="8.7109375" bestFit="1" customWidth="1"/>
    <col min="14864" max="14864" width="8.7109375" customWidth="1"/>
    <col min="14865" max="14865" width="21.42578125" bestFit="1" customWidth="1"/>
    <col min="14866" max="14866" width="13.85546875" bestFit="1" customWidth="1"/>
    <col min="15092" max="15092" width="11.85546875" bestFit="1" customWidth="1"/>
    <col min="15093" max="15093" width="11.85546875" customWidth="1"/>
    <col min="15094" max="15094" width="5.42578125" customWidth="1"/>
    <col min="15095" max="15095" width="4.5703125" customWidth="1"/>
    <col min="15096" max="15096" width="8" bestFit="1" customWidth="1"/>
    <col min="15097" max="15101" width="8" customWidth="1"/>
    <col min="15102" max="15102" width="8.5703125" customWidth="1"/>
    <col min="15103" max="15103" width="8.5703125" bestFit="1" customWidth="1"/>
    <col min="15104" max="15104" width="8.85546875" bestFit="1" customWidth="1"/>
    <col min="15105" max="15105" width="8.85546875" customWidth="1"/>
    <col min="15106" max="15106" width="8.5703125" bestFit="1" customWidth="1"/>
    <col min="15107" max="15107" width="8" customWidth="1"/>
    <col min="15108" max="15108" width="7.7109375" bestFit="1" customWidth="1"/>
    <col min="15109" max="15109" width="11.28515625" bestFit="1" customWidth="1"/>
    <col min="15110" max="15111" width="12.28515625" bestFit="1" customWidth="1"/>
    <col min="15112" max="15114" width="12.28515625" customWidth="1"/>
    <col min="15115" max="15115" width="8.5703125" bestFit="1" customWidth="1"/>
    <col min="15116" max="15116" width="8.85546875" bestFit="1" customWidth="1"/>
    <col min="15117" max="15117" width="8" customWidth="1"/>
    <col min="15118" max="15118" width="12.28515625" customWidth="1"/>
    <col min="15119" max="15119" width="8.7109375" bestFit="1" customWidth="1"/>
    <col min="15120" max="15120" width="8.7109375" customWidth="1"/>
    <col min="15121" max="15121" width="21.42578125" bestFit="1" customWidth="1"/>
    <col min="15122" max="15122" width="13.85546875" bestFit="1" customWidth="1"/>
    <col min="15348" max="15348" width="11.85546875" bestFit="1" customWidth="1"/>
    <col min="15349" max="15349" width="11.85546875" customWidth="1"/>
    <col min="15350" max="15350" width="5.42578125" customWidth="1"/>
    <col min="15351" max="15351" width="4.5703125" customWidth="1"/>
    <col min="15352" max="15352" width="8" bestFit="1" customWidth="1"/>
    <col min="15353" max="15357" width="8" customWidth="1"/>
    <col min="15358" max="15358" width="8.5703125" customWidth="1"/>
    <col min="15359" max="15359" width="8.5703125" bestFit="1" customWidth="1"/>
    <col min="15360" max="15360" width="8.85546875" bestFit="1" customWidth="1"/>
    <col min="15361" max="15361" width="8.85546875" customWidth="1"/>
    <col min="15362" max="15362" width="8.5703125" bestFit="1" customWidth="1"/>
    <col min="15363" max="15363" width="8" customWidth="1"/>
    <col min="15364" max="15364" width="7.7109375" bestFit="1" customWidth="1"/>
    <col min="15365" max="15365" width="11.28515625" bestFit="1" customWidth="1"/>
    <col min="15366" max="15367" width="12.28515625" bestFit="1" customWidth="1"/>
    <col min="15368" max="15370" width="12.28515625" customWidth="1"/>
    <col min="15371" max="15371" width="8.5703125" bestFit="1" customWidth="1"/>
    <col min="15372" max="15372" width="8.85546875" bestFit="1" customWidth="1"/>
    <col min="15373" max="15373" width="8" customWidth="1"/>
    <col min="15374" max="15374" width="12.28515625" customWidth="1"/>
    <col min="15375" max="15375" width="8.7109375" bestFit="1" customWidth="1"/>
    <col min="15376" max="15376" width="8.7109375" customWidth="1"/>
    <col min="15377" max="15377" width="21.42578125" bestFit="1" customWidth="1"/>
    <col min="15378" max="15378" width="13.85546875" bestFit="1" customWidth="1"/>
    <col min="15604" max="15604" width="11.85546875" bestFit="1" customWidth="1"/>
    <col min="15605" max="15605" width="11.85546875" customWidth="1"/>
    <col min="15606" max="15606" width="5.42578125" customWidth="1"/>
    <col min="15607" max="15607" width="4.5703125" customWidth="1"/>
    <col min="15608" max="15608" width="8" bestFit="1" customWidth="1"/>
    <col min="15609" max="15613" width="8" customWidth="1"/>
    <col min="15614" max="15614" width="8.5703125" customWidth="1"/>
    <col min="15615" max="15615" width="8.5703125" bestFit="1" customWidth="1"/>
    <col min="15616" max="15616" width="8.85546875" bestFit="1" customWidth="1"/>
    <col min="15617" max="15617" width="8.85546875" customWidth="1"/>
    <col min="15618" max="15618" width="8.5703125" bestFit="1" customWidth="1"/>
    <col min="15619" max="15619" width="8" customWidth="1"/>
    <col min="15620" max="15620" width="7.7109375" bestFit="1" customWidth="1"/>
    <col min="15621" max="15621" width="11.28515625" bestFit="1" customWidth="1"/>
    <col min="15622" max="15623" width="12.28515625" bestFit="1" customWidth="1"/>
    <col min="15624" max="15626" width="12.28515625" customWidth="1"/>
    <col min="15627" max="15627" width="8.5703125" bestFit="1" customWidth="1"/>
    <col min="15628" max="15628" width="8.85546875" bestFit="1" customWidth="1"/>
    <col min="15629" max="15629" width="8" customWidth="1"/>
    <col min="15630" max="15630" width="12.28515625" customWidth="1"/>
    <col min="15631" max="15631" width="8.7109375" bestFit="1" customWidth="1"/>
    <col min="15632" max="15632" width="8.7109375" customWidth="1"/>
    <col min="15633" max="15633" width="21.42578125" bestFit="1" customWidth="1"/>
    <col min="15634" max="15634" width="13.85546875" bestFit="1" customWidth="1"/>
    <col min="15860" max="15860" width="11.85546875" bestFit="1" customWidth="1"/>
    <col min="15861" max="15861" width="11.85546875" customWidth="1"/>
    <col min="15862" max="15862" width="5.42578125" customWidth="1"/>
    <col min="15863" max="15863" width="4.5703125" customWidth="1"/>
    <col min="15864" max="15864" width="8" bestFit="1" customWidth="1"/>
    <col min="15865" max="15869" width="8" customWidth="1"/>
    <col min="15870" max="15870" width="8.5703125" customWidth="1"/>
    <col min="15871" max="15871" width="8.5703125" bestFit="1" customWidth="1"/>
    <col min="15872" max="15872" width="8.85546875" bestFit="1" customWidth="1"/>
    <col min="15873" max="15873" width="8.85546875" customWidth="1"/>
    <col min="15874" max="15874" width="8.5703125" bestFit="1" customWidth="1"/>
    <col min="15875" max="15875" width="8" customWidth="1"/>
    <col min="15876" max="15876" width="7.7109375" bestFit="1" customWidth="1"/>
    <col min="15877" max="15877" width="11.28515625" bestFit="1" customWidth="1"/>
    <col min="15878" max="15879" width="12.28515625" bestFit="1" customWidth="1"/>
    <col min="15880" max="15882" width="12.28515625" customWidth="1"/>
    <col min="15883" max="15883" width="8.5703125" bestFit="1" customWidth="1"/>
    <col min="15884" max="15884" width="8.85546875" bestFit="1" customWidth="1"/>
    <col min="15885" max="15885" width="8" customWidth="1"/>
    <col min="15886" max="15886" width="12.28515625" customWidth="1"/>
    <col min="15887" max="15887" width="8.7109375" bestFit="1" customWidth="1"/>
    <col min="15888" max="15888" width="8.7109375" customWidth="1"/>
    <col min="15889" max="15889" width="21.42578125" bestFit="1" customWidth="1"/>
    <col min="15890" max="15890" width="13.85546875" bestFit="1" customWidth="1"/>
    <col min="16116" max="16116" width="11.85546875" bestFit="1" customWidth="1"/>
    <col min="16117" max="16117" width="11.85546875" customWidth="1"/>
    <col min="16118" max="16118" width="5.42578125" customWidth="1"/>
    <col min="16119" max="16119" width="4.5703125" customWidth="1"/>
    <col min="16120" max="16120" width="8" bestFit="1" customWidth="1"/>
    <col min="16121" max="16125" width="8" customWidth="1"/>
    <col min="16126" max="16126" width="8.5703125" customWidth="1"/>
    <col min="16127" max="16127" width="8.5703125" bestFit="1" customWidth="1"/>
    <col min="16128" max="16128" width="8.85546875" bestFit="1" customWidth="1"/>
    <col min="16129" max="16129" width="8.85546875" customWidth="1"/>
    <col min="16130" max="16130" width="8.5703125" bestFit="1" customWidth="1"/>
    <col min="16131" max="16131" width="8" customWidth="1"/>
    <col min="16132" max="16132" width="7.7109375" bestFit="1" customWidth="1"/>
    <col min="16133" max="16133" width="11.28515625" bestFit="1" customWidth="1"/>
    <col min="16134" max="16135" width="12.28515625" bestFit="1" customWidth="1"/>
    <col min="16136" max="16138" width="12.28515625" customWidth="1"/>
    <col min="16139" max="16139" width="8.5703125" bestFit="1" customWidth="1"/>
    <col min="16140" max="16140" width="8.85546875" bestFit="1" customWidth="1"/>
    <col min="16141" max="16141" width="8" customWidth="1"/>
    <col min="16142" max="16142" width="12.28515625" customWidth="1"/>
    <col min="16143" max="16143" width="8.7109375" bestFit="1" customWidth="1"/>
    <col min="16144" max="16144" width="8.7109375" customWidth="1"/>
    <col min="16145" max="16145" width="21.42578125" bestFit="1" customWidth="1"/>
    <col min="16146" max="16146" width="13.85546875" bestFit="1" customWidth="1"/>
  </cols>
  <sheetData>
    <row r="2" spans="1:19" s="16" customFormat="1" x14ac:dyDescent="0.25">
      <c r="E2" s="215" t="s">
        <v>296</v>
      </c>
      <c r="F2" s="215" t="s">
        <v>296</v>
      </c>
      <c r="G2" s="215" t="s">
        <v>296</v>
      </c>
      <c r="H2" s="215" t="s">
        <v>296</v>
      </c>
      <c r="I2" s="215" t="s">
        <v>296</v>
      </c>
      <c r="J2" s="215" t="s">
        <v>296</v>
      </c>
      <c r="K2" s="215" t="s">
        <v>296</v>
      </c>
      <c r="L2" s="215" t="s">
        <v>296</v>
      </c>
      <c r="M2" s="215" t="s">
        <v>296</v>
      </c>
      <c r="N2" s="215" t="s">
        <v>296</v>
      </c>
      <c r="R2" s="216"/>
    </row>
    <row r="3" spans="1:19" s="223" customFormat="1" ht="25.5" customHeight="1" thickBot="1" x14ac:dyDescent="0.3">
      <c r="A3" s="217" t="s">
        <v>297</v>
      </c>
      <c r="B3" s="218" t="s">
        <v>251</v>
      </c>
      <c r="C3" s="219" t="s">
        <v>298</v>
      </c>
      <c r="D3" s="220"/>
      <c r="E3" s="220" t="s">
        <v>253</v>
      </c>
      <c r="F3" s="220" t="s">
        <v>256</v>
      </c>
      <c r="G3" s="220" t="s">
        <v>257</v>
      </c>
      <c r="H3" s="220" t="s">
        <v>258</v>
      </c>
      <c r="I3" s="220" t="s">
        <v>299</v>
      </c>
      <c r="J3" s="220" t="s">
        <v>260</v>
      </c>
      <c r="K3" s="220" t="s">
        <v>261</v>
      </c>
      <c r="L3" s="221" t="s">
        <v>266</v>
      </c>
      <c r="M3" s="221" t="s">
        <v>300</v>
      </c>
      <c r="N3" s="221" t="s">
        <v>302</v>
      </c>
      <c r="O3" s="220" t="s">
        <v>263</v>
      </c>
      <c r="P3" s="220" t="s">
        <v>301</v>
      </c>
      <c r="Q3" s="220" t="s">
        <v>265</v>
      </c>
      <c r="R3" s="222" t="s">
        <v>266</v>
      </c>
      <c r="S3" s="222" t="s">
        <v>269</v>
      </c>
    </row>
    <row r="4" spans="1:19" x14ac:dyDescent="0.25">
      <c r="A4" t="s">
        <v>171</v>
      </c>
      <c r="B4" s="19">
        <f>'Energy Summary'!A4</f>
        <v>41609</v>
      </c>
      <c r="C4" s="7">
        <f>'Energy Summary'!B4</f>
        <v>1</v>
      </c>
      <c r="E4" s="224">
        <f>ACESMISOdata!E4</f>
        <v>25.02</v>
      </c>
      <c r="F4">
        <f>ACESMISOdata!H4</f>
        <v>7.7700000000000005E-2</v>
      </c>
      <c r="G4">
        <f>ACESMISOdata!I4</f>
        <v>1.4500000000000001E-2</v>
      </c>
      <c r="H4" s="225">
        <f>ACESMISOdata!J4</f>
        <v>0</v>
      </c>
      <c r="I4" s="102">
        <f>ACESMISOdata!K4</f>
        <v>4.9000000000000002E-2</v>
      </c>
      <c r="J4">
        <f>ACESMISOdata!L4</f>
        <v>1.47E-2</v>
      </c>
      <c r="K4">
        <f>ACESMISOdata!M4</f>
        <v>1.55E-2</v>
      </c>
      <c r="L4" s="226">
        <f t="shared" ref="L4:L67" si="0">R4/Q4</f>
        <v>6.6461538461538461E-2</v>
      </c>
      <c r="M4" s="226">
        <f t="shared" ref="M4:M67" si="1">SUM(E4:L4)</f>
        <v>25.25786153846154</v>
      </c>
      <c r="N4" s="226">
        <f>M4*Inputs!$B$17</f>
        <v>27.783647692307696</v>
      </c>
      <c r="O4" s="225">
        <f>[3]ACESMISOdata!O4</f>
        <v>9.64</v>
      </c>
      <c r="P4" s="225">
        <f>[3]ACESMISOdata!P4</f>
        <v>65</v>
      </c>
      <c r="Q4" s="225">
        <f>[3]Summary!V4-P4</f>
        <v>-65</v>
      </c>
      <c r="R4" s="227">
        <f>[3]ACESMISOdata!R4</f>
        <v>-4.32</v>
      </c>
      <c r="S4">
        <f>[3]ACESMISOdata!V4</f>
        <v>0</v>
      </c>
    </row>
    <row r="5" spans="1:19" x14ac:dyDescent="0.25">
      <c r="A5" t="s">
        <v>171</v>
      </c>
      <c r="B5" s="19">
        <f>'Energy Summary'!A5</f>
        <v>41609</v>
      </c>
      <c r="C5" s="7">
        <f>'Energy Summary'!B5</f>
        <v>2</v>
      </c>
      <c r="E5" s="224">
        <f>ACESMISOdata!E5</f>
        <v>24.14</v>
      </c>
      <c r="F5">
        <f>ACESMISOdata!H5</f>
        <v>7.7700000000000005E-2</v>
      </c>
      <c r="G5">
        <f>ACESMISOdata!I5</f>
        <v>1.4500000000000001E-2</v>
      </c>
      <c r="H5" s="225">
        <f>ACESMISOdata!J5</f>
        <v>0</v>
      </c>
      <c r="I5" s="102">
        <f>ACESMISOdata!K5</f>
        <v>2.5600000000000001E-2</v>
      </c>
      <c r="J5">
        <f>ACESMISOdata!L5</f>
        <v>1.55E-2</v>
      </c>
      <c r="K5">
        <f>ACESMISOdata!M5</f>
        <v>1.6E-2</v>
      </c>
      <c r="L5" s="226">
        <f t="shared" si="0"/>
        <v>-2.2887518402990897E-2</v>
      </c>
      <c r="M5" s="226">
        <f t="shared" si="1"/>
        <v>24.266412481597008</v>
      </c>
      <c r="N5" s="226">
        <f>M5*Inputs!$B$17</f>
        <v>26.693053729756713</v>
      </c>
      <c r="O5" s="225">
        <f>[3]ACESMISOdata!O5</f>
        <v>-19.47</v>
      </c>
      <c r="P5" s="225">
        <f>[3]ACESMISOdata!P5</f>
        <v>59</v>
      </c>
      <c r="Q5" s="225">
        <f>[3]Summary!V5-P5</f>
        <v>715.23700000000008</v>
      </c>
      <c r="R5" s="227">
        <f>[3]ACESMISOdata!R5</f>
        <v>-16.37</v>
      </c>
      <c r="S5">
        <f>[3]ACESMISOdata!V5</f>
        <v>0</v>
      </c>
    </row>
    <row r="6" spans="1:19" x14ac:dyDescent="0.25">
      <c r="A6" t="s">
        <v>171</v>
      </c>
      <c r="B6" s="19">
        <f>'Energy Summary'!A6</f>
        <v>41609</v>
      </c>
      <c r="C6" s="7">
        <f>'Energy Summary'!B6</f>
        <v>3</v>
      </c>
      <c r="E6" s="224">
        <f>ACESMISOdata!E6</f>
        <v>24.78</v>
      </c>
      <c r="F6">
        <f>ACESMISOdata!H6</f>
        <v>7.7700000000000005E-2</v>
      </c>
      <c r="G6">
        <f>ACESMISOdata!I6</f>
        <v>1.4500000000000001E-2</v>
      </c>
      <c r="H6" s="225">
        <f>ACESMISOdata!J6</f>
        <v>0</v>
      </c>
      <c r="I6" s="102">
        <f>ACESMISOdata!K6</f>
        <v>2.0299999999999999E-2</v>
      </c>
      <c r="J6">
        <f>ACESMISOdata!L6</f>
        <v>1.55E-2</v>
      </c>
      <c r="K6">
        <f>ACESMISOdata!M6</f>
        <v>1.5900000000000001E-2</v>
      </c>
      <c r="L6" s="226">
        <f t="shared" si="0"/>
        <v>-6.2966627687325704E-3</v>
      </c>
      <c r="M6" s="226">
        <f t="shared" si="1"/>
        <v>24.917603337231267</v>
      </c>
      <c r="N6" s="226">
        <f>M6*Inputs!$B$17</f>
        <v>27.409363670954395</v>
      </c>
      <c r="O6" s="225">
        <f>[3]ACESMISOdata!O6</f>
        <v>-23.73</v>
      </c>
      <c r="P6" s="225">
        <f>[3]ACESMISOdata!P6</f>
        <v>58</v>
      </c>
      <c r="Q6" s="225">
        <f>[3]Summary!V6-P6</f>
        <v>711.48800000000017</v>
      </c>
      <c r="R6" s="227">
        <f>[3]ACESMISOdata!R6</f>
        <v>-4.4800000000000004</v>
      </c>
      <c r="S6">
        <f>[3]ACESMISOdata!V6</f>
        <v>0</v>
      </c>
    </row>
    <row r="7" spans="1:19" x14ac:dyDescent="0.25">
      <c r="A7" t="s">
        <v>171</v>
      </c>
      <c r="B7" s="19">
        <f>'Energy Summary'!A7</f>
        <v>41609</v>
      </c>
      <c r="C7" s="7">
        <f>'Energy Summary'!B7</f>
        <v>4</v>
      </c>
      <c r="E7" s="224">
        <f>ACESMISOdata!E7</f>
        <v>24.82</v>
      </c>
      <c r="F7">
        <f>ACESMISOdata!H7</f>
        <v>7.7700000000000005E-2</v>
      </c>
      <c r="G7">
        <f>ACESMISOdata!I7</f>
        <v>1.4500000000000001E-2</v>
      </c>
      <c r="H7" s="225">
        <f>ACESMISOdata!J7</f>
        <v>0</v>
      </c>
      <c r="I7" s="102">
        <f>ACESMISOdata!K7</f>
        <v>2.1499999999999998E-2</v>
      </c>
      <c r="J7">
        <f>ACESMISOdata!L7</f>
        <v>1.4800000000000001E-2</v>
      </c>
      <c r="K7">
        <f>ACESMISOdata!M7</f>
        <v>1.4800000000000001E-2</v>
      </c>
      <c r="L7" s="226">
        <f t="shared" si="0"/>
        <v>-3.6353341429504749E-2</v>
      </c>
      <c r="M7" s="226">
        <f t="shared" si="1"/>
        <v>24.9269466585705</v>
      </c>
      <c r="N7" s="226">
        <f>M7*Inputs!$B$17</f>
        <v>27.419641324427552</v>
      </c>
      <c r="O7" s="225">
        <f>[3]ACESMISOdata!O7</f>
        <v>-2.02</v>
      </c>
      <c r="P7" s="225">
        <f>[3]ACESMISOdata!P7</f>
        <v>58</v>
      </c>
      <c r="Q7" s="225">
        <f>[3]Summary!V7-P7</f>
        <v>705.02459999999962</v>
      </c>
      <c r="R7" s="227">
        <f>[3]ACESMISOdata!R7</f>
        <v>-25.63</v>
      </c>
      <c r="S7">
        <f>[3]ACESMISOdata!V7</f>
        <v>0</v>
      </c>
    </row>
    <row r="8" spans="1:19" x14ac:dyDescent="0.25">
      <c r="A8" t="s">
        <v>171</v>
      </c>
      <c r="B8" s="19">
        <f>'Energy Summary'!A8</f>
        <v>41609</v>
      </c>
      <c r="C8" s="7">
        <f>'Energy Summary'!B8</f>
        <v>5</v>
      </c>
      <c r="E8" s="224">
        <f>ACESMISOdata!E8</f>
        <v>25.54</v>
      </c>
      <c r="F8">
        <f>ACESMISOdata!H8</f>
        <v>7.7700000000000005E-2</v>
      </c>
      <c r="G8">
        <f>ACESMISOdata!I8</f>
        <v>1.4500000000000001E-2</v>
      </c>
      <c r="H8" s="225">
        <f>ACESMISOdata!J8</f>
        <v>0</v>
      </c>
      <c r="I8" s="102">
        <f>ACESMISOdata!K8</f>
        <v>1.9400000000000001E-2</v>
      </c>
      <c r="J8">
        <f>ACESMISOdata!L8</f>
        <v>1.55E-2</v>
      </c>
      <c r="K8">
        <f>ACESMISOdata!M8</f>
        <v>1.4500000000000001E-2</v>
      </c>
      <c r="L8" s="226">
        <f t="shared" si="0"/>
        <v>-3.2124479107363296E-2</v>
      </c>
      <c r="M8" s="226">
        <f t="shared" si="1"/>
        <v>25.64947552089264</v>
      </c>
      <c r="N8" s="226">
        <f>M8*Inputs!$B$17</f>
        <v>28.214423072981905</v>
      </c>
      <c r="O8" s="225">
        <f>[3]ACESMISOdata!O8</f>
        <v>-16.420000000000002</v>
      </c>
      <c r="P8" s="225">
        <f>[3]ACESMISOdata!P8</f>
        <v>58</v>
      </c>
      <c r="Q8" s="225">
        <f>[3]Summary!V8-P8</f>
        <v>707.87139999999977</v>
      </c>
      <c r="R8" s="227">
        <f>[3]ACESMISOdata!R8</f>
        <v>-22.74</v>
      </c>
      <c r="S8">
        <f>[3]ACESMISOdata!V8</f>
        <v>0</v>
      </c>
    </row>
    <row r="9" spans="1:19" x14ac:dyDescent="0.25">
      <c r="A9" t="s">
        <v>171</v>
      </c>
      <c r="B9" s="19">
        <f>'Energy Summary'!A9</f>
        <v>41609</v>
      </c>
      <c r="C9" s="7">
        <f>'Energy Summary'!B9</f>
        <v>6</v>
      </c>
      <c r="E9" s="224">
        <f>ACESMISOdata!E9</f>
        <v>24.13</v>
      </c>
      <c r="F9">
        <f>ACESMISOdata!H9</f>
        <v>7.7700000000000005E-2</v>
      </c>
      <c r="G9">
        <f>ACESMISOdata!I9</f>
        <v>1.4500000000000001E-2</v>
      </c>
      <c r="H9" s="225">
        <f>ACESMISOdata!J9</f>
        <v>0</v>
      </c>
      <c r="I9" s="102">
        <f>ACESMISOdata!K9</f>
        <v>2.4400000000000002E-2</v>
      </c>
      <c r="J9">
        <f>ACESMISOdata!L9</f>
        <v>1.54E-2</v>
      </c>
      <c r="K9">
        <f>ACESMISOdata!M9</f>
        <v>1.47E-2</v>
      </c>
      <c r="L9" s="226">
        <f t="shared" si="0"/>
        <v>8.1053346937252544E-4</v>
      </c>
      <c r="M9" s="226">
        <f t="shared" si="1"/>
        <v>24.277510533469375</v>
      </c>
      <c r="N9" s="226">
        <f>M9*Inputs!$B$17</f>
        <v>26.705261586816313</v>
      </c>
      <c r="O9" s="225">
        <f>[3]ACESMISOdata!O9</f>
        <v>-114.12</v>
      </c>
      <c r="P9" s="225">
        <f>[3]ACESMISOdata!P9</f>
        <v>59</v>
      </c>
      <c r="Q9" s="225">
        <f>[3]Summary!V9-P9</f>
        <v>715.57810000000006</v>
      </c>
      <c r="R9" s="227">
        <f>[3]ACESMISOdata!R9</f>
        <v>0.57999999999999996</v>
      </c>
      <c r="S9">
        <f>[3]ACESMISOdata!V9</f>
        <v>0</v>
      </c>
    </row>
    <row r="10" spans="1:19" x14ac:dyDescent="0.25">
      <c r="A10" t="s">
        <v>171</v>
      </c>
      <c r="B10" s="19">
        <f>'Energy Summary'!A10</f>
        <v>41609</v>
      </c>
      <c r="C10" s="7">
        <f>'Energy Summary'!B10</f>
        <v>7</v>
      </c>
      <c r="E10" s="224">
        <f>ACESMISOdata!E10</f>
        <v>24.6</v>
      </c>
      <c r="F10">
        <f>ACESMISOdata!H10</f>
        <v>7.7700000000000005E-2</v>
      </c>
      <c r="G10">
        <f>ACESMISOdata!I10</f>
        <v>1.4500000000000001E-2</v>
      </c>
      <c r="H10" s="225">
        <f>ACESMISOdata!J10</f>
        <v>0</v>
      </c>
      <c r="I10" s="102">
        <f>ACESMISOdata!K10</f>
        <v>6.4899999999999999E-2</v>
      </c>
      <c r="J10">
        <f>ACESMISOdata!L10</f>
        <v>1.5599999999999999E-2</v>
      </c>
      <c r="K10">
        <f>ACESMISOdata!M10</f>
        <v>1.6199999999999999E-2</v>
      </c>
      <c r="L10" s="226">
        <f t="shared" si="0"/>
        <v>-9.8624458533740668E-3</v>
      </c>
      <c r="M10" s="226">
        <f t="shared" si="1"/>
        <v>24.77903755414663</v>
      </c>
      <c r="N10" s="226">
        <f>M10*Inputs!$B$17</f>
        <v>27.256941309561295</v>
      </c>
      <c r="O10" s="225">
        <f>[3]ACESMISOdata!O10</f>
        <v>-116.21</v>
      </c>
      <c r="P10" s="225">
        <f>[3]ACESMISOdata!P10</f>
        <v>60</v>
      </c>
      <c r="Q10" s="225">
        <f>[3]Summary!V10-P10</f>
        <v>722.94439999999975</v>
      </c>
      <c r="R10" s="227">
        <f>[3]ACESMISOdata!R10</f>
        <v>-7.13</v>
      </c>
      <c r="S10">
        <f>[3]ACESMISOdata!V10</f>
        <v>0</v>
      </c>
    </row>
    <row r="11" spans="1:19" x14ac:dyDescent="0.25">
      <c r="A11" t="s">
        <v>171</v>
      </c>
      <c r="B11" s="19">
        <f>'Energy Summary'!A11</f>
        <v>41609</v>
      </c>
      <c r="C11" s="7">
        <f>'Energy Summary'!B11</f>
        <v>8</v>
      </c>
      <c r="E11" s="224">
        <f>ACESMISOdata!E11</f>
        <v>26.21</v>
      </c>
      <c r="F11">
        <f>ACESMISOdata!H11</f>
        <v>7.7700000000000005E-2</v>
      </c>
      <c r="G11">
        <f>ACESMISOdata!I11</f>
        <v>1.4500000000000001E-2</v>
      </c>
      <c r="H11" s="225">
        <f>ACESMISOdata!J11</f>
        <v>0</v>
      </c>
      <c r="I11" s="102">
        <f>ACESMISOdata!K11</f>
        <v>5.4300000000000001E-2</v>
      </c>
      <c r="J11">
        <f>ACESMISOdata!L11</f>
        <v>3.3099999999999997E-2</v>
      </c>
      <c r="K11">
        <f>ACESMISOdata!M11</f>
        <v>1.14E-2</v>
      </c>
      <c r="L11" s="226">
        <f t="shared" si="0"/>
        <v>-2.7867871607349479E-2</v>
      </c>
      <c r="M11" s="226">
        <f t="shared" si="1"/>
        <v>26.373132128392655</v>
      </c>
      <c r="N11" s="226">
        <f>M11*Inputs!$B$17</f>
        <v>29.010445341231922</v>
      </c>
      <c r="O11" s="225">
        <f>[3]ACESMISOdata!O11</f>
        <v>-96.8</v>
      </c>
      <c r="P11" s="225">
        <f>[3]ACESMISOdata!P11</f>
        <v>61</v>
      </c>
      <c r="Q11" s="225">
        <f>[3]Summary!V11-P11</f>
        <v>732.38459999999986</v>
      </c>
      <c r="R11" s="227">
        <f>[3]ACESMISOdata!R11</f>
        <v>-20.41</v>
      </c>
      <c r="S11">
        <f>[3]ACESMISOdata!V11</f>
        <v>0</v>
      </c>
    </row>
    <row r="12" spans="1:19" x14ac:dyDescent="0.25">
      <c r="A12" t="s">
        <v>171</v>
      </c>
      <c r="B12" s="19">
        <f>'Energy Summary'!A12</f>
        <v>41609</v>
      </c>
      <c r="C12" s="7">
        <f>'Energy Summary'!B12</f>
        <v>9</v>
      </c>
      <c r="E12" s="224">
        <f>ACESMISOdata!E12</f>
        <v>24.79</v>
      </c>
      <c r="F12">
        <f>ACESMISOdata!H12</f>
        <v>7.7700000000000005E-2</v>
      </c>
      <c r="G12">
        <f>ACESMISOdata!I12</f>
        <v>1.4500000000000001E-2</v>
      </c>
      <c r="H12" s="225">
        <f>ACESMISOdata!J12</f>
        <v>0</v>
      </c>
      <c r="I12" s="102">
        <f>ACESMISOdata!K12</f>
        <v>6.5699999999999995E-2</v>
      </c>
      <c r="J12">
        <f>ACESMISOdata!L12</f>
        <v>3.1099999999999999E-2</v>
      </c>
      <c r="K12">
        <f>ACESMISOdata!M12</f>
        <v>1.11E-2</v>
      </c>
      <c r="L12" s="226">
        <f t="shared" si="0"/>
        <v>-2.4402467149599295E-2</v>
      </c>
      <c r="M12" s="226">
        <f t="shared" si="1"/>
        <v>24.965697532850399</v>
      </c>
      <c r="N12" s="226">
        <f>M12*Inputs!$B$17</f>
        <v>27.46226728613544</v>
      </c>
      <c r="O12" s="225">
        <f>[3]ACESMISOdata!O12</f>
        <v>43.09</v>
      </c>
      <c r="P12" s="225">
        <f>[3]ACESMISOdata!P12</f>
        <v>63</v>
      </c>
      <c r="Q12" s="225">
        <f>[3]Summary!V12-P12</f>
        <v>747.87519999999984</v>
      </c>
      <c r="R12" s="227">
        <f>[3]ACESMISOdata!R12</f>
        <v>-18.25</v>
      </c>
      <c r="S12">
        <f>[3]ACESMISOdata!V12</f>
        <v>0</v>
      </c>
    </row>
    <row r="13" spans="1:19" x14ac:dyDescent="0.25">
      <c r="A13" t="s">
        <v>171</v>
      </c>
      <c r="B13" s="19">
        <f>'Energy Summary'!A13</f>
        <v>41609</v>
      </c>
      <c r="C13" s="7">
        <f>'Energy Summary'!B13</f>
        <v>10</v>
      </c>
      <c r="E13" s="224">
        <f>ACESMISOdata!E13</f>
        <v>26.35</v>
      </c>
      <c r="F13">
        <f>ACESMISOdata!H13</f>
        <v>7.7700000000000005E-2</v>
      </c>
      <c r="G13">
        <f>ACESMISOdata!I13</f>
        <v>1.4500000000000001E-2</v>
      </c>
      <c r="H13" s="225">
        <f>ACESMISOdata!J13</f>
        <v>0</v>
      </c>
      <c r="I13" s="102">
        <f>ACESMISOdata!K13</f>
        <v>9.8400000000000001E-2</v>
      </c>
      <c r="J13">
        <f>ACESMISOdata!L13</f>
        <v>5.3900000000000003E-2</v>
      </c>
      <c r="K13">
        <f>ACESMISOdata!M13</f>
        <v>1.09E-2</v>
      </c>
      <c r="L13" s="226">
        <f t="shared" si="0"/>
        <v>-4.3302969687521148E-2</v>
      </c>
      <c r="M13" s="226">
        <f t="shared" si="1"/>
        <v>26.562097030312483</v>
      </c>
      <c r="N13" s="226">
        <f>M13*Inputs!$B$17</f>
        <v>29.218306733343734</v>
      </c>
      <c r="O13" s="225">
        <f>[3]ACESMISOdata!O13</f>
        <v>-45.37</v>
      </c>
      <c r="P13" s="225">
        <f>[3]ACESMISOdata!P13</f>
        <v>64</v>
      </c>
      <c r="Q13" s="225">
        <f>[3]Summary!V13-P13</f>
        <v>749.8330999999996</v>
      </c>
      <c r="R13" s="227">
        <f>[3]ACESMISOdata!R13</f>
        <v>-32.47</v>
      </c>
      <c r="S13">
        <f>[3]ACESMISOdata!V13</f>
        <v>0</v>
      </c>
    </row>
    <row r="14" spans="1:19" x14ac:dyDescent="0.25">
      <c r="A14" t="s">
        <v>171</v>
      </c>
      <c r="B14" s="19">
        <f>'Energy Summary'!A14</f>
        <v>41609</v>
      </c>
      <c r="C14" s="7">
        <f>'Energy Summary'!B14</f>
        <v>11</v>
      </c>
      <c r="E14" s="224">
        <f>ACESMISOdata!E14</f>
        <v>25.95</v>
      </c>
      <c r="F14">
        <f>ACESMISOdata!H14</f>
        <v>7.7700000000000005E-2</v>
      </c>
      <c r="G14">
        <f>ACESMISOdata!I14</f>
        <v>1.4500000000000001E-2</v>
      </c>
      <c r="H14" s="225">
        <f>ACESMISOdata!J14</f>
        <v>0</v>
      </c>
      <c r="I14" s="102">
        <f>ACESMISOdata!K14</f>
        <v>0.10299999999999999</v>
      </c>
      <c r="J14">
        <f>ACESMISOdata!L14</f>
        <v>5.3900000000000003E-2</v>
      </c>
      <c r="K14">
        <f>ACESMISOdata!M14</f>
        <v>1.0800000000000001E-2</v>
      </c>
      <c r="L14" s="226">
        <f t="shared" si="0"/>
        <v>-4.2210880521405245E-2</v>
      </c>
      <c r="M14" s="226">
        <f t="shared" si="1"/>
        <v>26.167689119478595</v>
      </c>
      <c r="N14" s="226">
        <f>M14*Inputs!$B$17</f>
        <v>28.784458031426457</v>
      </c>
      <c r="O14" s="225">
        <f>[3]ACESMISOdata!O14</f>
        <v>-34.53</v>
      </c>
      <c r="P14" s="225">
        <f>[3]ACESMISOdata!P14</f>
        <v>64</v>
      </c>
      <c r="Q14" s="225">
        <f>[3]Summary!V14-P14</f>
        <v>738.43520000000035</v>
      </c>
      <c r="R14" s="227">
        <f>[3]ACESMISOdata!R14</f>
        <v>-31.17</v>
      </c>
      <c r="S14">
        <f>[3]ACESMISOdata!V14</f>
        <v>0</v>
      </c>
    </row>
    <row r="15" spans="1:19" x14ac:dyDescent="0.25">
      <c r="A15" t="s">
        <v>171</v>
      </c>
      <c r="B15" s="19">
        <f>'Energy Summary'!A15</f>
        <v>41609</v>
      </c>
      <c r="C15" s="7">
        <f>'Energy Summary'!B15</f>
        <v>12</v>
      </c>
      <c r="E15" s="224">
        <f>ACESMISOdata!E15</f>
        <v>23.85</v>
      </c>
      <c r="F15">
        <f>ACESMISOdata!H15</f>
        <v>7.7700000000000005E-2</v>
      </c>
      <c r="G15">
        <f>ACESMISOdata!I15</f>
        <v>1.4500000000000001E-2</v>
      </c>
      <c r="H15" s="225">
        <f>ACESMISOdata!J15</f>
        <v>0</v>
      </c>
      <c r="I15" s="102">
        <f>ACESMISOdata!K15</f>
        <v>9.1800000000000007E-2</v>
      </c>
      <c r="J15">
        <f>ACESMISOdata!L15</f>
        <v>5.3800000000000001E-2</v>
      </c>
      <c r="K15">
        <f>ACESMISOdata!M15</f>
        <v>1.09E-2</v>
      </c>
      <c r="L15" s="226">
        <f t="shared" si="0"/>
        <v>-4.0435473658542914E-2</v>
      </c>
      <c r="M15" s="226">
        <f t="shared" si="1"/>
        <v>24.058264526341457</v>
      </c>
      <c r="N15" s="226">
        <f>M15*Inputs!$B$17</f>
        <v>26.464090978975605</v>
      </c>
      <c r="O15" s="225">
        <f>[3]ACESMISOdata!O15</f>
        <v>359.89</v>
      </c>
      <c r="P15" s="225">
        <f>[3]ACESMISOdata!P15</f>
        <v>64</v>
      </c>
      <c r="Q15" s="225">
        <f>[3]Summary!V15-P15</f>
        <v>732.03050000000007</v>
      </c>
      <c r="R15" s="227">
        <f>[3]ACESMISOdata!R15</f>
        <v>-29.6</v>
      </c>
      <c r="S15">
        <f>[3]ACESMISOdata!V15</f>
        <v>0</v>
      </c>
    </row>
    <row r="16" spans="1:19" x14ac:dyDescent="0.25">
      <c r="A16" t="s">
        <v>171</v>
      </c>
      <c r="B16" s="19">
        <f>'Energy Summary'!A16</f>
        <v>41609</v>
      </c>
      <c r="C16" s="7">
        <f>'Energy Summary'!B16</f>
        <v>13</v>
      </c>
      <c r="E16" s="224">
        <f>ACESMISOdata!E16</f>
        <v>40.9</v>
      </c>
      <c r="F16">
        <f>ACESMISOdata!H16</f>
        <v>7.7700000000000005E-2</v>
      </c>
      <c r="G16">
        <f>ACESMISOdata!I16</f>
        <v>1.4500000000000001E-2</v>
      </c>
      <c r="H16" s="225">
        <f>ACESMISOdata!J16</f>
        <v>0</v>
      </c>
      <c r="I16" s="102">
        <f>ACESMISOdata!K16</f>
        <v>5.7700000000000001E-2</v>
      </c>
      <c r="J16">
        <f>ACESMISOdata!L16</f>
        <v>4.3999999999999997E-2</v>
      </c>
      <c r="K16">
        <f>ACESMISOdata!M16</f>
        <v>1.09E-2</v>
      </c>
      <c r="L16" s="226">
        <f t="shared" si="0"/>
        <v>-2.7452994671059487E-2</v>
      </c>
      <c r="M16" s="226">
        <f t="shared" si="1"/>
        <v>41.077347005328932</v>
      </c>
      <c r="N16" s="226">
        <f>M16*Inputs!$B$17</f>
        <v>45.185081705861826</v>
      </c>
      <c r="O16" s="225">
        <f>[3]ACESMISOdata!O16</f>
        <v>906.35</v>
      </c>
      <c r="P16" s="225">
        <f>[3]ACESMISOdata!P16</f>
        <v>63</v>
      </c>
      <c r="Q16" s="225">
        <f>[3]Summary!V16-P16</f>
        <v>725.60390000000075</v>
      </c>
      <c r="R16" s="227">
        <f>[3]ACESMISOdata!R16</f>
        <v>-19.920000000000002</v>
      </c>
      <c r="S16">
        <f>[3]ACESMISOdata!V16</f>
        <v>1058.3399999999999</v>
      </c>
    </row>
    <row r="17" spans="1:19" x14ac:dyDescent="0.25">
      <c r="A17" t="s">
        <v>171</v>
      </c>
      <c r="B17" s="19">
        <f>'Energy Summary'!A17</f>
        <v>41609</v>
      </c>
      <c r="C17" s="7">
        <f>'Energy Summary'!B17</f>
        <v>14</v>
      </c>
      <c r="E17" s="224">
        <f>ACESMISOdata!E17</f>
        <v>28</v>
      </c>
      <c r="F17">
        <f>ACESMISOdata!H17</f>
        <v>7.7700000000000005E-2</v>
      </c>
      <c r="G17">
        <f>ACESMISOdata!I17</f>
        <v>1.4500000000000001E-2</v>
      </c>
      <c r="H17" s="225">
        <f>ACESMISOdata!J17</f>
        <v>0.17430000000000001</v>
      </c>
      <c r="I17" s="102">
        <f>ACESMISOdata!K17</f>
        <v>4.2000000000000003E-2</v>
      </c>
      <c r="J17">
        <f>ACESMISOdata!L17</f>
        <v>3.0499999999999999E-2</v>
      </c>
      <c r="K17">
        <f>ACESMISOdata!M17</f>
        <v>1.0800000000000001E-2</v>
      </c>
      <c r="L17" s="226">
        <f t="shared" si="0"/>
        <v>-8.0060306479280631E-4</v>
      </c>
      <c r="M17" s="226">
        <f t="shared" si="1"/>
        <v>28.348999396935209</v>
      </c>
      <c r="N17" s="226">
        <f>M17*Inputs!$B$17</f>
        <v>31.183899336628734</v>
      </c>
      <c r="O17" s="225">
        <f>[3]ACESMISOdata!O17</f>
        <v>190.19</v>
      </c>
      <c r="P17" s="225">
        <f>[3]ACESMISOdata!P17</f>
        <v>63</v>
      </c>
      <c r="Q17" s="225">
        <f>[3]Summary!V17-P17</f>
        <v>711.96329999999966</v>
      </c>
      <c r="R17" s="227">
        <f>[3]ACESMISOdata!R17</f>
        <v>-0.56999999999999995</v>
      </c>
      <c r="S17">
        <f>[3]ACESMISOdata!V17</f>
        <v>332.3</v>
      </c>
    </row>
    <row r="18" spans="1:19" x14ac:dyDescent="0.25">
      <c r="A18" t="s">
        <v>171</v>
      </c>
      <c r="B18" s="19">
        <f>'Energy Summary'!A18</f>
        <v>41609</v>
      </c>
      <c r="C18" s="7">
        <f>'Energy Summary'!B18</f>
        <v>15</v>
      </c>
      <c r="E18" s="224">
        <f>ACESMISOdata!E18</f>
        <v>24.31</v>
      </c>
      <c r="F18">
        <f>ACESMISOdata!H18</f>
        <v>7.7700000000000005E-2</v>
      </c>
      <c r="G18">
        <f>ACESMISOdata!I18</f>
        <v>1.4500000000000001E-2</v>
      </c>
      <c r="H18" s="225">
        <f>ACESMISOdata!J18</f>
        <v>0.16259999999999999</v>
      </c>
      <c r="I18" s="102">
        <f>ACESMISOdata!K18</f>
        <v>3.2599999999999997E-2</v>
      </c>
      <c r="J18">
        <f>ACESMISOdata!L18</f>
        <v>1.84E-2</v>
      </c>
      <c r="K18">
        <f>ACESMISOdata!M18</f>
        <v>1.0999999999999999E-2</v>
      </c>
      <c r="L18" s="226">
        <f t="shared" si="0"/>
        <v>-8.1448246997953347E-3</v>
      </c>
      <c r="M18" s="226">
        <f t="shared" si="1"/>
        <v>24.618655175300205</v>
      </c>
      <c r="N18" s="226">
        <f>M18*Inputs!$B$17</f>
        <v>27.080520692830227</v>
      </c>
      <c r="O18" s="225">
        <f>[3]ACESMISOdata!O18</f>
        <v>193.55</v>
      </c>
      <c r="P18" s="225">
        <f>[3]ACESMISOdata!P18</f>
        <v>63</v>
      </c>
      <c r="Q18" s="225">
        <f>[3]Summary!V18-P18</f>
        <v>699.83090000000016</v>
      </c>
      <c r="R18" s="227">
        <f>[3]ACESMISOdata!R18</f>
        <v>-5.7</v>
      </c>
      <c r="S18">
        <f>[3]ACESMISOdata!V18</f>
        <v>0</v>
      </c>
    </row>
    <row r="19" spans="1:19" x14ac:dyDescent="0.25">
      <c r="A19" t="s">
        <v>171</v>
      </c>
      <c r="B19" s="19">
        <f>'Energy Summary'!A19</f>
        <v>41609</v>
      </c>
      <c r="C19" s="7">
        <f>'Energy Summary'!B19</f>
        <v>16</v>
      </c>
      <c r="E19" s="224">
        <f>ACESMISOdata!E19</f>
        <v>23.2</v>
      </c>
      <c r="F19">
        <f>ACESMISOdata!H19</f>
        <v>7.7700000000000005E-2</v>
      </c>
      <c r="G19">
        <f>ACESMISOdata!I19</f>
        <v>1.4500000000000001E-2</v>
      </c>
      <c r="H19" s="225">
        <f>ACESMISOdata!J19</f>
        <v>0.16070000000000001</v>
      </c>
      <c r="I19" s="102">
        <f>ACESMISOdata!K19</f>
        <v>3.5499999999999997E-2</v>
      </c>
      <c r="J19">
        <f>ACESMISOdata!L19</f>
        <v>1.3599999999999999E-2</v>
      </c>
      <c r="K19">
        <f>ACESMISOdata!M19</f>
        <v>1.0999999999999999E-2</v>
      </c>
      <c r="L19" s="226">
        <f t="shared" si="0"/>
        <v>-3.2058794597914116E-2</v>
      </c>
      <c r="M19" s="226">
        <f t="shared" si="1"/>
        <v>23.480941205402083</v>
      </c>
      <c r="N19" s="226">
        <f>M19*Inputs!$B$17</f>
        <v>25.829035325942293</v>
      </c>
      <c r="O19" s="225">
        <f>[3]ACESMISOdata!O19</f>
        <v>134.07</v>
      </c>
      <c r="P19" s="225">
        <f>[3]ACESMISOdata!P19</f>
        <v>63</v>
      </c>
      <c r="Q19" s="225">
        <f>[3]Summary!V19-P19</f>
        <v>698.40430000000038</v>
      </c>
      <c r="R19" s="227">
        <f>[3]ACESMISOdata!R19</f>
        <v>-22.39</v>
      </c>
      <c r="S19">
        <f>[3]ACESMISOdata!V19</f>
        <v>0</v>
      </c>
    </row>
    <row r="20" spans="1:19" x14ac:dyDescent="0.25">
      <c r="A20" t="s">
        <v>171</v>
      </c>
      <c r="B20" s="19">
        <f>'Energy Summary'!A20</f>
        <v>41609</v>
      </c>
      <c r="C20" s="7">
        <f>'Energy Summary'!B20</f>
        <v>17</v>
      </c>
      <c r="E20" s="224">
        <f>ACESMISOdata!E20</f>
        <v>23.58</v>
      </c>
      <c r="F20">
        <f>ACESMISOdata!H20</f>
        <v>7.7700000000000005E-2</v>
      </c>
      <c r="G20">
        <f>ACESMISOdata!I20</f>
        <v>1.4500000000000001E-2</v>
      </c>
      <c r="H20" s="225">
        <f>ACESMISOdata!J20</f>
        <v>2.2098</v>
      </c>
      <c r="I20" s="102">
        <f>ACESMISOdata!K20</f>
        <v>5.3699999999999998E-2</v>
      </c>
      <c r="J20">
        <f>ACESMISOdata!L20</f>
        <v>3.5799999999999998E-2</v>
      </c>
      <c r="K20">
        <f>ACESMISOdata!M20</f>
        <v>1.06E-2</v>
      </c>
      <c r="L20" s="226">
        <f t="shared" si="0"/>
        <v>-2.2599490705310438E-2</v>
      </c>
      <c r="M20" s="226">
        <f t="shared" si="1"/>
        <v>25.959500509294688</v>
      </c>
      <c r="N20" s="226">
        <f>M20*Inputs!$B$17</f>
        <v>28.555450560224159</v>
      </c>
      <c r="O20" s="225">
        <f>[3]ACESMISOdata!O20</f>
        <v>0.32</v>
      </c>
      <c r="P20" s="225">
        <f>[3]ACESMISOdata!P20</f>
        <v>64</v>
      </c>
      <c r="Q20" s="225">
        <f>[3]Summary!V20-P20</f>
        <v>731.87489999999968</v>
      </c>
      <c r="R20" s="227">
        <f>[3]ACESMISOdata!R20</f>
        <v>-16.54</v>
      </c>
      <c r="S20">
        <f>[3]ACESMISOdata!V20</f>
        <v>0</v>
      </c>
    </row>
    <row r="21" spans="1:19" x14ac:dyDescent="0.25">
      <c r="A21" t="s">
        <v>171</v>
      </c>
      <c r="B21" s="19">
        <f>'Energy Summary'!A21</f>
        <v>41609</v>
      </c>
      <c r="C21" s="7">
        <f>'Energy Summary'!B21</f>
        <v>18</v>
      </c>
      <c r="E21" s="224">
        <f>ACESMISOdata!E21</f>
        <v>28.44</v>
      </c>
      <c r="F21">
        <f>ACESMISOdata!H21</f>
        <v>7.7700000000000005E-2</v>
      </c>
      <c r="G21">
        <f>ACESMISOdata!I21</f>
        <v>1.4500000000000001E-2</v>
      </c>
      <c r="H21" s="225">
        <f>ACESMISOdata!J21</f>
        <v>3.3628999999999998</v>
      </c>
      <c r="I21" s="102">
        <f>ACESMISOdata!K21</f>
        <v>0.22750000000000001</v>
      </c>
      <c r="J21">
        <f>ACESMISOdata!L21</f>
        <v>6.7100000000000007E-2</v>
      </c>
      <c r="K21">
        <f>ACESMISOdata!M21</f>
        <v>1.95E-2</v>
      </c>
      <c r="L21" s="226">
        <f t="shared" si="0"/>
        <v>-7.7127478367513824E-2</v>
      </c>
      <c r="M21" s="226">
        <f t="shared" si="1"/>
        <v>32.132072521632494</v>
      </c>
      <c r="N21" s="226">
        <f>M21*Inputs!$B$17</f>
        <v>35.345279773795745</v>
      </c>
      <c r="O21" s="225">
        <f>[3]ACESMISOdata!O21</f>
        <v>1034.67</v>
      </c>
      <c r="P21" s="225">
        <f>[3]ACESMISOdata!P21</f>
        <v>65</v>
      </c>
      <c r="Q21" s="225">
        <f>[3]Summary!V21-P21</f>
        <v>770.54249999999979</v>
      </c>
      <c r="R21" s="227">
        <f>[3]ACESMISOdata!R21</f>
        <v>-59.43</v>
      </c>
      <c r="S21">
        <f>[3]ACESMISOdata!V21</f>
        <v>315.25</v>
      </c>
    </row>
    <row r="22" spans="1:19" x14ac:dyDescent="0.25">
      <c r="A22" t="s">
        <v>171</v>
      </c>
      <c r="B22" s="19">
        <f>'Energy Summary'!A22</f>
        <v>41609</v>
      </c>
      <c r="C22" s="7">
        <f>'Energy Summary'!B22</f>
        <v>19</v>
      </c>
      <c r="E22" s="224">
        <f>ACESMISOdata!E22</f>
        <v>30.14</v>
      </c>
      <c r="F22">
        <f>ACESMISOdata!H22</f>
        <v>7.7700000000000005E-2</v>
      </c>
      <c r="G22">
        <f>ACESMISOdata!I22</f>
        <v>1.4500000000000001E-2</v>
      </c>
      <c r="H22" s="225">
        <f>ACESMISOdata!J22</f>
        <v>3.4685000000000001</v>
      </c>
      <c r="I22" s="102">
        <f>ACESMISOdata!K22</f>
        <v>0.2379</v>
      </c>
      <c r="J22">
        <f>ACESMISOdata!L22</f>
        <v>8.4599999999999995E-2</v>
      </c>
      <c r="K22">
        <f>ACESMISOdata!M22</f>
        <v>1.8700000000000001E-2</v>
      </c>
      <c r="L22" s="226">
        <f t="shared" si="0"/>
        <v>-7.6926342865394598E-2</v>
      </c>
      <c r="M22" s="226">
        <f t="shared" si="1"/>
        <v>33.964973657134621</v>
      </c>
      <c r="N22" s="226">
        <f>M22*Inputs!$B$17</f>
        <v>37.361471022848086</v>
      </c>
      <c r="O22" s="225">
        <f>[3]ACESMISOdata!O22</f>
        <v>175.13</v>
      </c>
      <c r="P22" s="225">
        <f>[3]ACESMISOdata!P22</f>
        <v>68</v>
      </c>
      <c r="Q22" s="225">
        <f>[3]Summary!V22-P22</f>
        <v>774.89710000000048</v>
      </c>
      <c r="R22" s="227">
        <f>[3]ACESMISOdata!R22</f>
        <v>-59.61</v>
      </c>
      <c r="S22">
        <f>[3]ACESMISOdata!V22</f>
        <v>360.96</v>
      </c>
    </row>
    <row r="23" spans="1:19" x14ac:dyDescent="0.25">
      <c r="A23" t="s">
        <v>171</v>
      </c>
      <c r="B23" s="19">
        <f>'Energy Summary'!A23</f>
        <v>41609</v>
      </c>
      <c r="C23" s="7">
        <f>'Energy Summary'!B23</f>
        <v>20</v>
      </c>
      <c r="E23" s="224">
        <f>ACESMISOdata!E23</f>
        <v>29.64</v>
      </c>
      <c r="F23">
        <f>ACESMISOdata!H23</f>
        <v>7.7700000000000005E-2</v>
      </c>
      <c r="G23">
        <f>ACESMISOdata!I23</f>
        <v>1.4500000000000001E-2</v>
      </c>
      <c r="H23" s="225">
        <f>ACESMISOdata!J23</f>
        <v>0.25390000000000001</v>
      </c>
      <c r="I23" s="102">
        <f>ACESMISOdata!K23</f>
        <v>0.1414</v>
      </c>
      <c r="J23">
        <f>ACESMISOdata!L23</f>
        <v>3.4500000000000003E-2</v>
      </c>
      <c r="K23">
        <f>ACESMISOdata!M23</f>
        <v>1.8800000000000001E-2</v>
      </c>
      <c r="L23" s="226">
        <f t="shared" si="0"/>
        <v>-9.3991416087427185E-2</v>
      </c>
      <c r="M23" s="226">
        <f t="shared" si="1"/>
        <v>30.086808583912578</v>
      </c>
      <c r="N23" s="226">
        <f>M23*Inputs!$B$17</f>
        <v>33.095489442303837</v>
      </c>
      <c r="O23" s="225">
        <f>[3]ACESMISOdata!O23</f>
        <v>55.11</v>
      </c>
      <c r="P23" s="225">
        <f>[3]ACESMISOdata!P23</f>
        <v>68</v>
      </c>
      <c r="Q23" s="225">
        <f>[3]Summary!V23-P23</f>
        <v>774.75160000000039</v>
      </c>
      <c r="R23" s="227">
        <f>[3]ACESMISOdata!R23</f>
        <v>-72.819999999999993</v>
      </c>
      <c r="S23">
        <f>[3]ACESMISOdata!V23</f>
        <v>236.55</v>
      </c>
    </row>
    <row r="24" spans="1:19" x14ac:dyDescent="0.25">
      <c r="A24" t="s">
        <v>171</v>
      </c>
      <c r="B24" s="19">
        <f>'Energy Summary'!A24</f>
        <v>41609</v>
      </c>
      <c r="C24" s="7">
        <f>'Energy Summary'!B24</f>
        <v>21</v>
      </c>
      <c r="E24" s="224">
        <f>ACESMISOdata!E24</f>
        <v>26.97</v>
      </c>
      <c r="F24">
        <f>ACESMISOdata!H24</f>
        <v>7.7700000000000005E-2</v>
      </c>
      <c r="G24">
        <f>ACESMISOdata!I24</f>
        <v>1.4500000000000001E-2</v>
      </c>
      <c r="H24" s="225">
        <f>ACESMISOdata!J24</f>
        <v>2.2650999999999999</v>
      </c>
      <c r="I24" s="102">
        <f>ACESMISOdata!K24</f>
        <v>0.1216</v>
      </c>
      <c r="J24">
        <f>ACESMISOdata!L24</f>
        <v>3.0800000000000001E-2</v>
      </c>
      <c r="K24">
        <f>ACESMISOdata!M24</f>
        <v>1.9099999999999999E-2</v>
      </c>
      <c r="L24" s="226">
        <f t="shared" si="0"/>
        <v>-0.10076977564435498</v>
      </c>
      <c r="M24" s="226">
        <f t="shared" si="1"/>
        <v>29.398030224355647</v>
      </c>
      <c r="N24" s="226">
        <f>M24*Inputs!$B$17</f>
        <v>32.337833246791213</v>
      </c>
      <c r="O24" s="225">
        <f>[3]ACESMISOdata!O24</f>
        <v>-4.51</v>
      </c>
      <c r="P24" s="225">
        <f>[3]ACESMISOdata!P24</f>
        <v>69</v>
      </c>
      <c r="Q24" s="225">
        <f>[3]Summary!V24-P24</f>
        <v>766.30120000000011</v>
      </c>
      <c r="R24" s="227">
        <f>[3]ACESMISOdata!R24</f>
        <v>-77.22</v>
      </c>
      <c r="S24">
        <f>[3]ACESMISOdata!V24</f>
        <v>0</v>
      </c>
    </row>
    <row r="25" spans="1:19" x14ac:dyDescent="0.25">
      <c r="A25" t="s">
        <v>171</v>
      </c>
      <c r="B25" s="19">
        <f>'Energy Summary'!A25</f>
        <v>41609</v>
      </c>
      <c r="C25" s="7">
        <f>'Energy Summary'!B25</f>
        <v>22</v>
      </c>
      <c r="E25" s="224">
        <f>ACESMISOdata!E25</f>
        <v>27.21</v>
      </c>
      <c r="F25">
        <f>ACESMISOdata!H25</f>
        <v>7.7700000000000005E-2</v>
      </c>
      <c r="G25">
        <f>ACESMISOdata!I25</f>
        <v>1.4500000000000001E-2</v>
      </c>
      <c r="H25" s="225">
        <f>ACESMISOdata!J25</f>
        <v>0.17369999999999999</v>
      </c>
      <c r="I25" s="102">
        <f>ACESMISOdata!K25</f>
        <v>7.9799999999999996E-2</v>
      </c>
      <c r="J25">
        <f>ACESMISOdata!L25</f>
        <v>4.19E-2</v>
      </c>
      <c r="K25">
        <f>ACESMISOdata!M25</f>
        <v>1.9099999999999999E-2</v>
      </c>
      <c r="L25" s="226">
        <f t="shared" si="0"/>
        <v>-7.5587712442288846E-2</v>
      </c>
      <c r="M25" s="226">
        <f t="shared" si="1"/>
        <v>27.541112287557713</v>
      </c>
      <c r="N25" s="226">
        <f>M25*Inputs!$B$17</f>
        <v>30.295223516313488</v>
      </c>
      <c r="O25" s="225">
        <f>[3]ACESMISOdata!O25</f>
        <v>13.22</v>
      </c>
      <c r="P25" s="225">
        <f>[3]ACESMISOdata!P25</f>
        <v>68</v>
      </c>
      <c r="Q25" s="225">
        <f>[3]Summary!V25-P25</f>
        <v>750.91569999999945</v>
      </c>
      <c r="R25" s="227">
        <f>[3]ACESMISOdata!R25</f>
        <v>-56.76</v>
      </c>
      <c r="S25">
        <f>[3]ACESMISOdata!V25</f>
        <v>0</v>
      </c>
    </row>
    <row r="26" spans="1:19" x14ac:dyDescent="0.25">
      <c r="A26" t="s">
        <v>171</v>
      </c>
      <c r="B26" s="19">
        <f>'Energy Summary'!A26</f>
        <v>41609</v>
      </c>
      <c r="C26" s="7">
        <f>'Energy Summary'!B26</f>
        <v>23</v>
      </c>
      <c r="E26" s="224">
        <f>ACESMISOdata!E26</f>
        <v>24.11</v>
      </c>
      <c r="F26">
        <f>ACESMISOdata!H26</f>
        <v>7.7700000000000005E-2</v>
      </c>
      <c r="G26">
        <f>ACESMISOdata!I26</f>
        <v>1.4500000000000001E-2</v>
      </c>
      <c r="H26" s="225">
        <f>ACESMISOdata!J26</f>
        <v>0.15939999999999999</v>
      </c>
      <c r="I26" s="102">
        <f>ACESMISOdata!K26</f>
        <v>4.5900000000000003E-2</v>
      </c>
      <c r="J26">
        <f>ACESMISOdata!L26</f>
        <v>1.7500000000000002E-2</v>
      </c>
      <c r="K26">
        <f>ACESMISOdata!M26</f>
        <v>1.9699999999999999E-2</v>
      </c>
      <c r="L26" s="226">
        <f t="shared" si="0"/>
        <v>-5.709766122807472E-2</v>
      </c>
      <c r="M26" s="226">
        <f t="shared" si="1"/>
        <v>24.387602338771927</v>
      </c>
      <c r="N26" s="226">
        <f>M26*Inputs!$B$17</f>
        <v>26.826362572649121</v>
      </c>
      <c r="O26" s="225">
        <f>[3]ACESMISOdata!O26</f>
        <v>-60.89</v>
      </c>
      <c r="P26" s="225">
        <f>[3]ACESMISOdata!P26</f>
        <v>67</v>
      </c>
      <c r="Q26" s="225">
        <f>[3]Summary!V26-P26</f>
        <v>734.70610000000022</v>
      </c>
      <c r="R26" s="227">
        <f>[3]ACESMISOdata!R26</f>
        <v>-41.95</v>
      </c>
      <c r="S26">
        <f>[3]ACESMISOdata!V26</f>
        <v>0</v>
      </c>
    </row>
    <row r="27" spans="1:19" x14ac:dyDescent="0.25">
      <c r="A27" t="s">
        <v>171</v>
      </c>
      <c r="B27" s="19">
        <f>'Energy Summary'!A27</f>
        <v>41609</v>
      </c>
      <c r="C27" s="7">
        <f>'Energy Summary'!B27</f>
        <v>24</v>
      </c>
      <c r="E27" s="224">
        <f>ACESMISOdata!E27</f>
        <v>23.47</v>
      </c>
      <c r="F27">
        <f>ACESMISOdata!H27</f>
        <v>7.7700000000000005E-2</v>
      </c>
      <c r="G27">
        <f>ACESMISOdata!I27</f>
        <v>1.4500000000000001E-2</v>
      </c>
      <c r="H27" s="225">
        <f>ACESMISOdata!J27</f>
        <v>0</v>
      </c>
      <c r="I27" s="102">
        <f>ACESMISOdata!K27</f>
        <v>3.1399999999999997E-2</v>
      </c>
      <c r="J27">
        <f>ACESMISOdata!L27</f>
        <v>1.3599999999999999E-2</v>
      </c>
      <c r="K27">
        <f>ACESMISOdata!M27</f>
        <v>1.49E-2</v>
      </c>
      <c r="L27" s="226">
        <f t="shared" si="0"/>
        <v>-7.7877029536838616E-2</v>
      </c>
      <c r="M27" s="226">
        <f t="shared" si="1"/>
        <v>23.544222970463164</v>
      </c>
      <c r="N27" s="226">
        <f>M27*Inputs!$B$17</f>
        <v>25.898645267509483</v>
      </c>
      <c r="O27" s="225">
        <f>[3]ACESMISOdata!O27</f>
        <v>16.579999999999998</v>
      </c>
      <c r="P27" s="225">
        <f>[3]ACESMISOdata!P27</f>
        <v>66</v>
      </c>
      <c r="Q27" s="225">
        <f>[3]Summary!V27-P27</f>
        <v>717.66989999999976</v>
      </c>
      <c r="R27" s="227">
        <f>[3]ACESMISOdata!R27</f>
        <v>-55.89</v>
      </c>
      <c r="S27">
        <f>[3]ACESMISOdata!V27</f>
        <v>0</v>
      </c>
    </row>
    <row r="28" spans="1:19" x14ac:dyDescent="0.25">
      <c r="A28" t="s">
        <v>171</v>
      </c>
      <c r="B28" s="19">
        <f>'Energy Summary'!A28</f>
        <v>41610</v>
      </c>
      <c r="C28" s="7">
        <f>'Energy Summary'!B28</f>
        <v>1</v>
      </c>
      <c r="E28" s="224">
        <f>ACESMISOdata!E28</f>
        <v>23</v>
      </c>
      <c r="F28">
        <f>ACESMISOdata!H28</f>
        <v>7.7700000000000005E-2</v>
      </c>
      <c r="G28">
        <f>ACESMISOdata!I28</f>
        <v>1.4500000000000001E-2</v>
      </c>
      <c r="H28" s="225">
        <f>ACESMISOdata!J28</f>
        <v>0</v>
      </c>
      <c r="I28" s="102">
        <f>ACESMISOdata!K28</f>
        <v>3.1600000000000003E-2</v>
      </c>
      <c r="J28">
        <f>ACESMISOdata!L28</f>
        <v>1.49E-2</v>
      </c>
      <c r="K28">
        <f>ACESMISOdata!M28</f>
        <v>1.3100000000000001E-2</v>
      </c>
      <c r="L28" s="226">
        <f t="shared" si="0"/>
        <v>-3.4731651700448195E-2</v>
      </c>
      <c r="M28" s="226">
        <f t="shared" si="1"/>
        <v>23.117068348299558</v>
      </c>
      <c r="N28" s="226">
        <f>M28*Inputs!$B$17</f>
        <v>25.428775183129517</v>
      </c>
      <c r="O28" s="225">
        <f>[3]ACESMISOdata!O28</f>
        <v>30.02</v>
      </c>
      <c r="P28" s="225">
        <f>[3]ACESMISOdata!P28</f>
        <v>65</v>
      </c>
      <c r="Q28" s="225">
        <f>[3]Summary!V28-P28</f>
        <v>712.89440000000013</v>
      </c>
      <c r="R28" s="227">
        <f>[3]ACESMISOdata!R28</f>
        <v>-24.76</v>
      </c>
      <c r="S28">
        <f>[3]ACESMISOdata!V28</f>
        <v>0</v>
      </c>
    </row>
    <row r="29" spans="1:19" x14ac:dyDescent="0.25">
      <c r="A29" t="s">
        <v>171</v>
      </c>
      <c r="B29" s="19">
        <f>'Energy Summary'!A29</f>
        <v>41610</v>
      </c>
      <c r="C29" s="7">
        <f>'Energy Summary'!B29</f>
        <v>2</v>
      </c>
      <c r="E29" s="224">
        <f>ACESMISOdata!E29</f>
        <v>24.45</v>
      </c>
      <c r="F29">
        <f>ACESMISOdata!H29</f>
        <v>7.7700000000000005E-2</v>
      </c>
      <c r="G29">
        <f>ACESMISOdata!I29</f>
        <v>1.4500000000000001E-2</v>
      </c>
      <c r="H29" s="225">
        <f>ACESMISOdata!J29</f>
        <v>0</v>
      </c>
      <c r="I29" s="102">
        <f>ACESMISOdata!K29</f>
        <v>2.1399999999999999E-2</v>
      </c>
      <c r="J29">
        <f>ACESMISOdata!L29</f>
        <v>1.4800000000000001E-2</v>
      </c>
      <c r="K29">
        <f>ACESMISOdata!M29</f>
        <v>1.2699999999999999E-2</v>
      </c>
      <c r="L29" s="226">
        <f t="shared" si="0"/>
        <v>-7.1503633252127949E-3</v>
      </c>
      <c r="M29" s="226">
        <f t="shared" si="1"/>
        <v>24.583949636674788</v>
      </c>
      <c r="N29" s="226">
        <f>M29*Inputs!$B$17</f>
        <v>27.042344600342268</v>
      </c>
      <c r="O29" s="225">
        <f>[3]ACESMISOdata!O29</f>
        <v>194.05</v>
      </c>
      <c r="P29" s="225">
        <f>[3]ACESMISOdata!P29</f>
        <v>62</v>
      </c>
      <c r="Q29" s="225">
        <f>[3]Summary!V29-P29</f>
        <v>714.64900000000023</v>
      </c>
      <c r="R29" s="227">
        <f>[3]ACESMISOdata!R29</f>
        <v>-5.1100000000000003</v>
      </c>
      <c r="S29">
        <f>[3]ACESMISOdata!V29</f>
        <v>0</v>
      </c>
    </row>
    <row r="30" spans="1:19" x14ac:dyDescent="0.25">
      <c r="A30" t="s">
        <v>171</v>
      </c>
      <c r="B30" s="19">
        <f>'Energy Summary'!A30</f>
        <v>41610</v>
      </c>
      <c r="C30" s="7">
        <f>'Energy Summary'!B30</f>
        <v>3</v>
      </c>
      <c r="E30" s="224">
        <f>ACESMISOdata!E30</f>
        <v>22.01</v>
      </c>
      <c r="F30">
        <f>ACESMISOdata!H30</f>
        <v>7.7700000000000005E-2</v>
      </c>
      <c r="G30">
        <f>ACESMISOdata!I30</f>
        <v>1.4500000000000001E-2</v>
      </c>
      <c r="H30" s="225">
        <f>ACESMISOdata!J30</f>
        <v>0</v>
      </c>
      <c r="I30" s="102">
        <f>ACESMISOdata!K30</f>
        <v>1.9300000000000001E-2</v>
      </c>
      <c r="J30">
        <f>ACESMISOdata!L30</f>
        <v>1.52E-2</v>
      </c>
      <c r="K30">
        <f>ACESMISOdata!M30</f>
        <v>1.26E-2</v>
      </c>
      <c r="L30" s="226">
        <f t="shared" si="0"/>
        <v>4.4570981943442929E-3</v>
      </c>
      <c r="M30" s="226">
        <f t="shared" si="1"/>
        <v>22.153757098194347</v>
      </c>
      <c r="N30" s="226">
        <f>M30*Inputs!$B$17</f>
        <v>24.369132808013784</v>
      </c>
      <c r="O30" s="225">
        <f>[3]ACESMISOdata!O30</f>
        <v>250.03</v>
      </c>
      <c r="P30" s="225">
        <f>[3]ACESMISOdata!P30</f>
        <v>61</v>
      </c>
      <c r="Q30" s="225">
        <f>[3]Summary!V30-P30</f>
        <v>715.7122999999998</v>
      </c>
      <c r="R30" s="227">
        <f>[3]ACESMISOdata!R30</f>
        <v>3.19</v>
      </c>
      <c r="S30">
        <f>[3]ACESMISOdata!V30</f>
        <v>0</v>
      </c>
    </row>
    <row r="31" spans="1:19" x14ac:dyDescent="0.25">
      <c r="A31" t="s">
        <v>171</v>
      </c>
      <c r="B31" s="19">
        <f>'Energy Summary'!A31</f>
        <v>41610</v>
      </c>
      <c r="C31" s="7">
        <f>'Energy Summary'!B31</f>
        <v>4</v>
      </c>
      <c r="E31" s="224">
        <f>ACESMISOdata!E31</f>
        <v>35.619999999999997</v>
      </c>
      <c r="F31">
        <f>ACESMISOdata!H31</f>
        <v>7.7700000000000005E-2</v>
      </c>
      <c r="G31">
        <f>ACESMISOdata!I31</f>
        <v>1.4500000000000001E-2</v>
      </c>
      <c r="H31" s="225">
        <f>ACESMISOdata!J31</f>
        <v>0</v>
      </c>
      <c r="I31" s="102">
        <f>ACESMISOdata!K31</f>
        <v>1.46E-2</v>
      </c>
      <c r="J31">
        <f>ACESMISOdata!L31</f>
        <v>1.52E-2</v>
      </c>
      <c r="K31">
        <f>ACESMISOdata!M31</f>
        <v>1.26E-2</v>
      </c>
      <c r="L31" s="226">
        <f t="shared" si="0"/>
        <v>-7.4391668685178988E-3</v>
      </c>
      <c r="M31" s="226">
        <f t="shared" si="1"/>
        <v>35.747160833131481</v>
      </c>
      <c r="N31" s="226">
        <f>M31*Inputs!$B$17</f>
        <v>39.32187691644463</v>
      </c>
      <c r="O31" s="225">
        <f>[3]ACESMISOdata!O31</f>
        <v>455.6</v>
      </c>
      <c r="P31" s="225">
        <f>[3]ACESMISOdata!P31</f>
        <v>60</v>
      </c>
      <c r="Q31" s="225">
        <f>[3]Summary!V31-P31</f>
        <v>724.54350000000022</v>
      </c>
      <c r="R31" s="227">
        <f>[3]ACESMISOdata!R31</f>
        <v>-5.39</v>
      </c>
      <c r="S31">
        <f>[3]ACESMISOdata!V31</f>
        <v>473.9</v>
      </c>
    </row>
    <row r="32" spans="1:19" x14ac:dyDescent="0.25">
      <c r="A32" t="s">
        <v>171</v>
      </c>
      <c r="B32" s="19">
        <f>'Energy Summary'!A32</f>
        <v>41610</v>
      </c>
      <c r="C32" s="7">
        <f>'Energy Summary'!B32</f>
        <v>5</v>
      </c>
      <c r="E32" s="224">
        <f>ACESMISOdata!E32</f>
        <v>36.26</v>
      </c>
      <c r="F32">
        <f>ACESMISOdata!H32</f>
        <v>7.7700000000000005E-2</v>
      </c>
      <c r="G32">
        <f>ACESMISOdata!I32</f>
        <v>1.4500000000000001E-2</v>
      </c>
      <c r="H32" s="225">
        <f>ACESMISOdata!J32</f>
        <v>0</v>
      </c>
      <c r="I32" s="102">
        <f>ACESMISOdata!K32</f>
        <v>2.9100000000000001E-2</v>
      </c>
      <c r="J32">
        <f>ACESMISOdata!L32</f>
        <v>1.4800000000000001E-2</v>
      </c>
      <c r="K32">
        <f>ACESMISOdata!M32</f>
        <v>1.2999999999999999E-2</v>
      </c>
      <c r="L32" s="226">
        <f t="shared" si="0"/>
        <v>-8.0742581639381659E-3</v>
      </c>
      <c r="M32" s="226">
        <f t="shared" si="1"/>
        <v>36.401025741836058</v>
      </c>
      <c r="N32" s="226">
        <f>M32*Inputs!$B$17</f>
        <v>40.041128316019666</v>
      </c>
      <c r="O32" s="225">
        <f>[3]ACESMISOdata!O32</f>
        <v>469.35</v>
      </c>
      <c r="P32" s="225">
        <f>[3]ACESMISOdata!P32</f>
        <v>60</v>
      </c>
      <c r="Q32" s="225">
        <f>[3]Summary!V32-P32</f>
        <v>735.67129999999963</v>
      </c>
      <c r="R32" s="227">
        <f>[3]ACESMISOdata!R32</f>
        <v>-5.94</v>
      </c>
      <c r="S32">
        <f>[3]ACESMISOdata!V32</f>
        <v>776.12</v>
      </c>
    </row>
    <row r="33" spans="1:19" x14ac:dyDescent="0.25">
      <c r="A33" t="s">
        <v>171</v>
      </c>
      <c r="B33" s="19">
        <f>'Energy Summary'!A33</f>
        <v>41610</v>
      </c>
      <c r="C33" s="7">
        <f>'Energy Summary'!B33</f>
        <v>6</v>
      </c>
      <c r="E33" s="224">
        <f>ACESMISOdata!E33</f>
        <v>29.9</v>
      </c>
      <c r="F33">
        <f>ACESMISOdata!H33</f>
        <v>7.7700000000000005E-2</v>
      </c>
      <c r="G33">
        <f>ACESMISOdata!I33</f>
        <v>1.4500000000000001E-2</v>
      </c>
      <c r="H33" s="225">
        <f>ACESMISOdata!J33</f>
        <v>0</v>
      </c>
      <c r="I33" s="102">
        <f>ACESMISOdata!K33</f>
        <v>6.3E-2</v>
      </c>
      <c r="J33">
        <f>ACESMISOdata!L33</f>
        <v>2.4400000000000002E-2</v>
      </c>
      <c r="K33">
        <f>ACESMISOdata!M33</f>
        <v>2.1499999999999998E-2</v>
      </c>
      <c r="L33" s="226">
        <f t="shared" si="0"/>
        <v>-3.4997615447444903E-2</v>
      </c>
      <c r="M33" s="226">
        <f t="shared" si="1"/>
        <v>30.066102384552554</v>
      </c>
      <c r="N33" s="226">
        <f>M33*Inputs!$B$17</f>
        <v>33.07271262300781</v>
      </c>
      <c r="O33" s="225">
        <f>[3]ACESMISOdata!O33</f>
        <v>326.48</v>
      </c>
      <c r="P33" s="225">
        <f>[3]ACESMISOdata!P33</f>
        <v>62</v>
      </c>
      <c r="Q33" s="225">
        <f>[3]Summary!V33-P33</f>
        <v>772.05259999999998</v>
      </c>
      <c r="R33" s="227">
        <f>[3]ACESMISOdata!R33</f>
        <v>-27.02</v>
      </c>
      <c r="S33">
        <f>[3]ACESMISOdata!V33</f>
        <v>477.21</v>
      </c>
    </row>
    <row r="34" spans="1:19" x14ac:dyDescent="0.25">
      <c r="A34" t="s">
        <v>171</v>
      </c>
      <c r="B34" s="19">
        <f>'Energy Summary'!A34</f>
        <v>41610</v>
      </c>
      <c r="C34" s="7">
        <f>'Energy Summary'!B34</f>
        <v>7</v>
      </c>
      <c r="E34" s="224">
        <f>ACESMISOdata!E34</f>
        <v>93.92</v>
      </c>
      <c r="F34">
        <f>ACESMISOdata!H34</f>
        <v>7.7700000000000005E-2</v>
      </c>
      <c r="G34">
        <f>ACESMISOdata!I34</f>
        <v>1.4500000000000001E-2</v>
      </c>
      <c r="H34" s="225">
        <f>ACESMISOdata!J34</f>
        <v>1.0582</v>
      </c>
      <c r="I34" s="102">
        <f>ACESMISOdata!K34</f>
        <v>8.14E-2</v>
      </c>
      <c r="J34">
        <f>ACESMISOdata!L34</f>
        <v>0.06</v>
      </c>
      <c r="K34">
        <f>ACESMISOdata!M34</f>
        <v>1.01E-2</v>
      </c>
      <c r="L34" s="226">
        <f t="shared" si="0"/>
        <v>-0.10150254097643674</v>
      </c>
      <c r="M34" s="226">
        <f t="shared" si="1"/>
        <v>95.12039745902355</v>
      </c>
      <c r="N34" s="226">
        <f>M34*Inputs!$B$17</f>
        <v>104.63243720492591</v>
      </c>
      <c r="O34" s="225">
        <f>[3]ACESMISOdata!O34</f>
        <v>173.19</v>
      </c>
      <c r="P34" s="225">
        <f>[3]ACESMISOdata!P34</f>
        <v>65</v>
      </c>
      <c r="Q34" s="225">
        <f>[3]Summary!V34-P34</f>
        <v>791.11320000000001</v>
      </c>
      <c r="R34" s="227">
        <f>[3]ACESMISOdata!R34</f>
        <v>-80.3</v>
      </c>
      <c r="S34">
        <f>[3]ACESMISOdata!V34</f>
        <v>4207.3100000000004</v>
      </c>
    </row>
    <row r="35" spans="1:19" x14ac:dyDescent="0.25">
      <c r="A35" t="s">
        <v>171</v>
      </c>
      <c r="B35" s="19">
        <f>'Energy Summary'!A35</f>
        <v>41610</v>
      </c>
      <c r="C35" s="7">
        <f>'Energy Summary'!B35</f>
        <v>8</v>
      </c>
      <c r="E35" s="224">
        <f>ACESMISOdata!E35</f>
        <v>25.94</v>
      </c>
      <c r="F35">
        <f>ACESMISOdata!H35</f>
        <v>7.7700000000000005E-2</v>
      </c>
      <c r="G35">
        <f>ACESMISOdata!I35</f>
        <v>1.4500000000000001E-2</v>
      </c>
      <c r="H35" s="225">
        <f>ACESMISOdata!J35</f>
        <v>1.6853</v>
      </c>
      <c r="I35" s="102">
        <f>ACESMISOdata!K35</f>
        <v>0.107</v>
      </c>
      <c r="J35">
        <f>ACESMISOdata!L35</f>
        <v>0.13089999999999999</v>
      </c>
      <c r="K35">
        <f>ACESMISOdata!M35</f>
        <v>1.7999999999999999E-2</v>
      </c>
      <c r="L35" s="226">
        <f t="shared" si="0"/>
        <v>-0.12294283691216097</v>
      </c>
      <c r="M35" s="226">
        <f t="shared" si="1"/>
        <v>27.850457163087846</v>
      </c>
      <c r="N35" s="226">
        <f>M35*Inputs!$B$17</f>
        <v>30.635502879396633</v>
      </c>
      <c r="O35" s="225">
        <f>[3]ACESMISOdata!O35</f>
        <v>149.75</v>
      </c>
      <c r="P35" s="225">
        <f>[3]ACESMISOdata!P35</f>
        <v>69</v>
      </c>
      <c r="Q35" s="225">
        <f>[3]Summary!V35-P35</f>
        <v>806.55369999999994</v>
      </c>
      <c r="R35" s="227">
        <f>[3]ACESMISOdata!R35</f>
        <v>-99.16</v>
      </c>
      <c r="S35">
        <f>[3]ACESMISOdata!V35</f>
        <v>0</v>
      </c>
    </row>
    <row r="36" spans="1:19" x14ac:dyDescent="0.25">
      <c r="A36" t="s">
        <v>171</v>
      </c>
      <c r="B36" s="19">
        <f>'Energy Summary'!A36</f>
        <v>41610</v>
      </c>
      <c r="C36" s="7">
        <f>'Energy Summary'!B36</f>
        <v>9</v>
      </c>
      <c r="E36" s="224">
        <f>ACESMISOdata!E36</f>
        <v>29.56</v>
      </c>
      <c r="F36">
        <f>ACESMISOdata!H36</f>
        <v>7.7700000000000005E-2</v>
      </c>
      <c r="G36">
        <f>ACESMISOdata!I36</f>
        <v>1.4500000000000001E-2</v>
      </c>
      <c r="H36" s="225">
        <f>ACESMISOdata!J36</f>
        <v>1.2411000000000001</v>
      </c>
      <c r="I36" s="102">
        <f>ACESMISOdata!K36</f>
        <v>8.2000000000000003E-2</v>
      </c>
      <c r="J36">
        <f>ACESMISOdata!L36</f>
        <v>9.6600000000000005E-2</v>
      </c>
      <c r="K36">
        <f>ACESMISOdata!M36</f>
        <v>1.7399999999999999E-2</v>
      </c>
      <c r="L36" s="226">
        <f t="shared" si="0"/>
        <v>-0.14662123846477718</v>
      </c>
      <c r="M36" s="226">
        <f t="shared" si="1"/>
        <v>30.94267876153522</v>
      </c>
      <c r="N36" s="226">
        <f>M36*Inputs!$B$17</f>
        <v>34.036946637688743</v>
      </c>
      <c r="O36" s="225">
        <f>[3]ACESMISOdata!O36</f>
        <v>347.67</v>
      </c>
      <c r="P36" s="225">
        <f>[3]ACESMISOdata!P36</f>
        <v>72</v>
      </c>
      <c r="Q36" s="225">
        <f>[3]Summary!V36-P36</f>
        <v>790.19929999999999</v>
      </c>
      <c r="R36" s="227">
        <f>[3]ACESMISOdata!R36</f>
        <v>-115.86</v>
      </c>
      <c r="S36">
        <f>[3]ACESMISOdata!V36</f>
        <v>388.73</v>
      </c>
    </row>
    <row r="37" spans="1:19" x14ac:dyDescent="0.25">
      <c r="A37" t="s">
        <v>171</v>
      </c>
      <c r="B37" s="19">
        <f>'Energy Summary'!A37</f>
        <v>41610</v>
      </c>
      <c r="C37" s="7">
        <f>'Energy Summary'!B37</f>
        <v>10</v>
      </c>
      <c r="E37" s="224">
        <f>ACESMISOdata!E37</f>
        <v>93.36</v>
      </c>
      <c r="F37">
        <f>ACESMISOdata!H37</f>
        <v>7.7700000000000005E-2</v>
      </c>
      <c r="G37">
        <f>ACESMISOdata!I37</f>
        <v>1.4500000000000001E-2</v>
      </c>
      <c r="H37" s="225">
        <f>ACESMISOdata!J37</f>
        <v>7.0400000000000004E-2</v>
      </c>
      <c r="I37" s="102">
        <f>ACESMISOdata!K37</f>
        <v>6.8900000000000003E-2</v>
      </c>
      <c r="J37">
        <f>ACESMISOdata!L37</f>
        <v>-4.0000000000000002E-4</v>
      </c>
      <c r="K37">
        <f>ACESMISOdata!M37</f>
        <v>2.4299999999999999E-2</v>
      </c>
      <c r="L37" s="226">
        <f t="shared" si="0"/>
        <v>-0.14341184190866912</v>
      </c>
      <c r="M37" s="226">
        <f t="shared" si="1"/>
        <v>93.471988158091321</v>
      </c>
      <c r="N37" s="226">
        <f>M37*Inputs!$B$17</f>
        <v>102.81918697390046</v>
      </c>
      <c r="O37" s="225">
        <f>[3]ACESMISOdata!O37</f>
        <v>359.39</v>
      </c>
      <c r="P37" s="225">
        <f>[3]ACESMISOdata!P37</f>
        <v>72</v>
      </c>
      <c r="Q37" s="225">
        <f>[3]Summary!V37-P37</f>
        <v>775.04059999999959</v>
      </c>
      <c r="R37" s="227">
        <f>[3]ACESMISOdata!R37</f>
        <v>-111.15</v>
      </c>
      <c r="S37">
        <f>[3]ACESMISOdata!V37</f>
        <v>2734.21</v>
      </c>
    </row>
    <row r="38" spans="1:19" x14ac:dyDescent="0.25">
      <c r="A38" t="s">
        <v>171</v>
      </c>
      <c r="B38" s="19">
        <f>'Energy Summary'!A38</f>
        <v>41610</v>
      </c>
      <c r="C38" s="7">
        <f>'Energy Summary'!B38</f>
        <v>11</v>
      </c>
      <c r="E38" s="224">
        <f>ACESMISOdata!E38</f>
        <v>36.840000000000003</v>
      </c>
      <c r="F38">
        <f>ACESMISOdata!H38</f>
        <v>7.7700000000000005E-2</v>
      </c>
      <c r="G38">
        <f>ACESMISOdata!I38</f>
        <v>1.4500000000000001E-2</v>
      </c>
      <c r="H38" s="225">
        <f>ACESMISOdata!J38</f>
        <v>6.7400000000000002E-2</v>
      </c>
      <c r="I38" s="102">
        <f>ACESMISOdata!K38</f>
        <v>7.4399999999999994E-2</v>
      </c>
      <c r="J38">
        <f>ACESMISOdata!L38</f>
        <v>7.0400000000000004E-2</v>
      </c>
      <c r="K38">
        <f>ACESMISOdata!M38</f>
        <v>1.8800000000000001E-2</v>
      </c>
      <c r="L38" s="226">
        <f t="shared" si="0"/>
        <v>-0.16069438435012912</v>
      </c>
      <c r="M38" s="226">
        <f t="shared" si="1"/>
        <v>37.002505615649866</v>
      </c>
      <c r="N38" s="226">
        <f>M38*Inputs!$B$17</f>
        <v>40.702756177214859</v>
      </c>
      <c r="O38" s="225">
        <f>[3]ACESMISOdata!O38</f>
        <v>271.14</v>
      </c>
      <c r="P38" s="225">
        <f>[3]ACESMISOdata!P38</f>
        <v>72</v>
      </c>
      <c r="Q38" s="225">
        <f>[3]Summary!V38-P38</f>
        <v>762.69000000000017</v>
      </c>
      <c r="R38" s="227">
        <f>[3]ACESMISOdata!R38</f>
        <v>-122.56</v>
      </c>
      <c r="S38">
        <f>[3]ACESMISOdata!V38</f>
        <v>645.25</v>
      </c>
    </row>
    <row r="39" spans="1:19" x14ac:dyDescent="0.25">
      <c r="A39" t="s">
        <v>171</v>
      </c>
      <c r="B39" s="19">
        <f>'Energy Summary'!A39</f>
        <v>41610</v>
      </c>
      <c r="C39" s="7">
        <f>'Energy Summary'!B39</f>
        <v>12</v>
      </c>
      <c r="E39" s="224">
        <f>ACESMISOdata!E39</f>
        <v>69.95</v>
      </c>
      <c r="F39">
        <f>ACESMISOdata!H39</f>
        <v>7.7700000000000005E-2</v>
      </c>
      <c r="G39">
        <f>ACESMISOdata!I39</f>
        <v>1.4500000000000001E-2</v>
      </c>
      <c r="H39" s="225">
        <f>ACESMISOdata!J39</f>
        <v>0.28360000000000002</v>
      </c>
      <c r="I39" s="102">
        <f>ACESMISOdata!K39</f>
        <v>8.4599999999999995E-2</v>
      </c>
      <c r="J39">
        <f>ACESMISOdata!L39</f>
        <v>5.5999999999999999E-3</v>
      </c>
      <c r="K39">
        <f>ACESMISOdata!M39</f>
        <v>2.0400000000000001E-2</v>
      </c>
      <c r="L39" s="226">
        <f t="shared" si="0"/>
        <v>-5.512085770842811E-2</v>
      </c>
      <c r="M39" s="226">
        <f t="shared" si="1"/>
        <v>70.381279142291561</v>
      </c>
      <c r="N39" s="226">
        <f>M39*Inputs!$B$17</f>
        <v>77.419407056520726</v>
      </c>
      <c r="O39" s="225">
        <f>[3]ACESMISOdata!O39</f>
        <v>372.22</v>
      </c>
      <c r="P39" s="225">
        <f>[3]ACESMISOdata!P39</f>
        <v>73</v>
      </c>
      <c r="Q39" s="225">
        <f>[3]Summary!V39-P39</f>
        <v>745.9970999999997</v>
      </c>
      <c r="R39" s="227">
        <f>[3]ACESMISOdata!R39</f>
        <v>-41.12</v>
      </c>
      <c r="S39">
        <f>[3]ACESMISOdata!V39</f>
        <v>1046.3</v>
      </c>
    </row>
    <row r="40" spans="1:19" x14ac:dyDescent="0.25">
      <c r="A40" t="s">
        <v>171</v>
      </c>
      <c r="B40" s="19">
        <f>'Energy Summary'!A40</f>
        <v>41610</v>
      </c>
      <c r="C40" s="7">
        <f>'Energy Summary'!B40</f>
        <v>13</v>
      </c>
      <c r="E40" s="224">
        <f>ACESMISOdata!E40</f>
        <v>28.08</v>
      </c>
      <c r="F40">
        <f>ACESMISOdata!H40</f>
        <v>7.7700000000000005E-2</v>
      </c>
      <c r="G40">
        <f>ACESMISOdata!I40</f>
        <v>1.4500000000000001E-2</v>
      </c>
      <c r="H40" s="225">
        <f>ACESMISOdata!J40</f>
        <v>6.1800000000000001E-2</v>
      </c>
      <c r="I40" s="102">
        <f>ACESMISOdata!K40</f>
        <v>6.8699999999999997E-2</v>
      </c>
      <c r="J40">
        <f>ACESMISOdata!L40</f>
        <v>3.8699999999999998E-2</v>
      </c>
      <c r="K40">
        <f>ACESMISOdata!M40</f>
        <v>9.1999999999999998E-3</v>
      </c>
      <c r="L40" s="226">
        <f t="shared" si="0"/>
        <v>-9.216722181447122E-2</v>
      </c>
      <c r="M40" s="226">
        <f t="shared" si="1"/>
        <v>28.258432778185529</v>
      </c>
      <c r="N40" s="226">
        <f>M40*Inputs!$B$17</f>
        <v>31.084276056004086</v>
      </c>
      <c r="O40" s="225">
        <f>[3]ACESMISOdata!O40</f>
        <v>60.94</v>
      </c>
      <c r="P40" s="225">
        <f>[3]ACESMISOdata!P40</f>
        <v>73</v>
      </c>
      <c r="Q40" s="225">
        <f>[3]Summary!V40-P40</f>
        <v>738.33190000000013</v>
      </c>
      <c r="R40" s="227">
        <f>[3]ACESMISOdata!R40</f>
        <v>-68.05</v>
      </c>
      <c r="S40">
        <f>[3]ACESMISOdata!V40</f>
        <v>339.19</v>
      </c>
    </row>
    <row r="41" spans="1:19" x14ac:dyDescent="0.25">
      <c r="A41" t="s">
        <v>171</v>
      </c>
      <c r="B41" s="19">
        <f>'Energy Summary'!A41</f>
        <v>41610</v>
      </c>
      <c r="C41" s="7">
        <f>'Energy Summary'!B41</f>
        <v>14</v>
      </c>
      <c r="E41" s="224">
        <f>ACESMISOdata!E41</f>
        <v>27.16</v>
      </c>
      <c r="F41">
        <f>ACESMISOdata!H41</f>
        <v>7.7700000000000005E-2</v>
      </c>
      <c r="G41">
        <f>ACESMISOdata!I41</f>
        <v>1.4500000000000001E-2</v>
      </c>
      <c r="H41" s="225">
        <f>ACESMISOdata!J41</f>
        <v>0</v>
      </c>
      <c r="I41" s="102">
        <f>ACESMISOdata!K41</f>
        <v>5.2200000000000003E-2</v>
      </c>
      <c r="J41">
        <f>ACESMISOdata!L41</f>
        <v>2.8299999999999999E-2</v>
      </c>
      <c r="K41">
        <f>ACESMISOdata!M41</f>
        <v>9.2999999999999992E-3</v>
      </c>
      <c r="L41" s="226">
        <f t="shared" si="0"/>
        <v>-0.12324315244767602</v>
      </c>
      <c r="M41" s="226">
        <f t="shared" si="1"/>
        <v>27.218756847552328</v>
      </c>
      <c r="N41" s="226">
        <f>M41*Inputs!$B$17</f>
        <v>29.940632532307564</v>
      </c>
      <c r="O41" s="225">
        <f>[3]ACESMISOdata!O41</f>
        <v>39.71</v>
      </c>
      <c r="P41" s="225">
        <f>[3]ACESMISOdata!P41</f>
        <v>72</v>
      </c>
      <c r="Q41" s="225">
        <f>[3]Summary!V41-P41</f>
        <v>731.07510000000002</v>
      </c>
      <c r="R41" s="227">
        <f>[3]ACESMISOdata!R41</f>
        <v>-90.1</v>
      </c>
      <c r="S41">
        <f>[3]ACESMISOdata!V41</f>
        <v>0</v>
      </c>
    </row>
    <row r="42" spans="1:19" x14ac:dyDescent="0.25">
      <c r="A42" t="s">
        <v>171</v>
      </c>
      <c r="B42" s="19">
        <f>'Energy Summary'!A42</f>
        <v>41610</v>
      </c>
      <c r="C42" s="7">
        <f>'Energy Summary'!B42</f>
        <v>15</v>
      </c>
      <c r="E42" s="224">
        <f>ACESMISOdata!E42</f>
        <v>26.15</v>
      </c>
      <c r="F42">
        <f>ACESMISOdata!H42</f>
        <v>7.7700000000000005E-2</v>
      </c>
      <c r="G42">
        <f>ACESMISOdata!I42</f>
        <v>1.4500000000000001E-2</v>
      </c>
      <c r="H42" s="225">
        <f>ACESMISOdata!J42</f>
        <v>0</v>
      </c>
      <c r="I42" s="102">
        <f>ACESMISOdata!K42</f>
        <v>4.8899999999999999E-2</v>
      </c>
      <c r="J42">
        <f>ACESMISOdata!L42</f>
        <v>2.3300000000000001E-2</v>
      </c>
      <c r="K42">
        <f>ACESMISOdata!M42</f>
        <v>8.9999999999999993E-3</v>
      </c>
      <c r="L42" s="226">
        <f t="shared" si="0"/>
        <v>-0.11922876989395469</v>
      </c>
      <c r="M42" s="226">
        <f t="shared" si="1"/>
        <v>26.204171230106045</v>
      </c>
      <c r="N42" s="226">
        <f>M42*Inputs!$B$17</f>
        <v>28.824588353116653</v>
      </c>
      <c r="O42" s="225">
        <f>[3]ACESMISOdata!O42</f>
        <v>46.19</v>
      </c>
      <c r="P42" s="225">
        <f>[3]ACESMISOdata!P42</f>
        <v>72</v>
      </c>
      <c r="Q42" s="225">
        <f>[3]Summary!V42-P42</f>
        <v>729.85739999999964</v>
      </c>
      <c r="R42" s="227">
        <f>[3]ACESMISOdata!R42</f>
        <v>-87.02</v>
      </c>
      <c r="S42">
        <f>[3]ACESMISOdata!V42</f>
        <v>0</v>
      </c>
    </row>
    <row r="43" spans="1:19" x14ac:dyDescent="0.25">
      <c r="A43" t="s">
        <v>171</v>
      </c>
      <c r="B43" s="19">
        <f>'Energy Summary'!A43</f>
        <v>41610</v>
      </c>
      <c r="C43" s="7">
        <f>'Energy Summary'!B43</f>
        <v>16</v>
      </c>
      <c r="E43" s="224">
        <f>ACESMISOdata!E43</f>
        <v>24.28</v>
      </c>
      <c r="F43">
        <f>ACESMISOdata!H43</f>
        <v>7.7700000000000005E-2</v>
      </c>
      <c r="G43">
        <f>ACESMISOdata!I43</f>
        <v>1.4500000000000001E-2</v>
      </c>
      <c r="H43" s="225">
        <f>ACESMISOdata!J43</f>
        <v>0</v>
      </c>
      <c r="I43" s="102">
        <f>ACESMISOdata!K43</f>
        <v>4.4600000000000001E-2</v>
      </c>
      <c r="J43">
        <f>ACESMISOdata!L43</f>
        <v>2.23E-2</v>
      </c>
      <c r="K43">
        <f>ACESMISOdata!M43</f>
        <v>8.8999999999999999E-3</v>
      </c>
      <c r="L43" s="226">
        <f t="shared" si="0"/>
        <v>-0.14466903471108594</v>
      </c>
      <c r="M43" s="226">
        <f t="shared" si="1"/>
        <v>24.303330965288918</v>
      </c>
      <c r="N43" s="226">
        <f>M43*Inputs!$B$17</f>
        <v>26.733664061817812</v>
      </c>
      <c r="O43" s="225">
        <f>[3]ACESMISOdata!O43</f>
        <v>47.85</v>
      </c>
      <c r="P43" s="225">
        <f>[3]ACESMISOdata!P43</f>
        <v>72</v>
      </c>
      <c r="Q43" s="225">
        <f>[3]Summary!V43-P43</f>
        <v>727.66089999999974</v>
      </c>
      <c r="R43" s="227">
        <f>[3]ACESMISOdata!R43</f>
        <v>-105.27</v>
      </c>
      <c r="S43">
        <f>[3]ACESMISOdata!V43</f>
        <v>0</v>
      </c>
    </row>
    <row r="44" spans="1:19" x14ac:dyDescent="0.25">
      <c r="A44" t="s">
        <v>171</v>
      </c>
      <c r="B44" s="19">
        <f>'Energy Summary'!A44</f>
        <v>41610</v>
      </c>
      <c r="C44" s="7">
        <f>'Energy Summary'!B44</f>
        <v>17</v>
      </c>
      <c r="E44" s="224">
        <f>ACESMISOdata!E44</f>
        <v>25.1</v>
      </c>
      <c r="F44">
        <f>ACESMISOdata!H44</f>
        <v>7.7700000000000005E-2</v>
      </c>
      <c r="G44">
        <f>ACESMISOdata!I44</f>
        <v>1.4500000000000001E-2</v>
      </c>
      <c r="H44" s="225">
        <f>ACESMISOdata!J44</f>
        <v>0.49320000000000003</v>
      </c>
      <c r="I44" s="102">
        <f>ACESMISOdata!K44</f>
        <v>4.6399999999999997E-2</v>
      </c>
      <c r="J44">
        <f>ACESMISOdata!L44</f>
        <v>3.27E-2</v>
      </c>
      <c r="K44">
        <f>ACESMISOdata!M44</f>
        <v>8.5000000000000006E-3</v>
      </c>
      <c r="L44" s="226">
        <f t="shared" si="0"/>
        <v>-0.14539722001468663</v>
      </c>
      <c r="M44" s="226">
        <f t="shared" si="1"/>
        <v>25.627602779985317</v>
      </c>
      <c r="N44" s="226">
        <f>M44*Inputs!$B$17</f>
        <v>28.190363057983852</v>
      </c>
      <c r="O44" s="225">
        <f>[3]ACESMISOdata!O44</f>
        <v>48.17</v>
      </c>
      <c r="P44" s="225">
        <f>[3]ACESMISOdata!P44</f>
        <v>71</v>
      </c>
      <c r="Q44" s="225">
        <f>[3]Summary!V44-P44</f>
        <v>755.24140000000034</v>
      </c>
      <c r="R44" s="227">
        <f>[3]ACESMISOdata!R44</f>
        <v>-109.81</v>
      </c>
      <c r="S44">
        <f>[3]ACESMISOdata!V44</f>
        <v>0</v>
      </c>
    </row>
    <row r="45" spans="1:19" x14ac:dyDescent="0.25">
      <c r="A45" t="s">
        <v>171</v>
      </c>
      <c r="B45" s="19">
        <f>'Energy Summary'!A45</f>
        <v>41610</v>
      </c>
      <c r="C45" s="7">
        <f>'Energy Summary'!B45</f>
        <v>18</v>
      </c>
      <c r="E45" s="224">
        <f>ACESMISOdata!E45</f>
        <v>30.44</v>
      </c>
      <c r="F45">
        <f>ACESMISOdata!H45</f>
        <v>7.7700000000000005E-2</v>
      </c>
      <c r="G45">
        <f>ACESMISOdata!I45</f>
        <v>1.4500000000000001E-2</v>
      </c>
      <c r="H45" s="225">
        <f>ACESMISOdata!J45</f>
        <v>1.9109</v>
      </c>
      <c r="I45" s="102">
        <f>ACESMISOdata!K45</f>
        <v>0.12429999999999999</v>
      </c>
      <c r="J45">
        <f>ACESMISOdata!L45</f>
        <v>0.17599999999999999</v>
      </c>
      <c r="K45">
        <f>ACESMISOdata!M45</f>
        <v>1.47E-2</v>
      </c>
      <c r="L45" s="226">
        <f t="shared" si="0"/>
        <v>-0.15318672466161873</v>
      </c>
      <c r="M45" s="226">
        <f t="shared" si="1"/>
        <v>32.604913275338383</v>
      </c>
      <c r="N45" s="226">
        <f>M45*Inputs!$B$17</f>
        <v>35.865404602872225</v>
      </c>
      <c r="O45" s="225">
        <f>[3]ACESMISOdata!O45</f>
        <v>98.9</v>
      </c>
      <c r="P45" s="225">
        <f>[3]ACESMISOdata!P45</f>
        <v>74</v>
      </c>
      <c r="Q45" s="225">
        <f>[3]Summary!V45-P45</f>
        <v>789.49399999999991</v>
      </c>
      <c r="R45" s="227">
        <f>[3]ACESMISOdata!R45</f>
        <v>-120.94</v>
      </c>
      <c r="S45">
        <f>[3]ACESMISOdata!V45</f>
        <v>596.71</v>
      </c>
    </row>
    <row r="46" spans="1:19" x14ac:dyDescent="0.25">
      <c r="A46" t="s">
        <v>171</v>
      </c>
      <c r="B46" s="19">
        <f>'Energy Summary'!A46</f>
        <v>41610</v>
      </c>
      <c r="C46" s="7">
        <f>'Energy Summary'!B46</f>
        <v>19</v>
      </c>
      <c r="E46" s="224">
        <f>ACESMISOdata!E46</f>
        <v>27.17</v>
      </c>
      <c r="F46">
        <f>ACESMISOdata!H46</f>
        <v>7.7700000000000005E-2</v>
      </c>
      <c r="G46">
        <f>ACESMISOdata!I46</f>
        <v>1.4500000000000001E-2</v>
      </c>
      <c r="H46" s="225">
        <f>ACESMISOdata!J46</f>
        <v>2.5525000000000002</v>
      </c>
      <c r="I46" s="102">
        <f>ACESMISOdata!K46</f>
        <v>0.13159999999999999</v>
      </c>
      <c r="J46">
        <f>ACESMISOdata!L46</f>
        <v>0.18129999999999999</v>
      </c>
      <c r="K46">
        <f>ACESMISOdata!M46</f>
        <v>8.2000000000000003E-2</v>
      </c>
      <c r="L46" s="226">
        <f t="shared" si="0"/>
        <v>-0.15122118778126736</v>
      </c>
      <c r="M46" s="226">
        <f t="shared" si="1"/>
        <v>30.058378812218734</v>
      </c>
      <c r="N46" s="226">
        <f>M46*Inputs!$B$17</f>
        <v>33.064216693440613</v>
      </c>
      <c r="O46" s="225">
        <f>[3]ACESMISOdata!O46</f>
        <v>3.98</v>
      </c>
      <c r="P46" s="225">
        <f>[3]ACESMISOdata!P46</f>
        <v>75</v>
      </c>
      <c r="Q46" s="225">
        <f>[3]Summary!V46-P46</f>
        <v>792.15090000000043</v>
      </c>
      <c r="R46" s="227">
        <f>[3]ACESMISOdata!R46</f>
        <v>-119.79</v>
      </c>
      <c r="S46">
        <f>[3]ACESMISOdata!V46</f>
        <v>0</v>
      </c>
    </row>
    <row r="47" spans="1:19" x14ac:dyDescent="0.25">
      <c r="A47" t="s">
        <v>171</v>
      </c>
      <c r="B47" s="19">
        <f>'Energy Summary'!A47</f>
        <v>41610</v>
      </c>
      <c r="C47" s="7">
        <f>'Energy Summary'!B47</f>
        <v>20</v>
      </c>
      <c r="E47" s="224">
        <f>ACESMISOdata!E47</f>
        <v>37.14</v>
      </c>
      <c r="F47">
        <f>ACESMISOdata!H47</f>
        <v>7.7700000000000005E-2</v>
      </c>
      <c r="G47">
        <f>ACESMISOdata!I47</f>
        <v>1.4500000000000001E-2</v>
      </c>
      <c r="H47" s="225">
        <f>ACESMISOdata!J47</f>
        <v>3.0013000000000001</v>
      </c>
      <c r="I47" s="102">
        <f>ACESMISOdata!K47</f>
        <v>9.9000000000000005E-2</v>
      </c>
      <c r="J47">
        <f>ACESMISOdata!L47</f>
        <v>0.1074</v>
      </c>
      <c r="K47">
        <f>ACESMISOdata!M47</f>
        <v>7.7100000000000002E-2</v>
      </c>
      <c r="L47" s="226">
        <f t="shared" si="0"/>
        <v>-0.12856157500155851</v>
      </c>
      <c r="M47" s="226">
        <f t="shared" si="1"/>
        <v>40.388438424998441</v>
      </c>
      <c r="N47" s="226">
        <f>M47*Inputs!$B$17</f>
        <v>44.427282267498292</v>
      </c>
      <c r="O47" s="225">
        <f>[3]ACESMISOdata!O47</f>
        <v>-74.69</v>
      </c>
      <c r="P47" s="225">
        <f>[3]ACESMISOdata!P47</f>
        <v>74</v>
      </c>
      <c r="Q47" s="225">
        <f>[3]Summary!V47-P47</f>
        <v>789.27159999999924</v>
      </c>
      <c r="R47" s="227">
        <f>[3]ACESMISOdata!R47</f>
        <v>-101.47</v>
      </c>
      <c r="S47">
        <f>[3]ACESMISOdata!V47</f>
        <v>483.83</v>
      </c>
    </row>
    <row r="48" spans="1:19" x14ac:dyDescent="0.25">
      <c r="A48" t="s">
        <v>171</v>
      </c>
      <c r="B48" s="19">
        <f>'Energy Summary'!A48</f>
        <v>41610</v>
      </c>
      <c r="C48" s="7">
        <f>'Energy Summary'!B48</f>
        <v>21</v>
      </c>
      <c r="E48" s="224">
        <f>ACESMISOdata!E48</f>
        <v>58.38</v>
      </c>
      <c r="F48">
        <f>ACESMISOdata!H48</f>
        <v>7.7700000000000005E-2</v>
      </c>
      <c r="G48">
        <f>ACESMISOdata!I48</f>
        <v>1.4500000000000001E-2</v>
      </c>
      <c r="H48" s="225">
        <f>ACESMISOdata!J48</f>
        <v>0.65090000000000003</v>
      </c>
      <c r="I48" s="102">
        <f>ACESMISOdata!K48</f>
        <v>9.3399999999999997E-2</v>
      </c>
      <c r="J48">
        <f>ACESMISOdata!L48</f>
        <v>0.121</v>
      </c>
      <c r="K48">
        <f>ACESMISOdata!M48</f>
        <v>6.5100000000000005E-2</v>
      </c>
      <c r="L48" s="226">
        <f t="shared" si="0"/>
        <v>-8.5407418281186309E-2</v>
      </c>
      <c r="M48" s="226">
        <f t="shared" si="1"/>
        <v>59.317192581718821</v>
      </c>
      <c r="N48" s="226">
        <f>M48*Inputs!$B$17</f>
        <v>65.24891183989071</v>
      </c>
      <c r="O48" s="225">
        <f>[3]ACESMISOdata!O48</f>
        <v>282.94</v>
      </c>
      <c r="P48" s="225">
        <f>[3]ACESMISOdata!P48</f>
        <v>74</v>
      </c>
      <c r="Q48" s="225">
        <f>[3]Summary!V48-P48</f>
        <v>775.22540000000026</v>
      </c>
      <c r="R48" s="227">
        <f>[3]ACESMISOdata!R48</f>
        <v>-66.209999999999994</v>
      </c>
      <c r="S48">
        <f>[3]ACESMISOdata!V48</f>
        <v>1580.52</v>
      </c>
    </row>
    <row r="49" spans="1:19" x14ac:dyDescent="0.25">
      <c r="A49" t="s">
        <v>171</v>
      </c>
      <c r="B49" s="19">
        <f>'Energy Summary'!A49</f>
        <v>41610</v>
      </c>
      <c r="C49" s="7">
        <f>'Energy Summary'!B49</f>
        <v>22</v>
      </c>
      <c r="E49" s="224">
        <f>ACESMISOdata!E49</f>
        <v>33.869999999999997</v>
      </c>
      <c r="F49">
        <f>ACESMISOdata!H49</f>
        <v>7.7700000000000005E-2</v>
      </c>
      <c r="G49">
        <f>ACESMISOdata!I49</f>
        <v>1.4500000000000001E-2</v>
      </c>
      <c r="H49" s="225">
        <f>ACESMISOdata!J49</f>
        <v>0.66949999999999998</v>
      </c>
      <c r="I49" s="102">
        <f>ACESMISOdata!K49</f>
        <v>7.3599999999999999E-2</v>
      </c>
      <c r="J49">
        <f>ACESMISOdata!L49</f>
        <v>0.06</v>
      </c>
      <c r="K49">
        <f>ACESMISOdata!M49</f>
        <v>1.1900000000000001E-2</v>
      </c>
      <c r="L49" s="226">
        <f t="shared" si="0"/>
        <v>-9.8006686513391852E-2</v>
      </c>
      <c r="M49" s="226">
        <f t="shared" si="1"/>
        <v>34.6791933134866</v>
      </c>
      <c r="N49" s="226">
        <f>M49*Inputs!$B$17</f>
        <v>38.147112644835261</v>
      </c>
      <c r="O49" s="225">
        <f>[3]ACESMISOdata!O49</f>
        <v>1015.27</v>
      </c>
      <c r="P49" s="225">
        <f>[3]ACESMISOdata!P49</f>
        <v>72</v>
      </c>
      <c r="Q49" s="225">
        <f>[3]Summary!V49-P49</f>
        <v>763.41729999999973</v>
      </c>
      <c r="R49" s="227">
        <f>[3]ACESMISOdata!R49</f>
        <v>-74.819999999999993</v>
      </c>
      <c r="S49">
        <f>[3]ACESMISOdata!V49</f>
        <v>827.29</v>
      </c>
    </row>
    <row r="50" spans="1:19" x14ac:dyDescent="0.25">
      <c r="A50" t="s">
        <v>171</v>
      </c>
      <c r="B50" s="19">
        <f>'Energy Summary'!A50</f>
        <v>41610</v>
      </c>
      <c r="C50" s="7">
        <f>'Energy Summary'!B50</f>
        <v>23</v>
      </c>
      <c r="E50" s="224">
        <f>ACESMISOdata!E50</f>
        <v>27.6</v>
      </c>
      <c r="F50">
        <f>ACESMISOdata!H50</f>
        <v>7.7700000000000005E-2</v>
      </c>
      <c r="G50">
        <f>ACESMISOdata!I50</f>
        <v>1.4500000000000001E-2</v>
      </c>
      <c r="H50" s="225">
        <f>ACESMISOdata!J50</f>
        <v>0.79310000000000003</v>
      </c>
      <c r="I50" s="102">
        <f>ACESMISOdata!K50</f>
        <v>5.0799999999999998E-2</v>
      </c>
      <c r="J50">
        <f>ACESMISOdata!L50</f>
        <v>1.8700000000000001E-2</v>
      </c>
      <c r="K50">
        <f>ACESMISOdata!M50</f>
        <v>1.5800000000000002E-2</v>
      </c>
      <c r="L50" s="226">
        <f t="shared" si="0"/>
        <v>-9.0499210079651088E-2</v>
      </c>
      <c r="M50" s="226">
        <f t="shared" si="1"/>
        <v>28.480100789920346</v>
      </c>
      <c r="N50" s="226">
        <f>M50*Inputs!$B$17</f>
        <v>31.328110868912383</v>
      </c>
      <c r="O50" s="225">
        <f>[3]ACESMISOdata!O50</f>
        <v>319.08999999999997</v>
      </c>
      <c r="P50" s="225">
        <f>[3]ACESMISOdata!P50</f>
        <v>70</v>
      </c>
      <c r="Q50" s="225">
        <f>[3]Summary!V50-P50</f>
        <v>725.19970000000058</v>
      </c>
      <c r="R50" s="227">
        <f>[3]ACESMISOdata!R50</f>
        <v>-65.63</v>
      </c>
      <c r="S50">
        <f>[3]ACESMISOdata!V50</f>
        <v>266.52</v>
      </c>
    </row>
    <row r="51" spans="1:19" x14ac:dyDescent="0.25">
      <c r="A51" t="s">
        <v>171</v>
      </c>
      <c r="B51" s="19">
        <f>'Energy Summary'!A51</f>
        <v>41610</v>
      </c>
      <c r="C51" s="7">
        <f>'Energy Summary'!B51</f>
        <v>24</v>
      </c>
      <c r="E51" s="224">
        <f>ACESMISOdata!E51</f>
        <v>31.74</v>
      </c>
      <c r="F51">
        <f>ACESMISOdata!H51</f>
        <v>7.7700000000000005E-2</v>
      </c>
      <c r="G51">
        <f>ACESMISOdata!I51</f>
        <v>1.4500000000000001E-2</v>
      </c>
      <c r="H51" s="225">
        <f>ACESMISOdata!J51</f>
        <v>0</v>
      </c>
      <c r="I51" s="102">
        <f>ACESMISOdata!K51</f>
        <v>4.1799999999999997E-2</v>
      </c>
      <c r="J51">
        <f>ACESMISOdata!L51</f>
        <v>1.3899999999999999E-2</v>
      </c>
      <c r="K51">
        <f>ACESMISOdata!M51</f>
        <v>1.1599999999999999E-2</v>
      </c>
      <c r="L51" s="226">
        <f t="shared" si="0"/>
        <v>-0.10296556207655233</v>
      </c>
      <c r="M51" s="226">
        <f t="shared" si="1"/>
        <v>31.796534437923448</v>
      </c>
      <c r="N51" s="226">
        <f>M51*Inputs!$B$17</f>
        <v>34.976187881715795</v>
      </c>
      <c r="O51" s="225">
        <f>[3]ACESMISOdata!O51</f>
        <v>-3.41</v>
      </c>
      <c r="P51" s="225">
        <f>[3]ACESMISOdata!P51</f>
        <v>67</v>
      </c>
      <c r="Q51" s="225">
        <f>[3]Summary!V51-P51</f>
        <v>714.80210000000022</v>
      </c>
      <c r="R51" s="227">
        <f>[3]ACESMISOdata!R51</f>
        <v>-73.599999999999994</v>
      </c>
      <c r="S51">
        <f>[3]ACESMISOdata!V51</f>
        <v>0</v>
      </c>
    </row>
    <row r="52" spans="1:19" x14ac:dyDescent="0.25">
      <c r="A52" t="s">
        <v>171</v>
      </c>
      <c r="B52" s="19">
        <f>'Energy Summary'!A52</f>
        <v>41611</v>
      </c>
      <c r="C52" s="7">
        <f>'Energy Summary'!B52</f>
        <v>1</v>
      </c>
      <c r="E52" s="224">
        <f>ACESMISOdata!E52</f>
        <v>38.94</v>
      </c>
      <c r="F52">
        <f>ACESMISOdata!H52</f>
        <v>7.7700000000000005E-2</v>
      </c>
      <c r="G52">
        <f>ACESMISOdata!I52</f>
        <v>1.4500000000000001E-2</v>
      </c>
      <c r="H52" s="225">
        <f>ACESMISOdata!J52</f>
        <v>0</v>
      </c>
      <c r="I52" s="102">
        <f>ACESMISOdata!K52</f>
        <v>2.7099999999999999E-2</v>
      </c>
      <c r="J52">
        <f>ACESMISOdata!L52</f>
        <v>1.3599999999999999E-2</v>
      </c>
      <c r="K52">
        <f>ACESMISOdata!M52</f>
        <v>1.3100000000000001E-2</v>
      </c>
      <c r="L52" s="226">
        <f t="shared" si="0"/>
        <v>-6.2256092400136284E-2</v>
      </c>
      <c r="M52" s="226">
        <f t="shared" si="1"/>
        <v>39.023743907599858</v>
      </c>
      <c r="N52" s="226">
        <f>M52*Inputs!$B$17</f>
        <v>42.926118298359846</v>
      </c>
      <c r="O52" s="225">
        <f>[3]ACESMISOdata!O52</f>
        <v>-85.64</v>
      </c>
      <c r="P52" s="225">
        <f>[3]ACESMISOdata!P52</f>
        <v>64</v>
      </c>
      <c r="Q52" s="225">
        <f>[3]Summary!V52-P52</f>
        <v>707.72189999999989</v>
      </c>
      <c r="R52" s="227">
        <f>[3]ACESMISOdata!R52</f>
        <v>-44.06</v>
      </c>
      <c r="S52">
        <f>[3]ACESMISOdata!V52</f>
        <v>747.58</v>
      </c>
    </row>
    <row r="53" spans="1:19" x14ac:dyDescent="0.25">
      <c r="A53" t="s">
        <v>171</v>
      </c>
      <c r="B53" s="19">
        <f>'Energy Summary'!A53</f>
        <v>41611</v>
      </c>
      <c r="C53" s="7">
        <f>'Energy Summary'!B53</f>
        <v>2</v>
      </c>
      <c r="E53" s="224">
        <f>ACESMISOdata!E53</f>
        <v>24.38</v>
      </c>
      <c r="F53">
        <f>ACESMISOdata!H53</f>
        <v>7.7700000000000005E-2</v>
      </c>
      <c r="G53">
        <f>ACESMISOdata!I53</f>
        <v>1.4500000000000001E-2</v>
      </c>
      <c r="H53" s="225">
        <f>ACESMISOdata!J53</f>
        <v>0</v>
      </c>
      <c r="I53" s="102">
        <f>ACESMISOdata!K53</f>
        <v>1.2200000000000001E-2</v>
      </c>
      <c r="J53">
        <f>ACESMISOdata!L53</f>
        <v>1.4800000000000001E-2</v>
      </c>
      <c r="K53">
        <f>ACESMISOdata!M53</f>
        <v>1.2200000000000001E-2</v>
      </c>
      <c r="L53" s="226">
        <f t="shared" si="0"/>
        <v>-4.2784431167396254E-2</v>
      </c>
      <c r="M53" s="226">
        <f t="shared" si="1"/>
        <v>24.468615568832604</v>
      </c>
      <c r="N53" s="226">
        <f>M53*Inputs!$B$17</f>
        <v>26.915477125715867</v>
      </c>
      <c r="O53" s="225">
        <f>[3]ACESMISOdata!O53</f>
        <v>-67.7</v>
      </c>
      <c r="P53" s="225">
        <f>[3]ACESMISOdata!P53</f>
        <v>59</v>
      </c>
      <c r="Q53" s="225">
        <f>[3]Summary!V53-P53</f>
        <v>706.33170000000041</v>
      </c>
      <c r="R53" s="227">
        <f>[3]ACESMISOdata!R53</f>
        <v>-30.22</v>
      </c>
      <c r="S53">
        <f>[3]ACESMISOdata!V53</f>
        <v>0</v>
      </c>
    </row>
    <row r="54" spans="1:19" x14ac:dyDescent="0.25">
      <c r="A54" t="s">
        <v>171</v>
      </c>
      <c r="B54" s="19">
        <f>'Energy Summary'!A54</f>
        <v>41611</v>
      </c>
      <c r="C54" s="7">
        <f>'Energy Summary'!B54</f>
        <v>3</v>
      </c>
      <c r="E54" s="224">
        <f>ACESMISOdata!E54</f>
        <v>23.62</v>
      </c>
      <c r="F54">
        <f>ACESMISOdata!H54</f>
        <v>7.7700000000000005E-2</v>
      </c>
      <c r="G54">
        <f>ACESMISOdata!I54</f>
        <v>1.4500000000000001E-2</v>
      </c>
      <c r="H54" s="225">
        <f>ACESMISOdata!J54</f>
        <v>0</v>
      </c>
      <c r="I54" s="102">
        <f>ACESMISOdata!K54</f>
        <v>1.49E-2</v>
      </c>
      <c r="J54">
        <f>ACESMISOdata!L54</f>
        <v>1.4500000000000001E-2</v>
      </c>
      <c r="K54">
        <f>ACESMISOdata!M54</f>
        <v>1.29E-2</v>
      </c>
      <c r="L54" s="226">
        <f t="shared" si="0"/>
        <v>-5.4978601341562454E-2</v>
      </c>
      <c r="M54" s="226">
        <f t="shared" si="1"/>
        <v>23.69952139865844</v>
      </c>
      <c r="N54" s="226">
        <f>M54*Inputs!$B$17</f>
        <v>26.069473538524285</v>
      </c>
      <c r="O54" s="225">
        <f>[3]ACESMISOdata!O54</f>
        <v>-17.399999999999999</v>
      </c>
      <c r="P54" s="225">
        <f>[3]ACESMISOdata!P54</f>
        <v>59</v>
      </c>
      <c r="Q54" s="225">
        <f>[3]Summary!V54-P54</f>
        <v>709.36689999999999</v>
      </c>
      <c r="R54" s="227">
        <f>[3]ACESMISOdata!R54</f>
        <v>-39</v>
      </c>
      <c r="S54">
        <f>[3]ACESMISOdata!V54</f>
        <v>0</v>
      </c>
    </row>
    <row r="55" spans="1:19" x14ac:dyDescent="0.25">
      <c r="A55" t="s">
        <v>171</v>
      </c>
      <c r="B55" s="19">
        <f>'Energy Summary'!A55</f>
        <v>41611</v>
      </c>
      <c r="C55" s="7">
        <f>'Energy Summary'!B55</f>
        <v>4</v>
      </c>
      <c r="E55" s="224">
        <f>ACESMISOdata!E55</f>
        <v>24.14</v>
      </c>
      <c r="F55">
        <f>ACESMISOdata!H55</f>
        <v>7.7700000000000005E-2</v>
      </c>
      <c r="G55">
        <f>ACESMISOdata!I55</f>
        <v>1.4500000000000001E-2</v>
      </c>
      <c r="H55" s="225">
        <f>ACESMISOdata!J55</f>
        <v>0</v>
      </c>
      <c r="I55" s="102">
        <f>ACESMISOdata!K55</f>
        <v>1.5699999999999999E-2</v>
      </c>
      <c r="J55">
        <f>ACESMISOdata!L55</f>
        <v>1.49E-2</v>
      </c>
      <c r="K55">
        <f>ACESMISOdata!M55</f>
        <v>1.26E-2</v>
      </c>
      <c r="L55" s="226">
        <f t="shared" si="0"/>
        <v>-3.9237924109944915E-2</v>
      </c>
      <c r="M55" s="226">
        <f t="shared" si="1"/>
        <v>24.236162075890057</v>
      </c>
      <c r="N55" s="226">
        <f>M55*Inputs!$B$17</f>
        <v>26.659778283479064</v>
      </c>
      <c r="O55" s="225">
        <f>[3]ACESMISOdata!O55</f>
        <v>-36.770000000000003</v>
      </c>
      <c r="P55" s="225">
        <f>[3]ACESMISOdata!P55</f>
        <v>59</v>
      </c>
      <c r="Q55" s="225">
        <f>[3]Summary!V55-P55</f>
        <v>716.1439000000006</v>
      </c>
      <c r="R55" s="227">
        <f>[3]ACESMISOdata!R55</f>
        <v>-28.1</v>
      </c>
      <c r="S55">
        <f>[3]ACESMISOdata!V55</f>
        <v>0</v>
      </c>
    </row>
    <row r="56" spans="1:19" x14ac:dyDescent="0.25">
      <c r="A56" t="s">
        <v>171</v>
      </c>
      <c r="B56" s="19">
        <f>'Energy Summary'!A56</f>
        <v>41611</v>
      </c>
      <c r="C56" s="7">
        <f>'Energy Summary'!B56</f>
        <v>5</v>
      </c>
      <c r="E56" s="224">
        <f>ACESMISOdata!E56</f>
        <v>24.29</v>
      </c>
      <c r="F56">
        <f>ACESMISOdata!H56</f>
        <v>7.7700000000000005E-2</v>
      </c>
      <c r="G56">
        <f>ACESMISOdata!I56</f>
        <v>1.4500000000000001E-2</v>
      </c>
      <c r="H56" s="225">
        <f>ACESMISOdata!J56</f>
        <v>0</v>
      </c>
      <c r="I56" s="102">
        <f>ACESMISOdata!K56</f>
        <v>2.4299999999999999E-2</v>
      </c>
      <c r="J56">
        <f>ACESMISOdata!L56</f>
        <v>1.52E-2</v>
      </c>
      <c r="K56">
        <f>ACESMISOdata!M56</f>
        <v>1.24E-2</v>
      </c>
      <c r="L56" s="226">
        <f t="shared" si="0"/>
        <v>-4.5945658176732108E-2</v>
      </c>
      <c r="M56" s="226">
        <f t="shared" si="1"/>
        <v>24.38815434182327</v>
      </c>
      <c r="N56" s="226">
        <f>M56*Inputs!$B$17</f>
        <v>26.826969776005601</v>
      </c>
      <c r="O56" s="225">
        <f>[3]ACESMISOdata!O56</f>
        <v>-53.45</v>
      </c>
      <c r="P56" s="225">
        <f>[3]ACESMISOdata!P56</f>
        <v>59</v>
      </c>
      <c r="Q56" s="225">
        <f>[3]Summary!V56-P56</f>
        <v>724.11630000000002</v>
      </c>
      <c r="R56" s="227">
        <f>[3]ACESMISOdata!R56</f>
        <v>-33.270000000000003</v>
      </c>
      <c r="S56">
        <f>[3]ACESMISOdata!V56</f>
        <v>0</v>
      </c>
    </row>
    <row r="57" spans="1:19" x14ac:dyDescent="0.25">
      <c r="A57" t="s">
        <v>171</v>
      </c>
      <c r="B57" s="19">
        <f>'Energy Summary'!A57</f>
        <v>41611</v>
      </c>
      <c r="C57" s="7">
        <f>'Energy Summary'!B57</f>
        <v>6</v>
      </c>
      <c r="E57" s="224">
        <f>ACESMISOdata!E57</f>
        <v>24.84</v>
      </c>
      <c r="F57">
        <f>ACESMISOdata!H57</f>
        <v>7.7700000000000005E-2</v>
      </c>
      <c r="G57">
        <f>ACESMISOdata!I57</f>
        <v>1.4500000000000001E-2</v>
      </c>
      <c r="H57" s="225">
        <f>ACESMISOdata!J57</f>
        <v>0</v>
      </c>
      <c r="I57" s="102">
        <f>ACESMISOdata!K57</f>
        <v>4.8800000000000003E-2</v>
      </c>
      <c r="J57">
        <f>ACESMISOdata!L57</f>
        <v>1.89E-2</v>
      </c>
      <c r="K57">
        <f>ACESMISOdata!M57</f>
        <v>1.5299999999999999E-2</v>
      </c>
      <c r="L57" s="226">
        <f t="shared" si="0"/>
        <v>-7.1795600098107759E-2</v>
      </c>
      <c r="M57" s="226">
        <f t="shared" si="1"/>
        <v>24.943404399901894</v>
      </c>
      <c r="N57" s="226">
        <f>M57*Inputs!$B$17</f>
        <v>27.437744839892087</v>
      </c>
      <c r="O57" s="225">
        <f>[3]ACESMISOdata!O57</f>
        <v>-53.19</v>
      </c>
      <c r="P57" s="225">
        <f>[3]ACESMISOdata!P57</f>
        <v>61</v>
      </c>
      <c r="Q57" s="225">
        <f>[3]Summary!V57-P57</f>
        <v>750.60310000000015</v>
      </c>
      <c r="R57" s="227">
        <f>[3]ACESMISOdata!R57</f>
        <v>-53.89</v>
      </c>
      <c r="S57">
        <f>[3]ACESMISOdata!V57</f>
        <v>0</v>
      </c>
    </row>
    <row r="58" spans="1:19" x14ac:dyDescent="0.25">
      <c r="A58" t="s">
        <v>171</v>
      </c>
      <c r="B58" s="19">
        <f>'Energy Summary'!A58</f>
        <v>41611</v>
      </c>
      <c r="C58" s="7">
        <f>'Energy Summary'!B58</f>
        <v>7</v>
      </c>
      <c r="E58" s="224">
        <f>ACESMISOdata!E58</f>
        <v>28.96</v>
      </c>
      <c r="F58">
        <f>ACESMISOdata!H58</f>
        <v>7.7700000000000005E-2</v>
      </c>
      <c r="G58">
        <f>ACESMISOdata!I58</f>
        <v>1.4500000000000001E-2</v>
      </c>
      <c r="H58" s="225">
        <f>ACESMISOdata!J58</f>
        <v>0.09</v>
      </c>
      <c r="I58" s="102">
        <f>ACESMISOdata!K58</f>
        <v>9.4100000000000003E-2</v>
      </c>
      <c r="J58">
        <f>ACESMISOdata!L58</f>
        <v>5.6399999999999999E-2</v>
      </c>
      <c r="K58">
        <f>ACESMISOdata!M58</f>
        <v>1.0200000000000001E-2</v>
      </c>
      <c r="L58" s="226">
        <f t="shared" si="0"/>
        <v>-0.12465911655122693</v>
      </c>
      <c r="M58" s="226">
        <f t="shared" si="1"/>
        <v>29.178240883448776</v>
      </c>
      <c r="N58" s="226">
        <f>M58*Inputs!$B$17</f>
        <v>32.096064971793659</v>
      </c>
      <c r="O58" s="225">
        <f>[3]ACESMISOdata!O58</f>
        <v>55.36</v>
      </c>
      <c r="P58" s="225">
        <f>[3]ACESMISOdata!P58</f>
        <v>64</v>
      </c>
      <c r="Q58" s="225">
        <f>[3]Summary!V58-P58</f>
        <v>752.93330000000071</v>
      </c>
      <c r="R58" s="227">
        <f>[3]ACESMISOdata!R58</f>
        <v>-93.86</v>
      </c>
      <c r="S58">
        <f>[3]ACESMISOdata!V58</f>
        <v>309.93</v>
      </c>
    </row>
    <row r="59" spans="1:19" x14ac:dyDescent="0.25">
      <c r="A59" t="s">
        <v>171</v>
      </c>
      <c r="B59" s="19">
        <f>'Energy Summary'!A59</f>
        <v>41611</v>
      </c>
      <c r="C59" s="7">
        <f>'Energy Summary'!B59</f>
        <v>8</v>
      </c>
      <c r="E59" s="224">
        <f>ACESMISOdata!E59</f>
        <v>64.209999999999994</v>
      </c>
      <c r="F59">
        <f>ACESMISOdata!H59</f>
        <v>7.7700000000000005E-2</v>
      </c>
      <c r="G59">
        <f>ACESMISOdata!I59</f>
        <v>1.4500000000000001E-2</v>
      </c>
      <c r="H59" s="225">
        <f>ACESMISOdata!J59</f>
        <v>0.2145</v>
      </c>
      <c r="I59" s="102">
        <f>ACESMISOdata!K59</f>
        <v>9.3200000000000005E-2</v>
      </c>
      <c r="J59">
        <f>ACESMISOdata!L59</f>
        <v>0</v>
      </c>
      <c r="K59">
        <f>ACESMISOdata!M59</f>
        <v>9.5999999999999992E-3</v>
      </c>
      <c r="L59" s="226">
        <f t="shared" si="0"/>
        <v>-8.5019221456903257E-2</v>
      </c>
      <c r="M59" s="226">
        <f t="shared" si="1"/>
        <v>64.534480778543085</v>
      </c>
      <c r="N59" s="226">
        <f>M59*Inputs!$B$17</f>
        <v>70.987928856397403</v>
      </c>
      <c r="O59" s="225">
        <f>[3]ACESMISOdata!O59</f>
        <v>1106.46</v>
      </c>
      <c r="P59" s="225">
        <f>[3]ACESMISOdata!P59</f>
        <v>68</v>
      </c>
      <c r="Q59" s="225">
        <f>[3]Summary!V59-P59</f>
        <v>776.05979999999943</v>
      </c>
      <c r="R59" s="227">
        <f>[3]ACESMISOdata!R59</f>
        <v>-65.98</v>
      </c>
      <c r="S59">
        <f>[3]ACESMISOdata!V59</f>
        <v>1011.71</v>
      </c>
    </row>
    <row r="60" spans="1:19" x14ac:dyDescent="0.25">
      <c r="A60" t="s">
        <v>171</v>
      </c>
      <c r="B60" s="19">
        <f>'Energy Summary'!A60</f>
        <v>41611</v>
      </c>
      <c r="C60" s="7">
        <f>'Energy Summary'!B60</f>
        <v>9</v>
      </c>
      <c r="E60" s="224">
        <f>ACESMISOdata!E60</f>
        <v>25.52</v>
      </c>
      <c r="F60">
        <f>ACESMISOdata!H60</f>
        <v>7.7700000000000005E-2</v>
      </c>
      <c r="G60">
        <f>ACESMISOdata!I60</f>
        <v>1.4500000000000001E-2</v>
      </c>
      <c r="H60" s="225">
        <f>ACESMISOdata!J60</f>
        <v>0.216</v>
      </c>
      <c r="I60" s="102">
        <f>ACESMISOdata!K60</f>
        <v>7.6399999999999996E-2</v>
      </c>
      <c r="J60">
        <f>ACESMISOdata!L60</f>
        <v>6.0600000000000001E-2</v>
      </c>
      <c r="K60">
        <f>ACESMISOdata!M60</f>
        <v>9.1999999999999998E-3</v>
      </c>
      <c r="L60" s="226">
        <f t="shared" si="0"/>
        <v>-9.1008700342425419E-2</v>
      </c>
      <c r="M60" s="226">
        <f t="shared" si="1"/>
        <v>25.883391299657578</v>
      </c>
      <c r="N60" s="226">
        <f>M60*Inputs!$B$17</f>
        <v>28.471730429623339</v>
      </c>
      <c r="O60" s="225">
        <f>[3]ACESMISOdata!O60</f>
        <v>97.1</v>
      </c>
      <c r="P60" s="225">
        <f>[3]ACESMISOdata!P60</f>
        <v>67</v>
      </c>
      <c r="Q60" s="225">
        <f>[3]Summary!V60-P60</f>
        <v>761.24590000000057</v>
      </c>
      <c r="R60" s="227">
        <f>[3]ACESMISOdata!R60</f>
        <v>-69.28</v>
      </c>
      <c r="S60">
        <f>[3]ACESMISOdata!V60</f>
        <v>0</v>
      </c>
    </row>
    <row r="61" spans="1:19" x14ac:dyDescent="0.25">
      <c r="A61" t="s">
        <v>171</v>
      </c>
      <c r="B61" s="19">
        <f>'Energy Summary'!A61</f>
        <v>41611</v>
      </c>
      <c r="C61" s="7">
        <f>'Energy Summary'!B61</f>
        <v>10</v>
      </c>
      <c r="E61" s="224">
        <f>ACESMISOdata!E61</f>
        <v>25.31</v>
      </c>
      <c r="F61">
        <f>ACESMISOdata!H61</f>
        <v>7.7700000000000005E-2</v>
      </c>
      <c r="G61">
        <f>ACESMISOdata!I61</f>
        <v>1.4500000000000001E-2</v>
      </c>
      <c r="H61" s="225">
        <f>ACESMISOdata!J61</f>
        <v>0</v>
      </c>
      <c r="I61" s="102">
        <f>ACESMISOdata!K61</f>
        <v>7.4499999999999997E-2</v>
      </c>
      <c r="J61">
        <f>ACESMISOdata!L61</f>
        <v>5.7299999999999997E-2</v>
      </c>
      <c r="K61">
        <f>ACESMISOdata!M61</f>
        <v>9.1999999999999998E-3</v>
      </c>
      <c r="L61" s="226">
        <f t="shared" si="0"/>
        <v>-9.1467592201275413E-2</v>
      </c>
      <c r="M61" s="226">
        <f t="shared" si="1"/>
        <v>25.451732407798726</v>
      </c>
      <c r="N61" s="226">
        <f>M61*Inputs!$B$17</f>
        <v>27.996905648578601</v>
      </c>
      <c r="O61" s="225">
        <f>[3]ACESMISOdata!O61</f>
        <v>64.91</v>
      </c>
      <c r="P61" s="225">
        <f>[3]ACESMISOdata!P61</f>
        <v>68</v>
      </c>
      <c r="Q61" s="225">
        <f>[3]Summary!V61-P61</f>
        <v>761.90920000000006</v>
      </c>
      <c r="R61" s="227">
        <f>[3]ACESMISOdata!R61</f>
        <v>-69.69</v>
      </c>
      <c r="S61">
        <f>[3]ACESMISOdata!V61</f>
        <v>0</v>
      </c>
    </row>
    <row r="62" spans="1:19" x14ac:dyDescent="0.25">
      <c r="A62" t="s">
        <v>171</v>
      </c>
      <c r="B62" s="19">
        <f>'Energy Summary'!A62</f>
        <v>41611</v>
      </c>
      <c r="C62" s="7">
        <f>'Energy Summary'!B62</f>
        <v>11</v>
      </c>
      <c r="E62" s="224">
        <f>ACESMISOdata!E62</f>
        <v>31.04</v>
      </c>
      <c r="F62">
        <f>ACESMISOdata!H62</f>
        <v>7.7700000000000005E-2</v>
      </c>
      <c r="G62">
        <f>ACESMISOdata!I62</f>
        <v>1.4500000000000001E-2</v>
      </c>
      <c r="H62" s="225">
        <f>ACESMISOdata!J62</f>
        <v>0</v>
      </c>
      <c r="I62" s="102">
        <f>ACESMISOdata!K62</f>
        <v>7.2499999999999995E-2</v>
      </c>
      <c r="J62">
        <f>ACESMISOdata!L62</f>
        <v>4.5499999999999999E-2</v>
      </c>
      <c r="K62">
        <f>ACESMISOdata!M62</f>
        <v>9.1000000000000004E-3</v>
      </c>
      <c r="L62" s="226">
        <f t="shared" si="0"/>
        <v>-8.4935260146829963E-2</v>
      </c>
      <c r="M62" s="226">
        <f t="shared" si="1"/>
        <v>31.174364739853175</v>
      </c>
      <c r="N62" s="226">
        <f>M62*Inputs!$B$17</f>
        <v>34.291801213838497</v>
      </c>
      <c r="O62" s="225">
        <f>[3]ACESMISOdata!O62</f>
        <v>509.13</v>
      </c>
      <c r="P62" s="225">
        <f>[3]ACESMISOdata!P62</f>
        <v>68</v>
      </c>
      <c r="Q62" s="225">
        <f>[3]Summary!V62-P62</f>
        <v>751.63130000000012</v>
      </c>
      <c r="R62" s="227">
        <f>[3]ACESMISOdata!R62</f>
        <v>-63.84</v>
      </c>
      <c r="S62">
        <f>[3]ACESMISOdata!V62</f>
        <v>593.28</v>
      </c>
    </row>
    <row r="63" spans="1:19" x14ac:dyDescent="0.25">
      <c r="A63" t="s">
        <v>171</v>
      </c>
      <c r="B63" s="19">
        <f>'Energy Summary'!A63</f>
        <v>41611</v>
      </c>
      <c r="C63" s="7">
        <f>'Energy Summary'!B63</f>
        <v>12</v>
      </c>
      <c r="E63" s="224">
        <f>ACESMISOdata!E63</f>
        <v>46.81</v>
      </c>
      <c r="F63">
        <f>ACESMISOdata!H63</f>
        <v>7.7700000000000005E-2</v>
      </c>
      <c r="G63">
        <f>ACESMISOdata!I63</f>
        <v>1.4500000000000001E-2</v>
      </c>
      <c r="H63" s="225">
        <f>ACESMISOdata!J63</f>
        <v>0</v>
      </c>
      <c r="I63" s="102">
        <f>ACESMISOdata!K63</f>
        <v>7.2800000000000004E-2</v>
      </c>
      <c r="J63">
        <f>ACESMISOdata!L63</f>
        <v>2.4199999999999999E-2</v>
      </c>
      <c r="K63">
        <f>ACESMISOdata!M63</f>
        <v>9.1999999999999998E-3</v>
      </c>
      <c r="L63" s="226">
        <f t="shared" si="0"/>
        <v>-3.8095026799770199E-2</v>
      </c>
      <c r="M63" s="226">
        <f t="shared" si="1"/>
        <v>46.970304973200228</v>
      </c>
      <c r="N63" s="226">
        <f>M63*Inputs!$B$17</f>
        <v>51.667335470520257</v>
      </c>
      <c r="O63" s="225">
        <f>[3]ACESMISOdata!O63</f>
        <v>678.65</v>
      </c>
      <c r="P63" s="225">
        <f>[3]ACESMISOdata!P63</f>
        <v>68</v>
      </c>
      <c r="Q63" s="225">
        <f>[3]Summary!V63-P63</f>
        <v>739.20409999999981</v>
      </c>
      <c r="R63" s="227">
        <f>[3]ACESMISOdata!R63</f>
        <v>-28.16</v>
      </c>
      <c r="S63">
        <f>[3]ACESMISOdata!V63</f>
        <v>701.9</v>
      </c>
    </row>
    <row r="64" spans="1:19" x14ac:dyDescent="0.25">
      <c r="A64" t="s">
        <v>171</v>
      </c>
      <c r="B64" s="19">
        <f>'Energy Summary'!A64</f>
        <v>41611</v>
      </c>
      <c r="C64" s="7">
        <f>'Energy Summary'!B64</f>
        <v>13</v>
      </c>
      <c r="E64" s="224">
        <f>ACESMISOdata!E64</f>
        <v>26.03</v>
      </c>
      <c r="F64">
        <f>ACESMISOdata!H64</f>
        <v>7.7700000000000005E-2</v>
      </c>
      <c r="G64">
        <f>ACESMISOdata!I64</f>
        <v>1.4500000000000001E-2</v>
      </c>
      <c r="H64" s="225">
        <f>ACESMISOdata!J64</f>
        <v>0</v>
      </c>
      <c r="I64" s="102">
        <f>ACESMISOdata!K64</f>
        <v>7.17E-2</v>
      </c>
      <c r="J64">
        <f>ACESMISOdata!L64</f>
        <v>3.4299999999999997E-2</v>
      </c>
      <c r="K64">
        <f>ACESMISOdata!M64</f>
        <v>9.1999999999999998E-3</v>
      </c>
      <c r="L64" s="226">
        <f t="shared" si="0"/>
        <v>-4.8261542653759766E-2</v>
      </c>
      <c r="M64" s="226">
        <f t="shared" si="1"/>
        <v>26.189138457346242</v>
      </c>
      <c r="N64" s="226">
        <f>M64*Inputs!$B$17</f>
        <v>28.808052303080871</v>
      </c>
      <c r="O64" s="225">
        <f>[3]ACESMISOdata!O64</f>
        <v>26.53</v>
      </c>
      <c r="P64" s="225">
        <f>[3]ACESMISOdata!P64</f>
        <v>67</v>
      </c>
      <c r="Q64" s="225">
        <f>[3]Summary!V64-P64</f>
        <v>739.09779999999989</v>
      </c>
      <c r="R64" s="227">
        <f>[3]ACESMISOdata!R64</f>
        <v>-35.67</v>
      </c>
      <c r="S64">
        <f>[3]ACESMISOdata!V64</f>
        <v>0</v>
      </c>
    </row>
    <row r="65" spans="1:19" x14ac:dyDescent="0.25">
      <c r="A65" t="s">
        <v>171</v>
      </c>
      <c r="B65" s="19">
        <f>'Energy Summary'!A65</f>
        <v>41611</v>
      </c>
      <c r="C65" s="7">
        <f>'Energy Summary'!B65</f>
        <v>14</v>
      </c>
      <c r="E65" s="224">
        <f>ACESMISOdata!E65</f>
        <v>27.17</v>
      </c>
      <c r="F65">
        <f>ACESMISOdata!H65</f>
        <v>7.7700000000000005E-2</v>
      </c>
      <c r="G65">
        <f>ACESMISOdata!I65</f>
        <v>1.4500000000000001E-2</v>
      </c>
      <c r="H65" s="225">
        <f>ACESMISOdata!J65</f>
        <v>0</v>
      </c>
      <c r="I65" s="102">
        <f>ACESMISOdata!K65</f>
        <v>4.3700000000000003E-2</v>
      </c>
      <c r="J65">
        <f>ACESMISOdata!L65</f>
        <v>1.7999999999999999E-2</v>
      </c>
      <c r="K65">
        <f>ACESMISOdata!M65</f>
        <v>9.1999999999999998E-3</v>
      </c>
      <c r="L65" s="226">
        <f t="shared" si="0"/>
        <v>-8.8761225213097192E-2</v>
      </c>
      <c r="M65" s="226">
        <f t="shared" si="1"/>
        <v>27.244338774786907</v>
      </c>
      <c r="N65" s="226">
        <f>M65*Inputs!$B$17</f>
        <v>29.968772652265599</v>
      </c>
      <c r="O65" s="225">
        <f>[3]ACESMISOdata!O65</f>
        <v>-42.25</v>
      </c>
      <c r="P65" s="225">
        <f>[3]ACESMISOdata!P65</f>
        <v>67</v>
      </c>
      <c r="Q65" s="225">
        <f>[3]Summary!V65-P65</f>
        <v>733.31569999999988</v>
      </c>
      <c r="R65" s="227">
        <f>[3]ACESMISOdata!R65</f>
        <v>-65.09</v>
      </c>
      <c r="S65">
        <f>[3]ACESMISOdata!V65</f>
        <v>0</v>
      </c>
    </row>
    <row r="66" spans="1:19" x14ac:dyDescent="0.25">
      <c r="A66" t="s">
        <v>171</v>
      </c>
      <c r="B66" s="19">
        <f>'Energy Summary'!A66</f>
        <v>41611</v>
      </c>
      <c r="C66" s="7">
        <f>'Energy Summary'!B66</f>
        <v>15</v>
      </c>
      <c r="E66" s="224">
        <f>ACESMISOdata!E66</f>
        <v>26.72</v>
      </c>
      <c r="F66">
        <f>ACESMISOdata!H66</f>
        <v>7.7700000000000005E-2</v>
      </c>
      <c r="G66">
        <f>ACESMISOdata!I66</f>
        <v>1.4500000000000001E-2</v>
      </c>
      <c r="H66" s="225">
        <f>ACESMISOdata!J66</f>
        <v>0</v>
      </c>
      <c r="I66" s="102">
        <f>ACESMISOdata!K66</f>
        <v>4.4299999999999999E-2</v>
      </c>
      <c r="J66">
        <f>ACESMISOdata!L66</f>
        <v>1.54E-2</v>
      </c>
      <c r="K66">
        <f>ACESMISOdata!M66</f>
        <v>9.2999999999999992E-3</v>
      </c>
      <c r="L66" s="226">
        <f t="shared" si="0"/>
        <v>-8.1352928607414263E-2</v>
      </c>
      <c r="M66" s="226">
        <f t="shared" si="1"/>
        <v>26.799847071392584</v>
      </c>
      <c r="N66" s="226">
        <f>M66*Inputs!$B$17</f>
        <v>29.479831778531846</v>
      </c>
      <c r="O66" s="225">
        <f>[3]ACESMISOdata!O66</f>
        <v>184.31</v>
      </c>
      <c r="P66" s="225">
        <f>[3]ACESMISOdata!P66</f>
        <v>67</v>
      </c>
      <c r="Q66" s="225">
        <f>[3]Summary!V66-P66</f>
        <v>714.1722000000002</v>
      </c>
      <c r="R66" s="227">
        <f>[3]ACESMISOdata!R66</f>
        <v>-58.1</v>
      </c>
      <c r="S66">
        <f>[3]ACESMISOdata!V66</f>
        <v>0</v>
      </c>
    </row>
    <row r="67" spans="1:19" x14ac:dyDescent="0.25">
      <c r="A67" t="s">
        <v>171</v>
      </c>
      <c r="B67" s="19">
        <f>'Energy Summary'!A67</f>
        <v>41611</v>
      </c>
      <c r="C67" s="7">
        <f>'Energy Summary'!B67</f>
        <v>16</v>
      </c>
      <c r="E67" s="224">
        <f>ACESMISOdata!E67</f>
        <v>24.64</v>
      </c>
      <c r="F67">
        <f>ACESMISOdata!H67</f>
        <v>7.7700000000000005E-2</v>
      </c>
      <c r="G67">
        <f>ACESMISOdata!I67</f>
        <v>1.4500000000000001E-2</v>
      </c>
      <c r="H67" s="225">
        <f>ACESMISOdata!J67</f>
        <v>0.18190000000000001</v>
      </c>
      <c r="I67" s="102">
        <f>ACESMISOdata!K67</f>
        <v>2.4799999999999999E-2</v>
      </c>
      <c r="J67">
        <f>ACESMISOdata!L67</f>
        <v>1.2E-2</v>
      </c>
      <c r="K67">
        <f>ACESMISOdata!M67</f>
        <v>8.8999999999999999E-3</v>
      </c>
      <c r="L67" s="226">
        <f t="shared" si="0"/>
        <v>-7.9627215588159383E-2</v>
      </c>
      <c r="M67" s="226">
        <f t="shared" si="1"/>
        <v>24.88017278441184</v>
      </c>
      <c r="N67" s="226">
        <f>M67*Inputs!$B$17</f>
        <v>27.368190062853028</v>
      </c>
      <c r="O67" s="225">
        <f>[3]ACESMISOdata!O67</f>
        <v>28.18</v>
      </c>
      <c r="P67" s="225">
        <f>[3]ACESMISOdata!P67</f>
        <v>67</v>
      </c>
      <c r="Q67" s="225">
        <f>[3]Summary!V67-P67</f>
        <v>722.24049999999966</v>
      </c>
      <c r="R67" s="227">
        <f>[3]ACESMISOdata!R67</f>
        <v>-57.51</v>
      </c>
      <c r="S67">
        <f>[3]ACESMISOdata!V67</f>
        <v>0</v>
      </c>
    </row>
    <row r="68" spans="1:19" x14ac:dyDescent="0.25">
      <c r="A68" t="s">
        <v>171</v>
      </c>
      <c r="B68" s="19">
        <f>'Energy Summary'!A68</f>
        <v>41611</v>
      </c>
      <c r="C68" s="7">
        <f>'Energy Summary'!B68</f>
        <v>17</v>
      </c>
      <c r="E68" s="224">
        <f>ACESMISOdata!E68</f>
        <v>26.41</v>
      </c>
      <c r="F68">
        <f>ACESMISOdata!H68</f>
        <v>7.7700000000000005E-2</v>
      </c>
      <c r="G68">
        <f>ACESMISOdata!I68</f>
        <v>1.4500000000000001E-2</v>
      </c>
      <c r="H68" s="225">
        <f>ACESMISOdata!J68</f>
        <v>0.49399999999999999</v>
      </c>
      <c r="I68" s="102">
        <f>ACESMISOdata!K68</f>
        <v>3.39E-2</v>
      </c>
      <c r="J68">
        <f>ACESMISOdata!L68</f>
        <v>1.6199999999999999E-2</v>
      </c>
      <c r="K68">
        <f>ACESMISOdata!M68</f>
        <v>8.3999999999999995E-3</v>
      </c>
      <c r="L68" s="226">
        <f t="shared" ref="L68:L131" si="2">R68/Q68</f>
        <v>-9.2654007462439847E-2</v>
      </c>
      <c r="M68" s="226">
        <f t="shared" ref="M68:M131" si="3">SUM(E68:L68)</f>
        <v>26.962045992537565</v>
      </c>
      <c r="N68" s="226">
        <f>M68*Inputs!$B$17</f>
        <v>29.658250591791322</v>
      </c>
      <c r="O68" s="225">
        <f>[3]ACESMISOdata!O68</f>
        <v>45.21</v>
      </c>
      <c r="P68" s="225">
        <f>[3]ACESMISOdata!P68</f>
        <v>68</v>
      </c>
      <c r="Q68" s="225">
        <f>[3]Summary!V68-P68</f>
        <v>750.21040000000028</v>
      </c>
      <c r="R68" s="227">
        <f>[3]ACESMISOdata!R68</f>
        <v>-69.510000000000005</v>
      </c>
      <c r="S68">
        <f>[3]ACESMISOdata!V68</f>
        <v>0</v>
      </c>
    </row>
    <row r="69" spans="1:19" x14ac:dyDescent="0.25">
      <c r="A69" t="s">
        <v>171</v>
      </c>
      <c r="B69" s="19">
        <f>'Energy Summary'!A69</f>
        <v>41611</v>
      </c>
      <c r="C69" s="7">
        <f>'Energy Summary'!B69</f>
        <v>18</v>
      </c>
      <c r="E69" s="224">
        <f>ACESMISOdata!E69</f>
        <v>33.770000000000003</v>
      </c>
      <c r="F69">
        <f>ACESMISOdata!H69</f>
        <v>7.7700000000000005E-2</v>
      </c>
      <c r="G69">
        <f>ACESMISOdata!I69</f>
        <v>1.4500000000000001E-2</v>
      </c>
      <c r="H69" s="225">
        <f>ACESMISOdata!J69</f>
        <v>2.1640000000000001</v>
      </c>
      <c r="I69" s="102">
        <f>ACESMISOdata!K69</f>
        <v>9.9299999999999999E-2</v>
      </c>
      <c r="J69">
        <f>ACESMISOdata!L69</f>
        <v>0.1072</v>
      </c>
      <c r="K69">
        <f>ACESMISOdata!M69</f>
        <v>1.3299999999999999E-2</v>
      </c>
      <c r="L69" s="226">
        <f t="shared" si="2"/>
        <v>-8.3066510341262917E-2</v>
      </c>
      <c r="M69" s="226">
        <f t="shared" si="3"/>
        <v>36.162933489658741</v>
      </c>
      <c r="N69" s="226">
        <f>M69*Inputs!$B$17</f>
        <v>39.779226838624616</v>
      </c>
      <c r="O69" s="225">
        <f>[3]ACESMISOdata!O69</f>
        <v>190.43</v>
      </c>
      <c r="P69" s="225">
        <f>[3]ACESMISOdata!P69</f>
        <v>70</v>
      </c>
      <c r="Q69" s="225">
        <f>[3]Summary!V69-P69</f>
        <v>782.38509999999974</v>
      </c>
      <c r="R69" s="227">
        <f>[3]ACESMISOdata!R69</f>
        <v>-64.989999999999995</v>
      </c>
      <c r="S69">
        <f>[3]ACESMISOdata!V69</f>
        <v>501.26</v>
      </c>
    </row>
    <row r="70" spans="1:19" x14ac:dyDescent="0.25">
      <c r="A70" t="s">
        <v>171</v>
      </c>
      <c r="B70" s="19">
        <f>'Energy Summary'!A70</f>
        <v>41611</v>
      </c>
      <c r="C70" s="7">
        <f>'Energy Summary'!B70</f>
        <v>19</v>
      </c>
      <c r="E70" s="224">
        <f>ACESMISOdata!E70</f>
        <v>31.42</v>
      </c>
      <c r="F70">
        <f>ACESMISOdata!H70</f>
        <v>7.7700000000000005E-2</v>
      </c>
      <c r="G70">
        <f>ACESMISOdata!I70</f>
        <v>1.4500000000000001E-2</v>
      </c>
      <c r="H70" s="225">
        <f>ACESMISOdata!J70</f>
        <v>2.6383999999999999</v>
      </c>
      <c r="I70" s="102">
        <f>ACESMISOdata!K70</f>
        <v>8.9899999999999994E-2</v>
      </c>
      <c r="J70">
        <f>ACESMISOdata!L70</f>
        <v>8.7400000000000005E-2</v>
      </c>
      <c r="K70">
        <f>ACESMISOdata!M70</f>
        <v>1.12E-2</v>
      </c>
      <c r="L70" s="226">
        <f t="shared" si="2"/>
        <v>-9.4936749025565648E-2</v>
      </c>
      <c r="M70" s="226">
        <f t="shared" si="3"/>
        <v>34.244163250974445</v>
      </c>
      <c r="N70" s="226">
        <f>M70*Inputs!$B$17</f>
        <v>37.668579576071892</v>
      </c>
      <c r="O70" s="225">
        <f>[3]ACESMISOdata!O70</f>
        <v>208.49</v>
      </c>
      <c r="P70" s="225">
        <f>[3]ACESMISOdata!P70</f>
        <v>70</v>
      </c>
      <c r="Q70" s="225">
        <f>[3]Summary!V70-P70</f>
        <v>787.89300000000003</v>
      </c>
      <c r="R70" s="227">
        <f>[3]ACESMISOdata!R70</f>
        <v>-74.8</v>
      </c>
      <c r="S70">
        <f>[3]ACESMISOdata!V70</f>
        <v>680.4</v>
      </c>
    </row>
    <row r="71" spans="1:19" x14ac:dyDescent="0.25">
      <c r="A71" t="s">
        <v>171</v>
      </c>
      <c r="B71" s="19">
        <f>'Energy Summary'!A71</f>
        <v>41611</v>
      </c>
      <c r="C71" s="7">
        <f>'Energy Summary'!B71</f>
        <v>20</v>
      </c>
      <c r="E71" s="224">
        <f>ACESMISOdata!E71</f>
        <v>60.43</v>
      </c>
      <c r="F71">
        <f>ACESMISOdata!H71</f>
        <v>7.7700000000000005E-2</v>
      </c>
      <c r="G71">
        <f>ACESMISOdata!I71</f>
        <v>1.4500000000000001E-2</v>
      </c>
      <c r="H71" s="225">
        <f>ACESMISOdata!J71</f>
        <v>1.0145999999999999</v>
      </c>
      <c r="I71" s="102">
        <f>ACESMISOdata!K71</f>
        <v>6.5299999999999997E-2</v>
      </c>
      <c r="J71">
        <f>ACESMISOdata!L71</f>
        <v>0.11550000000000001</v>
      </c>
      <c r="K71">
        <f>ACESMISOdata!M71</f>
        <v>-5.4100000000000002E-2</v>
      </c>
      <c r="L71" s="226">
        <f t="shared" si="2"/>
        <v>-6.0267376977634103E-2</v>
      </c>
      <c r="M71" s="226">
        <f t="shared" si="3"/>
        <v>61.603232623022365</v>
      </c>
      <c r="N71" s="226">
        <f>M71*Inputs!$B$17</f>
        <v>67.763555885324607</v>
      </c>
      <c r="O71" s="225">
        <f>[3]ACESMISOdata!O71</f>
        <v>381.67</v>
      </c>
      <c r="P71" s="225">
        <f>[3]ACESMISOdata!P71</f>
        <v>69</v>
      </c>
      <c r="Q71" s="225">
        <f>[3]Summary!V71-P71</f>
        <v>789.81369999999993</v>
      </c>
      <c r="R71" s="227">
        <f>[3]ACESMISOdata!R71</f>
        <v>-47.6</v>
      </c>
      <c r="S71">
        <f>[3]ACESMISOdata!V71</f>
        <v>1362.39</v>
      </c>
    </row>
    <row r="72" spans="1:19" x14ac:dyDescent="0.25">
      <c r="A72" t="s">
        <v>171</v>
      </c>
      <c r="B72" s="19">
        <f>'Energy Summary'!A72</f>
        <v>41611</v>
      </c>
      <c r="C72" s="7">
        <f>'Energy Summary'!B72</f>
        <v>21</v>
      </c>
      <c r="E72" s="224">
        <f>ACESMISOdata!E72</f>
        <v>59.92</v>
      </c>
      <c r="F72">
        <f>ACESMISOdata!H72</f>
        <v>7.7700000000000005E-2</v>
      </c>
      <c r="G72">
        <f>ACESMISOdata!I72</f>
        <v>1.4500000000000001E-2</v>
      </c>
      <c r="H72" s="225">
        <f>ACESMISOdata!J72</f>
        <v>0.83809999999999996</v>
      </c>
      <c r="I72" s="102">
        <f>ACESMISOdata!K72</f>
        <v>7.8100000000000003E-2</v>
      </c>
      <c r="J72">
        <f>ACESMISOdata!L72</f>
        <v>5.2400000000000002E-2</v>
      </c>
      <c r="K72">
        <f>ACESMISOdata!M72</f>
        <v>8.8000000000000005E-3</v>
      </c>
      <c r="L72" s="226">
        <f t="shared" si="2"/>
        <v>-0.13826243356438356</v>
      </c>
      <c r="M72" s="226">
        <f t="shared" si="3"/>
        <v>60.85133756643561</v>
      </c>
      <c r="N72" s="226">
        <f>M72*Inputs!$B$17</f>
        <v>66.936471323079175</v>
      </c>
      <c r="O72" s="225">
        <f>[3]ACESMISOdata!O72</f>
        <v>121.02</v>
      </c>
      <c r="P72" s="225">
        <f>[3]ACESMISOdata!P72</f>
        <v>68</v>
      </c>
      <c r="Q72" s="225">
        <f>[3]Summary!V72-P72</f>
        <v>783.22070000000019</v>
      </c>
      <c r="R72" s="227">
        <f>[3]ACESMISOdata!R72</f>
        <v>-108.29</v>
      </c>
      <c r="S72">
        <f>[3]ACESMISOdata!V72</f>
        <v>770.42</v>
      </c>
    </row>
    <row r="73" spans="1:19" x14ac:dyDescent="0.25">
      <c r="A73" t="s">
        <v>171</v>
      </c>
      <c r="B73" s="19">
        <f>'Energy Summary'!A73</f>
        <v>41611</v>
      </c>
      <c r="C73" s="7">
        <f>'Energy Summary'!B73</f>
        <v>22</v>
      </c>
      <c r="E73" s="224">
        <f>ACESMISOdata!E73</f>
        <v>38.549999999999997</v>
      </c>
      <c r="F73">
        <f>ACESMISOdata!H73</f>
        <v>7.7700000000000005E-2</v>
      </c>
      <c r="G73">
        <f>ACESMISOdata!I73</f>
        <v>1.4500000000000001E-2</v>
      </c>
      <c r="H73" s="225">
        <f>ACESMISOdata!J73</f>
        <v>0.6462</v>
      </c>
      <c r="I73" s="102">
        <f>ACESMISOdata!K73</f>
        <v>6.13E-2</v>
      </c>
      <c r="J73">
        <f>ACESMISOdata!L73</f>
        <v>3.09E-2</v>
      </c>
      <c r="K73">
        <f>ACESMISOdata!M73</f>
        <v>7.4999999999999997E-3</v>
      </c>
      <c r="L73" s="226">
        <f t="shared" si="2"/>
        <v>-0.10575252364869386</v>
      </c>
      <c r="M73" s="226">
        <f t="shared" si="3"/>
        <v>39.282347476351305</v>
      </c>
      <c r="N73" s="226">
        <f>M73*Inputs!$B$17</f>
        <v>43.210582223986435</v>
      </c>
      <c r="O73" s="225">
        <f>[3]ACESMISOdata!O73</f>
        <v>-86.07</v>
      </c>
      <c r="P73" s="225">
        <f>[3]ACESMISOdata!P73</f>
        <v>67</v>
      </c>
      <c r="Q73" s="225">
        <f>[3]Summary!V73-P73</f>
        <v>763.95339999999931</v>
      </c>
      <c r="R73" s="227">
        <f>[3]ACESMISOdata!R73</f>
        <v>-80.790000000000006</v>
      </c>
      <c r="S73">
        <f>[3]ACESMISOdata!V73</f>
        <v>838.95</v>
      </c>
    </row>
    <row r="74" spans="1:19" x14ac:dyDescent="0.25">
      <c r="A74" t="s">
        <v>171</v>
      </c>
      <c r="B74" s="19">
        <f>'Energy Summary'!A74</f>
        <v>41611</v>
      </c>
      <c r="C74" s="7">
        <f>'Energy Summary'!B74</f>
        <v>23</v>
      </c>
      <c r="E74" s="224">
        <f>ACESMISOdata!E74</f>
        <v>38.909999999999997</v>
      </c>
      <c r="F74">
        <f>ACESMISOdata!H74</f>
        <v>7.7700000000000005E-2</v>
      </c>
      <c r="G74">
        <f>ACESMISOdata!I74</f>
        <v>1.4500000000000001E-2</v>
      </c>
      <c r="H74" s="225">
        <f>ACESMISOdata!J74</f>
        <v>0.85740000000000005</v>
      </c>
      <c r="I74" s="102">
        <f>ACESMISOdata!K74</f>
        <v>7.3000000000000001E-3</v>
      </c>
      <c r="J74">
        <f>ACESMISOdata!L74</f>
        <v>2.0299999999999999E-2</v>
      </c>
      <c r="K74">
        <f>ACESMISOdata!M74</f>
        <v>9.5999999999999992E-3</v>
      </c>
      <c r="L74" s="226">
        <f t="shared" si="2"/>
        <v>-0.11772298548742469</v>
      </c>
      <c r="M74" s="226">
        <f t="shared" si="3"/>
        <v>39.779077014512566</v>
      </c>
      <c r="N74" s="226">
        <f>M74*Inputs!$B$17</f>
        <v>43.756984715963824</v>
      </c>
      <c r="O74" s="225">
        <f>[3]ACESMISOdata!O74</f>
        <v>-61</v>
      </c>
      <c r="P74" s="225">
        <f>[3]ACESMISOdata!P74</f>
        <v>64</v>
      </c>
      <c r="Q74" s="225">
        <f>[3]Summary!V74-P74</f>
        <v>738.17359999999974</v>
      </c>
      <c r="R74" s="227">
        <f>[3]ACESMISOdata!R74</f>
        <v>-86.9</v>
      </c>
      <c r="S74">
        <f>[3]ACESMISOdata!V74</f>
        <v>1234.76</v>
      </c>
    </row>
    <row r="75" spans="1:19" x14ac:dyDescent="0.25">
      <c r="A75" t="s">
        <v>171</v>
      </c>
      <c r="B75" s="19">
        <f>'Energy Summary'!A75</f>
        <v>41611</v>
      </c>
      <c r="C75" s="7">
        <f>'Energy Summary'!B75</f>
        <v>24</v>
      </c>
      <c r="E75" s="224">
        <f>ACESMISOdata!E75</f>
        <v>27.33</v>
      </c>
      <c r="F75">
        <f>ACESMISOdata!H75</f>
        <v>7.7700000000000005E-2</v>
      </c>
      <c r="G75">
        <f>ACESMISOdata!I75</f>
        <v>1.4500000000000001E-2</v>
      </c>
      <c r="H75" s="225">
        <f>ACESMISOdata!J75</f>
        <v>0</v>
      </c>
      <c r="I75" s="102">
        <f>ACESMISOdata!K75</f>
        <v>3.2000000000000001E-2</v>
      </c>
      <c r="J75">
        <f>ACESMISOdata!L75</f>
        <v>3.5099999999999999E-2</v>
      </c>
      <c r="K75">
        <f>ACESMISOdata!M75</f>
        <v>0</v>
      </c>
      <c r="L75" s="226">
        <f t="shared" si="2"/>
        <v>-0.11921697896194836</v>
      </c>
      <c r="M75" s="226">
        <f t="shared" si="3"/>
        <v>27.370083021038052</v>
      </c>
      <c r="N75" s="226">
        <f>M75*Inputs!$B$17</f>
        <v>30.107091323141859</v>
      </c>
      <c r="O75" s="225">
        <f>[3]ACESMISOdata!O75</f>
        <v>86.18</v>
      </c>
      <c r="P75" s="225">
        <f>[3]ACESMISOdata!P75</f>
        <v>61</v>
      </c>
      <c r="Q75" s="225">
        <f>[3]Summary!V75-P75</f>
        <v>714.24390000000051</v>
      </c>
      <c r="R75" s="227">
        <f>[3]ACESMISOdata!R75</f>
        <v>-85.15</v>
      </c>
      <c r="S75">
        <f>[3]ACESMISOdata!V75</f>
        <v>462.11</v>
      </c>
    </row>
    <row r="76" spans="1:19" x14ac:dyDescent="0.25">
      <c r="A76" t="s">
        <v>171</v>
      </c>
      <c r="B76" s="19">
        <f>'Energy Summary'!A76</f>
        <v>41612</v>
      </c>
      <c r="C76" s="7">
        <f>'Energy Summary'!B76</f>
        <v>1</v>
      </c>
      <c r="E76" s="224">
        <f>ACESMISOdata!E76</f>
        <v>22.98</v>
      </c>
      <c r="F76">
        <f>ACESMISOdata!H76</f>
        <v>7.7700000000000005E-2</v>
      </c>
      <c r="G76">
        <f>ACESMISOdata!I76</f>
        <v>1.4500000000000001E-2</v>
      </c>
      <c r="H76" s="225">
        <f>ACESMISOdata!J76</f>
        <v>0</v>
      </c>
      <c r="I76" s="102">
        <f>ACESMISOdata!K76</f>
        <v>3.95E-2</v>
      </c>
      <c r="J76">
        <f>ACESMISOdata!L76</f>
        <v>1.55E-2</v>
      </c>
      <c r="K76">
        <f>ACESMISOdata!M76</f>
        <v>1.12E-2</v>
      </c>
      <c r="L76" s="226">
        <f t="shared" si="2"/>
        <v>-5.4837180093261724E-2</v>
      </c>
      <c r="M76" s="226">
        <f t="shared" si="3"/>
        <v>23.083562819906739</v>
      </c>
      <c r="N76" s="226">
        <f>M76*Inputs!$B$17</f>
        <v>25.391919101897415</v>
      </c>
      <c r="O76" s="225">
        <f>[3]ACESMISOdata!O76</f>
        <v>-29.55</v>
      </c>
      <c r="P76" s="225">
        <f>[3]ACESMISOdata!P76</f>
        <v>58</v>
      </c>
      <c r="Q76" s="225">
        <f>[3]Summary!V76-P76</f>
        <v>700.80190000000016</v>
      </c>
      <c r="R76" s="227">
        <f>[3]ACESMISOdata!R76</f>
        <v>-38.43</v>
      </c>
      <c r="S76">
        <f>[3]ACESMISOdata!V76</f>
        <v>0</v>
      </c>
    </row>
    <row r="77" spans="1:19" x14ac:dyDescent="0.25">
      <c r="A77" t="s">
        <v>171</v>
      </c>
      <c r="B77" s="19">
        <f>'Energy Summary'!A77</f>
        <v>41612</v>
      </c>
      <c r="C77" s="7">
        <f>'Energy Summary'!B77</f>
        <v>2</v>
      </c>
      <c r="E77" s="224">
        <f>ACESMISOdata!E77</f>
        <v>40.01</v>
      </c>
      <c r="F77">
        <f>ACESMISOdata!H77</f>
        <v>7.7700000000000005E-2</v>
      </c>
      <c r="G77">
        <f>ACESMISOdata!I77</f>
        <v>1.4500000000000001E-2</v>
      </c>
      <c r="H77" s="225">
        <f>ACESMISOdata!J77</f>
        <v>0</v>
      </c>
      <c r="I77" s="102">
        <f>ACESMISOdata!K77</f>
        <v>2.6700000000000002E-2</v>
      </c>
      <c r="J77">
        <f>ACESMISOdata!L77</f>
        <v>1.5800000000000002E-2</v>
      </c>
      <c r="K77">
        <f>ACESMISOdata!M77</f>
        <v>1.11E-2</v>
      </c>
      <c r="L77" s="226">
        <f t="shared" si="2"/>
        <v>-5.1157664795229624E-2</v>
      </c>
      <c r="M77" s="226">
        <f t="shared" si="3"/>
        <v>40.104642335204765</v>
      </c>
      <c r="N77" s="226">
        <f>M77*Inputs!$B$17</f>
        <v>44.115106568725245</v>
      </c>
      <c r="O77" s="225">
        <f>[3]ACESMISOdata!O77</f>
        <v>-3.72</v>
      </c>
      <c r="P77" s="225">
        <f>[3]ACESMISOdata!P77</f>
        <v>56</v>
      </c>
      <c r="Q77" s="225">
        <f>[3]Summary!V77-P77</f>
        <v>690.61009999999976</v>
      </c>
      <c r="R77" s="227">
        <f>[3]ACESMISOdata!R77</f>
        <v>-35.33</v>
      </c>
      <c r="S77">
        <f>[3]ACESMISOdata!V77</f>
        <v>960.42</v>
      </c>
    </row>
    <row r="78" spans="1:19" x14ac:dyDescent="0.25">
      <c r="A78" t="s">
        <v>171</v>
      </c>
      <c r="B78" s="19">
        <f>'Energy Summary'!A78</f>
        <v>41612</v>
      </c>
      <c r="C78" s="7">
        <f>'Energy Summary'!B78</f>
        <v>3</v>
      </c>
      <c r="E78" s="224">
        <f>ACESMISOdata!E78</f>
        <v>25.21</v>
      </c>
      <c r="F78">
        <f>ACESMISOdata!H78</f>
        <v>7.7700000000000005E-2</v>
      </c>
      <c r="G78">
        <f>ACESMISOdata!I78</f>
        <v>1.4500000000000001E-2</v>
      </c>
      <c r="H78" s="225">
        <f>ACESMISOdata!J78</f>
        <v>0</v>
      </c>
      <c r="I78" s="102">
        <f>ACESMISOdata!K78</f>
        <v>2.5499999999999998E-2</v>
      </c>
      <c r="J78">
        <f>ACESMISOdata!L78</f>
        <v>1.6199999999999999E-2</v>
      </c>
      <c r="K78">
        <f>ACESMISOdata!M78</f>
        <v>1.14E-2</v>
      </c>
      <c r="L78" s="226">
        <f t="shared" si="2"/>
        <v>-5.4796119337661452E-2</v>
      </c>
      <c r="M78" s="226">
        <f t="shared" si="3"/>
        <v>25.30050388066234</v>
      </c>
      <c r="N78" s="226">
        <f>M78*Inputs!$B$17</f>
        <v>27.830554268728577</v>
      </c>
      <c r="O78" s="225">
        <f>[3]ACESMISOdata!O78</f>
        <v>57.22</v>
      </c>
      <c r="P78" s="225">
        <f>[3]ACESMISOdata!P78</f>
        <v>55</v>
      </c>
      <c r="Q78" s="225">
        <f>[3]Summary!V78-P78</f>
        <v>685.44999999999925</v>
      </c>
      <c r="R78" s="227">
        <f>[3]ACESMISOdata!R78</f>
        <v>-37.56</v>
      </c>
      <c r="S78">
        <f>[3]ACESMISOdata!V78</f>
        <v>0</v>
      </c>
    </row>
    <row r="79" spans="1:19" x14ac:dyDescent="0.25">
      <c r="A79" t="s">
        <v>171</v>
      </c>
      <c r="B79" s="19">
        <f>'Energy Summary'!A79</f>
        <v>41612</v>
      </c>
      <c r="C79" s="7">
        <f>'Energy Summary'!B79</f>
        <v>4</v>
      </c>
      <c r="E79" s="224">
        <f>ACESMISOdata!E79</f>
        <v>21.97</v>
      </c>
      <c r="F79">
        <f>ACESMISOdata!H79</f>
        <v>7.7700000000000005E-2</v>
      </c>
      <c r="G79">
        <f>ACESMISOdata!I79</f>
        <v>1.4500000000000001E-2</v>
      </c>
      <c r="H79" s="225">
        <f>ACESMISOdata!J79</f>
        <v>0</v>
      </c>
      <c r="I79" s="102">
        <f>ACESMISOdata!K79</f>
        <v>2.7900000000000001E-2</v>
      </c>
      <c r="J79">
        <f>ACESMISOdata!L79</f>
        <v>1.6500000000000001E-2</v>
      </c>
      <c r="K79">
        <f>ACESMISOdata!M79</f>
        <v>1.15E-2</v>
      </c>
      <c r="L79" s="226">
        <f t="shared" si="2"/>
        <v>-4.4663615672646283E-2</v>
      </c>
      <c r="M79" s="226">
        <f t="shared" si="3"/>
        <v>22.073436384327355</v>
      </c>
      <c r="N79" s="226">
        <f>M79*Inputs!$B$17</f>
        <v>24.280780022760091</v>
      </c>
      <c r="O79" s="225">
        <f>[3]ACESMISOdata!O79</f>
        <v>46.78</v>
      </c>
      <c r="P79" s="225">
        <f>[3]ACESMISOdata!P79</f>
        <v>54</v>
      </c>
      <c r="Q79" s="225">
        <f>[3]Summary!V79-P79</f>
        <v>686.46480000000008</v>
      </c>
      <c r="R79" s="227">
        <f>[3]ACESMISOdata!R79</f>
        <v>-30.66</v>
      </c>
      <c r="S79">
        <f>[3]ACESMISOdata!V79</f>
        <v>0</v>
      </c>
    </row>
    <row r="80" spans="1:19" x14ac:dyDescent="0.25">
      <c r="A80" t="s">
        <v>171</v>
      </c>
      <c r="B80" s="19">
        <f>'Energy Summary'!A80</f>
        <v>41612</v>
      </c>
      <c r="C80" s="7">
        <f>'Energy Summary'!B80</f>
        <v>5</v>
      </c>
      <c r="E80" s="224">
        <f>ACESMISOdata!E80</f>
        <v>38.26</v>
      </c>
      <c r="F80">
        <f>ACESMISOdata!H80</f>
        <v>7.7700000000000005E-2</v>
      </c>
      <c r="G80">
        <f>ACESMISOdata!I80</f>
        <v>1.4500000000000001E-2</v>
      </c>
      <c r="H80" s="225">
        <f>ACESMISOdata!J80</f>
        <v>0</v>
      </c>
      <c r="I80" s="102">
        <f>ACESMISOdata!K80</f>
        <v>5.2699999999999997E-2</v>
      </c>
      <c r="J80">
        <f>ACESMISOdata!L80</f>
        <v>1.7299999999999999E-2</v>
      </c>
      <c r="K80">
        <f>ACESMISOdata!M80</f>
        <v>1.14E-2</v>
      </c>
      <c r="L80" s="226">
        <f t="shared" si="2"/>
        <v>-4.8173050400891745E-2</v>
      </c>
      <c r="M80" s="226">
        <f t="shared" si="3"/>
        <v>38.385426949599108</v>
      </c>
      <c r="N80" s="226">
        <f>M80*Inputs!$B$17</f>
        <v>42.22396964455902</v>
      </c>
      <c r="O80" s="225">
        <f>[3]ACESMISOdata!O80</f>
        <v>-16.47</v>
      </c>
      <c r="P80" s="225">
        <f>[3]ACESMISOdata!P80</f>
        <v>55</v>
      </c>
      <c r="Q80" s="225">
        <f>[3]Summary!V80-P80</f>
        <v>693.54130000000032</v>
      </c>
      <c r="R80" s="227">
        <f>[3]ACESMISOdata!R80</f>
        <v>-33.409999999999997</v>
      </c>
      <c r="S80">
        <f>[3]ACESMISOdata!V80</f>
        <v>552.34</v>
      </c>
    </row>
    <row r="81" spans="1:19" x14ac:dyDescent="0.25">
      <c r="A81" t="s">
        <v>171</v>
      </c>
      <c r="B81" s="19">
        <f>'Energy Summary'!A81</f>
        <v>41612</v>
      </c>
      <c r="C81" s="7">
        <f>'Energy Summary'!B81</f>
        <v>6</v>
      </c>
      <c r="E81" s="224">
        <f>ACESMISOdata!E81</f>
        <v>32.53</v>
      </c>
      <c r="F81">
        <f>ACESMISOdata!H81</f>
        <v>7.7700000000000005E-2</v>
      </c>
      <c r="G81">
        <f>ACESMISOdata!I81</f>
        <v>1.4500000000000001E-2</v>
      </c>
      <c r="H81" s="225">
        <f>ACESMISOdata!J81</f>
        <v>0</v>
      </c>
      <c r="I81" s="102">
        <f>ACESMISOdata!K81</f>
        <v>5.7000000000000002E-2</v>
      </c>
      <c r="J81">
        <f>ACESMISOdata!L81</f>
        <v>2.3199999999999998E-2</v>
      </c>
      <c r="K81">
        <f>ACESMISOdata!M81</f>
        <v>1.1299999999999999E-2</v>
      </c>
      <c r="L81" s="226">
        <f t="shared" si="2"/>
        <v>-4.0950316315119265E-2</v>
      </c>
      <c r="M81" s="226">
        <f t="shared" si="3"/>
        <v>32.672749683684884</v>
      </c>
      <c r="N81" s="226">
        <f>M81*Inputs!$B$17</f>
        <v>35.940024652053374</v>
      </c>
      <c r="O81" s="225">
        <f>[3]ACESMISOdata!O81</f>
        <v>-168.08</v>
      </c>
      <c r="P81" s="225">
        <f>[3]ACESMISOdata!P81</f>
        <v>57</v>
      </c>
      <c r="Q81" s="225">
        <f>[3]Summary!V81-P81</f>
        <v>728.68790000000013</v>
      </c>
      <c r="R81" s="227">
        <f>[3]ACESMISOdata!R81</f>
        <v>-29.84</v>
      </c>
      <c r="S81">
        <f>[3]ACESMISOdata!V81</f>
        <v>440.71</v>
      </c>
    </row>
    <row r="82" spans="1:19" x14ac:dyDescent="0.25">
      <c r="A82" t="s">
        <v>171</v>
      </c>
      <c r="B82" s="19">
        <f>'Energy Summary'!A82</f>
        <v>41612</v>
      </c>
      <c r="C82" s="7">
        <f>'Energy Summary'!B82</f>
        <v>7</v>
      </c>
      <c r="E82" s="224">
        <f>ACESMISOdata!E82</f>
        <v>35</v>
      </c>
      <c r="F82">
        <f>ACESMISOdata!H82</f>
        <v>7.7700000000000005E-2</v>
      </c>
      <c r="G82">
        <f>ACESMISOdata!I82</f>
        <v>1.4500000000000001E-2</v>
      </c>
      <c r="H82" s="225">
        <f>ACESMISOdata!J82</f>
        <v>0.74809999999999999</v>
      </c>
      <c r="I82" s="102">
        <f>ACESMISOdata!K82</f>
        <v>5.3800000000000001E-2</v>
      </c>
      <c r="J82">
        <f>ACESMISOdata!L82</f>
        <v>3.3000000000000002E-2</v>
      </c>
      <c r="K82">
        <f>ACESMISOdata!M82</f>
        <v>1.0999999999999999E-2</v>
      </c>
      <c r="L82" s="226">
        <f t="shared" si="2"/>
        <v>-5.7756123657663146E-2</v>
      </c>
      <c r="M82" s="226">
        <f t="shared" si="3"/>
        <v>35.880343876342344</v>
      </c>
      <c r="N82" s="226">
        <f>M82*Inputs!$B$17</f>
        <v>39.468378263976582</v>
      </c>
      <c r="O82" s="225">
        <f>[3]ACESMISOdata!O82</f>
        <v>60.6</v>
      </c>
      <c r="P82" s="225">
        <f>[3]ACESMISOdata!P82</f>
        <v>59</v>
      </c>
      <c r="Q82" s="225">
        <f>[3]Summary!V82-P82</f>
        <v>765.63310000000047</v>
      </c>
      <c r="R82" s="227">
        <f>[3]ACESMISOdata!R82</f>
        <v>-44.22</v>
      </c>
      <c r="S82">
        <f>[3]ACESMISOdata!V82</f>
        <v>627.49</v>
      </c>
    </row>
    <row r="83" spans="1:19" x14ac:dyDescent="0.25">
      <c r="A83" t="s">
        <v>171</v>
      </c>
      <c r="B83" s="19">
        <f>'Energy Summary'!A83</f>
        <v>41612</v>
      </c>
      <c r="C83" s="7">
        <f>'Energy Summary'!B83</f>
        <v>8</v>
      </c>
      <c r="E83" s="224">
        <f>ACESMISOdata!E83</f>
        <v>28.46</v>
      </c>
      <c r="F83">
        <f>ACESMISOdata!H83</f>
        <v>7.7700000000000005E-2</v>
      </c>
      <c r="G83">
        <f>ACESMISOdata!I83</f>
        <v>1.4500000000000001E-2</v>
      </c>
      <c r="H83" s="225">
        <f>ACESMISOdata!J83</f>
        <v>2.6392000000000002</v>
      </c>
      <c r="I83" s="102">
        <f>ACESMISOdata!K83</f>
        <v>0.1002</v>
      </c>
      <c r="J83">
        <f>ACESMISOdata!L83</f>
        <v>9.4100000000000003E-2</v>
      </c>
      <c r="K83">
        <f>ACESMISOdata!M83</f>
        <v>9.4000000000000004E-3</v>
      </c>
      <c r="L83" s="226">
        <f t="shared" si="2"/>
        <v>-0.11136468476839698</v>
      </c>
      <c r="M83" s="226">
        <f t="shared" si="3"/>
        <v>31.283735315231606</v>
      </c>
      <c r="N83" s="226">
        <f>M83*Inputs!$B$17</f>
        <v>34.412108846754769</v>
      </c>
      <c r="O83" s="225">
        <f>[3]ACESMISOdata!O83</f>
        <v>218.65</v>
      </c>
      <c r="P83" s="225">
        <f>[3]ACESMISOdata!P83</f>
        <v>64</v>
      </c>
      <c r="Q83" s="225">
        <f>[3]Summary!V83-P83</f>
        <v>756.3439000000003</v>
      </c>
      <c r="R83" s="227">
        <f>[3]ACESMISOdata!R83</f>
        <v>-84.23</v>
      </c>
      <c r="S83">
        <f>[3]ACESMISOdata!V83</f>
        <v>373.51</v>
      </c>
    </row>
    <row r="84" spans="1:19" x14ac:dyDescent="0.25">
      <c r="A84" t="s">
        <v>171</v>
      </c>
      <c r="B84" s="19">
        <f>'Energy Summary'!A84</f>
        <v>41612</v>
      </c>
      <c r="C84" s="7">
        <f>'Energy Summary'!B84</f>
        <v>9</v>
      </c>
      <c r="E84" s="224">
        <f>ACESMISOdata!E84</f>
        <v>60.03</v>
      </c>
      <c r="F84">
        <f>ACESMISOdata!H84</f>
        <v>7.7700000000000005E-2</v>
      </c>
      <c r="G84">
        <f>ACESMISOdata!I84</f>
        <v>1.4500000000000001E-2</v>
      </c>
      <c r="H84" s="225">
        <f>ACESMISOdata!J84</f>
        <v>1.8259000000000001</v>
      </c>
      <c r="I84" s="102">
        <f>ACESMISOdata!K84</f>
        <v>6.6500000000000004E-2</v>
      </c>
      <c r="J84">
        <f>ACESMISOdata!L84</f>
        <v>1.55E-2</v>
      </c>
      <c r="K84">
        <f>ACESMISOdata!M84</f>
        <v>1.34E-2</v>
      </c>
      <c r="L84" s="226">
        <f t="shared" si="2"/>
        <v>-6.9496305998994687E-2</v>
      </c>
      <c r="M84" s="226">
        <f t="shared" si="3"/>
        <v>61.974003694000999</v>
      </c>
      <c r="N84" s="226">
        <f>M84*Inputs!$B$17</f>
        <v>68.171404063401098</v>
      </c>
      <c r="O84" s="225">
        <f>[3]ACESMISOdata!O84</f>
        <v>352.78</v>
      </c>
      <c r="P84" s="225">
        <f>[3]ACESMISOdata!P84</f>
        <v>65</v>
      </c>
      <c r="Q84" s="225">
        <f>[3]Summary!V84-P84</f>
        <v>761.91099999999949</v>
      </c>
      <c r="R84" s="227">
        <f>[3]ACESMISOdata!R84</f>
        <v>-52.95</v>
      </c>
      <c r="S84">
        <f>[3]ACESMISOdata!V84</f>
        <v>1277.1500000000001</v>
      </c>
    </row>
    <row r="85" spans="1:19" x14ac:dyDescent="0.25">
      <c r="A85" t="s">
        <v>171</v>
      </c>
      <c r="B85" s="19">
        <f>'Energy Summary'!A85</f>
        <v>41612</v>
      </c>
      <c r="C85" s="7">
        <f>'Energy Summary'!B85</f>
        <v>10</v>
      </c>
      <c r="E85" s="224">
        <f>ACESMISOdata!E85</f>
        <v>44.09</v>
      </c>
      <c r="F85">
        <f>ACESMISOdata!H85</f>
        <v>7.7700000000000005E-2</v>
      </c>
      <c r="G85">
        <f>ACESMISOdata!I85</f>
        <v>1.4500000000000001E-2</v>
      </c>
      <c r="H85" s="225">
        <f>ACESMISOdata!J85</f>
        <v>1.5115000000000001</v>
      </c>
      <c r="I85" s="102">
        <f>ACESMISOdata!K85</f>
        <v>5.6599999999999998E-2</v>
      </c>
      <c r="J85">
        <f>ACESMISOdata!L85</f>
        <v>4.7100000000000003E-2</v>
      </c>
      <c r="K85">
        <f>ACESMISOdata!M85</f>
        <v>8.9999999999999993E-3</v>
      </c>
      <c r="L85" s="226">
        <f t="shared" si="2"/>
        <v>-7.8611472862694987E-2</v>
      </c>
      <c r="M85" s="226">
        <f t="shared" si="3"/>
        <v>45.727788527137307</v>
      </c>
      <c r="N85" s="226">
        <f>M85*Inputs!$B$17</f>
        <v>50.300567379851039</v>
      </c>
      <c r="O85" s="225">
        <f>[3]ACESMISOdata!O85</f>
        <v>-464.72</v>
      </c>
      <c r="P85" s="225">
        <f>[3]ACESMISOdata!P85</f>
        <v>66</v>
      </c>
      <c r="Q85" s="225">
        <f>[3]Summary!V85-P85</f>
        <v>752.43469999999945</v>
      </c>
      <c r="R85" s="227">
        <f>[3]ACESMISOdata!R85</f>
        <v>-59.15</v>
      </c>
      <c r="S85">
        <f>[3]ACESMISOdata!V85</f>
        <v>1242.5</v>
      </c>
    </row>
    <row r="86" spans="1:19" x14ac:dyDescent="0.25">
      <c r="A86" t="s">
        <v>171</v>
      </c>
      <c r="B86" s="19">
        <f>'Energy Summary'!A86</f>
        <v>41612</v>
      </c>
      <c r="C86" s="7">
        <f>'Energy Summary'!B86</f>
        <v>11</v>
      </c>
      <c r="E86" s="224">
        <f>ACESMISOdata!E86</f>
        <v>27.06</v>
      </c>
      <c r="F86">
        <f>ACESMISOdata!H86</f>
        <v>7.7700000000000005E-2</v>
      </c>
      <c r="G86">
        <f>ACESMISOdata!I86</f>
        <v>1.4500000000000001E-2</v>
      </c>
      <c r="H86" s="225">
        <f>ACESMISOdata!J86</f>
        <v>2.2376999999999998</v>
      </c>
      <c r="I86" s="102">
        <f>ACESMISOdata!K86</f>
        <v>5.8799999999999998E-2</v>
      </c>
      <c r="J86">
        <f>ACESMISOdata!L86</f>
        <v>2.5899999999999999E-2</v>
      </c>
      <c r="K86">
        <f>ACESMISOdata!M86</f>
        <v>8.3999999999999995E-3</v>
      </c>
      <c r="L86" s="226">
        <f t="shared" si="2"/>
        <v>-9.0258679430716707E-2</v>
      </c>
      <c r="M86" s="226">
        <f t="shared" si="3"/>
        <v>29.392741320569286</v>
      </c>
      <c r="N86" s="226">
        <f>M86*Inputs!$B$17</f>
        <v>32.332015452626216</v>
      </c>
      <c r="O86" s="225">
        <f>[3]ACESMISOdata!O86</f>
        <v>110.16</v>
      </c>
      <c r="P86" s="225">
        <f>[3]ACESMISOdata!P86</f>
        <v>68</v>
      </c>
      <c r="Q86" s="225">
        <f>[3]Summary!V86-P86</f>
        <v>740.5382000000003</v>
      </c>
      <c r="R86" s="227">
        <f>[3]ACESMISOdata!R86</f>
        <v>-66.84</v>
      </c>
      <c r="S86">
        <f>[3]ACESMISOdata!V86</f>
        <v>0</v>
      </c>
    </row>
    <row r="87" spans="1:19" x14ac:dyDescent="0.25">
      <c r="A87" t="s">
        <v>171</v>
      </c>
      <c r="B87" s="19">
        <f>'Energy Summary'!A87</f>
        <v>41612</v>
      </c>
      <c r="C87" s="7">
        <f>'Energy Summary'!B87</f>
        <v>12</v>
      </c>
      <c r="E87" s="224">
        <f>ACESMISOdata!E87</f>
        <v>26.8</v>
      </c>
      <c r="F87">
        <f>ACESMISOdata!H87</f>
        <v>7.7700000000000005E-2</v>
      </c>
      <c r="G87">
        <f>ACESMISOdata!I87</f>
        <v>1.4500000000000001E-2</v>
      </c>
      <c r="H87" s="225">
        <f>ACESMISOdata!J87</f>
        <v>1.7158</v>
      </c>
      <c r="I87" s="102">
        <f>ACESMISOdata!K87</f>
        <v>5.7700000000000001E-2</v>
      </c>
      <c r="J87">
        <f>ACESMISOdata!L87</f>
        <v>2.93E-2</v>
      </c>
      <c r="K87">
        <f>ACESMISOdata!M87</f>
        <v>8.5000000000000006E-3</v>
      </c>
      <c r="L87" s="226">
        <f t="shared" si="2"/>
        <v>-9.4114032028348393E-2</v>
      </c>
      <c r="M87" s="226">
        <f t="shared" si="3"/>
        <v>28.609385967971658</v>
      </c>
      <c r="N87" s="226">
        <f>M87*Inputs!$B$17</f>
        <v>31.470324564768827</v>
      </c>
      <c r="O87" s="225">
        <f>[3]ACESMISOdata!O87</f>
        <v>48.03</v>
      </c>
      <c r="P87" s="225">
        <f>[3]ACESMISOdata!P87</f>
        <v>68</v>
      </c>
      <c r="Q87" s="225">
        <f>[3]Summary!V87-P87</f>
        <v>730.28430000000014</v>
      </c>
      <c r="R87" s="227">
        <f>[3]ACESMISOdata!R87</f>
        <v>-68.73</v>
      </c>
      <c r="S87">
        <f>[3]ACESMISOdata!V87</f>
        <v>0</v>
      </c>
    </row>
    <row r="88" spans="1:19" x14ac:dyDescent="0.25">
      <c r="A88" t="s">
        <v>171</v>
      </c>
      <c r="B88" s="19">
        <f>'Energy Summary'!A88</f>
        <v>41612</v>
      </c>
      <c r="C88" s="7">
        <f>'Energy Summary'!B88</f>
        <v>13</v>
      </c>
      <c r="E88" s="224">
        <f>ACESMISOdata!E88</f>
        <v>24.69</v>
      </c>
      <c r="F88">
        <f>ACESMISOdata!H88</f>
        <v>7.7700000000000005E-2</v>
      </c>
      <c r="G88">
        <f>ACESMISOdata!I88</f>
        <v>1.4500000000000001E-2</v>
      </c>
      <c r="H88" s="225">
        <f>ACESMISOdata!J88</f>
        <v>0.41770000000000002</v>
      </c>
      <c r="I88" s="102">
        <f>ACESMISOdata!K88</f>
        <v>4.0599999999999997E-2</v>
      </c>
      <c r="J88">
        <f>ACESMISOdata!L88</f>
        <v>1.5699999999999999E-2</v>
      </c>
      <c r="K88">
        <f>ACESMISOdata!M88</f>
        <v>9.1000000000000004E-3</v>
      </c>
      <c r="L88" s="226">
        <f t="shared" si="2"/>
        <v>-8.7212384185668484E-2</v>
      </c>
      <c r="M88" s="226">
        <f t="shared" si="3"/>
        <v>25.178087615814334</v>
      </c>
      <c r="N88" s="226">
        <f>M88*Inputs!$B$17</f>
        <v>27.695896377395769</v>
      </c>
      <c r="O88" s="225">
        <f>[3]ACESMISOdata!O88</f>
        <v>65.06</v>
      </c>
      <c r="P88" s="225">
        <f>[3]ACESMISOdata!P88</f>
        <v>68</v>
      </c>
      <c r="Q88" s="225">
        <f>[3]Summary!V88-P88</f>
        <v>737.62459999999953</v>
      </c>
      <c r="R88" s="227">
        <f>[3]ACESMISOdata!R88</f>
        <v>-64.33</v>
      </c>
      <c r="S88">
        <f>[3]ACESMISOdata!V88</f>
        <v>0</v>
      </c>
    </row>
    <row r="89" spans="1:19" x14ac:dyDescent="0.25">
      <c r="A89" t="s">
        <v>171</v>
      </c>
      <c r="B89" s="19">
        <f>'Energy Summary'!A89</f>
        <v>41612</v>
      </c>
      <c r="C89" s="7">
        <f>'Energy Summary'!B89</f>
        <v>14</v>
      </c>
      <c r="E89" s="224">
        <f>ACESMISOdata!E89</f>
        <v>31.58</v>
      </c>
      <c r="F89">
        <f>ACESMISOdata!H89</f>
        <v>7.7700000000000005E-2</v>
      </c>
      <c r="G89">
        <f>ACESMISOdata!I89</f>
        <v>1.4500000000000001E-2</v>
      </c>
      <c r="H89" s="225">
        <f>ACESMISOdata!J89</f>
        <v>0.2442</v>
      </c>
      <c r="I89" s="102">
        <f>ACESMISOdata!K89</f>
        <v>2.9899999999999999E-2</v>
      </c>
      <c r="J89">
        <f>ACESMISOdata!L89</f>
        <v>1.1900000000000001E-2</v>
      </c>
      <c r="K89">
        <f>ACESMISOdata!M89</f>
        <v>8.8000000000000005E-3</v>
      </c>
      <c r="L89" s="226">
        <f t="shared" si="2"/>
        <v>-9.3301427377592297E-2</v>
      </c>
      <c r="M89" s="226">
        <f t="shared" si="3"/>
        <v>31.873698572622409</v>
      </c>
      <c r="N89" s="226">
        <f>M89*Inputs!$B$17</f>
        <v>35.061068429884649</v>
      </c>
      <c r="O89" s="225">
        <f>[3]ACESMISOdata!O89</f>
        <v>31.83</v>
      </c>
      <c r="P89" s="225">
        <f>[3]ACESMISOdata!P89</f>
        <v>68</v>
      </c>
      <c r="Q89" s="225">
        <f>[3]Summary!V89-P89</f>
        <v>715.10159999999939</v>
      </c>
      <c r="R89" s="227">
        <f>[3]ACESMISOdata!R89</f>
        <v>-66.72</v>
      </c>
      <c r="S89">
        <f>[3]ACESMISOdata!V89</f>
        <v>456.85</v>
      </c>
    </row>
    <row r="90" spans="1:19" x14ac:dyDescent="0.25">
      <c r="A90" t="s">
        <v>171</v>
      </c>
      <c r="B90" s="19">
        <f>'Energy Summary'!A90</f>
        <v>41612</v>
      </c>
      <c r="C90" s="7">
        <f>'Energy Summary'!B90</f>
        <v>15</v>
      </c>
      <c r="E90" s="224">
        <f>ACESMISOdata!E90</f>
        <v>30.16</v>
      </c>
      <c r="F90">
        <f>ACESMISOdata!H90</f>
        <v>7.7700000000000005E-2</v>
      </c>
      <c r="G90">
        <f>ACESMISOdata!I90</f>
        <v>1.4500000000000001E-2</v>
      </c>
      <c r="H90" s="225">
        <f>ACESMISOdata!J90</f>
        <v>0.22869999999999999</v>
      </c>
      <c r="I90" s="102">
        <f>ACESMISOdata!K90</f>
        <v>3.09E-2</v>
      </c>
      <c r="J90">
        <f>ACESMISOdata!L90</f>
        <v>1.2699999999999999E-2</v>
      </c>
      <c r="K90">
        <f>ACESMISOdata!M90</f>
        <v>9.1999999999999998E-3</v>
      </c>
      <c r="L90" s="226">
        <f t="shared" si="2"/>
        <v>-8.054394106758557E-2</v>
      </c>
      <c r="M90" s="226">
        <f t="shared" si="3"/>
        <v>30.453156058932414</v>
      </c>
      <c r="N90" s="226">
        <f>M90*Inputs!$B$17</f>
        <v>33.498471664825658</v>
      </c>
      <c r="O90" s="225">
        <f>[3]ACESMISOdata!O90</f>
        <v>26.29</v>
      </c>
      <c r="P90" s="225">
        <f>[3]ACESMISOdata!P90</f>
        <v>68</v>
      </c>
      <c r="Q90" s="225">
        <f>[3]Summary!V90-P90</f>
        <v>744.06589999999983</v>
      </c>
      <c r="R90" s="227">
        <f>[3]ACESMISOdata!R90</f>
        <v>-59.93</v>
      </c>
      <c r="S90">
        <f>[3]ACESMISOdata!V90</f>
        <v>444.53</v>
      </c>
    </row>
    <row r="91" spans="1:19" x14ac:dyDescent="0.25">
      <c r="A91" t="s">
        <v>171</v>
      </c>
      <c r="B91" s="19">
        <f>'Energy Summary'!A91</f>
        <v>41612</v>
      </c>
      <c r="C91" s="7">
        <f>'Energy Summary'!B91</f>
        <v>16</v>
      </c>
      <c r="E91" s="224">
        <f>ACESMISOdata!E91</f>
        <v>24.37</v>
      </c>
      <c r="F91">
        <f>ACESMISOdata!H91</f>
        <v>7.7700000000000005E-2</v>
      </c>
      <c r="G91">
        <f>ACESMISOdata!I91</f>
        <v>1.4500000000000001E-2</v>
      </c>
      <c r="H91" s="225">
        <f>ACESMISOdata!J91</f>
        <v>0.2487</v>
      </c>
      <c r="I91" s="102">
        <f>ACESMISOdata!K91</f>
        <v>2.6499999999999999E-2</v>
      </c>
      <c r="J91">
        <f>ACESMISOdata!L91</f>
        <v>1.21E-2</v>
      </c>
      <c r="K91">
        <f>ACESMISOdata!M91</f>
        <v>8.6999999999999994E-3</v>
      </c>
      <c r="L91" s="226">
        <f t="shared" si="2"/>
        <v>-6.0320706487747858E-2</v>
      </c>
      <c r="M91" s="226">
        <f t="shared" si="3"/>
        <v>24.697879293512255</v>
      </c>
      <c r="N91" s="226">
        <f>M91*Inputs!$B$17</f>
        <v>27.167667222863482</v>
      </c>
      <c r="O91" s="225">
        <f>[3]ACESMISOdata!O91</f>
        <v>36.67</v>
      </c>
      <c r="P91" s="225">
        <f>[3]ACESMISOdata!P91</f>
        <v>68</v>
      </c>
      <c r="Q91" s="225">
        <f>[3]Summary!V91-P91</f>
        <v>715.17730000000006</v>
      </c>
      <c r="R91" s="227">
        <f>[3]ACESMISOdata!R91</f>
        <v>-43.14</v>
      </c>
      <c r="S91">
        <f>[3]ACESMISOdata!V91</f>
        <v>0</v>
      </c>
    </row>
    <row r="92" spans="1:19" x14ac:dyDescent="0.25">
      <c r="A92" t="s">
        <v>171</v>
      </c>
      <c r="B92" s="19">
        <f>'Energy Summary'!A92</f>
        <v>41612</v>
      </c>
      <c r="C92" s="7">
        <f>'Energy Summary'!B92</f>
        <v>17</v>
      </c>
      <c r="E92" s="224">
        <f>ACESMISOdata!E92</f>
        <v>25.67</v>
      </c>
      <c r="F92">
        <f>ACESMISOdata!H92</f>
        <v>7.7700000000000005E-2</v>
      </c>
      <c r="G92">
        <f>ACESMISOdata!I92</f>
        <v>1.4500000000000001E-2</v>
      </c>
      <c r="H92" s="225">
        <f>ACESMISOdata!J92</f>
        <v>2.4053</v>
      </c>
      <c r="I92" s="102">
        <f>ACESMISOdata!K92</f>
        <v>3.3799999999999997E-2</v>
      </c>
      <c r="J92">
        <f>ACESMISOdata!L92</f>
        <v>1.3899999999999999E-2</v>
      </c>
      <c r="K92">
        <f>ACESMISOdata!M92</f>
        <v>7.9000000000000008E-3</v>
      </c>
      <c r="L92" s="226">
        <f t="shared" si="2"/>
        <v>-5.8005450092645162E-2</v>
      </c>
      <c r="M92" s="226">
        <f t="shared" si="3"/>
        <v>28.165094549907359</v>
      </c>
      <c r="N92" s="226">
        <f>M92*Inputs!$B$17</f>
        <v>30.981604004898099</v>
      </c>
      <c r="O92" s="225">
        <f>[3]ACESMISOdata!O92</f>
        <v>-36.08</v>
      </c>
      <c r="P92" s="225">
        <f>[3]ACESMISOdata!P92</f>
        <v>68</v>
      </c>
      <c r="Q92" s="225">
        <f>[3]Summary!V92-P92</f>
        <v>752.17070000000047</v>
      </c>
      <c r="R92" s="227">
        <f>[3]ACESMISOdata!R92</f>
        <v>-43.63</v>
      </c>
      <c r="S92">
        <f>[3]ACESMISOdata!V92</f>
        <v>0</v>
      </c>
    </row>
    <row r="93" spans="1:19" x14ac:dyDescent="0.25">
      <c r="A93" t="s">
        <v>171</v>
      </c>
      <c r="B93" s="19">
        <f>'Energy Summary'!A93</f>
        <v>41612</v>
      </c>
      <c r="C93" s="7">
        <f>'Energy Summary'!B93</f>
        <v>18</v>
      </c>
      <c r="E93" s="224">
        <f>ACESMISOdata!E93</f>
        <v>26.06</v>
      </c>
      <c r="F93">
        <f>ACESMISOdata!H93</f>
        <v>7.7700000000000005E-2</v>
      </c>
      <c r="G93">
        <f>ACESMISOdata!I93</f>
        <v>1.4500000000000001E-2</v>
      </c>
      <c r="H93" s="225">
        <f>ACESMISOdata!J93</f>
        <v>3.3062</v>
      </c>
      <c r="I93" s="102">
        <f>ACESMISOdata!K93</f>
        <v>7.0699999999999999E-2</v>
      </c>
      <c r="J93">
        <f>ACESMISOdata!L93</f>
        <v>4.65E-2</v>
      </c>
      <c r="K93">
        <f>ACESMISOdata!M93</f>
        <v>1.4500000000000001E-2</v>
      </c>
      <c r="L93" s="226">
        <f t="shared" si="2"/>
        <v>-8.2865511998553992E-2</v>
      </c>
      <c r="M93" s="226">
        <f t="shared" si="3"/>
        <v>29.507234488001448</v>
      </c>
      <c r="N93" s="226">
        <f>M93*Inputs!$B$17</f>
        <v>32.457957936801598</v>
      </c>
      <c r="O93" s="225">
        <f>[3]ACESMISOdata!O93</f>
        <v>195.18</v>
      </c>
      <c r="P93" s="225">
        <f>[3]ACESMISOdata!P93</f>
        <v>70</v>
      </c>
      <c r="Q93" s="225">
        <f>[3]Summary!V93-P93</f>
        <v>752.42400000000009</v>
      </c>
      <c r="R93" s="227">
        <f>[3]ACESMISOdata!R93</f>
        <v>-62.35</v>
      </c>
      <c r="S93">
        <f>[3]ACESMISOdata!V93</f>
        <v>0</v>
      </c>
    </row>
    <row r="94" spans="1:19" x14ac:dyDescent="0.25">
      <c r="A94" t="s">
        <v>171</v>
      </c>
      <c r="B94" s="19">
        <f>'Energy Summary'!A94</f>
        <v>41612</v>
      </c>
      <c r="C94" s="7">
        <f>'Energy Summary'!B94</f>
        <v>19</v>
      </c>
      <c r="E94" s="224">
        <f>ACESMISOdata!E94</f>
        <v>26.31</v>
      </c>
      <c r="F94">
        <f>ACESMISOdata!H94</f>
        <v>7.7700000000000005E-2</v>
      </c>
      <c r="G94">
        <f>ACESMISOdata!I94</f>
        <v>1.4500000000000001E-2</v>
      </c>
      <c r="H94" s="225">
        <f>ACESMISOdata!J94</f>
        <v>2.7467000000000001</v>
      </c>
      <c r="I94" s="102">
        <f>ACESMISOdata!K94</f>
        <v>8.3500000000000005E-2</v>
      </c>
      <c r="J94">
        <f>ACESMISOdata!L94</f>
        <v>9.8000000000000004E-2</v>
      </c>
      <c r="K94">
        <f>ACESMISOdata!M94</f>
        <v>1.3299999999999999E-2</v>
      </c>
      <c r="L94" s="226">
        <f t="shared" si="2"/>
        <v>-8.6929484938286186E-2</v>
      </c>
      <c r="M94" s="226">
        <f t="shared" si="3"/>
        <v>29.256770515061717</v>
      </c>
      <c r="N94" s="226">
        <f>M94*Inputs!$B$17</f>
        <v>32.182447566567895</v>
      </c>
      <c r="O94" s="225">
        <f>[3]ACESMISOdata!O94</f>
        <v>415.56</v>
      </c>
      <c r="P94" s="225">
        <f>[3]ACESMISOdata!P94</f>
        <v>71</v>
      </c>
      <c r="Q94" s="225">
        <f>[3]Summary!V94-P94</f>
        <v>775.11100000000056</v>
      </c>
      <c r="R94" s="227">
        <f>[3]ACESMISOdata!R94</f>
        <v>-67.38</v>
      </c>
      <c r="S94">
        <f>[3]ACESMISOdata!V94</f>
        <v>0</v>
      </c>
    </row>
    <row r="95" spans="1:19" x14ac:dyDescent="0.25">
      <c r="A95" t="s">
        <v>171</v>
      </c>
      <c r="B95" s="19">
        <f>'Energy Summary'!A95</f>
        <v>41612</v>
      </c>
      <c r="C95" s="7">
        <f>'Energy Summary'!B95</f>
        <v>20</v>
      </c>
      <c r="E95" s="224">
        <f>ACESMISOdata!E95</f>
        <v>27.23</v>
      </c>
      <c r="F95">
        <f>ACESMISOdata!H95</f>
        <v>7.7700000000000005E-2</v>
      </c>
      <c r="G95">
        <f>ACESMISOdata!I95</f>
        <v>1.4500000000000001E-2</v>
      </c>
      <c r="H95" s="225">
        <f>ACESMISOdata!J95</f>
        <v>2.6326999999999998</v>
      </c>
      <c r="I95" s="102">
        <f>ACESMISOdata!K95</f>
        <v>7.2700000000000001E-2</v>
      </c>
      <c r="J95">
        <f>ACESMISOdata!L95</f>
        <v>6.6900000000000001E-2</v>
      </c>
      <c r="K95">
        <f>ACESMISOdata!M95</f>
        <v>9.7000000000000003E-3</v>
      </c>
      <c r="L95" s="226">
        <f t="shared" si="2"/>
        <v>-7.9061386538094039E-2</v>
      </c>
      <c r="M95" s="226">
        <f t="shared" si="3"/>
        <v>30.025138613461909</v>
      </c>
      <c r="N95" s="226">
        <f>M95*Inputs!$B$17</f>
        <v>33.0276524748081</v>
      </c>
      <c r="O95" s="225">
        <f>[3]ACESMISOdata!O95</f>
        <v>118.58</v>
      </c>
      <c r="P95" s="225">
        <f>[3]ACESMISOdata!P95</f>
        <v>70</v>
      </c>
      <c r="Q95" s="225">
        <f>[3]Summary!V95-P95</f>
        <v>771.29939999999988</v>
      </c>
      <c r="R95" s="227">
        <f>[3]ACESMISOdata!R95</f>
        <v>-60.98</v>
      </c>
      <c r="S95">
        <f>[3]ACESMISOdata!V95</f>
        <v>0</v>
      </c>
    </row>
    <row r="96" spans="1:19" x14ac:dyDescent="0.25">
      <c r="A96" t="s">
        <v>171</v>
      </c>
      <c r="B96" s="19">
        <f>'Energy Summary'!A96</f>
        <v>41612</v>
      </c>
      <c r="C96" s="7">
        <f>'Energy Summary'!B96</f>
        <v>21</v>
      </c>
      <c r="E96" s="224">
        <f>ACESMISOdata!E96</f>
        <v>23.54</v>
      </c>
      <c r="F96">
        <f>ACESMISOdata!H96</f>
        <v>7.7700000000000005E-2</v>
      </c>
      <c r="G96">
        <f>ACESMISOdata!I96</f>
        <v>1.4500000000000001E-2</v>
      </c>
      <c r="H96" s="225">
        <f>ACESMISOdata!J96</f>
        <v>0.27239999999999998</v>
      </c>
      <c r="I96" s="102">
        <f>ACESMISOdata!K96</f>
        <v>6.08E-2</v>
      </c>
      <c r="J96">
        <f>ACESMISOdata!L96</f>
        <v>4.9500000000000002E-2</v>
      </c>
      <c r="K96">
        <f>ACESMISOdata!M96</f>
        <v>7.4000000000000003E-3</v>
      </c>
      <c r="L96" s="226">
        <f t="shared" si="2"/>
        <v>-7.2501160136642276E-2</v>
      </c>
      <c r="M96" s="226">
        <f t="shared" si="3"/>
        <v>23.949798839863359</v>
      </c>
      <c r="N96" s="226">
        <f>M96*Inputs!$B$17</f>
        <v>26.344778723849696</v>
      </c>
      <c r="O96" s="225">
        <f>[3]ACESMISOdata!O96</f>
        <v>116.43</v>
      </c>
      <c r="P96" s="225">
        <f>[3]ACESMISOdata!P96</f>
        <v>70</v>
      </c>
      <c r="Q96" s="225">
        <f>[3]Summary!V96-P96</f>
        <v>762.19469999999967</v>
      </c>
      <c r="R96" s="227">
        <f>[3]ACESMISOdata!R96</f>
        <v>-55.26</v>
      </c>
      <c r="S96">
        <f>[3]ACESMISOdata!V96</f>
        <v>0</v>
      </c>
    </row>
    <row r="97" spans="1:19" x14ac:dyDescent="0.25">
      <c r="A97" t="s">
        <v>171</v>
      </c>
      <c r="B97" s="19">
        <f>'Energy Summary'!A97</f>
        <v>41612</v>
      </c>
      <c r="C97" s="7">
        <f>'Energy Summary'!B97</f>
        <v>22</v>
      </c>
      <c r="E97" s="224">
        <f>ACESMISOdata!E97</f>
        <v>22.78</v>
      </c>
      <c r="F97">
        <f>ACESMISOdata!H97</f>
        <v>7.7700000000000005E-2</v>
      </c>
      <c r="G97">
        <f>ACESMISOdata!I97</f>
        <v>1.4500000000000001E-2</v>
      </c>
      <c r="H97" s="225">
        <f>ACESMISOdata!J97</f>
        <v>0.29260000000000003</v>
      </c>
      <c r="I97" s="102">
        <f>ACESMISOdata!K97</f>
        <v>4.5400000000000003E-2</v>
      </c>
      <c r="J97">
        <f>ACESMISOdata!L97</f>
        <v>1.5599999999999999E-2</v>
      </c>
      <c r="K97">
        <f>ACESMISOdata!M97</f>
        <v>1.7000000000000001E-2</v>
      </c>
      <c r="L97" s="226">
        <f t="shared" si="2"/>
        <v>-8.5138263160505906E-2</v>
      </c>
      <c r="M97" s="226">
        <f t="shared" si="3"/>
        <v>23.157661736839497</v>
      </c>
      <c r="N97" s="226">
        <f>M97*Inputs!$B$17</f>
        <v>25.473427910523448</v>
      </c>
      <c r="O97" s="225">
        <f>[3]ACESMISOdata!O97</f>
        <v>180.6</v>
      </c>
      <c r="P97" s="225">
        <f>[3]ACESMISOdata!P97</f>
        <v>68</v>
      </c>
      <c r="Q97" s="225">
        <f>[3]Summary!V97-P97</f>
        <v>739.73789999999997</v>
      </c>
      <c r="R97" s="227">
        <f>[3]ACESMISOdata!R97</f>
        <v>-62.98</v>
      </c>
      <c r="S97">
        <f>[3]ACESMISOdata!V97</f>
        <v>0</v>
      </c>
    </row>
    <row r="98" spans="1:19" x14ac:dyDescent="0.25">
      <c r="A98" t="s">
        <v>171</v>
      </c>
      <c r="B98" s="19">
        <f>'Energy Summary'!A98</f>
        <v>41612</v>
      </c>
      <c r="C98" s="7">
        <f>'Energy Summary'!B98</f>
        <v>23</v>
      </c>
      <c r="E98" s="224">
        <f>ACESMISOdata!E98</f>
        <v>21.56</v>
      </c>
      <c r="F98">
        <f>ACESMISOdata!H98</f>
        <v>7.7700000000000005E-2</v>
      </c>
      <c r="G98">
        <f>ACESMISOdata!I98</f>
        <v>1.4500000000000001E-2</v>
      </c>
      <c r="H98" s="225">
        <f>ACESMISOdata!J98</f>
        <v>0.29260000000000003</v>
      </c>
      <c r="I98" s="102">
        <f>ACESMISOdata!K98</f>
        <v>2.3099999999999999E-2</v>
      </c>
      <c r="J98">
        <f>ACESMISOdata!L98</f>
        <v>1.3899999999999999E-2</v>
      </c>
      <c r="K98">
        <f>ACESMISOdata!M98</f>
        <v>1.21E-2</v>
      </c>
      <c r="L98" s="226">
        <f t="shared" si="2"/>
        <v>-5.6964407852061701E-2</v>
      </c>
      <c r="M98" s="226">
        <f t="shared" si="3"/>
        <v>21.93693559214794</v>
      </c>
      <c r="N98" s="226">
        <f>M98*Inputs!$B$17</f>
        <v>24.130629151362736</v>
      </c>
      <c r="O98" s="225">
        <f>[3]ACESMISOdata!O98</f>
        <v>115.43</v>
      </c>
      <c r="P98" s="225">
        <f>[3]ACESMISOdata!P98</f>
        <v>66</v>
      </c>
      <c r="Q98" s="225">
        <f>[3]Summary!V98-P98</f>
        <v>702.36839999999972</v>
      </c>
      <c r="R98" s="227">
        <f>[3]ACESMISOdata!R98</f>
        <v>-40.01</v>
      </c>
      <c r="S98">
        <f>[3]ACESMISOdata!V98</f>
        <v>0</v>
      </c>
    </row>
    <row r="99" spans="1:19" x14ac:dyDescent="0.25">
      <c r="A99" t="s">
        <v>171</v>
      </c>
      <c r="B99" s="19">
        <f>'Energy Summary'!A99</f>
        <v>41612</v>
      </c>
      <c r="C99" s="7">
        <f>'Energy Summary'!B99</f>
        <v>24</v>
      </c>
      <c r="E99" s="224">
        <f>ACESMISOdata!E99</f>
        <v>22.77</v>
      </c>
      <c r="F99">
        <f>ACESMISOdata!H99</f>
        <v>7.7700000000000005E-2</v>
      </c>
      <c r="G99">
        <f>ACESMISOdata!I99</f>
        <v>1.4500000000000001E-2</v>
      </c>
      <c r="H99" s="225">
        <f>ACESMISOdata!J99</f>
        <v>0.2457</v>
      </c>
      <c r="I99" s="102">
        <f>ACESMISOdata!K99</f>
        <v>4.24E-2</v>
      </c>
      <c r="J99">
        <f>ACESMISOdata!L99</f>
        <v>1.38E-2</v>
      </c>
      <c r="K99">
        <f>ACESMISOdata!M99</f>
        <v>1.1599999999999999E-2</v>
      </c>
      <c r="L99" s="226">
        <f t="shared" si="2"/>
        <v>-9.9494220403585132E-2</v>
      </c>
      <c r="M99" s="226">
        <f t="shared" si="3"/>
        <v>23.076205779596417</v>
      </c>
      <c r="N99" s="226">
        <f>M99*Inputs!$B$17</f>
        <v>25.38382635755606</v>
      </c>
      <c r="O99" s="225">
        <f>[3]ACESMISOdata!O99</f>
        <v>76.95</v>
      </c>
      <c r="P99" s="225">
        <f>[3]ACESMISOdata!P99</f>
        <v>62</v>
      </c>
      <c r="Q99" s="225">
        <f>[3]Summary!V99-P99</f>
        <v>674.0089999999999</v>
      </c>
      <c r="R99" s="227">
        <f>[3]ACESMISOdata!R99</f>
        <v>-67.06</v>
      </c>
      <c r="S99">
        <f>[3]ACESMISOdata!V99</f>
        <v>0</v>
      </c>
    </row>
    <row r="100" spans="1:19" x14ac:dyDescent="0.25">
      <c r="A100" t="s">
        <v>171</v>
      </c>
      <c r="B100" s="19">
        <f>'Energy Summary'!A100</f>
        <v>41613</v>
      </c>
      <c r="C100" s="7">
        <f>'Energy Summary'!B100</f>
        <v>1</v>
      </c>
      <c r="E100" s="224">
        <f>ACESMISOdata!E100</f>
        <v>21.58</v>
      </c>
      <c r="F100">
        <f>ACESMISOdata!H100</f>
        <v>7.7700000000000005E-2</v>
      </c>
      <c r="G100">
        <f>ACESMISOdata!I100</f>
        <v>1.4500000000000001E-2</v>
      </c>
      <c r="H100" s="225">
        <f>ACESMISOdata!J100</f>
        <v>0</v>
      </c>
      <c r="I100" s="102">
        <f>ACESMISOdata!K100</f>
        <v>5.1400000000000001E-2</v>
      </c>
      <c r="J100">
        <f>ACESMISOdata!L100</f>
        <v>1.46E-2</v>
      </c>
      <c r="K100">
        <f>ACESMISOdata!M100</f>
        <v>1.1900000000000001E-2</v>
      </c>
      <c r="L100" s="226">
        <f t="shared" si="2"/>
        <v>-8.0281842890472577E-2</v>
      </c>
      <c r="M100" s="226">
        <f t="shared" si="3"/>
        <v>21.669818157109532</v>
      </c>
      <c r="N100" s="226">
        <f>M100*Inputs!$B$17</f>
        <v>23.836799972820486</v>
      </c>
      <c r="O100" s="225">
        <f>[3]ACESMISOdata!O100</f>
        <v>-66.59</v>
      </c>
      <c r="P100" s="225">
        <f>[3]ACESMISOdata!P100</f>
        <v>60</v>
      </c>
      <c r="Q100" s="225">
        <f>[3]Summary!V100-P100</f>
        <v>662.04260000000022</v>
      </c>
      <c r="R100" s="227">
        <f>[3]ACESMISOdata!R100</f>
        <v>-53.15</v>
      </c>
      <c r="S100">
        <f>[3]ACESMISOdata!V100</f>
        <v>0</v>
      </c>
    </row>
    <row r="101" spans="1:19" x14ac:dyDescent="0.25">
      <c r="A101" t="s">
        <v>171</v>
      </c>
      <c r="B101" s="19">
        <f>'Energy Summary'!A101</f>
        <v>41613</v>
      </c>
      <c r="C101" s="7">
        <f>'Energy Summary'!B101</f>
        <v>2</v>
      </c>
      <c r="E101" s="224">
        <f>ACESMISOdata!E101</f>
        <v>14.43</v>
      </c>
      <c r="F101">
        <f>ACESMISOdata!H101</f>
        <v>7.7700000000000005E-2</v>
      </c>
      <c r="G101">
        <f>ACESMISOdata!I101</f>
        <v>1.4500000000000001E-2</v>
      </c>
      <c r="H101" s="225">
        <f>ACESMISOdata!J101</f>
        <v>0</v>
      </c>
      <c r="I101" s="102">
        <f>ACESMISOdata!K101</f>
        <v>2.1100000000000001E-2</v>
      </c>
      <c r="J101">
        <f>ACESMISOdata!L101</f>
        <v>1.5299999999999999E-2</v>
      </c>
      <c r="K101">
        <f>ACESMISOdata!M101</f>
        <v>1.2200000000000001E-2</v>
      </c>
      <c r="L101" s="226">
        <f t="shared" si="2"/>
        <v>-8.7642654510684773E-2</v>
      </c>
      <c r="M101" s="226">
        <f t="shared" si="3"/>
        <v>14.483157345489316</v>
      </c>
      <c r="N101" s="226">
        <f>M101*Inputs!$B$17</f>
        <v>15.931473080038248</v>
      </c>
      <c r="O101" s="225">
        <f>[3]ACESMISOdata!O101</f>
        <v>128.31</v>
      </c>
      <c r="P101" s="225">
        <f>[3]ACESMISOdata!P101</f>
        <v>57</v>
      </c>
      <c r="Q101" s="225">
        <f>[3]Summary!V101-P101</f>
        <v>669.6510999999997</v>
      </c>
      <c r="R101" s="227">
        <f>[3]ACESMISOdata!R101</f>
        <v>-58.69</v>
      </c>
      <c r="S101">
        <f>[3]ACESMISOdata!V101</f>
        <v>0</v>
      </c>
    </row>
    <row r="102" spans="1:19" x14ac:dyDescent="0.25">
      <c r="A102" t="s">
        <v>171</v>
      </c>
      <c r="B102" s="19">
        <f>'Energy Summary'!A102</f>
        <v>41613</v>
      </c>
      <c r="C102" s="7">
        <f>'Energy Summary'!B102</f>
        <v>3</v>
      </c>
      <c r="E102" s="224">
        <f>ACESMISOdata!E102</f>
        <v>14.63</v>
      </c>
      <c r="F102">
        <f>ACESMISOdata!H102</f>
        <v>7.7700000000000005E-2</v>
      </c>
      <c r="G102">
        <f>ACESMISOdata!I102</f>
        <v>1.4500000000000001E-2</v>
      </c>
      <c r="H102" s="225">
        <f>ACESMISOdata!J102</f>
        <v>0</v>
      </c>
      <c r="I102" s="102">
        <f>ACESMISOdata!K102</f>
        <v>1.7100000000000001E-2</v>
      </c>
      <c r="J102">
        <f>ACESMISOdata!L102</f>
        <v>1.5900000000000001E-2</v>
      </c>
      <c r="K102">
        <f>ACESMISOdata!M102</f>
        <v>1.2200000000000001E-2</v>
      </c>
      <c r="L102" s="226">
        <f t="shared" si="2"/>
        <v>-9.7200146438494534E-2</v>
      </c>
      <c r="M102" s="226">
        <f t="shared" si="3"/>
        <v>14.670199853561506</v>
      </c>
      <c r="N102" s="226">
        <f>M102*Inputs!$B$17</f>
        <v>16.137219838917659</v>
      </c>
      <c r="O102" s="225">
        <f>[3]ACESMISOdata!O102</f>
        <v>46.39</v>
      </c>
      <c r="P102" s="225">
        <f>[3]ACESMISOdata!P102</f>
        <v>57</v>
      </c>
      <c r="Q102" s="225">
        <f>[3]Summary!V102-P102</f>
        <v>658.02370000000008</v>
      </c>
      <c r="R102" s="227">
        <f>[3]ACESMISOdata!R102</f>
        <v>-63.96</v>
      </c>
      <c r="S102">
        <f>[3]ACESMISOdata!V102</f>
        <v>0</v>
      </c>
    </row>
    <row r="103" spans="1:19" x14ac:dyDescent="0.25">
      <c r="A103" t="s">
        <v>171</v>
      </c>
      <c r="B103" s="19">
        <f>'Energy Summary'!A103</f>
        <v>41613</v>
      </c>
      <c r="C103" s="7">
        <f>'Energy Summary'!B103</f>
        <v>4</v>
      </c>
      <c r="E103" s="224">
        <f>ACESMISOdata!E103</f>
        <v>17.11</v>
      </c>
      <c r="F103">
        <f>ACESMISOdata!H103</f>
        <v>7.7700000000000005E-2</v>
      </c>
      <c r="G103">
        <f>ACESMISOdata!I103</f>
        <v>1.4500000000000001E-2</v>
      </c>
      <c r="H103" s="225">
        <f>ACESMISOdata!J103</f>
        <v>0</v>
      </c>
      <c r="I103" s="102">
        <f>ACESMISOdata!K103</f>
        <v>2.6700000000000002E-2</v>
      </c>
      <c r="J103">
        <f>ACESMISOdata!L103</f>
        <v>1.6199999999999999E-2</v>
      </c>
      <c r="K103">
        <f>ACESMISOdata!M103</f>
        <v>1.12E-2</v>
      </c>
      <c r="L103" s="226">
        <f t="shared" si="2"/>
        <v>-9.3717989320925593E-2</v>
      </c>
      <c r="M103" s="226">
        <f t="shared" si="3"/>
        <v>17.162582010679078</v>
      </c>
      <c r="N103" s="226">
        <f>M103*Inputs!$B$17</f>
        <v>18.878840211746986</v>
      </c>
      <c r="O103" s="225">
        <f>[3]ACESMISOdata!O103</f>
        <v>-119.45</v>
      </c>
      <c r="P103" s="225">
        <f>[3]ACESMISOdata!P103</f>
        <v>58</v>
      </c>
      <c r="Q103" s="225">
        <f>[3]Summary!V103-P103</f>
        <v>657.39780000000019</v>
      </c>
      <c r="R103" s="227">
        <f>[3]ACESMISOdata!R103</f>
        <v>-61.61</v>
      </c>
      <c r="S103">
        <f>[3]ACESMISOdata!V103</f>
        <v>0</v>
      </c>
    </row>
    <row r="104" spans="1:19" x14ac:dyDescent="0.25">
      <c r="A104" t="s">
        <v>171</v>
      </c>
      <c r="B104" s="19">
        <f>'Energy Summary'!A104</f>
        <v>41613</v>
      </c>
      <c r="C104" s="7">
        <f>'Energy Summary'!B104</f>
        <v>5</v>
      </c>
      <c r="E104" s="224">
        <f>ACESMISOdata!E104</f>
        <v>20.059999999999999</v>
      </c>
      <c r="F104">
        <f>ACESMISOdata!H104</f>
        <v>7.7700000000000005E-2</v>
      </c>
      <c r="G104">
        <f>ACESMISOdata!I104</f>
        <v>1.4500000000000001E-2</v>
      </c>
      <c r="H104" s="225">
        <f>ACESMISOdata!J104</f>
        <v>0</v>
      </c>
      <c r="I104" s="102">
        <f>ACESMISOdata!K104</f>
        <v>4.4299999999999999E-2</v>
      </c>
      <c r="J104">
        <f>ACESMISOdata!L104</f>
        <v>1.5800000000000002E-2</v>
      </c>
      <c r="K104">
        <f>ACESMISOdata!M104</f>
        <v>1.1299999999999999E-2</v>
      </c>
      <c r="L104" s="226">
        <f t="shared" si="2"/>
        <v>-9.4854494775602913E-2</v>
      </c>
      <c r="M104" s="226">
        <f t="shared" si="3"/>
        <v>20.128745505224394</v>
      </c>
      <c r="N104" s="226">
        <f>M104*Inputs!$B$17</f>
        <v>22.141620055746834</v>
      </c>
      <c r="O104" s="225">
        <f>[3]ACESMISOdata!O104</f>
        <v>37.299999999999997</v>
      </c>
      <c r="P104" s="225">
        <f>[3]ACESMISOdata!P104</f>
        <v>57</v>
      </c>
      <c r="Q104" s="225">
        <f>[3]Summary!V104-P104</f>
        <v>662.17209999999989</v>
      </c>
      <c r="R104" s="227">
        <f>[3]ACESMISOdata!R104</f>
        <v>-62.81</v>
      </c>
      <c r="S104">
        <f>[3]ACESMISOdata!V104</f>
        <v>0</v>
      </c>
    </row>
    <row r="105" spans="1:19" x14ac:dyDescent="0.25">
      <c r="A105" t="s">
        <v>171</v>
      </c>
      <c r="B105" s="19">
        <f>'Energy Summary'!A105</f>
        <v>41613</v>
      </c>
      <c r="C105" s="7">
        <f>'Energy Summary'!B105</f>
        <v>6</v>
      </c>
      <c r="E105" s="224">
        <f>ACESMISOdata!E105</f>
        <v>23.11</v>
      </c>
      <c r="F105">
        <f>ACESMISOdata!H105</f>
        <v>7.7700000000000005E-2</v>
      </c>
      <c r="G105">
        <f>ACESMISOdata!I105</f>
        <v>1.4500000000000001E-2</v>
      </c>
      <c r="H105" s="225">
        <f>ACESMISOdata!J105</f>
        <v>0</v>
      </c>
      <c r="I105" s="102">
        <f>ACESMISOdata!K105</f>
        <v>5.8099999999999999E-2</v>
      </c>
      <c r="J105">
        <f>ACESMISOdata!L105</f>
        <v>2.4799999999999999E-2</v>
      </c>
      <c r="K105">
        <f>ACESMISOdata!M105</f>
        <v>1.9699999999999999E-2</v>
      </c>
      <c r="L105" s="226">
        <f t="shared" si="2"/>
        <v>-7.7884454619580656E-2</v>
      </c>
      <c r="M105" s="226">
        <f t="shared" si="3"/>
        <v>23.226915545380418</v>
      </c>
      <c r="N105" s="226">
        <f>M105*Inputs!$B$17</f>
        <v>25.549607099918461</v>
      </c>
      <c r="O105" s="225">
        <f>[3]ACESMISOdata!O105</f>
        <v>-62.72</v>
      </c>
      <c r="P105" s="225">
        <f>[3]ACESMISOdata!P105</f>
        <v>58</v>
      </c>
      <c r="Q105" s="225">
        <f>[3]Summary!V105-P105</f>
        <v>689.61129999999969</v>
      </c>
      <c r="R105" s="227">
        <f>[3]ACESMISOdata!R105</f>
        <v>-53.71</v>
      </c>
      <c r="S105">
        <f>[3]ACESMISOdata!V105</f>
        <v>0</v>
      </c>
    </row>
    <row r="106" spans="1:19" x14ac:dyDescent="0.25">
      <c r="A106" t="s">
        <v>171</v>
      </c>
      <c r="B106" s="19">
        <f>'Energy Summary'!A106</f>
        <v>41613</v>
      </c>
      <c r="C106" s="7">
        <f>'Energy Summary'!B106</f>
        <v>7</v>
      </c>
      <c r="E106" s="224">
        <f>ACESMISOdata!E106</f>
        <v>65.400000000000006</v>
      </c>
      <c r="F106">
        <f>ACESMISOdata!H106</f>
        <v>7.7700000000000005E-2</v>
      </c>
      <c r="G106">
        <f>ACESMISOdata!I106</f>
        <v>1.4500000000000001E-2</v>
      </c>
      <c r="H106" s="225">
        <f>ACESMISOdata!J106</f>
        <v>0.42249999999999999</v>
      </c>
      <c r="I106" s="102">
        <f>ACESMISOdata!K106</f>
        <v>4.8500000000000001E-2</v>
      </c>
      <c r="J106">
        <f>ACESMISOdata!L106</f>
        <v>2.2599999999999999E-2</v>
      </c>
      <c r="K106">
        <f>ACESMISOdata!M106</f>
        <v>1.8700000000000001E-2</v>
      </c>
      <c r="L106" s="226">
        <f t="shared" si="2"/>
        <v>-4.9637405952126762E-2</v>
      </c>
      <c r="M106" s="226">
        <f t="shared" si="3"/>
        <v>65.954862594047867</v>
      </c>
      <c r="N106" s="226">
        <f>M106*Inputs!$B$17</f>
        <v>72.550348853452661</v>
      </c>
      <c r="O106" s="225">
        <f>[3]ACESMISOdata!O106</f>
        <v>1238.29</v>
      </c>
      <c r="P106" s="225">
        <f>[3]ACESMISOdata!P106</f>
        <v>61</v>
      </c>
      <c r="Q106" s="225">
        <f>[3]Summary!V106-P106</f>
        <v>742.78659999999991</v>
      </c>
      <c r="R106" s="227">
        <f>[3]ACESMISOdata!R106</f>
        <v>-36.869999999999997</v>
      </c>
      <c r="S106">
        <f>[3]ACESMISOdata!V106</f>
        <v>2486.91</v>
      </c>
    </row>
    <row r="107" spans="1:19" x14ac:dyDescent="0.25">
      <c r="A107" t="s">
        <v>171</v>
      </c>
      <c r="B107" s="19">
        <f>'Energy Summary'!A107</f>
        <v>41613</v>
      </c>
      <c r="C107" s="7">
        <f>'Energy Summary'!B107</f>
        <v>8</v>
      </c>
      <c r="E107" s="224">
        <f>ACESMISOdata!E107</f>
        <v>39.130000000000003</v>
      </c>
      <c r="F107">
        <f>ACESMISOdata!H107</f>
        <v>7.7700000000000005E-2</v>
      </c>
      <c r="G107">
        <f>ACESMISOdata!I107</f>
        <v>1.4500000000000001E-2</v>
      </c>
      <c r="H107" s="225">
        <f>ACESMISOdata!J107</f>
        <v>0.4118</v>
      </c>
      <c r="I107" s="102">
        <f>ACESMISOdata!K107</f>
        <v>6.8199999999999997E-2</v>
      </c>
      <c r="J107">
        <f>ACESMISOdata!L107</f>
        <v>4.6699999999999998E-2</v>
      </c>
      <c r="K107">
        <f>ACESMISOdata!M107</f>
        <v>8.9999999999999993E-3</v>
      </c>
      <c r="L107" s="226">
        <f t="shared" si="2"/>
        <v>-6.8707148050568073E-2</v>
      </c>
      <c r="M107" s="226">
        <f t="shared" si="3"/>
        <v>39.689192851949429</v>
      </c>
      <c r="N107" s="226">
        <f>M107*Inputs!$B$17</f>
        <v>43.658112137144371</v>
      </c>
      <c r="O107" s="225">
        <f>[3]ACESMISOdata!O107</f>
        <v>31.82</v>
      </c>
      <c r="P107" s="225">
        <f>[3]ACESMISOdata!P107</f>
        <v>66</v>
      </c>
      <c r="Q107" s="225">
        <f>[3]Summary!V107-P107</f>
        <v>749.84919999999966</v>
      </c>
      <c r="R107" s="227">
        <f>[3]ACESMISOdata!R107</f>
        <v>-51.52</v>
      </c>
      <c r="S107">
        <f>[3]ACESMISOdata!V107</f>
        <v>460.17</v>
      </c>
    </row>
    <row r="108" spans="1:19" x14ac:dyDescent="0.25">
      <c r="A108" t="s">
        <v>171</v>
      </c>
      <c r="B108" s="19">
        <f>'Energy Summary'!A108</f>
        <v>41613</v>
      </c>
      <c r="C108" s="7">
        <f>'Energy Summary'!B108</f>
        <v>9</v>
      </c>
      <c r="E108" s="224">
        <f>ACESMISOdata!E108</f>
        <v>24.58</v>
      </c>
      <c r="F108">
        <f>ACESMISOdata!H108</f>
        <v>7.7700000000000005E-2</v>
      </c>
      <c r="G108">
        <f>ACESMISOdata!I108</f>
        <v>1.4500000000000001E-2</v>
      </c>
      <c r="H108" s="225">
        <f>ACESMISOdata!J108</f>
        <v>0.3518</v>
      </c>
      <c r="I108" s="102">
        <f>ACESMISOdata!K108</f>
        <v>7.3200000000000001E-2</v>
      </c>
      <c r="J108">
        <f>ACESMISOdata!L108</f>
        <v>1.9E-2</v>
      </c>
      <c r="K108">
        <f>ACESMISOdata!M108</f>
        <v>8.6999999999999994E-3</v>
      </c>
      <c r="L108" s="226">
        <f t="shared" si="2"/>
        <v>-7.1194944486918016E-2</v>
      </c>
      <c r="M108" s="226">
        <f t="shared" si="3"/>
        <v>25.053705055513081</v>
      </c>
      <c r="N108" s="226">
        <f>M108*Inputs!$B$17</f>
        <v>27.559075561064393</v>
      </c>
      <c r="O108" s="225">
        <f>[3]ACESMISOdata!O108</f>
        <v>105.97</v>
      </c>
      <c r="P108" s="225">
        <f>[3]ACESMISOdata!P108</f>
        <v>69</v>
      </c>
      <c r="Q108" s="225">
        <f>[3]Summary!V108-P108</f>
        <v>758.90220000000068</v>
      </c>
      <c r="R108" s="227">
        <f>[3]ACESMISOdata!R108</f>
        <v>-54.03</v>
      </c>
      <c r="S108">
        <f>[3]ACESMISOdata!V108</f>
        <v>0</v>
      </c>
    </row>
    <row r="109" spans="1:19" x14ac:dyDescent="0.25">
      <c r="A109" t="s">
        <v>171</v>
      </c>
      <c r="B109" s="19">
        <f>'Energy Summary'!A109</f>
        <v>41613</v>
      </c>
      <c r="C109" s="7">
        <f>'Energy Summary'!B109</f>
        <v>10</v>
      </c>
      <c r="E109" s="224">
        <f>ACESMISOdata!E109</f>
        <v>29.22</v>
      </c>
      <c r="F109">
        <f>ACESMISOdata!H109</f>
        <v>7.7700000000000005E-2</v>
      </c>
      <c r="G109">
        <f>ACESMISOdata!I109</f>
        <v>1.4500000000000001E-2</v>
      </c>
      <c r="H109" s="225">
        <f>ACESMISOdata!J109</f>
        <v>0.37440000000000001</v>
      </c>
      <c r="I109" s="102">
        <f>ACESMISOdata!K109</f>
        <v>3.3300000000000003E-2</v>
      </c>
      <c r="J109">
        <f>ACESMISOdata!L109</f>
        <v>2.07E-2</v>
      </c>
      <c r="K109">
        <f>ACESMISOdata!M109</f>
        <v>8.8000000000000005E-3</v>
      </c>
      <c r="L109" s="226">
        <f t="shared" si="2"/>
        <v>-7.2001034714273951E-2</v>
      </c>
      <c r="M109" s="226">
        <f t="shared" si="3"/>
        <v>29.677398965285732</v>
      </c>
      <c r="N109" s="226">
        <f>M109*Inputs!$B$17</f>
        <v>32.64513886181431</v>
      </c>
      <c r="O109" s="225">
        <f>[3]ACESMISOdata!O109</f>
        <v>925.27</v>
      </c>
      <c r="P109" s="225">
        <f>[3]ACESMISOdata!P109</f>
        <v>71</v>
      </c>
      <c r="Q109" s="225">
        <f>[3]Summary!V109-P109</f>
        <v>769.29449999999963</v>
      </c>
      <c r="R109" s="227">
        <f>[3]ACESMISOdata!R109</f>
        <v>-55.39</v>
      </c>
      <c r="S109">
        <f>[3]ACESMISOdata!V109</f>
        <v>540.63</v>
      </c>
    </row>
    <row r="110" spans="1:19" x14ac:dyDescent="0.25">
      <c r="A110" t="s">
        <v>171</v>
      </c>
      <c r="B110" s="19">
        <f>'Energy Summary'!A110</f>
        <v>41613</v>
      </c>
      <c r="C110" s="7">
        <f>'Energy Summary'!B110</f>
        <v>11</v>
      </c>
      <c r="E110" s="224">
        <f>ACESMISOdata!E110</f>
        <v>28.84</v>
      </c>
      <c r="F110">
        <f>ACESMISOdata!H110</f>
        <v>7.7700000000000005E-2</v>
      </c>
      <c r="G110">
        <f>ACESMISOdata!I110</f>
        <v>1.4500000000000001E-2</v>
      </c>
      <c r="H110" s="225">
        <f>ACESMISOdata!J110</f>
        <v>0.66959999999999997</v>
      </c>
      <c r="I110" s="102">
        <f>ACESMISOdata!K110</f>
        <v>4.1700000000000001E-2</v>
      </c>
      <c r="J110">
        <f>ACESMISOdata!L110</f>
        <v>3.04E-2</v>
      </c>
      <c r="K110">
        <f>ACESMISOdata!M110</f>
        <v>8.0999999999999996E-3</v>
      </c>
      <c r="L110" s="226">
        <f t="shared" si="2"/>
        <v>-6.33640619078739E-2</v>
      </c>
      <c r="M110" s="226">
        <f t="shared" si="3"/>
        <v>29.618635938092126</v>
      </c>
      <c r="N110" s="226">
        <f>M110*Inputs!$B$17</f>
        <v>32.580499531901339</v>
      </c>
      <c r="O110" s="225">
        <f>[3]ACESMISOdata!O110</f>
        <v>1047.5899999999999</v>
      </c>
      <c r="P110" s="225">
        <f>[3]ACESMISOdata!P110</f>
        <v>72</v>
      </c>
      <c r="Q110" s="225">
        <f>[3]Summary!V110-P110</f>
        <v>784.51410000000044</v>
      </c>
      <c r="R110" s="227">
        <f>[3]ACESMISOdata!R110</f>
        <v>-49.71</v>
      </c>
      <c r="S110">
        <f>[3]ACESMISOdata!V110</f>
        <v>487.89</v>
      </c>
    </row>
    <row r="111" spans="1:19" x14ac:dyDescent="0.25">
      <c r="A111" t="s">
        <v>171</v>
      </c>
      <c r="B111" s="19">
        <f>'Energy Summary'!A111</f>
        <v>41613</v>
      </c>
      <c r="C111" s="7">
        <f>'Energy Summary'!B111</f>
        <v>12</v>
      </c>
      <c r="E111" s="224">
        <f>ACESMISOdata!E111</f>
        <v>34.880000000000003</v>
      </c>
      <c r="F111">
        <f>ACESMISOdata!H111</f>
        <v>7.7700000000000005E-2</v>
      </c>
      <c r="G111">
        <f>ACESMISOdata!I111</f>
        <v>1.4500000000000001E-2</v>
      </c>
      <c r="H111" s="225">
        <f>ACESMISOdata!J111</f>
        <v>0.63490000000000002</v>
      </c>
      <c r="I111" s="102">
        <f>ACESMISOdata!K111</f>
        <v>4.2500000000000003E-2</v>
      </c>
      <c r="J111">
        <f>ACESMISOdata!L111</f>
        <v>2.1600000000000001E-2</v>
      </c>
      <c r="K111">
        <f>ACESMISOdata!M111</f>
        <v>7.6E-3</v>
      </c>
      <c r="L111" s="226">
        <f t="shared" si="2"/>
        <v>-0.11355231445397544</v>
      </c>
      <c r="M111" s="226">
        <f t="shared" si="3"/>
        <v>35.565247685546019</v>
      </c>
      <c r="N111" s="226">
        <f>M111*Inputs!$B$17</f>
        <v>39.121772454100622</v>
      </c>
      <c r="O111" s="225">
        <f>[3]ACESMISOdata!O111</f>
        <v>-22.79</v>
      </c>
      <c r="P111" s="225">
        <f>[3]ACESMISOdata!P111</f>
        <v>73</v>
      </c>
      <c r="Q111" s="225">
        <f>[3]Summary!V111-P111</f>
        <v>784.30809999999985</v>
      </c>
      <c r="R111" s="227">
        <f>[3]ACESMISOdata!R111</f>
        <v>-89.06</v>
      </c>
      <c r="S111">
        <f>[3]ACESMISOdata!V111</f>
        <v>454.32</v>
      </c>
    </row>
    <row r="112" spans="1:19" x14ac:dyDescent="0.25">
      <c r="A112" t="s">
        <v>171</v>
      </c>
      <c r="B112" s="19">
        <f>'Energy Summary'!A112</f>
        <v>41613</v>
      </c>
      <c r="C112" s="7">
        <f>'Energy Summary'!B112</f>
        <v>13</v>
      </c>
      <c r="E112" s="224">
        <f>ACESMISOdata!E112</f>
        <v>26.27</v>
      </c>
      <c r="F112">
        <f>ACESMISOdata!H112</f>
        <v>7.7700000000000005E-2</v>
      </c>
      <c r="G112">
        <f>ACESMISOdata!I112</f>
        <v>1.4500000000000001E-2</v>
      </c>
      <c r="H112" s="225">
        <f>ACESMISOdata!J112</f>
        <v>0.65349999999999997</v>
      </c>
      <c r="I112" s="102">
        <f>ACESMISOdata!K112</f>
        <v>3.7199999999999997E-2</v>
      </c>
      <c r="J112">
        <f>ACESMISOdata!L112</f>
        <v>1.46E-2</v>
      </c>
      <c r="K112">
        <f>ACESMISOdata!M112</f>
        <v>8.2000000000000007E-3</v>
      </c>
      <c r="L112" s="226">
        <f t="shared" si="2"/>
        <v>-8.2842626518184609E-2</v>
      </c>
      <c r="M112" s="226">
        <f t="shared" si="3"/>
        <v>26.992857373481815</v>
      </c>
      <c r="N112" s="226">
        <f>M112*Inputs!$B$17</f>
        <v>29.692143110829999</v>
      </c>
      <c r="O112" s="225">
        <f>[3]ACESMISOdata!O112</f>
        <v>-56.54</v>
      </c>
      <c r="P112" s="225">
        <f>[3]ACESMISOdata!P112</f>
        <v>74</v>
      </c>
      <c r="Q112" s="225">
        <f>[3]Summary!V112-P112</f>
        <v>788.84510000000012</v>
      </c>
      <c r="R112" s="227">
        <f>[3]ACESMISOdata!R112</f>
        <v>-65.349999999999994</v>
      </c>
      <c r="S112">
        <f>[3]ACESMISOdata!V112</f>
        <v>0</v>
      </c>
    </row>
    <row r="113" spans="1:19" x14ac:dyDescent="0.25">
      <c r="A113" t="s">
        <v>171</v>
      </c>
      <c r="B113" s="19">
        <f>'Energy Summary'!A113</f>
        <v>41613</v>
      </c>
      <c r="C113" s="7">
        <f>'Energy Summary'!B113</f>
        <v>14</v>
      </c>
      <c r="E113" s="224">
        <f>ACESMISOdata!E113</f>
        <v>24.8</v>
      </c>
      <c r="F113">
        <f>ACESMISOdata!H113</f>
        <v>7.7700000000000005E-2</v>
      </c>
      <c r="G113">
        <f>ACESMISOdata!I113</f>
        <v>1.4500000000000001E-2</v>
      </c>
      <c r="H113" s="225">
        <f>ACESMISOdata!J113</f>
        <v>0.67559999999999998</v>
      </c>
      <c r="I113" s="102">
        <f>ACESMISOdata!K113</f>
        <v>2.2800000000000001E-2</v>
      </c>
      <c r="J113">
        <f>ACESMISOdata!L113</f>
        <v>1.1299999999999999E-2</v>
      </c>
      <c r="K113">
        <f>ACESMISOdata!M113</f>
        <v>8.0000000000000002E-3</v>
      </c>
      <c r="L113" s="226">
        <f t="shared" si="2"/>
        <v>-8.6095807741477862E-2</v>
      </c>
      <c r="M113" s="226">
        <f t="shared" si="3"/>
        <v>25.52380419225852</v>
      </c>
      <c r="N113" s="226">
        <f>M113*Inputs!$B$17</f>
        <v>28.076184611484376</v>
      </c>
      <c r="O113" s="225">
        <f>[3]ACESMISOdata!O113</f>
        <v>-24.91</v>
      </c>
      <c r="P113" s="225">
        <f>[3]ACESMISOdata!P113</f>
        <v>74</v>
      </c>
      <c r="Q113" s="225">
        <f>[3]Summary!V113-P113</f>
        <v>783.77799999999968</v>
      </c>
      <c r="R113" s="227">
        <f>[3]ACESMISOdata!R113</f>
        <v>-67.48</v>
      </c>
      <c r="S113">
        <f>[3]ACESMISOdata!V113</f>
        <v>0</v>
      </c>
    </row>
    <row r="114" spans="1:19" x14ac:dyDescent="0.25">
      <c r="A114" t="s">
        <v>171</v>
      </c>
      <c r="B114" s="19">
        <f>'Energy Summary'!A114</f>
        <v>41613</v>
      </c>
      <c r="C114" s="7">
        <f>'Energy Summary'!B114</f>
        <v>15</v>
      </c>
      <c r="E114" s="224">
        <f>ACESMISOdata!E114</f>
        <v>25.26</v>
      </c>
      <c r="F114">
        <f>ACESMISOdata!H114</f>
        <v>7.7700000000000005E-2</v>
      </c>
      <c r="G114">
        <f>ACESMISOdata!I114</f>
        <v>1.4500000000000001E-2</v>
      </c>
      <c r="H114" s="225">
        <f>ACESMISOdata!J114</f>
        <v>0.66120000000000001</v>
      </c>
      <c r="I114" s="102">
        <f>ACESMISOdata!K114</f>
        <v>2.5100000000000001E-2</v>
      </c>
      <c r="J114">
        <f>ACESMISOdata!L114</f>
        <v>1.1299999999999999E-2</v>
      </c>
      <c r="K114">
        <f>ACESMISOdata!M114</f>
        <v>8.0000000000000002E-3</v>
      </c>
      <c r="L114" s="226">
        <f t="shared" si="2"/>
        <v>-8.4336749439545111E-2</v>
      </c>
      <c r="M114" s="226">
        <f t="shared" si="3"/>
        <v>25.973463250560457</v>
      </c>
      <c r="N114" s="226">
        <f>M114*Inputs!$B$17</f>
        <v>28.570809575616504</v>
      </c>
      <c r="O114" s="225">
        <f>[3]ACESMISOdata!O114</f>
        <v>-74.06</v>
      </c>
      <c r="P114" s="225">
        <f>[3]ACESMISOdata!P114</f>
        <v>74</v>
      </c>
      <c r="Q114" s="225">
        <f>[3]Summary!V114-P114</f>
        <v>819.33439999999962</v>
      </c>
      <c r="R114" s="227">
        <f>[3]ACESMISOdata!R114</f>
        <v>-69.099999999999994</v>
      </c>
      <c r="S114">
        <f>[3]ACESMISOdata!V114</f>
        <v>0</v>
      </c>
    </row>
    <row r="115" spans="1:19" x14ac:dyDescent="0.25">
      <c r="A115" t="s">
        <v>171</v>
      </c>
      <c r="B115" s="19">
        <f>'Energy Summary'!A115</f>
        <v>41613</v>
      </c>
      <c r="C115" s="7">
        <f>'Energy Summary'!B115</f>
        <v>16</v>
      </c>
      <c r="E115" s="224">
        <f>ACESMISOdata!E115</f>
        <v>25.21</v>
      </c>
      <c r="F115">
        <f>ACESMISOdata!H115</f>
        <v>7.7700000000000005E-2</v>
      </c>
      <c r="G115">
        <f>ACESMISOdata!I115</f>
        <v>1.4500000000000001E-2</v>
      </c>
      <c r="H115" s="225">
        <f>ACESMISOdata!J115</f>
        <v>0.66930000000000001</v>
      </c>
      <c r="I115" s="102">
        <f>ACESMISOdata!K115</f>
        <v>2.24E-2</v>
      </c>
      <c r="J115">
        <f>ACESMISOdata!L115</f>
        <v>1.14E-2</v>
      </c>
      <c r="K115">
        <f>ACESMISOdata!M115</f>
        <v>7.9000000000000008E-3</v>
      </c>
      <c r="L115" s="226">
        <f t="shared" si="2"/>
        <v>-8.5405522216625798E-2</v>
      </c>
      <c r="M115" s="226">
        <f t="shared" si="3"/>
        <v>25.927794477783376</v>
      </c>
      <c r="N115" s="226">
        <f>M115*Inputs!$B$17</f>
        <v>28.520573925561717</v>
      </c>
      <c r="O115" s="225">
        <f>[3]ACESMISOdata!O115</f>
        <v>-65.33</v>
      </c>
      <c r="P115" s="225">
        <f>[3]ACESMISOdata!P115</f>
        <v>75</v>
      </c>
      <c r="Q115" s="225">
        <f>[3]Summary!V115-P115</f>
        <v>831.09380000000056</v>
      </c>
      <c r="R115" s="227">
        <f>[3]ACESMISOdata!R115</f>
        <v>-70.98</v>
      </c>
      <c r="S115">
        <f>[3]ACESMISOdata!V115</f>
        <v>0</v>
      </c>
    </row>
    <row r="116" spans="1:19" x14ac:dyDescent="0.25">
      <c r="A116" t="s">
        <v>171</v>
      </c>
      <c r="B116" s="19">
        <f>'Energy Summary'!A116</f>
        <v>41613</v>
      </c>
      <c r="C116" s="7">
        <f>'Energy Summary'!B116</f>
        <v>17</v>
      </c>
      <c r="E116" s="224">
        <f>ACESMISOdata!E116</f>
        <v>25.5</v>
      </c>
      <c r="F116">
        <f>ACESMISOdata!H116</f>
        <v>7.7700000000000005E-2</v>
      </c>
      <c r="G116">
        <f>ACESMISOdata!I116</f>
        <v>1.4500000000000001E-2</v>
      </c>
      <c r="H116" s="225">
        <f>ACESMISOdata!J116</f>
        <v>1.8407</v>
      </c>
      <c r="I116" s="102">
        <f>ACESMISOdata!K116</f>
        <v>3.5099999999999999E-2</v>
      </c>
      <c r="J116">
        <f>ACESMISOdata!L116</f>
        <v>1.46E-2</v>
      </c>
      <c r="K116">
        <f>ACESMISOdata!M116</f>
        <v>7.9000000000000008E-3</v>
      </c>
      <c r="L116" s="226">
        <f t="shared" si="2"/>
        <v>-7.5111062983626603E-2</v>
      </c>
      <c r="M116" s="226">
        <f t="shared" si="3"/>
        <v>27.415388937016377</v>
      </c>
      <c r="N116" s="226">
        <f>M116*Inputs!$B$17</f>
        <v>30.156927830718018</v>
      </c>
      <c r="O116" s="225">
        <f>[3]ACESMISOdata!O116</f>
        <v>-10.16</v>
      </c>
      <c r="P116" s="225">
        <f>[3]ACESMISOdata!P116</f>
        <v>75</v>
      </c>
      <c r="Q116" s="225">
        <f>[3]Summary!V116-P116</f>
        <v>869.9118000000002</v>
      </c>
      <c r="R116" s="227">
        <f>[3]ACESMISOdata!R116</f>
        <v>-65.34</v>
      </c>
      <c r="S116">
        <f>[3]ACESMISOdata!V116</f>
        <v>0</v>
      </c>
    </row>
    <row r="117" spans="1:19" x14ac:dyDescent="0.25">
      <c r="A117" t="s">
        <v>171</v>
      </c>
      <c r="B117" s="19">
        <f>'Energy Summary'!A117</f>
        <v>41613</v>
      </c>
      <c r="C117" s="7">
        <f>'Energy Summary'!B117</f>
        <v>18</v>
      </c>
      <c r="E117" s="224">
        <f>ACESMISOdata!E117</f>
        <v>30.62</v>
      </c>
      <c r="F117">
        <f>ACESMISOdata!H117</f>
        <v>7.7700000000000005E-2</v>
      </c>
      <c r="G117">
        <f>ACESMISOdata!I117</f>
        <v>1.4500000000000001E-2</v>
      </c>
      <c r="H117" s="225">
        <f>ACESMISOdata!J117</f>
        <v>1.4499</v>
      </c>
      <c r="I117" s="102">
        <f>ACESMISOdata!K117</f>
        <v>7.9600000000000004E-2</v>
      </c>
      <c r="J117">
        <f>ACESMISOdata!L117</f>
        <v>5.6399999999999999E-2</v>
      </c>
      <c r="K117">
        <f>ACESMISOdata!M117</f>
        <v>6.2300000000000001E-2</v>
      </c>
      <c r="L117" s="226">
        <f t="shared" si="2"/>
        <v>-8.0778849920770071E-2</v>
      </c>
      <c r="M117" s="226">
        <f t="shared" si="3"/>
        <v>32.27962115007923</v>
      </c>
      <c r="N117" s="226">
        <f>M117*Inputs!$B$17</f>
        <v>35.507583265087156</v>
      </c>
      <c r="O117" s="225">
        <f>[3]ACESMISOdata!O117</f>
        <v>7.45</v>
      </c>
      <c r="P117" s="225">
        <f>[3]ACESMISOdata!P117</f>
        <v>77</v>
      </c>
      <c r="Q117" s="225">
        <f>[3]Summary!V117-P117</f>
        <v>894.16970000000003</v>
      </c>
      <c r="R117" s="227">
        <f>[3]ACESMISOdata!R117</f>
        <v>-72.23</v>
      </c>
      <c r="S117">
        <f>[3]ACESMISOdata!V117</f>
        <v>700.84</v>
      </c>
    </row>
    <row r="118" spans="1:19" x14ac:dyDescent="0.25">
      <c r="A118" t="s">
        <v>171</v>
      </c>
      <c r="B118" s="19">
        <f>'Energy Summary'!A118</f>
        <v>41613</v>
      </c>
      <c r="C118" s="7">
        <f>'Energy Summary'!B118</f>
        <v>19</v>
      </c>
      <c r="E118" s="224">
        <f>ACESMISOdata!E118</f>
        <v>38.909999999999997</v>
      </c>
      <c r="F118">
        <f>ACESMISOdata!H118</f>
        <v>7.7700000000000005E-2</v>
      </c>
      <c r="G118">
        <f>ACESMISOdata!I118</f>
        <v>1.4500000000000001E-2</v>
      </c>
      <c r="H118" s="225">
        <f>ACESMISOdata!J118</f>
        <v>1.4443999999999999</v>
      </c>
      <c r="I118" s="102">
        <f>ACESMISOdata!K118</f>
        <v>6.3399999999999998E-2</v>
      </c>
      <c r="J118">
        <f>ACESMISOdata!L118</f>
        <v>6.59E-2</v>
      </c>
      <c r="K118">
        <f>ACESMISOdata!M118</f>
        <v>7.2300000000000003E-2</v>
      </c>
      <c r="L118" s="226">
        <f t="shared" si="2"/>
        <v>-5.8729417566383897E-2</v>
      </c>
      <c r="M118" s="226">
        <f t="shared" si="3"/>
        <v>40.589470582433613</v>
      </c>
      <c r="N118" s="226">
        <f>M118*Inputs!$B$17</f>
        <v>44.648417640676975</v>
      </c>
      <c r="O118" s="225">
        <f>[3]ACESMISOdata!O118</f>
        <v>221.17</v>
      </c>
      <c r="P118" s="225">
        <f>[3]ACESMISOdata!P118</f>
        <v>78</v>
      </c>
      <c r="Q118" s="225">
        <f>[3]Summary!V118-P118</f>
        <v>888.99229999999966</v>
      </c>
      <c r="R118" s="227">
        <f>[3]ACESMISOdata!R118</f>
        <v>-52.21</v>
      </c>
      <c r="S118">
        <f>[3]ACESMISOdata!V118</f>
        <v>508.81</v>
      </c>
    </row>
    <row r="119" spans="1:19" x14ac:dyDescent="0.25">
      <c r="A119" t="s">
        <v>171</v>
      </c>
      <c r="B119" s="19">
        <f>'Energy Summary'!A119</f>
        <v>41613</v>
      </c>
      <c r="C119" s="7">
        <f>'Energy Summary'!B119</f>
        <v>20</v>
      </c>
      <c r="E119" s="224">
        <f>ACESMISOdata!E119</f>
        <v>27.11</v>
      </c>
      <c r="F119">
        <f>ACESMISOdata!H119</f>
        <v>7.7700000000000005E-2</v>
      </c>
      <c r="G119">
        <f>ACESMISOdata!I119</f>
        <v>1.4500000000000001E-2</v>
      </c>
      <c r="H119" s="225">
        <f>ACESMISOdata!J119</f>
        <v>5.8128000000000002</v>
      </c>
      <c r="I119" s="102">
        <f>ACESMISOdata!K119</f>
        <v>5.4100000000000002E-2</v>
      </c>
      <c r="J119">
        <f>ACESMISOdata!L119</f>
        <v>5.8900000000000001E-2</v>
      </c>
      <c r="K119">
        <f>ACESMISOdata!M119</f>
        <v>6.0199999999999997E-2</v>
      </c>
      <c r="L119" s="226">
        <f t="shared" si="2"/>
        <v>-5.279640157442414E-2</v>
      </c>
      <c r="M119" s="226">
        <f t="shared" si="3"/>
        <v>33.135403598425576</v>
      </c>
      <c r="N119" s="226">
        <f>M119*Inputs!$B$17</f>
        <v>36.448943958268138</v>
      </c>
      <c r="O119" s="225">
        <f>[3]ACESMISOdata!O119</f>
        <v>394.71</v>
      </c>
      <c r="P119" s="225">
        <f>[3]ACESMISOdata!P119</f>
        <v>78</v>
      </c>
      <c r="Q119" s="225">
        <f>[3]Summary!V119-P119</f>
        <v>885.09820000000047</v>
      </c>
      <c r="R119" s="227">
        <f>[3]ACESMISOdata!R119</f>
        <v>-46.73</v>
      </c>
      <c r="S119">
        <f>[3]ACESMISOdata!V119</f>
        <v>0</v>
      </c>
    </row>
    <row r="120" spans="1:19" x14ac:dyDescent="0.25">
      <c r="A120" t="s">
        <v>171</v>
      </c>
      <c r="B120" s="19">
        <f>'Energy Summary'!A120</f>
        <v>41613</v>
      </c>
      <c r="C120" s="7">
        <f>'Energy Summary'!B120</f>
        <v>21</v>
      </c>
      <c r="E120" s="224">
        <f>ACESMISOdata!E120</f>
        <v>26.04</v>
      </c>
      <c r="F120">
        <f>ACESMISOdata!H120</f>
        <v>7.7700000000000005E-2</v>
      </c>
      <c r="G120">
        <f>ACESMISOdata!I120</f>
        <v>1.4500000000000001E-2</v>
      </c>
      <c r="H120" s="225">
        <f>ACESMISOdata!J120</f>
        <v>4.9158999999999997</v>
      </c>
      <c r="I120" s="102">
        <f>ACESMISOdata!K120</f>
        <v>5.5500000000000001E-2</v>
      </c>
      <c r="J120">
        <f>ACESMISOdata!L120</f>
        <v>3.73E-2</v>
      </c>
      <c r="K120">
        <f>ACESMISOdata!M120</f>
        <v>3.73E-2</v>
      </c>
      <c r="L120" s="226">
        <f t="shared" si="2"/>
        <v>-7.7644783288986399E-2</v>
      </c>
      <c r="M120" s="226">
        <f t="shared" si="3"/>
        <v>31.100555216711012</v>
      </c>
      <c r="N120" s="226">
        <f>M120*Inputs!$B$17</f>
        <v>34.210610738382115</v>
      </c>
      <c r="O120" s="225">
        <f>[3]ACESMISOdata!O120</f>
        <v>212.13</v>
      </c>
      <c r="P120" s="225">
        <f>[3]ACESMISOdata!P120</f>
        <v>77</v>
      </c>
      <c r="Q120" s="225">
        <f>[3]Summary!V120-P120</f>
        <v>874.88169999999991</v>
      </c>
      <c r="R120" s="227">
        <f>[3]ACESMISOdata!R120</f>
        <v>-67.930000000000007</v>
      </c>
      <c r="S120">
        <f>[3]ACESMISOdata!V120</f>
        <v>0</v>
      </c>
    </row>
    <row r="121" spans="1:19" x14ac:dyDescent="0.25">
      <c r="A121" t="s">
        <v>171</v>
      </c>
      <c r="B121" s="19">
        <f>'Energy Summary'!A121</f>
        <v>41613</v>
      </c>
      <c r="C121" s="7">
        <f>'Energy Summary'!B121</f>
        <v>22</v>
      </c>
      <c r="E121" s="224">
        <f>ACESMISOdata!E121</f>
        <v>25.79</v>
      </c>
      <c r="F121">
        <f>ACESMISOdata!H121</f>
        <v>7.7700000000000005E-2</v>
      </c>
      <c r="G121">
        <f>ACESMISOdata!I121</f>
        <v>1.4500000000000001E-2</v>
      </c>
      <c r="H121" s="225">
        <f>ACESMISOdata!J121</f>
        <v>6.6044</v>
      </c>
      <c r="I121" s="102">
        <f>ACESMISOdata!K121</f>
        <v>6.2399999999999997E-2</v>
      </c>
      <c r="J121">
        <f>ACESMISOdata!L121</f>
        <v>4.8500000000000001E-2</v>
      </c>
      <c r="K121">
        <f>ACESMISOdata!M121</f>
        <v>5.21E-2</v>
      </c>
      <c r="L121" s="226">
        <f t="shared" si="2"/>
        <v>-8.1402745027472315E-2</v>
      </c>
      <c r="M121" s="226">
        <f t="shared" si="3"/>
        <v>32.568197254972524</v>
      </c>
      <c r="N121" s="226">
        <f>M121*Inputs!$B$17</f>
        <v>35.825016980469783</v>
      </c>
      <c r="O121" s="225">
        <f>[3]ACESMISOdata!O121</f>
        <v>331.37</v>
      </c>
      <c r="P121" s="225">
        <f>[3]ACESMISOdata!P121</f>
        <v>76</v>
      </c>
      <c r="Q121" s="225">
        <f>[3]Summary!V121-P121</f>
        <v>854.14810000000091</v>
      </c>
      <c r="R121" s="227">
        <f>[3]ACESMISOdata!R121</f>
        <v>-69.53</v>
      </c>
      <c r="S121">
        <f>[3]ACESMISOdata!V121</f>
        <v>0</v>
      </c>
    </row>
    <row r="122" spans="1:19" x14ac:dyDescent="0.25">
      <c r="A122" t="s">
        <v>171</v>
      </c>
      <c r="B122" s="19">
        <f>'Energy Summary'!A122</f>
        <v>41613</v>
      </c>
      <c r="C122" s="7">
        <f>'Energy Summary'!B122</f>
        <v>23</v>
      </c>
      <c r="E122" s="224">
        <f>ACESMISOdata!E122</f>
        <v>24.65</v>
      </c>
      <c r="F122">
        <f>ACESMISOdata!H122</f>
        <v>7.7700000000000005E-2</v>
      </c>
      <c r="G122">
        <f>ACESMISOdata!I122</f>
        <v>1.4500000000000001E-2</v>
      </c>
      <c r="H122" s="225">
        <f>ACESMISOdata!J122</f>
        <v>6.6341999999999999</v>
      </c>
      <c r="I122" s="102">
        <f>ACESMISOdata!K122</f>
        <v>1.9599999999999999E-2</v>
      </c>
      <c r="J122">
        <f>ACESMISOdata!L122</f>
        <v>1.5299999999999999E-2</v>
      </c>
      <c r="K122">
        <f>ACESMISOdata!M122</f>
        <v>1.3100000000000001E-2</v>
      </c>
      <c r="L122" s="226">
        <f t="shared" si="2"/>
        <v>-5.1322524319315263E-2</v>
      </c>
      <c r="M122" s="226">
        <f t="shared" si="3"/>
        <v>31.373077475680688</v>
      </c>
      <c r="N122" s="226">
        <f>M122*Inputs!$B$17</f>
        <v>34.510385223248761</v>
      </c>
      <c r="O122" s="225">
        <f>[3]ACESMISOdata!O122</f>
        <v>-17.93</v>
      </c>
      <c r="P122" s="225">
        <f>[3]ACESMISOdata!P122</f>
        <v>74</v>
      </c>
      <c r="Q122" s="225">
        <f>[3]Summary!V122-P122</f>
        <v>827.90159999999969</v>
      </c>
      <c r="R122" s="227">
        <f>[3]ACESMISOdata!R122</f>
        <v>-42.49</v>
      </c>
      <c r="S122">
        <f>[3]ACESMISOdata!V122</f>
        <v>0</v>
      </c>
    </row>
    <row r="123" spans="1:19" x14ac:dyDescent="0.25">
      <c r="A123" t="s">
        <v>171</v>
      </c>
      <c r="B123" s="19">
        <f>'Energy Summary'!A123</f>
        <v>41613</v>
      </c>
      <c r="C123" s="7">
        <f>'Energy Summary'!B123</f>
        <v>24</v>
      </c>
      <c r="E123" s="224">
        <f>ACESMISOdata!E123</f>
        <v>26.19</v>
      </c>
      <c r="F123">
        <f>ACESMISOdata!H123</f>
        <v>7.7700000000000005E-2</v>
      </c>
      <c r="G123">
        <f>ACESMISOdata!I123</f>
        <v>1.4500000000000001E-2</v>
      </c>
      <c r="H123" s="225">
        <f>ACESMISOdata!J123</f>
        <v>0.3654</v>
      </c>
      <c r="I123" s="102">
        <f>ACESMISOdata!K123</f>
        <v>2.7099999999999999E-2</v>
      </c>
      <c r="J123">
        <f>ACESMISOdata!L123</f>
        <v>1.21E-2</v>
      </c>
      <c r="K123">
        <f>ACESMISOdata!M123</f>
        <v>1.24E-2</v>
      </c>
      <c r="L123" s="226">
        <f t="shared" si="2"/>
        <v>-0.10435450934352794</v>
      </c>
      <c r="M123" s="226">
        <f t="shared" si="3"/>
        <v>26.594845490656478</v>
      </c>
      <c r="N123" s="226">
        <f>M123*Inputs!$B$17</f>
        <v>29.254330039722127</v>
      </c>
      <c r="O123" s="225">
        <f>[3]ACESMISOdata!O123</f>
        <v>-67.349999999999994</v>
      </c>
      <c r="P123" s="225">
        <f>[3]ACESMISOdata!P123</f>
        <v>71</v>
      </c>
      <c r="Q123" s="225">
        <f>[3]Summary!V123-P123</f>
        <v>804.0859999999999</v>
      </c>
      <c r="R123" s="227">
        <f>[3]ACESMISOdata!R123</f>
        <v>-83.91</v>
      </c>
      <c r="S123">
        <f>[3]ACESMISOdata!V123</f>
        <v>0</v>
      </c>
    </row>
    <row r="124" spans="1:19" x14ac:dyDescent="0.25">
      <c r="A124" t="s">
        <v>171</v>
      </c>
      <c r="B124" s="19">
        <f>'Energy Summary'!A124</f>
        <v>41614</v>
      </c>
      <c r="C124" s="7">
        <f>'Energy Summary'!B124</f>
        <v>1</v>
      </c>
      <c r="E124" s="224">
        <f>ACESMISOdata!E124</f>
        <v>25.31</v>
      </c>
      <c r="F124">
        <f>ACESMISOdata!H124</f>
        <v>7.7700000000000005E-2</v>
      </c>
      <c r="G124">
        <f>ACESMISOdata!I124</f>
        <v>1.4500000000000001E-2</v>
      </c>
      <c r="H124" s="225">
        <f>ACESMISOdata!J124</f>
        <v>0</v>
      </c>
      <c r="I124" s="102">
        <f>ACESMISOdata!K124</f>
        <v>4.0599999999999997E-2</v>
      </c>
      <c r="J124">
        <f>ACESMISOdata!L124</f>
        <v>1.44E-2</v>
      </c>
      <c r="K124">
        <f>ACESMISOdata!M124</f>
        <v>1.12E-2</v>
      </c>
      <c r="L124" s="226">
        <f t="shared" si="2"/>
        <v>-9.2508307339620691E-2</v>
      </c>
      <c r="M124" s="226">
        <f t="shared" si="3"/>
        <v>25.375891692660378</v>
      </c>
      <c r="N124" s="226">
        <f>M124*Inputs!$B$17</f>
        <v>27.91348086192642</v>
      </c>
      <c r="O124" s="225">
        <f>[3]ACESMISOdata!O124</f>
        <v>3.3</v>
      </c>
      <c r="P124" s="225">
        <f>[3]ACESMISOdata!P124</f>
        <v>68</v>
      </c>
      <c r="Q124" s="225">
        <f>[3]Summary!V124-P124</f>
        <v>790.41550000000052</v>
      </c>
      <c r="R124" s="227">
        <f>[3]ACESMISOdata!R124</f>
        <v>-73.12</v>
      </c>
      <c r="S124">
        <f>[3]ACESMISOdata!V124</f>
        <v>0</v>
      </c>
    </row>
    <row r="125" spans="1:19" x14ac:dyDescent="0.25">
      <c r="A125" t="s">
        <v>171</v>
      </c>
      <c r="B125" s="19">
        <f>'Energy Summary'!A125</f>
        <v>41614</v>
      </c>
      <c r="C125" s="7">
        <f>'Energy Summary'!B125</f>
        <v>2</v>
      </c>
      <c r="E125" s="224">
        <f>ACESMISOdata!E125</f>
        <v>24.53</v>
      </c>
      <c r="F125">
        <f>ACESMISOdata!H125</f>
        <v>7.7700000000000005E-2</v>
      </c>
      <c r="G125">
        <f>ACESMISOdata!I125</f>
        <v>1.4500000000000001E-2</v>
      </c>
      <c r="H125" s="225">
        <f>ACESMISOdata!J125</f>
        <v>0</v>
      </c>
      <c r="I125" s="102">
        <f>ACESMISOdata!K125</f>
        <v>2.0199999999999999E-2</v>
      </c>
      <c r="J125">
        <f>ACESMISOdata!L125</f>
        <v>1.3899999999999999E-2</v>
      </c>
      <c r="K125">
        <f>ACESMISOdata!M125</f>
        <v>1.0800000000000001E-2</v>
      </c>
      <c r="L125" s="226">
        <f t="shared" si="2"/>
        <v>-0.1156976719592861</v>
      </c>
      <c r="M125" s="226">
        <f t="shared" si="3"/>
        <v>24.551402328040716</v>
      </c>
      <c r="N125" s="226">
        <f>M125*Inputs!$B$17</f>
        <v>27.006542560844789</v>
      </c>
      <c r="O125" s="225">
        <f>[3]ACESMISOdata!O125</f>
        <v>8.9700000000000006</v>
      </c>
      <c r="P125" s="225">
        <f>[3]ACESMISOdata!P125</f>
        <v>73</v>
      </c>
      <c r="Q125" s="225">
        <f>[3]Summary!V125-P125</f>
        <v>780.13670000000013</v>
      </c>
      <c r="R125" s="227">
        <f>[3]ACESMISOdata!R125</f>
        <v>-90.26</v>
      </c>
      <c r="S125">
        <f>[3]ACESMISOdata!V125</f>
        <v>0</v>
      </c>
    </row>
    <row r="126" spans="1:19" x14ac:dyDescent="0.25">
      <c r="A126" t="s">
        <v>171</v>
      </c>
      <c r="B126" s="19">
        <f>'Energy Summary'!A126</f>
        <v>41614</v>
      </c>
      <c r="C126" s="7">
        <f>'Energy Summary'!B126</f>
        <v>3</v>
      </c>
      <c r="E126" s="224">
        <f>ACESMISOdata!E126</f>
        <v>24.7</v>
      </c>
      <c r="F126">
        <f>ACESMISOdata!H126</f>
        <v>7.7700000000000005E-2</v>
      </c>
      <c r="G126">
        <f>ACESMISOdata!I126</f>
        <v>1.4500000000000001E-2</v>
      </c>
      <c r="H126" s="225">
        <f>ACESMISOdata!J126</f>
        <v>0</v>
      </c>
      <c r="I126" s="102">
        <f>ACESMISOdata!K126</f>
        <v>2.2599999999999999E-2</v>
      </c>
      <c r="J126">
        <f>ACESMISOdata!L126</f>
        <v>1.3899999999999999E-2</v>
      </c>
      <c r="K126">
        <f>ACESMISOdata!M126</f>
        <v>1.0500000000000001E-2</v>
      </c>
      <c r="L126" s="226">
        <f t="shared" si="2"/>
        <v>-9.7207800731286639E-2</v>
      </c>
      <c r="M126" s="226">
        <f t="shared" si="3"/>
        <v>24.741992199268715</v>
      </c>
      <c r="N126" s="226">
        <f>M126*Inputs!$B$17</f>
        <v>27.216191419195589</v>
      </c>
      <c r="O126" s="225">
        <f>[3]ACESMISOdata!O126</f>
        <v>5.88</v>
      </c>
      <c r="P126" s="225">
        <f>[3]ACESMISOdata!P126</f>
        <v>73</v>
      </c>
      <c r="Q126" s="225">
        <f>[3]Summary!V126-P126</f>
        <v>783.16759999999988</v>
      </c>
      <c r="R126" s="227">
        <f>[3]ACESMISOdata!R126</f>
        <v>-76.13</v>
      </c>
      <c r="S126">
        <f>[3]ACESMISOdata!V126</f>
        <v>0</v>
      </c>
    </row>
    <row r="127" spans="1:19" x14ac:dyDescent="0.25">
      <c r="A127" t="s">
        <v>171</v>
      </c>
      <c r="B127" s="19">
        <f>'Energy Summary'!A127</f>
        <v>41614</v>
      </c>
      <c r="C127" s="7">
        <f>'Energy Summary'!B127</f>
        <v>4</v>
      </c>
      <c r="E127" s="224">
        <f>ACESMISOdata!E127</f>
        <v>24.05</v>
      </c>
      <c r="F127">
        <f>ACESMISOdata!H127</f>
        <v>7.7700000000000005E-2</v>
      </c>
      <c r="G127">
        <f>ACESMISOdata!I127</f>
        <v>1.4500000000000001E-2</v>
      </c>
      <c r="H127" s="225">
        <f>ACESMISOdata!J127</f>
        <v>0</v>
      </c>
      <c r="I127" s="102">
        <f>ACESMISOdata!K127</f>
        <v>2.6800000000000001E-2</v>
      </c>
      <c r="J127">
        <f>ACESMISOdata!L127</f>
        <v>1.4200000000000001E-2</v>
      </c>
      <c r="K127">
        <f>ACESMISOdata!M127</f>
        <v>1.04E-2</v>
      </c>
      <c r="L127" s="226">
        <f t="shared" si="2"/>
        <v>-0.11894546199441035</v>
      </c>
      <c r="M127" s="226">
        <f t="shared" si="3"/>
        <v>24.074654538005593</v>
      </c>
      <c r="N127" s="226">
        <f>M127*Inputs!$B$17</f>
        <v>26.482119991806155</v>
      </c>
      <c r="O127" s="225">
        <f>[3]ACESMISOdata!O127</f>
        <v>23.51</v>
      </c>
      <c r="P127" s="225">
        <f>[3]ACESMISOdata!P127</f>
        <v>73</v>
      </c>
      <c r="Q127" s="225">
        <f>[3]Summary!V127-P127</f>
        <v>787.41970000000003</v>
      </c>
      <c r="R127" s="227">
        <f>[3]ACESMISOdata!R127</f>
        <v>-93.66</v>
      </c>
      <c r="S127">
        <f>[3]ACESMISOdata!V127</f>
        <v>0</v>
      </c>
    </row>
    <row r="128" spans="1:19" x14ac:dyDescent="0.25">
      <c r="A128" t="s">
        <v>171</v>
      </c>
      <c r="B128" s="19">
        <f>'Energy Summary'!A128</f>
        <v>41614</v>
      </c>
      <c r="C128" s="7">
        <f>'Energy Summary'!B128</f>
        <v>5</v>
      </c>
      <c r="E128" s="224">
        <f>ACESMISOdata!E128</f>
        <v>24.69</v>
      </c>
      <c r="F128">
        <f>ACESMISOdata!H128</f>
        <v>7.7700000000000005E-2</v>
      </c>
      <c r="G128">
        <f>ACESMISOdata!I128</f>
        <v>1.4500000000000001E-2</v>
      </c>
      <c r="H128" s="225">
        <f>ACESMISOdata!J128</f>
        <v>0</v>
      </c>
      <c r="I128" s="102">
        <f>ACESMISOdata!K128</f>
        <v>3.7600000000000001E-2</v>
      </c>
      <c r="J128">
        <f>ACESMISOdata!L128</f>
        <v>1.61E-2</v>
      </c>
      <c r="K128">
        <f>ACESMISOdata!M128</f>
        <v>1.0699999999999999E-2</v>
      </c>
      <c r="L128" s="226">
        <f t="shared" si="2"/>
        <v>-8.851004060747758E-2</v>
      </c>
      <c r="M128" s="226">
        <f t="shared" si="3"/>
        <v>24.758089959392528</v>
      </c>
      <c r="N128" s="226">
        <f>M128*Inputs!$B$17</f>
        <v>27.233898955331782</v>
      </c>
      <c r="O128" s="225">
        <f>[3]ACESMISOdata!O128</f>
        <v>-3.01</v>
      </c>
      <c r="P128" s="225">
        <f>[3]ACESMISOdata!P128</f>
        <v>73</v>
      </c>
      <c r="Q128" s="225">
        <f>[3]Summary!V128-P128</f>
        <v>800.81309999999996</v>
      </c>
      <c r="R128" s="227">
        <f>[3]ACESMISOdata!R128</f>
        <v>-70.88</v>
      </c>
      <c r="S128">
        <f>[3]ACESMISOdata!V128</f>
        <v>0</v>
      </c>
    </row>
    <row r="129" spans="1:19" x14ac:dyDescent="0.25">
      <c r="A129" t="s">
        <v>171</v>
      </c>
      <c r="B129" s="19">
        <f>'Energy Summary'!A129</f>
        <v>41614</v>
      </c>
      <c r="C129" s="7">
        <f>'Energy Summary'!B129</f>
        <v>6</v>
      </c>
      <c r="E129" s="224">
        <f>ACESMISOdata!E129</f>
        <v>25.06</v>
      </c>
      <c r="F129">
        <f>ACESMISOdata!H129</f>
        <v>7.7700000000000005E-2</v>
      </c>
      <c r="G129">
        <f>ACESMISOdata!I129</f>
        <v>1.4500000000000001E-2</v>
      </c>
      <c r="H129" s="225">
        <f>ACESMISOdata!J129</f>
        <v>0</v>
      </c>
      <c r="I129" s="102">
        <f>ACESMISOdata!K129</f>
        <v>4.9200000000000001E-2</v>
      </c>
      <c r="J129">
        <f>ACESMISOdata!L129</f>
        <v>2.9000000000000001E-2</v>
      </c>
      <c r="K129">
        <f>ACESMISOdata!M129</f>
        <v>1.3299999999999999E-2</v>
      </c>
      <c r="L129" s="226">
        <f t="shared" si="2"/>
        <v>-8.2626855134126806E-2</v>
      </c>
      <c r="M129" s="226">
        <f t="shared" si="3"/>
        <v>25.161073144865874</v>
      </c>
      <c r="N129" s="226">
        <f>M129*Inputs!$B$17</f>
        <v>27.677180459352464</v>
      </c>
      <c r="O129" s="225">
        <f>[3]ACESMISOdata!O129</f>
        <v>14.87</v>
      </c>
      <c r="P129" s="225">
        <f>[3]ACESMISOdata!P129</f>
        <v>75</v>
      </c>
      <c r="Q129" s="225">
        <f>[3]Summary!V129-P129</f>
        <v>824.91339999999991</v>
      </c>
      <c r="R129" s="227">
        <f>[3]ACESMISOdata!R129</f>
        <v>-68.16</v>
      </c>
      <c r="S129">
        <f>[3]ACESMISOdata!V129</f>
        <v>0</v>
      </c>
    </row>
    <row r="130" spans="1:19" x14ac:dyDescent="0.25">
      <c r="A130" t="s">
        <v>171</v>
      </c>
      <c r="B130" s="19">
        <f>'Energy Summary'!A130</f>
        <v>41614</v>
      </c>
      <c r="C130" s="7">
        <f>'Energy Summary'!B130</f>
        <v>7</v>
      </c>
      <c r="E130" s="224">
        <f>ACESMISOdata!E130</f>
        <v>54.23</v>
      </c>
      <c r="F130">
        <f>ACESMISOdata!H130</f>
        <v>7.7700000000000005E-2</v>
      </c>
      <c r="G130">
        <f>ACESMISOdata!I130</f>
        <v>1.4500000000000001E-2</v>
      </c>
      <c r="H130" s="225">
        <f>ACESMISOdata!J130</f>
        <v>0</v>
      </c>
      <c r="I130" s="102">
        <f>ACESMISOdata!K130</f>
        <v>5.9200000000000003E-2</v>
      </c>
      <c r="J130">
        <f>ACESMISOdata!L130</f>
        <v>7.2900000000000006E-2</v>
      </c>
      <c r="K130">
        <f>ACESMISOdata!M130</f>
        <v>3.0099999999999998E-2</v>
      </c>
      <c r="L130" s="226">
        <f t="shared" si="2"/>
        <v>-8.0887472798535906E-2</v>
      </c>
      <c r="M130" s="226">
        <f t="shared" si="3"/>
        <v>54.40351252720145</v>
      </c>
      <c r="N130" s="226">
        <f>M130*Inputs!$B$17</f>
        <v>59.843863779921598</v>
      </c>
      <c r="O130" s="225">
        <f>[3]ACESMISOdata!O130</f>
        <v>1079.3399999999999</v>
      </c>
      <c r="P130" s="225">
        <f>[3]ACESMISOdata!P130</f>
        <v>79</v>
      </c>
      <c r="Q130" s="225">
        <f>[3]Summary!V130-P130</f>
        <v>843.88840000000027</v>
      </c>
      <c r="R130" s="227">
        <f>[3]ACESMISOdata!R130</f>
        <v>-68.260000000000005</v>
      </c>
      <c r="S130">
        <f>[3]ACESMISOdata!V130</f>
        <v>760.58</v>
      </c>
    </row>
    <row r="131" spans="1:19" x14ac:dyDescent="0.25">
      <c r="A131" t="s">
        <v>171</v>
      </c>
      <c r="B131" s="19">
        <f>'Energy Summary'!A131</f>
        <v>41614</v>
      </c>
      <c r="C131" s="7">
        <f>'Energy Summary'!B131</f>
        <v>8</v>
      </c>
      <c r="E131" s="224">
        <f>ACESMISOdata!E131</f>
        <v>37.729999999999997</v>
      </c>
      <c r="F131">
        <f>ACESMISOdata!H131</f>
        <v>7.7700000000000005E-2</v>
      </c>
      <c r="G131">
        <f>ACESMISOdata!I131</f>
        <v>1.4500000000000001E-2</v>
      </c>
      <c r="H131" s="225">
        <f>ACESMISOdata!J131</f>
        <v>1.6564000000000001</v>
      </c>
      <c r="I131" s="102">
        <f>ACESMISOdata!K131</f>
        <v>0.1152</v>
      </c>
      <c r="J131">
        <f>ACESMISOdata!L131</f>
        <v>8.2000000000000003E-2</v>
      </c>
      <c r="K131">
        <f>ACESMISOdata!M131</f>
        <v>8.3999999999999995E-3</v>
      </c>
      <c r="L131" s="226">
        <f t="shared" si="2"/>
        <v>-7.3939339465772941E-2</v>
      </c>
      <c r="M131" s="226">
        <f t="shared" si="3"/>
        <v>39.610260660534223</v>
      </c>
      <c r="N131" s="226">
        <f>M131*Inputs!$B$17</f>
        <v>43.571286726587651</v>
      </c>
      <c r="O131" s="225">
        <f>[3]ACESMISOdata!O131</f>
        <v>201.83</v>
      </c>
      <c r="P131" s="225">
        <f>[3]ACESMISOdata!P131</f>
        <v>83</v>
      </c>
      <c r="Q131" s="225">
        <f>[3]Summary!V131-P131</f>
        <v>845.55799999999954</v>
      </c>
      <c r="R131" s="227">
        <f>[3]ACESMISOdata!R131</f>
        <v>-62.52</v>
      </c>
      <c r="S131">
        <f>[3]ACESMISOdata!V131</f>
        <v>1094.3699999999999</v>
      </c>
    </row>
    <row r="132" spans="1:19" x14ac:dyDescent="0.25">
      <c r="A132" t="s">
        <v>171</v>
      </c>
      <c r="B132" s="19">
        <f>'Energy Summary'!A132</f>
        <v>41614</v>
      </c>
      <c r="C132" s="7">
        <f>'Energy Summary'!B132</f>
        <v>9</v>
      </c>
      <c r="E132" s="224">
        <f>ACESMISOdata!E132</f>
        <v>57.41</v>
      </c>
      <c r="F132">
        <f>ACESMISOdata!H132</f>
        <v>7.7700000000000005E-2</v>
      </c>
      <c r="G132">
        <f>ACESMISOdata!I132</f>
        <v>1.4500000000000001E-2</v>
      </c>
      <c r="H132" s="225">
        <f>ACESMISOdata!J132</f>
        <v>7.5664999999999996</v>
      </c>
      <c r="I132" s="102">
        <f>ACESMISOdata!K132</f>
        <v>7.9699999999999993E-2</v>
      </c>
      <c r="J132">
        <f>ACESMISOdata!L132</f>
        <v>4.99E-2</v>
      </c>
      <c r="K132">
        <f>ACESMISOdata!M132</f>
        <v>6.1999999999999998E-3</v>
      </c>
      <c r="L132" s="226">
        <f t="shared" ref="L132:L195" si="4">R132/Q132</f>
        <v>-8.6337915955478333E-3</v>
      </c>
      <c r="M132" s="226">
        <f t="shared" ref="M132:M195" si="5">SUM(E132:L132)</f>
        <v>65.195866208404453</v>
      </c>
      <c r="N132" s="226">
        <f>M132*Inputs!$B$17</f>
        <v>71.71545282924491</v>
      </c>
      <c r="O132" s="225">
        <f>[3]ACESMISOdata!O132</f>
        <v>1853.28</v>
      </c>
      <c r="P132" s="225">
        <f>[3]ACESMISOdata!P132</f>
        <v>85</v>
      </c>
      <c r="Q132" s="225">
        <f>[3]Summary!V132-P132</f>
        <v>864.04680000000008</v>
      </c>
      <c r="R132" s="227">
        <f>[3]ACESMISOdata!R132</f>
        <v>-7.46</v>
      </c>
      <c r="S132">
        <f>[3]ACESMISOdata!V132</f>
        <v>2357.08</v>
      </c>
    </row>
    <row r="133" spans="1:19" x14ac:dyDescent="0.25">
      <c r="A133" t="s">
        <v>171</v>
      </c>
      <c r="B133" s="19">
        <f>'Energy Summary'!A133</f>
        <v>41614</v>
      </c>
      <c r="C133" s="7">
        <f>'Energy Summary'!B133</f>
        <v>10</v>
      </c>
      <c r="E133" s="224">
        <f>ACESMISOdata!E133</f>
        <v>26.82</v>
      </c>
      <c r="F133">
        <f>ACESMISOdata!H133</f>
        <v>7.7700000000000005E-2</v>
      </c>
      <c r="G133">
        <f>ACESMISOdata!I133</f>
        <v>1.4500000000000001E-2</v>
      </c>
      <c r="H133" s="225">
        <f>ACESMISOdata!J133</f>
        <v>10.860900000000001</v>
      </c>
      <c r="I133" s="102">
        <f>ACESMISOdata!K133</f>
        <v>8.7400000000000005E-2</v>
      </c>
      <c r="J133">
        <f>ACESMISOdata!L133</f>
        <v>4.7E-2</v>
      </c>
      <c r="K133">
        <f>ACESMISOdata!M133</f>
        <v>1.26E-2</v>
      </c>
      <c r="L133" s="226">
        <f t="shared" si="4"/>
        <v>-6.7710795043496572E-2</v>
      </c>
      <c r="M133" s="226">
        <f t="shared" si="5"/>
        <v>37.852389204956502</v>
      </c>
      <c r="N133" s="226">
        <f>M133*Inputs!$B$17</f>
        <v>41.637628125452153</v>
      </c>
      <c r="O133" s="225">
        <f>[3]ACESMISOdata!O133</f>
        <v>106.06</v>
      </c>
      <c r="P133" s="225">
        <f>[3]ACESMISOdata!P133</f>
        <v>86</v>
      </c>
      <c r="Q133" s="225">
        <f>[3]Summary!V133-P133</f>
        <v>874.01130000000012</v>
      </c>
      <c r="R133" s="227">
        <f>[3]ACESMISOdata!R133</f>
        <v>-59.18</v>
      </c>
      <c r="S133">
        <f>[3]ACESMISOdata!V133</f>
        <v>0</v>
      </c>
    </row>
    <row r="134" spans="1:19" x14ac:dyDescent="0.25">
      <c r="A134" t="s">
        <v>171</v>
      </c>
      <c r="B134" s="19">
        <f>'Energy Summary'!A134</f>
        <v>41614</v>
      </c>
      <c r="C134" s="7">
        <f>'Energy Summary'!B134</f>
        <v>11</v>
      </c>
      <c r="E134" s="224">
        <f>ACESMISOdata!E134</f>
        <v>36.79</v>
      </c>
      <c r="F134">
        <f>ACESMISOdata!H134</f>
        <v>7.7700000000000005E-2</v>
      </c>
      <c r="G134">
        <f>ACESMISOdata!I134</f>
        <v>1.4500000000000001E-2</v>
      </c>
      <c r="H134" s="225">
        <f>ACESMISOdata!J134</f>
        <v>9.5646000000000004</v>
      </c>
      <c r="I134" s="102">
        <f>ACESMISOdata!K134</f>
        <v>0.09</v>
      </c>
      <c r="J134">
        <f>ACESMISOdata!L134</f>
        <v>3.4500000000000003E-2</v>
      </c>
      <c r="K134">
        <f>ACESMISOdata!M134</f>
        <v>6.7000000000000002E-3</v>
      </c>
      <c r="L134" s="226">
        <f t="shared" si="4"/>
        <v>-7.7695503595589549E-2</v>
      </c>
      <c r="M134" s="226">
        <f t="shared" si="5"/>
        <v>46.500304496404411</v>
      </c>
      <c r="N134" s="226">
        <f>M134*Inputs!$B$17</f>
        <v>51.150334946044858</v>
      </c>
      <c r="O134" s="225">
        <f>[3]ACESMISOdata!O134</f>
        <v>165.07</v>
      </c>
      <c r="P134" s="225">
        <f>[3]ACESMISOdata!P134</f>
        <v>86</v>
      </c>
      <c r="Q134" s="225">
        <f>[3]Summary!V134-P134</f>
        <v>891.81480000000045</v>
      </c>
      <c r="R134" s="227">
        <f>[3]ACESMISOdata!R134</f>
        <v>-69.290000000000006</v>
      </c>
      <c r="S134">
        <f>[3]ACESMISOdata!V134</f>
        <v>1495.04</v>
      </c>
    </row>
    <row r="135" spans="1:19" x14ac:dyDescent="0.25">
      <c r="A135" t="s">
        <v>171</v>
      </c>
      <c r="B135" s="19">
        <f>'Energy Summary'!A135</f>
        <v>41614</v>
      </c>
      <c r="C135" s="7">
        <f>'Energy Summary'!B135</f>
        <v>12</v>
      </c>
      <c r="E135" s="224">
        <f>ACESMISOdata!E135</f>
        <v>38.79</v>
      </c>
      <c r="F135">
        <f>ACESMISOdata!H135</f>
        <v>7.7700000000000005E-2</v>
      </c>
      <c r="G135">
        <f>ACESMISOdata!I135</f>
        <v>1.4500000000000001E-2</v>
      </c>
      <c r="H135" s="225">
        <f>ACESMISOdata!J135</f>
        <v>3.6758999999999999</v>
      </c>
      <c r="I135" s="102">
        <f>ACESMISOdata!K135</f>
        <v>8.3500000000000005E-2</v>
      </c>
      <c r="J135">
        <f>ACESMISOdata!L135</f>
        <v>4.41E-2</v>
      </c>
      <c r="K135">
        <f>ACESMISOdata!M135</f>
        <v>7.6E-3</v>
      </c>
      <c r="L135" s="226">
        <f t="shared" si="4"/>
        <v>-7.6355033534918251E-2</v>
      </c>
      <c r="M135" s="226">
        <f t="shared" si="5"/>
        <v>42.616944966465077</v>
      </c>
      <c r="N135" s="226">
        <f>M135*Inputs!$B$17</f>
        <v>46.87863946311159</v>
      </c>
      <c r="O135" s="225">
        <f>[3]ACESMISOdata!O135</f>
        <v>518.66999999999996</v>
      </c>
      <c r="P135" s="225">
        <f>[3]ACESMISOdata!P135</f>
        <v>86</v>
      </c>
      <c r="Q135" s="225">
        <f>[3]Summary!V135-P135</f>
        <v>903.80420000000049</v>
      </c>
      <c r="R135" s="227">
        <f>[3]ACESMISOdata!R135</f>
        <v>-69.010000000000005</v>
      </c>
      <c r="S135">
        <f>[3]ACESMISOdata!V135</f>
        <v>958.22</v>
      </c>
    </row>
    <row r="136" spans="1:19" x14ac:dyDescent="0.25">
      <c r="A136" t="s">
        <v>171</v>
      </c>
      <c r="B136" s="19">
        <f>'Energy Summary'!A136</f>
        <v>41614</v>
      </c>
      <c r="C136" s="7">
        <f>'Energy Summary'!B136</f>
        <v>13</v>
      </c>
      <c r="E136" s="224">
        <f>ACESMISOdata!E136</f>
        <v>60.49</v>
      </c>
      <c r="F136">
        <f>ACESMISOdata!H136</f>
        <v>7.7700000000000005E-2</v>
      </c>
      <c r="G136">
        <f>ACESMISOdata!I136</f>
        <v>1.4500000000000001E-2</v>
      </c>
      <c r="H136" s="225">
        <f>ACESMISOdata!J136</f>
        <v>0.2283</v>
      </c>
      <c r="I136" s="102">
        <f>ACESMISOdata!K136</f>
        <v>6.5699999999999995E-2</v>
      </c>
      <c r="J136">
        <f>ACESMISOdata!L136</f>
        <v>-1E-3</v>
      </c>
      <c r="K136">
        <f>ACESMISOdata!M136</f>
        <v>8.9999999999999993E-3</v>
      </c>
      <c r="L136" s="226">
        <f t="shared" si="4"/>
        <v>-6.4252395012290492E-2</v>
      </c>
      <c r="M136" s="226">
        <f t="shared" si="5"/>
        <v>60.819947604987711</v>
      </c>
      <c r="N136" s="226">
        <f>M136*Inputs!$B$17</f>
        <v>66.901942365486491</v>
      </c>
      <c r="O136" s="225">
        <f>[3]ACESMISOdata!O136</f>
        <v>77.42</v>
      </c>
      <c r="P136" s="225">
        <f>[3]ACESMISOdata!P136</f>
        <v>85</v>
      </c>
      <c r="Q136" s="225">
        <f>[3]Summary!V136-P136</f>
        <v>937.55260000000033</v>
      </c>
      <c r="R136" s="227">
        <f>[3]ACESMISOdata!R136</f>
        <v>-60.24</v>
      </c>
      <c r="S136">
        <f>[3]ACESMISOdata!V136</f>
        <v>998.9</v>
      </c>
    </row>
    <row r="137" spans="1:19" x14ac:dyDescent="0.25">
      <c r="A137" t="s">
        <v>171</v>
      </c>
      <c r="B137" s="19">
        <f>'Energy Summary'!A137</f>
        <v>41614</v>
      </c>
      <c r="C137" s="7">
        <f>'Energy Summary'!B137</f>
        <v>14</v>
      </c>
      <c r="E137" s="224">
        <f>ACESMISOdata!E137</f>
        <v>76.400000000000006</v>
      </c>
      <c r="F137">
        <f>ACESMISOdata!H137</f>
        <v>7.7700000000000005E-2</v>
      </c>
      <c r="G137">
        <f>ACESMISOdata!I137</f>
        <v>1.4500000000000001E-2</v>
      </c>
      <c r="H137" s="225">
        <f>ACESMISOdata!J137</f>
        <v>1.2216</v>
      </c>
      <c r="I137" s="102">
        <f>ACESMISOdata!K137</f>
        <v>2.5499999999999998E-2</v>
      </c>
      <c r="J137">
        <f>ACESMISOdata!L137</f>
        <v>-8.0699999999999994E-2</v>
      </c>
      <c r="K137">
        <f>ACESMISOdata!M137</f>
        <v>9.7999999999999997E-3</v>
      </c>
      <c r="L137" s="226">
        <f t="shared" si="4"/>
        <v>-4.56851336128982E-2</v>
      </c>
      <c r="M137" s="226">
        <f t="shared" si="5"/>
        <v>77.622714866387099</v>
      </c>
      <c r="N137" s="226">
        <f>M137*Inputs!$B$17</f>
        <v>85.384986353025809</v>
      </c>
      <c r="O137" s="225">
        <f>[3]ACESMISOdata!O137</f>
        <v>122.69</v>
      </c>
      <c r="P137" s="225">
        <f>[3]ACESMISOdata!P137</f>
        <v>84</v>
      </c>
      <c r="Q137" s="225">
        <f>[3]Summary!V137-P137</f>
        <v>899.63619999999992</v>
      </c>
      <c r="R137" s="227">
        <f>[3]ACESMISOdata!R137</f>
        <v>-41.1</v>
      </c>
      <c r="S137">
        <f>[3]ACESMISOdata!V137</f>
        <v>1252.1400000000001</v>
      </c>
    </row>
    <row r="138" spans="1:19" x14ac:dyDescent="0.25">
      <c r="A138" t="s">
        <v>171</v>
      </c>
      <c r="B138" s="19">
        <f>'Energy Summary'!A138</f>
        <v>41614</v>
      </c>
      <c r="C138" s="7">
        <f>'Energy Summary'!B138</f>
        <v>15</v>
      </c>
      <c r="E138" s="224">
        <f>ACESMISOdata!E138</f>
        <v>33.94</v>
      </c>
      <c r="F138">
        <f>ACESMISOdata!H138</f>
        <v>7.7700000000000005E-2</v>
      </c>
      <c r="G138">
        <f>ACESMISOdata!I138</f>
        <v>1.4500000000000001E-2</v>
      </c>
      <c r="H138" s="225">
        <f>ACESMISOdata!J138</f>
        <v>0.90080000000000005</v>
      </c>
      <c r="I138" s="102">
        <f>ACESMISOdata!K138</f>
        <v>2.3900000000000001E-2</v>
      </c>
      <c r="J138">
        <f>ACESMISOdata!L138</f>
        <v>1.24E-2</v>
      </c>
      <c r="K138">
        <f>ACESMISOdata!M138</f>
        <v>8.2000000000000007E-3</v>
      </c>
      <c r="L138" s="226">
        <f t="shared" si="4"/>
        <v>-9.1504941119176855E-2</v>
      </c>
      <c r="M138" s="226">
        <f t="shared" si="5"/>
        <v>34.885995058880816</v>
      </c>
      <c r="N138" s="226">
        <f>M138*Inputs!$B$17</f>
        <v>38.374594564768898</v>
      </c>
      <c r="O138" s="225">
        <f>[3]ACESMISOdata!O138</f>
        <v>164.25</v>
      </c>
      <c r="P138" s="225">
        <f>[3]ACESMISOdata!P138</f>
        <v>83</v>
      </c>
      <c r="Q138" s="225">
        <f>[3]Summary!V138-P138</f>
        <v>880.49890000000005</v>
      </c>
      <c r="R138" s="227">
        <f>[3]ACESMISOdata!R138</f>
        <v>-80.569999999999993</v>
      </c>
      <c r="S138">
        <f>[3]ACESMISOdata!V138</f>
        <v>457.05</v>
      </c>
    </row>
    <row r="139" spans="1:19" x14ac:dyDescent="0.25">
      <c r="A139" t="s">
        <v>171</v>
      </c>
      <c r="B139" s="19">
        <f>'Energy Summary'!A139</f>
        <v>41614</v>
      </c>
      <c r="C139" s="7">
        <f>'Energy Summary'!B139</f>
        <v>16</v>
      </c>
      <c r="E139" s="224">
        <f>ACESMISOdata!E139</f>
        <v>32.18</v>
      </c>
      <c r="F139">
        <f>ACESMISOdata!H139</f>
        <v>7.7700000000000005E-2</v>
      </c>
      <c r="G139">
        <f>ACESMISOdata!I139</f>
        <v>1.4500000000000001E-2</v>
      </c>
      <c r="H139" s="225">
        <f>ACESMISOdata!J139</f>
        <v>1.0745</v>
      </c>
      <c r="I139" s="102">
        <f>ACESMISOdata!K139</f>
        <v>1.61E-2</v>
      </c>
      <c r="J139">
        <f>ACESMISOdata!L139</f>
        <v>1.03E-2</v>
      </c>
      <c r="K139">
        <f>ACESMISOdata!M139</f>
        <v>8.3000000000000001E-3</v>
      </c>
      <c r="L139" s="226">
        <f t="shared" si="4"/>
        <v>-9.0977551565930209E-2</v>
      </c>
      <c r="M139" s="226">
        <f t="shared" si="5"/>
        <v>33.290422448434072</v>
      </c>
      <c r="N139" s="226">
        <f>M139*Inputs!$B$17</f>
        <v>36.619464693277479</v>
      </c>
      <c r="O139" s="225">
        <f>[3]ACESMISOdata!O139</f>
        <v>80.19</v>
      </c>
      <c r="P139" s="225">
        <f>[3]ACESMISOdata!P139</f>
        <v>83</v>
      </c>
      <c r="Q139" s="225">
        <f>[3]Summary!V139-P139</f>
        <v>876.15019999999924</v>
      </c>
      <c r="R139" s="227">
        <f>[3]ACESMISOdata!R139</f>
        <v>-79.709999999999994</v>
      </c>
      <c r="S139">
        <f>[3]ACESMISOdata!V139</f>
        <v>614.5</v>
      </c>
    </row>
    <row r="140" spans="1:19" x14ac:dyDescent="0.25">
      <c r="A140" t="s">
        <v>171</v>
      </c>
      <c r="B140" s="19">
        <f>'Energy Summary'!A140</f>
        <v>41614</v>
      </c>
      <c r="C140" s="7">
        <f>'Energy Summary'!B140</f>
        <v>17</v>
      </c>
      <c r="E140" s="224">
        <f>ACESMISOdata!E140</f>
        <v>28.47</v>
      </c>
      <c r="F140">
        <f>ACESMISOdata!H140</f>
        <v>7.7700000000000005E-2</v>
      </c>
      <c r="G140">
        <f>ACESMISOdata!I140</f>
        <v>1.4500000000000001E-2</v>
      </c>
      <c r="H140" s="225">
        <f>ACESMISOdata!J140</f>
        <v>6.9092000000000002</v>
      </c>
      <c r="I140" s="102">
        <f>ACESMISOdata!K140</f>
        <v>2.4E-2</v>
      </c>
      <c r="J140">
        <f>ACESMISOdata!L140</f>
        <v>1.29E-2</v>
      </c>
      <c r="K140">
        <f>ACESMISOdata!M140</f>
        <v>7.7000000000000002E-3</v>
      </c>
      <c r="L140" s="226">
        <f t="shared" si="4"/>
        <v>-9.4617129756455629E-2</v>
      </c>
      <c r="M140" s="226">
        <f t="shared" si="5"/>
        <v>35.421382870243548</v>
      </c>
      <c r="N140" s="226">
        <f>M140*Inputs!$B$17</f>
        <v>38.963521157267905</v>
      </c>
      <c r="O140" s="225">
        <f>[3]ACESMISOdata!O140</f>
        <v>66.05</v>
      </c>
      <c r="P140" s="225">
        <f>[3]ACESMISOdata!P140</f>
        <v>84</v>
      </c>
      <c r="Q140" s="225">
        <f>[3]Summary!V140-P140</f>
        <v>902.37360000000012</v>
      </c>
      <c r="R140" s="227">
        <f>[3]ACESMISOdata!R140</f>
        <v>-85.38</v>
      </c>
      <c r="S140">
        <f>[3]ACESMISOdata!V140</f>
        <v>266.08999999999997</v>
      </c>
    </row>
    <row r="141" spans="1:19" x14ac:dyDescent="0.25">
      <c r="A141" t="s">
        <v>171</v>
      </c>
      <c r="B141" s="19">
        <f>'Energy Summary'!A141</f>
        <v>41614</v>
      </c>
      <c r="C141" s="7">
        <f>'Energy Summary'!B141</f>
        <v>18</v>
      </c>
      <c r="E141" s="224">
        <f>ACESMISOdata!E141</f>
        <v>29.45</v>
      </c>
      <c r="F141">
        <f>ACESMISOdata!H141</f>
        <v>7.7700000000000005E-2</v>
      </c>
      <c r="G141">
        <f>ACESMISOdata!I141</f>
        <v>1.4500000000000001E-2</v>
      </c>
      <c r="H141" s="225">
        <f>ACESMISOdata!J141</f>
        <v>10.6319</v>
      </c>
      <c r="I141" s="102">
        <f>ACESMISOdata!K141</f>
        <v>9.7199999999999995E-2</v>
      </c>
      <c r="J141">
        <f>ACESMISOdata!L141</f>
        <v>4.3999999999999997E-2</v>
      </c>
      <c r="K141">
        <f>ACESMISOdata!M141</f>
        <v>1.44E-2</v>
      </c>
      <c r="L141" s="226">
        <f t="shared" si="4"/>
        <v>-0.10287227052769396</v>
      </c>
      <c r="M141" s="226">
        <f t="shared" si="5"/>
        <v>40.226827729472312</v>
      </c>
      <c r="N141" s="226">
        <f>M141*Inputs!$B$17</f>
        <v>44.249510502419547</v>
      </c>
      <c r="O141" s="225">
        <f>[3]ACESMISOdata!O141</f>
        <v>344.98</v>
      </c>
      <c r="P141" s="225">
        <f>[3]ACESMISOdata!P141</f>
        <v>86</v>
      </c>
      <c r="Q141" s="225">
        <f>[3]Summary!V141-P141</f>
        <v>917.44840000000011</v>
      </c>
      <c r="R141" s="227">
        <f>[3]ACESMISOdata!R141</f>
        <v>-94.38</v>
      </c>
      <c r="S141">
        <f>[3]ACESMISOdata!V141</f>
        <v>567.98</v>
      </c>
    </row>
    <row r="142" spans="1:19" x14ac:dyDescent="0.25">
      <c r="A142" t="s">
        <v>171</v>
      </c>
      <c r="B142" s="19">
        <f>'Energy Summary'!A142</f>
        <v>41614</v>
      </c>
      <c r="C142" s="7">
        <f>'Energy Summary'!B142</f>
        <v>19</v>
      </c>
      <c r="E142" s="224">
        <f>ACESMISOdata!E142</f>
        <v>36.86</v>
      </c>
      <c r="F142">
        <f>ACESMISOdata!H142</f>
        <v>7.7700000000000005E-2</v>
      </c>
      <c r="G142">
        <f>ACESMISOdata!I142</f>
        <v>1.4500000000000001E-2</v>
      </c>
      <c r="H142" s="225">
        <f>ACESMISOdata!J142</f>
        <v>10.1511</v>
      </c>
      <c r="I142" s="102">
        <f>ACESMISOdata!K142</f>
        <v>0.104</v>
      </c>
      <c r="J142">
        <f>ACESMISOdata!L142</f>
        <v>0.1179</v>
      </c>
      <c r="K142">
        <f>ACESMISOdata!M142</f>
        <v>1.43E-2</v>
      </c>
      <c r="L142" s="226">
        <f t="shared" si="4"/>
        <v>-3.9520700015366686E-2</v>
      </c>
      <c r="M142" s="226">
        <f t="shared" si="5"/>
        <v>47.299979299984628</v>
      </c>
      <c r="N142" s="226">
        <f>M142*Inputs!$B$17</f>
        <v>52.029977229983096</v>
      </c>
      <c r="O142" s="225">
        <f>[3]ACESMISOdata!O142</f>
        <v>1824.01</v>
      </c>
      <c r="P142" s="225">
        <f>[3]ACESMISOdata!P142</f>
        <v>88</v>
      </c>
      <c r="Q142" s="225">
        <f>[3]Summary!V142-P142</f>
        <v>905.8544000000004</v>
      </c>
      <c r="R142" s="227">
        <f>[3]ACESMISOdata!R142</f>
        <v>-35.799999999999997</v>
      </c>
      <c r="S142">
        <f>[3]ACESMISOdata!V142</f>
        <v>3222.07</v>
      </c>
    </row>
    <row r="143" spans="1:19" x14ac:dyDescent="0.25">
      <c r="A143" t="s">
        <v>171</v>
      </c>
      <c r="B143" s="19">
        <f>'Energy Summary'!A143</f>
        <v>41614</v>
      </c>
      <c r="C143" s="7">
        <f>'Energy Summary'!B143</f>
        <v>20</v>
      </c>
      <c r="E143" s="224">
        <f>ACESMISOdata!E143</f>
        <v>33.99</v>
      </c>
      <c r="F143">
        <f>ACESMISOdata!H143</f>
        <v>7.7700000000000005E-2</v>
      </c>
      <c r="G143">
        <f>ACESMISOdata!I143</f>
        <v>1.4500000000000001E-2</v>
      </c>
      <c r="H143" s="225">
        <f>ACESMISOdata!J143</f>
        <v>8.6958000000000002</v>
      </c>
      <c r="I143" s="102">
        <f>ACESMISOdata!K143</f>
        <v>7.22E-2</v>
      </c>
      <c r="J143">
        <f>ACESMISOdata!L143</f>
        <v>8.7499999999999994E-2</v>
      </c>
      <c r="K143">
        <f>ACESMISOdata!M143</f>
        <v>1.34E-2</v>
      </c>
      <c r="L143" s="226">
        <f t="shared" si="4"/>
        <v>-5.3010797379552797E-2</v>
      </c>
      <c r="M143" s="226">
        <f t="shared" si="5"/>
        <v>42.898089202620447</v>
      </c>
      <c r="N143" s="226">
        <f>M143*Inputs!$B$17</f>
        <v>47.187898122882494</v>
      </c>
      <c r="O143" s="225">
        <f>[3]ACESMISOdata!O143</f>
        <v>562.42999999999995</v>
      </c>
      <c r="P143" s="225">
        <f>[3]ACESMISOdata!P143</f>
        <v>87</v>
      </c>
      <c r="Q143" s="225">
        <f>[3]Summary!V143-P143</f>
        <v>889.25280000000021</v>
      </c>
      <c r="R143" s="227">
        <f>[3]ACESMISOdata!R143</f>
        <v>-47.14</v>
      </c>
      <c r="S143">
        <f>[3]ACESMISOdata!V143</f>
        <v>1624.39</v>
      </c>
    </row>
    <row r="144" spans="1:19" x14ac:dyDescent="0.25">
      <c r="A144" t="s">
        <v>171</v>
      </c>
      <c r="B144" s="19">
        <f>'Energy Summary'!A144</f>
        <v>41614</v>
      </c>
      <c r="C144" s="7">
        <f>'Energy Summary'!B144</f>
        <v>21</v>
      </c>
      <c r="E144" s="224">
        <f>ACESMISOdata!E144</f>
        <v>32.82</v>
      </c>
      <c r="F144">
        <f>ACESMISOdata!H144</f>
        <v>7.7700000000000005E-2</v>
      </c>
      <c r="G144">
        <f>ACESMISOdata!I144</f>
        <v>1.4500000000000001E-2</v>
      </c>
      <c r="H144" s="225">
        <f>ACESMISOdata!J144</f>
        <v>4.1010999999999997</v>
      </c>
      <c r="I144" s="102">
        <f>ACESMISOdata!K144</f>
        <v>6.5299999999999997E-2</v>
      </c>
      <c r="J144">
        <f>ACESMISOdata!L144</f>
        <v>6.9500000000000006E-2</v>
      </c>
      <c r="K144">
        <f>ACESMISOdata!M144</f>
        <v>1.38E-2</v>
      </c>
      <c r="L144" s="226">
        <f t="shared" si="4"/>
        <v>-5.9575966943151745E-2</v>
      </c>
      <c r="M144" s="226">
        <f t="shared" si="5"/>
        <v>37.102324033056853</v>
      </c>
      <c r="N144" s="226">
        <f>M144*Inputs!$B$17</f>
        <v>40.812556436362541</v>
      </c>
      <c r="O144" s="225">
        <f>[3]ACESMISOdata!O144</f>
        <v>425.89</v>
      </c>
      <c r="P144" s="225">
        <f>[3]ACESMISOdata!P144</f>
        <v>87</v>
      </c>
      <c r="Q144" s="225">
        <f>[3]Summary!V144-P144</f>
        <v>876.69580000000042</v>
      </c>
      <c r="R144" s="227">
        <f>[3]ACESMISOdata!R144</f>
        <v>-52.23</v>
      </c>
      <c r="S144">
        <f>[3]ACESMISOdata!V144</f>
        <v>711.12</v>
      </c>
    </row>
    <row r="145" spans="1:19" x14ac:dyDescent="0.25">
      <c r="A145" t="s">
        <v>171</v>
      </c>
      <c r="B145" s="19">
        <f>'Energy Summary'!A145</f>
        <v>41614</v>
      </c>
      <c r="C145" s="7">
        <f>'Energy Summary'!B145</f>
        <v>22</v>
      </c>
      <c r="E145" s="224">
        <f>ACESMISOdata!E145</f>
        <v>35.729999999999997</v>
      </c>
      <c r="F145">
        <f>ACESMISOdata!H145</f>
        <v>7.7700000000000005E-2</v>
      </c>
      <c r="G145">
        <f>ACESMISOdata!I145</f>
        <v>1.4500000000000001E-2</v>
      </c>
      <c r="H145" s="225">
        <f>ACESMISOdata!J145</f>
        <v>4.5983999999999998</v>
      </c>
      <c r="I145" s="102">
        <f>ACESMISOdata!K145</f>
        <v>5.6000000000000001E-2</v>
      </c>
      <c r="J145">
        <f>ACESMISOdata!L145</f>
        <v>4.65E-2</v>
      </c>
      <c r="K145">
        <f>ACESMISOdata!M145</f>
        <v>1.29E-2</v>
      </c>
      <c r="L145" s="226">
        <f t="shared" si="4"/>
        <v>-7.7658451587563015E-2</v>
      </c>
      <c r="M145" s="226">
        <f t="shared" si="5"/>
        <v>40.458341548412434</v>
      </c>
      <c r="N145" s="226">
        <f>M145*Inputs!$B$17</f>
        <v>44.504175703253679</v>
      </c>
      <c r="O145" s="225">
        <f>[3]ACESMISOdata!O145</f>
        <v>492.89</v>
      </c>
      <c r="P145" s="225">
        <f>[3]ACESMISOdata!P145</f>
        <v>85</v>
      </c>
      <c r="Q145" s="225">
        <f>[3]Summary!V145-P145</f>
        <v>859.01789999999937</v>
      </c>
      <c r="R145" s="227">
        <f>[3]ACESMISOdata!R145</f>
        <v>-66.709999999999994</v>
      </c>
      <c r="S145">
        <f>[3]ACESMISOdata!V145</f>
        <v>883.77</v>
      </c>
    </row>
    <row r="146" spans="1:19" x14ac:dyDescent="0.25">
      <c r="A146" t="s">
        <v>171</v>
      </c>
      <c r="B146" s="19">
        <f>'Energy Summary'!A146</f>
        <v>41614</v>
      </c>
      <c r="C146" s="7">
        <f>'Energy Summary'!B146</f>
        <v>23</v>
      </c>
      <c r="E146" s="224">
        <f>ACESMISOdata!E146</f>
        <v>46.09</v>
      </c>
      <c r="F146">
        <f>ACESMISOdata!H146</f>
        <v>7.7700000000000005E-2</v>
      </c>
      <c r="G146">
        <f>ACESMISOdata!I146</f>
        <v>1.4500000000000001E-2</v>
      </c>
      <c r="H146" s="225">
        <f>ACESMISOdata!J146</f>
        <v>3.0952000000000002</v>
      </c>
      <c r="I146" s="102">
        <f>ACESMISOdata!K146</f>
        <v>4.7500000000000001E-2</v>
      </c>
      <c r="J146">
        <f>ACESMISOdata!L146</f>
        <v>2.7E-2</v>
      </c>
      <c r="K146">
        <f>ACESMISOdata!M146</f>
        <v>1.7500000000000002E-2</v>
      </c>
      <c r="L146" s="226">
        <f t="shared" si="4"/>
        <v>-9.7865572998890829E-2</v>
      </c>
      <c r="M146" s="226">
        <f t="shared" si="5"/>
        <v>49.271534427001107</v>
      </c>
      <c r="N146" s="226">
        <f>M146*Inputs!$B$17</f>
        <v>54.198687869701224</v>
      </c>
      <c r="O146" s="225">
        <f>[3]ACESMISOdata!O146</f>
        <v>317.51</v>
      </c>
      <c r="P146" s="225">
        <f>[3]ACESMISOdata!P146</f>
        <v>83</v>
      </c>
      <c r="Q146" s="225">
        <f>[3]Summary!V146-P146</f>
        <v>841.76689999999962</v>
      </c>
      <c r="R146" s="227">
        <f>[3]ACESMISOdata!R146</f>
        <v>-82.38</v>
      </c>
      <c r="S146">
        <f>[3]ACESMISOdata!V146</f>
        <v>831.23</v>
      </c>
    </row>
    <row r="147" spans="1:19" x14ac:dyDescent="0.25">
      <c r="A147" t="s">
        <v>171</v>
      </c>
      <c r="B147" s="19">
        <f>'Energy Summary'!A147</f>
        <v>41614</v>
      </c>
      <c r="C147" s="7">
        <f>'Energy Summary'!B147</f>
        <v>24</v>
      </c>
      <c r="E147" s="224">
        <f>ACESMISOdata!E147</f>
        <v>28.2</v>
      </c>
      <c r="F147">
        <f>ACESMISOdata!H147</f>
        <v>7.7700000000000005E-2</v>
      </c>
      <c r="G147">
        <f>ACESMISOdata!I147</f>
        <v>1.4500000000000001E-2</v>
      </c>
      <c r="H147" s="225">
        <f>ACESMISOdata!J147</f>
        <v>2.9279999999999999</v>
      </c>
      <c r="I147" s="102">
        <f>ACESMISOdata!K147</f>
        <v>3.5099999999999999E-2</v>
      </c>
      <c r="J147">
        <f>ACESMISOdata!L147</f>
        <v>1.3299999999999999E-2</v>
      </c>
      <c r="K147">
        <f>ACESMISOdata!M147</f>
        <v>1.0800000000000001E-2</v>
      </c>
      <c r="L147" s="226">
        <f t="shared" si="4"/>
        <v>-6.5792514866295657E-2</v>
      </c>
      <c r="M147" s="226">
        <f t="shared" si="5"/>
        <v>31.213607485133707</v>
      </c>
      <c r="N147" s="226">
        <f>M147*Inputs!$B$17</f>
        <v>34.334968233647082</v>
      </c>
      <c r="O147" s="225">
        <f>[3]ACESMISOdata!O147</f>
        <v>90.6</v>
      </c>
      <c r="P147" s="225">
        <f>[3]ACESMISOdata!P147</f>
        <v>79</v>
      </c>
      <c r="Q147" s="225">
        <f>[3]Summary!V147-P147</f>
        <v>817.72220000000016</v>
      </c>
      <c r="R147" s="227">
        <f>[3]ACESMISOdata!R147</f>
        <v>-53.8</v>
      </c>
      <c r="S147">
        <f>[3]ACESMISOdata!V147</f>
        <v>314.04000000000002</v>
      </c>
    </row>
    <row r="148" spans="1:19" x14ac:dyDescent="0.25">
      <c r="A148" t="s">
        <v>171</v>
      </c>
      <c r="B148" s="19">
        <f>'Energy Summary'!A148</f>
        <v>41615</v>
      </c>
      <c r="C148" s="7">
        <f>'Energy Summary'!B148</f>
        <v>1</v>
      </c>
      <c r="E148" s="224">
        <f>ACESMISOdata!E148</f>
        <v>32.200000000000003</v>
      </c>
      <c r="F148">
        <f>ACESMISOdata!H148</f>
        <v>7.7700000000000005E-2</v>
      </c>
      <c r="G148">
        <f>ACESMISOdata!I148</f>
        <v>1.4500000000000001E-2</v>
      </c>
      <c r="H148" s="225">
        <f>ACESMISOdata!J148</f>
        <v>0.4002</v>
      </c>
      <c r="I148" s="102">
        <f>ACESMISOdata!K148</f>
        <v>5.3100000000000001E-2</v>
      </c>
      <c r="J148">
        <f>ACESMISOdata!L148</f>
        <v>1.6199999999999999E-2</v>
      </c>
      <c r="K148">
        <f>ACESMISOdata!M148</f>
        <v>1.43E-2</v>
      </c>
      <c r="L148" s="226">
        <f t="shared" si="4"/>
        <v>-5.3406161699158697E-2</v>
      </c>
      <c r="M148" s="226">
        <f t="shared" si="5"/>
        <v>32.722593838300838</v>
      </c>
      <c r="N148" s="226">
        <f>M148*Inputs!$B$17</f>
        <v>35.994853222130928</v>
      </c>
      <c r="O148" s="225">
        <f>[3]ACESMISOdata!O148</f>
        <v>219.75</v>
      </c>
      <c r="P148" s="225">
        <f>[3]ACESMISOdata!P148</f>
        <v>77</v>
      </c>
      <c r="Q148" s="225">
        <f>[3]Summary!V148-P148</f>
        <v>816.38519999999983</v>
      </c>
      <c r="R148" s="227">
        <f>[3]ACESMISOdata!R148</f>
        <v>-43.6</v>
      </c>
      <c r="S148">
        <f>[3]ACESMISOdata!V148</f>
        <v>390.31</v>
      </c>
    </row>
    <row r="149" spans="1:19" x14ac:dyDescent="0.25">
      <c r="A149" t="s">
        <v>171</v>
      </c>
      <c r="B149" s="19">
        <f>'Energy Summary'!A149</f>
        <v>41615</v>
      </c>
      <c r="C149" s="7">
        <f>'Energy Summary'!B149</f>
        <v>2</v>
      </c>
      <c r="E149" s="224">
        <f>ACESMISOdata!E149</f>
        <v>62.23</v>
      </c>
      <c r="F149">
        <f>ACESMISOdata!H149</f>
        <v>7.7700000000000005E-2</v>
      </c>
      <c r="G149">
        <f>ACESMISOdata!I149</f>
        <v>1.4500000000000001E-2</v>
      </c>
      <c r="H149" s="225">
        <f>ACESMISOdata!J149</f>
        <v>2.52E-2</v>
      </c>
      <c r="I149" s="102">
        <f>ACESMISOdata!K149</f>
        <v>2.0899999999999998E-2</v>
      </c>
      <c r="J149">
        <f>ACESMISOdata!L149</f>
        <v>1.9400000000000001E-2</v>
      </c>
      <c r="K149">
        <f>ACESMISOdata!M149</f>
        <v>1.1299999999999999E-2</v>
      </c>
      <c r="L149" s="226">
        <f t="shared" si="4"/>
        <v>-7.4742731497793161E-2</v>
      </c>
      <c r="M149" s="226">
        <f t="shared" si="5"/>
        <v>62.324257268502194</v>
      </c>
      <c r="N149" s="226">
        <f>M149*Inputs!$B$17</f>
        <v>68.556682995352418</v>
      </c>
      <c r="O149" s="225">
        <f>[3]ACESMISOdata!O149</f>
        <v>174.56</v>
      </c>
      <c r="P149" s="225">
        <f>[3]ACESMISOdata!P149</f>
        <v>71</v>
      </c>
      <c r="Q149" s="225">
        <f>[3]Summary!V149-P149</f>
        <v>820.81560000000013</v>
      </c>
      <c r="R149" s="227">
        <f>[3]ACESMISOdata!R149</f>
        <v>-61.35</v>
      </c>
      <c r="S149">
        <f>[3]ACESMISOdata!V149</f>
        <v>410.23</v>
      </c>
    </row>
    <row r="150" spans="1:19" x14ac:dyDescent="0.25">
      <c r="A150" t="s">
        <v>171</v>
      </c>
      <c r="B150" s="19">
        <f>'Energy Summary'!A150</f>
        <v>41615</v>
      </c>
      <c r="C150" s="7">
        <f>'Energy Summary'!B150</f>
        <v>3</v>
      </c>
      <c r="E150" s="224">
        <f>ACESMISOdata!E150</f>
        <v>60</v>
      </c>
      <c r="F150">
        <f>ACESMISOdata!H150</f>
        <v>7.7700000000000005E-2</v>
      </c>
      <c r="G150">
        <f>ACESMISOdata!I150</f>
        <v>1.4500000000000001E-2</v>
      </c>
      <c r="H150" s="225">
        <f>ACESMISOdata!J150</f>
        <v>0</v>
      </c>
      <c r="I150" s="102">
        <f>ACESMISOdata!K150</f>
        <v>1.67E-2</v>
      </c>
      <c r="J150">
        <f>ACESMISOdata!L150</f>
        <v>1.2999999999999999E-2</v>
      </c>
      <c r="K150">
        <f>ACESMISOdata!M150</f>
        <v>1.21E-2</v>
      </c>
      <c r="L150" s="226">
        <f t="shared" si="4"/>
        <v>-6.428619682133202E-2</v>
      </c>
      <c r="M150" s="226">
        <f t="shared" si="5"/>
        <v>60.069713803178658</v>
      </c>
      <c r="N150" s="226">
        <f>M150*Inputs!$B$17</f>
        <v>66.076685183496522</v>
      </c>
      <c r="O150" s="225">
        <f>[3]ACESMISOdata!O150</f>
        <v>59.39</v>
      </c>
      <c r="P150" s="225">
        <f>[3]ACESMISOdata!P150</f>
        <v>70</v>
      </c>
      <c r="Q150" s="225">
        <f>[3]Summary!V150-P150</f>
        <v>825.99380000000065</v>
      </c>
      <c r="R150" s="227">
        <f>[3]ACESMISOdata!R150</f>
        <v>-53.1</v>
      </c>
      <c r="S150">
        <f>[3]ACESMISOdata!V150</f>
        <v>0</v>
      </c>
    </row>
    <row r="151" spans="1:19" x14ac:dyDescent="0.25">
      <c r="A151" t="s">
        <v>171</v>
      </c>
      <c r="B151" s="19">
        <f>'Energy Summary'!A151</f>
        <v>41615</v>
      </c>
      <c r="C151" s="7">
        <f>'Energy Summary'!B151</f>
        <v>4</v>
      </c>
      <c r="E151" s="224">
        <f>ACESMISOdata!E151</f>
        <v>68.92</v>
      </c>
      <c r="F151">
        <f>ACESMISOdata!H151</f>
        <v>7.7700000000000005E-2</v>
      </c>
      <c r="G151">
        <f>ACESMISOdata!I151</f>
        <v>1.4500000000000001E-2</v>
      </c>
      <c r="H151" s="225">
        <f>ACESMISOdata!J151</f>
        <v>0</v>
      </c>
      <c r="I151" s="102">
        <f>ACESMISOdata!K151</f>
        <v>1.8700000000000001E-2</v>
      </c>
      <c r="J151">
        <f>ACESMISOdata!L151</f>
        <v>1.29E-2</v>
      </c>
      <c r="K151">
        <f>ACESMISOdata!M151</f>
        <v>1.23E-2</v>
      </c>
      <c r="L151" s="226">
        <f t="shared" si="4"/>
        <v>-9.501329022096297E-2</v>
      </c>
      <c r="M151" s="226">
        <f t="shared" si="5"/>
        <v>68.961086709779025</v>
      </c>
      <c r="N151" s="226">
        <f>M151*Inputs!$B$17</f>
        <v>75.857195380756934</v>
      </c>
      <c r="O151" s="225">
        <f>[3]ACESMISOdata!O151</f>
        <v>81.13</v>
      </c>
      <c r="P151" s="225">
        <f>[3]ACESMISOdata!P151</f>
        <v>70</v>
      </c>
      <c r="Q151" s="225">
        <f>[3]Summary!V151-P151</f>
        <v>833.35709999999938</v>
      </c>
      <c r="R151" s="227">
        <f>[3]ACESMISOdata!R151</f>
        <v>-79.180000000000007</v>
      </c>
      <c r="S151">
        <f>[3]ACESMISOdata!V151</f>
        <v>0</v>
      </c>
    </row>
    <row r="152" spans="1:19" x14ac:dyDescent="0.25">
      <c r="A152" t="s">
        <v>171</v>
      </c>
      <c r="B152" s="19">
        <f>'Energy Summary'!A152</f>
        <v>41615</v>
      </c>
      <c r="C152" s="7">
        <f>'Energy Summary'!B152</f>
        <v>5</v>
      </c>
      <c r="E152" s="224">
        <f>ACESMISOdata!E152</f>
        <v>40.03</v>
      </c>
      <c r="F152">
        <f>ACESMISOdata!H152</f>
        <v>7.7700000000000005E-2</v>
      </c>
      <c r="G152">
        <f>ACESMISOdata!I152</f>
        <v>1.4500000000000001E-2</v>
      </c>
      <c r="H152" s="225">
        <f>ACESMISOdata!J152</f>
        <v>0</v>
      </c>
      <c r="I152" s="102">
        <f>ACESMISOdata!K152</f>
        <v>2.06E-2</v>
      </c>
      <c r="J152">
        <f>ACESMISOdata!L152</f>
        <v>1.2800000000000001E-2</v>
      </c>
      <c r="K152">
        <f>ACESMISOdata!M152</f>
        <v>1.24E-2</v>
      </c>
      <c r="L152" s="226">
        <f t="shared" si="4"/>
        <v>-0.11402140526724548</v>
      </c>
      <c r="M152" s="226">
        <f t="shared" si="5"/>
        <v>40.053978594732754</v>
      </c>
      <c r="N152" s="226">
        <f>M152*Inputs!$B$17</f>
        <v>44.059376454206031</v>
      </c>
      <c r="O152" s="225">
        <f>[3]ACESMISOdata!O152</f>
        <v>0.05</v>
      </c>
      <c r="P152" s="225">
        <f>[3]ACESMISOdata!P152</f>
        <v>70</v>
      </c>
      <c r="Q152" s="225">
        <f>[3]Summary!V152-P152</f>
        <v>842.73649999999986</v>
      </c>
      <c r="R152" s="227">
        <f>[3]ACESMISOdata!R152</f>
        <v>-96.09</v>
      </c>
      <c r="S152">
        <f>[3]ACESMISOdata!V152</f>
        <v>0</v>
      </c>
    </row>
    <row r="153" spans="1:19" x14ac:dyDescent="0.25">
      <c r="A153" t="s">
        <v>171</v>
      </c>
      <c r="B153" s="19">
        <f>'Energy Summary'!A153</f>
        <v>41615</v>
      </c>
      <c r="C153" s="7">
        <f>'Energy Summary'!B153</f>
        <v>6</v>
      </c>
      <c r="E153" s="224">
        <f>ACESMISOdata!E153</f>
        <v>36.03</v>
      </c>
      <c r="F153">
        <f>ACESMISOdata!H153</f>
        <v>7.7700000000000005E-2</v>
      </c>
      <c r="G153">
        <f>ACESMISOdata!I153</f>
        <v>1.4500000000000001E-2</v>
      </c>
      <c r="H153" s="225">
        <f>ACESMISOdata!J153</f>
        <v>0</v>
      </c>
      <c r="I153" s="102">
        <f>ACESMISOdata!K153</f>
        <v>2.12E-2</v>
      </c>
      <c r="J153">
        <f>ACESMISOdata!L153</f>
        <v>1.7000000000000001E-2</v>
      </c>
      <c r="K153">
        <f>ACESMISOdata!M153</f>
        <v>1.24E-2</v>
      </c>
      <c r="L153" s="226">
        <f t="shared" si="4"/>
        <v>-8.4061824257509549E-2</v>
      </c>
      <c r="M153" s="226">
        <f t="shared" si="5"/>
        <v>36.088738175742492</v>
      </c>
      <c r="N153" s="226">
        <f>M153*Inputs!$B$17</f>
        <v>39.697611993316741</v>
      </c>
      <c r="O153" s="225">
        <f>[3]ACESMISOdata!O153</f>
        <v>68.010000000000005</v>
      </c>
      <c r="P153" s="225">
        <f>[3]ACESMISOdata!P153</f>
        <v>71</v>
      </c>
      <c r="Q153" s="225">
        <f>[3]Summary!V153-P153</f>
        <v>854.01429999999959</v>
      </c>
      <c r="R153" s="227">
        <f>[3]ACESMISOdata!R153</f>
        <v>-71.790000000000006</v>
      </c>
      <c r="S153">
        <f>[3]ACESMISOdata!V153</f>
        <v>506.68</v>
      </c>
    </row>
    <row r="154" spans="1:19" x14ac:dyDescent="0.25">
      <c r="A154" t="s">
        <v>171</v>
      </c>
      <c r="B154" s="19">
        <f>'Energy Summary'!A154</f>
        <v>41615</v>
      </c>
      <c r="C154" s="7">
        <f>'Energy Summary'!B154</f>
        <v>7</v>
      </c>
      <c r="E154" s="224">
        <f>ACESMISOdata!E154</f>
        <v>30.52</v>
      </c>
      <c r="F154">
        <f>ACESMISOdata!H154</f>
        <v>7.7700000000000005E-2</v>
      </c>
      <c r="G154">
        <f>ACESMISOdata!I154</f>
        <v>1.4500000000000001E-2</v>
      </c>
      <c r="H154" s="225">
        <f>ACESMISOdata!J154</f>
        <v>0.1333</v>
      </c>
      <c r="I154" s="102">
        <f>ACESMISOdata!K154</f>
        <v>4.3400000000000001E-2</v>
      </c>
      <c r="J154">
        <f>ACESMISOdata!L154</f>
        <v>4.1799999999999997E-2</v>
      </c>
      <c r="K154">
        <f>ACESMISOdata!M154</f>
        <v>1.2200000000000001E-2</v>
      </c>
      <c r="L154" s="226">
        <f t="shared" si="4"/>
        <v>-0.13071358305148637</v>
      </c>
      <c r="M154" s="226">
        <f t="shared" si="5"/>
        <v>30.712186416948509</v>
      </c>
      <c r="N154" s="226">
        <f>M154*Inputs!$B$17</f>
        <v>33.783405058643361</v>
      </c>
      <c r="O154" s="225">
        <f>[3]ACESMISOdata!O154</f>
        <v>20.62</v>
      </c>
      <c r="P154" s="225">
        <f>[3]ACESMISOdata!P154</f>
        <v>72</v>
      </c>
      <c r="Q154" s="225">
        <f>[3]Summary!V154-P154</f>
        <v>866.3981</v>
      </c>
      <c r="R154" s="227">
        <f>[3]ACESMISOdata!R154</f>
        <v>-113.25</v>
      </c>
      <c r="S154">
        <f>[3]ACESMISOdata!V154</f>
        <v>355.32</v>
      </c>
    </row>
    <row r="155" spans="1:19" x14ac:dyDescent="0.25">
      <c r="A155" t="s">
        <v>171</v>
      </c>
      <c r="B155" s="19">
        <f>'Energy Summary'!A155</f>
        <v>41615</v>
      </c>
      <c r="C155" s="7">
        <f>'Energy Summary'!B155</f>
        <v>8</v>
      </c>
      <c r="E155" s="224">
        <f>ACESMISOdata!E155</f>
        <v>26.98</v>
      </c>
      <c r="F155">
        <f>ACESMISOdata!H155</f>
        <v>7.7700000000000005E-2</v>
      </c>
      <c r="G155">
        <f>ACESMISOdata!I155</f>
        <v>1.4500000000000001E-2</v>
      </c>
      <c r="H155" s="225">
        <f>ACESMISOdata!J155</f>
        <v>5.4899999999999997E-2</v>
      </c>
      <c r="I155" s="102">
        <f>ACESMISOdata!K155</f>
        <v>6.6799999999999998E-2</v>
      </c>
      <c r="J155">
        <f>ACESMISOdata!L155</f>
        <v>5.0799999999999998E-2</v>
      </c>
      <c r="K155">
        <f>ACESMISOdata!M155</f>
        <v>1.1299999999999999E-2</v>
      </c>
      <c r="L155" s="226">
        <f t="shared" si="4"/>
        <v>-0.13078610305150057</v>
      </c>
      <c r="M155" s="226">
        <f t="shared" si="5"/>
        <v>27.125213896948498</v>
      </c>
      <c r="N155" s="226">
        <f>M155*Inputs!$B$17</f>
        <v>29.837735286643351</v>
      </c>
      <c r="O155" s="225">
        <f>[3]ACESMISOdata!O155</f>
        <v>-38.61</v>
      </c>
      <c r="P155" s="225">
        <f>[3]ACESMISOdata!P155</f>
        <v>74</v>
      </c>
      <c r="Q155" s="225">
        <f>[3]Summary!V155-P155</f>
        <v>875.62820000000033</v>
      </c>
      <c r="R155" s="227">
        <f>[3]ACESMISOdata!R155</f>
        <v>-114.52</v>
      </c>
      <c r="S155">
        <f>[3]ACESMISOdata!V155</f>
        <v>0</v>
      </c>
    </row>
    <row r="156" spans="1:19" x14ac:dyDescent="0.25">
      <c r="A156" t="s">
        <v>171</v>
      </c>
      <c r="B156" s="19">
        <f>'Energy Summary'!A156</f>
        <v>41615</v>
      </c>
      <c r="C156" s="7">
        <f>'Energy Summary'!B156</f>
        <v>9</v>
      </c>
      <c r="E156" s="224">
        <f>ACESMISOdata!E156</f>
        <v>58.92</v>
      </c>
      <c r="F156">
        <f>ACESMISOdata!H156</f>
        <v>7.7700000000000005E-2</v>
      </c>
      <c r="G156">
        <f>ACESMISOdata!I156</f>
        <v>1.4500000000000001E-2</v>
      </c>
      <c r="H156" s="225">
        <f>ACESMISOdata!J156</f>
        <v>3.8704000000000001</v>
      </c>
      <c r="I156" s="102">
        <f>ACESMISOdata!K156</f>
        <v>7.2900000000000006E-2</v>
      </c>
      <c r="J156">
        <f>ACESMISOdata!L156</f>
        <v>5.74E-2</v>
      </c>
      <c r="K156">
        <f>ACESMISOdata!M156</f>
        <v>8.6E-3</v>
      </c>
      <c r="L156" s="226">
        <f t="shared" si="4"/>
        <v>4.4549448474435812E-3</v>
      </c>
      <c r="M156" s="226">
        <f t="shared" si="5"/>
        <v>63.025954944847442</v>
      </c>
      <c r="N156" s="226">
        <f>M156*Inputs!$B$17</f>
        <v>69.32855043933219</v>
      </c>
      <c r="O156" s="225">
        <f>[3]ACESMISOdata!O156</f>
        <v>318.23</v>
      </c>
      <c r="P156" s="225">
        <f>[3]ACESMISOdata!P156</f>
        <v>76</v>
      </c>
      <c r="Q156" s="225">
        <f>[3]Summary!V156-P156</f>
        <v>884.41049999999973</v>
      </c>
      <c r="R156" s="227">
        <f>[3]ACESMISOdata!R156</f>
        <v>3.94</v>
      </c>
      <c r="S156">
        <f>[3]ACESMISOdata!V156</f>
        <v>1068.52</v>
      </c>
    </row>
    <row r="157" spans="1:19" x14ac:dyDescent="0.25">
      <c r="A157" t="s">
        <v>171</v>
      </c>
      <c r="B157" s="19">
        <f>'Energy Summary'!A157</f>
        <v>41615</v>
      </c>
      <c r="C157" s="7">
        <f>'Energy Summary'!B157</f>
        <v>10</v>
      </c>
      <c r="E157" s="224">
        <f>ACESMISOdata!E157</f>
        <v>71.88</v>
      </c>
      <c r="F157">
        <f>ACESMISOdata!H157</f>
        <v>7.7700000000000005E-2</v>
      </c>
      <c r="G157">
        <f>ACESMISOdata!I157</f>
        <v>1.4500000000000001E-2</v>
      </c>
      <c r="H157" s="225">
        <f>ACESMISOdata!J157</f>
        <v>4.1348000000000003</v>
      </c>
      <c r="I157" s="102">
        <f>ACESMISOdata!K157</f>
        <v>5.8799999999999998E-2</v>
      </c>
      <c r="J157">
        <f>ACESMISOdata!L157</f>
        <v>5.7099999999999998E-2</v>
      </c>
      <c r="K157">
        <f>ACESMISOdata!M157</f>
        <v>1.15E-2</v>
      </c>
      <c r="L157" s="226">
        <f t="shared" si="4"/>
        <v>8.5304105832699567E-2</v>
      </c>
      <c r="M157" s="226">
        <f t="shared" si="5"/>
        <v>76.319704105832699</v>
      </c>
      <c r="N157" s="226">
        <f>M157*Inputs!$B$17</f>
        <v>83.951674516415977</v>
      </c>
      <c r="O157" s="225">
        <f>[3]ACESMISOdata!O157</f>
        <v>1073.44</v>
      </c>
      <c r="P157" s="225">
        <f>[3]ACESMISOdata!P157</f>
        <v>77</v>
      </c>
      <c r="Q157" s="225">
        <f>[3]Summary!V157-P157</f>
        <v>877.56620000000009</v>
      </c>
      <c r="R157" s="227">
        <f>[3]ACESMISOdata!R157</f>
        <v>74.86</v>
      </c>
      <c r="S157">
        <f>[3]ACESMISOdata!V157</f>
        <v>966.44</v>
      </c>
    </row>
    <row r="158" spans="1:19" x14ac:dyDescent="0.25">
      <c r="A158" t="s">
        <v>171</v>
      </c>
      <c r="B158" s="19">
        <f>'Energy Summary'!A158</f>
        <v>41615</v>
      </c>
      <c r="C158" s="7">
        <f>'Energy Summary'!B158</f>
        <v>11</v>
      </c>
      <c r="E158" s="224">
        <f>ACESMISOdata!E158</f>
        <v>33.130000000000003</v>
      </c>
      <c r="F158">
        <f>ACESMISOdata!H158</f>
        <v>7.7700000000000005E-2</v>
      </c>
      <c r="G158">
        <f>ACESMISOdata!I158</f>
        <v>1.4500000000000001E-2</v>
      </c>
      <c r="H158" s="225">
        <f>ACESMISOdata!J158</f>
        <v>4.2069000000000001</v>
      </c>
      <c r="I158" s="102">
        <f>ACESMISOdata!K158</f>
        <v>6.59E-2</v>
      </c>
      <c r="J158">
        <f>ACESMISOdata!L158</f>
        <v>5.7099999999999998E-2</v>
      </c>
      <c r="K158">
        <f>ACESMISOdata!M158</f>
        <v>1.12E-2</v>
      </c>
      <c r="L158" s="226">
        <f t="shared" si="4"/>
        <v>-3.2431426942347276E-2</v>
      </c>
      <c r="M158" s="226">
        <f t="shared" si="5"/>
        <v>37.530868573057653</v>
      </c>
      <c r="N158" s="226">
        <f>M158*Inputs!$B$17</f>
        <v>41.28395543036342</v>
      </c>
      <c r="O158" s="225">
        <f>[3]ACESMISOdata!O158</f>
        <v>205.67</v>
      </c>
      <c r="P158" s="225">
        <f>[3]ACESMISOdata!P158</f>
        <v>78</v>
      </c>
      <c r="Q158" s="225">
        <f>[3]Summary!V158-P158</f>
        <v>865.5184999999999</v>
      </c>
      <c r="R158" s="227">
        <f>[3]ACESMISOdata!R158</f>
        <v>-28.07</v>
      </c>
      <c r="S158">
        <f>[3]ACESMISOdata!V158</f>
        <v>305.33999999999997</v>
      </c>
    </row>
    <row r="159" spans="1:19" x14ac:dyDescent="0.25">
      <c r="A159" t="s">
        <v>171</v>
      </c>
      <c r="B159" s="19">
        <f>'Energy Summary'!A159</f>
        <v>41615</v>
      </c>
      <c r="C159" s="7">
        <f>'Energy Summary'!B159</f>
        <v>12</v>
      </c>
      <c r="E159" s="224">
        <f>ACESMISOdata!E159</f>
        <v>29.23</v>
      </c>
      <c r="F159">
        <f>ACESMISOdata!H159</f>
        <v>7.7700000000000005E-2</v>
      </c>
      <c r="G159">
        <f>ACESMISOdata!I159</f>
        <v>1.4500000000000001E-2</v>
      </c>
      <c r="H159" s="225">
        <f>ACESMISOdata!J159</f>
        <v>3.6272000000000002</v>
      </c>
      <c r="I159" s="102">
        <f>ACESMISOdata!K159</f>
        <v>7.5700000000000003E-2</v>
      </c>
      <c r="J159">
        <f>ACESMISOdata!L159</f>
        <v>5.7599999999999998E-2</v>
      </c>
      <c r="K159">
        <f>ACESMISOdata!M159</f>
        <v>7.7000000000000002E-3</v>
      </c>
      <c r="L159" s="226">
        <f t="shared" si="4"/>
        <v>-5.588406127066381E-2</v>
      </c>
      <c r="M159" s="226">
        <f t="shared" si="5"/>
        <v>33.034515938729342</v>
      </c>
      <c r="N159" s="226">
        <f>M159*Inputs!$B$17</f>
        <v>36.337967532602278</v>
      </c>
      <c r="O159" s="225">
        <f>[3]ACESMISOdata!O159</f>
        <v>117.17</v>
      </c>
      <c r="P159" s="225">
        <f>[3]ACESMISOdata!P159</f>
        <v>78</v>
      </c>
      <c r="Q159" s="225">
        <f>[3]Summary!V159-P159</f>
        <v>850.33190000000059</v>
      </c>
      <c r="R159" s="227">
        <f>[3]ACESMISOdata!R159</f>
        <v>-47.52</v>
      </c>
      <c r="S159">
        <f>[3]ACESMISOdata!V159</f>
        <v>190.75</v>
      </c>
    </row>
    <row r="160" spans="1:19" x14ac:dyDescent="0.25">
      <c r="A160" t="s">
        <v>171</v>
      </c>
      <c r="B160" s="19">
        <f>'Energy Summary'!A160</f>
        <v>41615</v>
      </c>
      <c r="C160" s="7">
        <f>'Energy Summary'!B160</f>
        <v>13</v>
      </c>
      <c r="E160" s="224">
        <f>ACESMISOdata!E160</f>
        <v>28.53</v>
      </c>
      <c r="F160">
        <f>ACESMISOdata!H160</f>
        <v>7.7700000000000005E-2</v>
      </c>
      <c r="G160">
        <f>ACESMISOdata!I160</f>
        <v>1.4500000000000001E-2</v>
      </c>
      <c r="H160" s="225">
        <f>ACESMISOdata!J160</f>
        <v>3.0861999999999998</v>
      </c>
      <c r="I160" s="102">
        <f>ACESMISOdata!K160</f>
        <v>5.4399999999999997E-2</v>
      </c>
      <c r="J160">
        <f>ACESMISOdata!L160</f>
        <v>3.78E-2</v>
      </c>
      <c r="K160">
        <f>ACESMISOdata!M160</f>
        <v>8.3000000000000001E-3</v>
      </c>
      <c r="L160" s="226">
        <f t="shared" si="4"/>
        <v>-7.9449577350274636E-2</v>
      </c>
      <c r="M160" s="226">
        <f t="shared" si="5"/>
        <v>31.72945042264973</v>
      </c>
      <c r="N160" s="226">
        <f>M160*Inputs!$B$17</f>
        <v>34.902395464914704</v>
      </c>
      <c r="O160" s="225">
        <f>[3]ACESMISOdata!O160</f>
        <v>66.81</v>
      </c>
      <c r="P160" s="225">
        <f>[3]ACESMISOdata!P160</f>
        <v>76</v>
      </c>
      <c r="Q160" s="225">
        <f>[3]Summary!V160-P160</f>
        <v>835.37259999999969</v>
      </c>
      <c r="R160" s="227">
        <f>[3]ACESMISOdata!R160</f>
        <v>-66.37</v>
      </c>
      <c r="S160">
        <f>[3]ACESMISOdata!V160</f>
        <v>184.04</v>
      </c>
    </row>
    <row r="161" spans="1:19" x14ac:dyDescent="0.25">
      <c r="A161" t="s">
        <v>171</v>
      </c>
      <c r="B161" s="19">
        <f>'Energy Summary'!A161</f>
        <v>41615</v>
      </c>
      <c r="C161" s="7">
        <f>'Energy Summary'!B161</f>
        <v>14</v>
      </c>
      <c r="E161" s="224">
        <f>ACESMISOdata!E161</f>
        <v>28.14</v>
      </c>
      <c r="F161">
        <f>ACESMISOdata!H161</f>
        <v>7.7700000000000005E-2</v>
      </c>
      <c r="G161">
        <f>ACESMISOdata!I161</f>
        <v>1.4500000000000001E-2</v>
      </c>
      <c r="H161" s="225">
        <f>ACESMISOdata!J161</f>
        <v>1.3289</v>
      </c>
      <c r="I161" s="102">
        <f>ACESMISOdata!K161</f>
        <v>2.8899999999999999E-2</v>
      </c>
      <c r="J161">
        <f>ACESMISOdata!L161</f>
        <v>1.7000000000000001E-2</v>
      </c>
      <c r="K161">
        <f>ACESMISOdata!M161</f>
        <v>8.8000000000000005E-3</v>
      </c>
      <c r="L161" s="226">
        <f t="shared" si="4"/>
        <v>-0.10321735606828754</v>
      </c>
      <c r="M161" s="226">
        <f t="shared" si="5"/>
        <v>29.512582643931715</v>
      </c>
      <c r="N161" s="226">
        <f>M161*Inputs!$B$17</f>
        <v>32.46384090832489</v>
      </c>
      <c r="O161" s="225">
        <f>[3]ACESMISOdata!O161</f>
        <v>43.1</v>
      </c>
      <c r="P161" s="225">
        <f>[3]ACESMISOdata!P161</f>
        <v>75</v>
      </c>
      <c r="Q161" s="225">
        <f>[3]Summary!V161-P161</f>
        <v>823.02049999999963</v>
      </c>
      <c r="R161" s="227">
        <f>[3]ACESMISOdata!R161</f>
        <v>-84.95</v>
      </c>
      <c r="S161">
        <f>[3]ACESMISOdata!V161</f>
        <v>206.71</v>
      </c>
    </row>
    <row r="162" spans="1:19" x14ac:dyDescent="0.25">
      <c r="A162" t="s">
        <v>171</v>
      </c>
      <c r="B162" s="19">
        <f>'Energy Summary'!A162</f>
        <v>41615</v>
      </c>
      <c r="C162" s="7">
        <f>'Energy Summary'!B162</f>
        <v>15</v>
      </c>
      <c r="E162" s="224">
        <f>ACESMISOdata!E162</f>
        <v>27.56</v>
      </c>
      <c r="F162">
        <f>ACESMISOdata!H162</f>
        <v>7.7700000000000005E-2</v>
      </c>
      <c r="G162">
        <f>ACESMISOdata!I162</f>
        <v>1.4500000000000001E-2</v>
      </c>
      <c r="H162" s="225">
        <f>ACESMISOdata!J162</f>
        <v>0</v>
      </c>
      <c r="I162" s="102">
        <f>ACESMISOdata!K162</f>
        <v>2.0400000000000001E-2</v>
      </c>
      <c r="J162">
        <f>ACESMISOdata!L162</f>
        <v>1.4999999999999999E-2</v>
      </c>
      <c r="K162">
        <f>ACESMISOdata!M162</f>
        <v>8.8999999999999999E-3</v>
      </c>
      <c r="L162" s="226">
        <f t="shared" si="4"/>
        <v>-8.9964791452608467E-2</v>
      </c>
      <c r="M162" s="226">
        <f t="shared" si="5"/>
        <v>27.606535208547392</v>
      </c>
      <c r="N162" s="226">
        <f>M162*Inputs!$B$17</f>
        <v>30.367188729402134</v>
      </c>
      <c r="O162" s="225">
        <f>[3]ACESMISOdata!O162</f>
        <v>3.93</v>
      </c>
      <c r="P162" s="225">
        <f>[3]ACESMISOdata!P162</f>
        <v>74</v>
      </c>
      <c r="Q162" s="225">
        <f>[3]Summary!V162-P162</f>
        <v>828.43520000000012</v>
      </c>
      <c r="R162" s="227">
        <f>[3]ACESMISOdata!R162</f>
        <v>-74.53</v>
      </c>
      <c r="S162">
        <f>[3]ACESMISOdata!V162</f>
        <v>0</v>
      </c>
    </row>
    <row r="163" spans="1:19" x14ac:dyDescent="0.25">
      <c r="A163" t="s">
        <v>171</v>
      </c>
      <c r="B163" s="19">
        <f>'Energy Summary'!A163</f>
        <v>41615</v>
      </c>
      <c r="C163" s="7">
        <f>'Energy Summary'!B163</f>
        <v>16</v>
      </c>
      <c r="E163" s="224">
        <f>ACESMISOdata!E163</f>
        <v>30.11</v>
      </c>
      <c r="F163">
        <f>ACESMISOdata!H163</f>
        <v>7.7700000000000005E-2</v>
      </c>
      <c r="G163">
        <f>ACESMISOdata!I163</f>
        <v>1.4500000000000001E-2</v>
      </c>
      <c r="H163" s="225">
        <f>ACESMISOdata!J163</f>
        <v>0</v>
      </c>
      <c r="I163" s="102">
        <f>ACESMISOdata!K163</f>
        <v>1.7100000000000001E-2</v>
      </c>
      <c r="J163">
        <f>ACESMISOdata!L163</f>
        <v>1.14E-2</v>
      </c>
      <c r="K163">
        <f>ACESMISOdata!M163</f>
        <v>8.8000000000000005E-3</v>
      </c>
      <c r="L163" s="226">
        <f t="shared" si="4"/>
        <v>-6.8719207277041963E-2</v>
      </c>
      <c r="M163" s="226">
        <f t="shared" si="5"/>
        <v>30.170780792722958</v>
      </c>
      <c r="N163" s="226">
        <f>M163*Inputs!$B$17</f>
        <v>33.187858871995253</v>
      </c>
      <c r="O163" s="225">
        <f>[3]ACESMISOdata!O163</f>
        <v>-325.83</v>
      </c>
      <c r="P163" s="225">
        <f>[3]ACESMISOdata!P163</f>
        <v>73</v>
      </c>
      <c r="Q163" s="225">
        <f>[3]Summary!V163-P163</f>
        <v>850.70830000000012</v>
      </c>
      <c r="R163" s="227">
        <f>[3]ACESMISOdata!R163</f>
        <v>-58.46</v>
      </c>
      <c r="S163">
        <f>[3]ACESMISOdata!V163</f>
        <v>198.75</v>
      </c>
    </row>
    <row r="164" spans="1:19" x14ac:dyDescent="0.25">
      <c r="A164" t="s">
        <v>171</v>
      </c>
      <c r="B164" s="19">
        <f>'Energy Summary'!A164</f>
        <v>41615</v>
      </c>
      <c r="C164" s="7">
        <f>'Energy Summary'!B164</f>
        <v>17</v>
      </c>
      <c r="E164" s="224">
        <f>ACESMISOdata!E164</f>
        <v>27.75</v>
      </c>
      <c r="F164">
        <f>ACESMISOdata!H164</f>
        <v>7.7700000000000005E-2</v>
      </c>
      <c r="G164">
        <f>ACESMISOdata!I164</f>
        <v>1.4500000000000001E-2</v>
      </c>
      <c r="H164" s="225">
        <f>ACESMISOdata!J164</f>
        <v>6.8981000000000003</v>
      </c>
      <c r="I164" s="102">
        <f>ACESMISOdata!K164</f>
        <v>2.4899999999999999E-2</v>
      </c>
      <c r="J164">
        <f>ACESMISOdata!L164</f>
        <v>1.54E-2</v>
      </c>
      <c r="K164">
        <f>ACESMISOdata!M164</f>
        <v>7.3000000000000001E-3</v>
      </c>
      <c r="L164" s="226">
        <f t="shared" si="4"/>
        <v>-7.5352526159524688E-2</v>
      </c>
      <c r="M164" s="226">
        <f t="shared" si="5"/>
        <v>34.71254747384048</v>
      </c>
      <c r="N164" s="226">
        <f>M164*Inputs!$B$17</f>
        <v>38.183802221224532</v>
      </c>
      <c r="O164" s="225">
        <f>[3]ACESMISOdata!O164</f>
        <v>-185.15</v>
      </c>
      <c r="P164" s="225">
        <f>[3]ACESMISOdata!P164</f>
        <v>73</v>
      </c>
      <c r="Q164" s="225">
        <f>[3]Summary!V164-P164</f>
        <v>891.94090000000006</v>
      </c>
      <c r="R164" s="227">
        <f>[3]ACESMISOdata!R164</f>
        <v>-67.209999999999994</v>
      </c>
      <c r="S164">
        <f>[3]ACESMISOdata!V164</f>
        <v>0</v>
      </c>
    </row>
    <row r="165" spans="1:19" x14ac:dyDescent="0.25">
      <c r="A165" t="s">
        <v>171</v>
      </c>
      <c r="B165" s="19">
        <f>'Energy Summary'!A165</f>
        <v>41615</v>
      </c>
      <c r="C165" s="7">
        <f>'Energy Summary'!B165</f>
        <v>18</v>
      </c>
      <c r="E165" s="224">
        <f>ACESMISOdata!E165</f>
        <v>30.6</v>
      </c>
      <c r="F165">
        <f>ACESMISOdata!H165</f>
        <v>7.7700000000000005E-2</v>
      </c>
      <c r="G165">
        <f>ACESMISOdata!I165</f>
        <v>1.4500000000000001E-2</v>
      </c>
      <c r="H165" s="225">
        <f>ACESMISOdata!J165</f>
        <v>14.270099999999999</v>
      </c>
      <c r="I165" s="102">
        <f>ACESMISOdata!K165</f>
        <v>0.17119999999999999</v>
      </c>
      <c r="J165">
        <f>ACESMISOdata!L165</f>
        <v>0.18890000000000001</v>
      </c>
      <c r="K165">
        <f>ACESMISOdata!M165</f>
        <v>7.1000000000000004E-3</v>
      </c>
      <c r="L165" s="226">
        <f t="shared" si="4"/>
        <v>-0.15783906835231454</v>
      </c>
      <c r="M165" s="226">
        <f t="shared" si="5"/>
        <v>45.171660931647679</v>
      </c>
      <c r="N165" s="226">
        <f>M165*Inputs!$B$17</f>
        <v>49.688827024812454</v>
      </c>
      <c r="O165" s="225">
        <f>[3]ACESMISOdata!O165</f>
        <v>428.16</v>
      </c>
      <c r="P165" s="225">
        <f>[3]ACESMISOdata!P165</f>
        <v>75</v>
      </c>
      <c r="Q165" s="225">
        <f>[3]Summary!V165-P165</f>
        <v>918.97400000000073</v>
      </c>
      <c r="R165" s="227">
        <f>[3]ACESMISOdata!R165</f>
        <v>-145.05000000000001</v>
      </c>
      <c r="S165">
        <f>[3]ACESMISOdata!V165</f>
        <v>804.79</v>
      </c>
    </row>
    <row r="166" spans="1:19" x14ac:dyDescent="0.25">
      <c r="A166" t="s">
        <v>171</v>
      </c>
      <c r="B166" s="19">
        <f>'Energy Summary'!A166</f>
        <v>41615</v>
      </c>
      <c r="C166" s="7">
        <f>'Energy Summary'!B166</f>
        <v>19</v>
      </c>
      <c r="E166" s="224">
        <f>ACESMISOdata!E166</f>
        <v>47.23</v>
      </c>
      <c r="F166">
        <f>ACESMISOdata!H166</f>
        <v>7.7700000000000005E-2</v>
      </c>
      <c r="G166">
        <f>ACESMISOdata!I166</f>
        <v>1.4500000000000001E-2</v>
      </c>
      <c r="H166" s="225">
        <f>ACESMISOdata!J166</f>
        <v>12.948</v>
      </c>
      <c r="I166" s="102">
        <f>ACESMISOdata!K166</f>
        <v>0.1593</v>
      </c>
      <c r="J166">
        <f>ACESMISOdata!L166</f>
        <v>0.20619999999999999</v>
      </c>
      <c r="K166">
        <f>ACESMISOdata!M166</f>
        <v>-1.34E-2</v>
      </c>
      <c r="L166" s="226">
        <f t="shared" si="4"/>
        <v>-0.12920114315427209</v>
      </c>
      <c r="M166" s="226">
        <f t="shared" si="5"/>
        <v>60.493098856845734</v>
      </c>
      <c r="N166" s="226">
        <f>M166*Inputs!$B$17</f>
        <v>66.542408742530313</v>
      </c>
      <c r="O166" s="225">
        <f>[3]ACESMISOdata!O166</f>
        <v>1029.3</v>
      </c>
      <c r="P166" s="225">
        <f>[3]ACESMISOdata!P166</f>
        <v>79</v>
      </c>
      <c r="Q166" s="225">
        <f>[3]Summary!V166-P166</f>
        <v>908.11889999999914</v>
      </c>
      <c r="R166" s="227">
        <f>[3]ACESMISOdata!R166</f>
        <v>-117.33</v>
      </c>
      <c r="S166">
        <f>[3]ACESMISOdata!V166</f>
        <v>1063.17</v>
      </c>
    </row>
    <row r="167" spans="1:19" x14ac:dyDescent="0.25">
      <c r="A167" t="s">
        <v>171</v>
      </c>
      <c r="B167" s="19">
        <f>'Energy Summary'!A167</f>
        <v>41615</v>
      </c>
      <c r="C167" s="7">
        <f>'Energy Summary'!B167</f>
        <v>20</v>
      </c>
      <c r="E167" s="224">
        <f>ACESMISOdata!E167</f>
        <v>36.44</v>
      </c>
      <c r="F167">
        <f>ACESMISOdata!H167</f>
        <v>7.7700000000000005E-2</v>
      </c>
      <c r="G167">
        <f>ACESMISOdata!I167</f>
        <v>1.4500000000000001E-2</v>
      </c>
      <c r="H167" s="225">
        <f>ACESMISOdata!J167</f>
        <v>9.4886999999999997</v>
      </c>
      <c r="I167" s="102">
        <f>ACESMISOdata!K167</f>
        <v>8.3599999999999994E-2</v>
      </c>
      <c r="J167">
        <f>ACESMISOdata!L167</f>
        <v>6.0999999999999999E-2</v>
      </c>
      <c r="K167">
        <f>ACESMISOdata!M167</f>
        <v>5.1000000000000004E-3</v>
      </c>
      <c r="L167" s="226">
        <f t="shared" si="4"/>
        <v>-0.16108117150547194</v>
      </c>
      <c r="M167" s="226">
        <f t="shared" si="5"/>
        <v>46.009518828494521</v>
      </c>
      <c r="N167" s="226">
        <f>M167*Inputs!$B$17</f>
        <v>50.610470711343979</v>
      </c>
      <c r="O167" s="225">
        <f>[3]ACESMISOdata!O167</f>
        <v>658.48</v>
      </c>
      <c r="P167" s="225">
        <f>[3]ACESMISOdata!P167</f>
        <v>80</v>
      </c>
      <c r="Q167" s="225">
        <f>[3]Summary!V167-P167</f>
        <v>902.65050000000008</v>
      </c>
      <c r="R167" s="227">
        <f>[3]ACESMISOdata!R167</f>
        <v>-145.4</v>
      </c>
      <c r="S167">
        <f>[3]ACESMISOdata!V167</f>
        <v>1014.81</v>
      </c>
    </row>
    <row r="168" spans="1:19" x14ac:dyDescent="0.25">
      <c r="A168" t="s">
        <v>171</v>
      </c>
      <c r="B168" s="19">
        <f>'Energy Summary'!A168</f>
        <v>41615</v>
      </c>
      <c r="C168" s="7">
        <f>'Energy Summary'!B168</f>
        <v>21</v>
      </c>
      <c r="E168" s="224">
        <f>ACESMISOdata!E168</f>
        <v>37.58</v>
      </c>
      <c r="F168">
        <f>ACESMISOdata!H168</f>
        <v>7.7700000000000005E-2</v>
      </c>
      <c r="G168">
        <f>ACESMISOdata!I168</f>
        <v>1.4500000000000001E-2</v>
      </c>
      <c r="H168" s="225">
        <f>ACESMISOdata!J168</f>
        <v>7.2713000000000001</v>
      </c>
      <c r="I168" s="102">
        <f>ACESMISOdata!K168</f>
        <v>7.6399999999999996E-2</v>
      </c>
      <c r="J168">
        <f>ACESMISOdata!L168</f>
        <v>7.8E-2</v>
      </c>
      <c r="K168">
        <f>ACESMISOdata!M168</f>
        <v>6.0000000000000001E-3</v>
      </c>
      <c r="L168" s="226">
        <f t="shared" si="4"/>
        <v>-0.16685571832578808</v>
      </c>
      <c r="M168" s="226">
        <f t="shared" si="5"/>
        <v>44.937044281674218</v>
      </c>
      <c r="N168" s="226">
        <f>M168*Inputs!$B$17</f>
        <v>49.430748709841644</v>
      </c>
      <c r="O168" s="225">
        <f>[3]ACESMISOdata!O168</f>
        <v>383.66</v>
      </c>
      <c r="P168" s="225">
        <f>[3]ACESMISOdata!P168</f>
        <v>79</v>
      </c>
      <c r="Q168" s="225">
        <f>[3]Summary!V168-P168</f>
        <v>893.4065999999998</v>
      </c>
      <c r="R168" s="227">
        <f>[3]ACESMISOdata!R168</f>
        <v>-149.07</v>
      </c>
      <c r="S168">
        <f>[3]ACESMISOdata!V168</f>
        <v>1029.0899999999999</v>
      </c>
    </row>
    <row r="169" spans="1:19" x14ac:dyDescent="0.25">
      <c r="A169" t="s">
        <v>171</v>
      </c>
      <c r="B169" s="19">
        <f>'Energy Summary'!A169</f>
        <v>41615</v>
      </c>
      <c r="C169" s="7">
        <f>'Energy Summary'!B169</f>
        <v>22</v>
      </c>
      <c r="E169" s="224">
        <f>ACESMISOdata!E169</f>
        <v>67.06</v>
      </c>
      <c r="F169">
        <f>ACESMISOdata!H169</f>
        <v>7.7700000000000005E-2</v>
      </c>
      <c r="G169">
        <f>ACESMISOdata!I169</f>
        <v>1.4500000000000001E-2</v>
      </c>
      <c r="H169" s="225">
        <f>ACESMISOdata!J169</f>
        <v>3.5762</v>
      </c>
      <c r="I169" s="102">
        <f>ACESMISOdata!K169</f>
        <v>6.4699999999999994E-2</v>
      </c>
      <c r="J169">
        <f>ACESMISOdata!L169</f>
        <v>9.0300000000000005E-2</v>
      </c>
      <c r="K169">
        <f>ACESMISOdata!M169</f>
        <v>-3.1899999999999998E-2</v>
      </c>
      <c r="L169" s="226">
        <f t="shared" si="4"/>
        <v>-0.15454632004703628</v>
      </c>
      <c r="M169" s="226">
        <f t="shared" si="5"/>
        <v>70.696953679952969</v>
      </c>
      <c r="N169" s="226">
        <f>M169*Inputs!$B$17</f>
        <v>77.766649047948277</v>
      </c>
      <c r="O169" s="225">
        <f>[3]ACESMISOdata!O169</f>
        <v>300.37</v>
      </c>
      <c r="P169" s="225">
        <f>[3]ACESMISOdata!P169</f>
        <v>79</v>
      </c>
      <c r="Q169" s="225">
        <f>[3]Summary!V169-P169</f>
        <v>879.15389999999923</v>
      </c>
      <c r="R169" s="227">
        <f>[3]ACESMISOdata!R169</f>
        <v>-135.87</v>
      </c>
      <c r="S169">
        <f>[3]ACESMISOdata!V169</f>
        <v>1448.34</v>
      </c>
    </row>
    <row r="170" spans="1:19" x14ac:dyDescent="0.25">
      <c r="A170" t="s">
        <v>171</v>
      </c>
      <c r="B170" s="19">
        <f>'Energy Summary'!A170</f>
        <v>41615</v>
      </c>
      <c r="C170" s="7">
        <f>'Energy Summary'!B170</f>
        <v>23</v>
      </c>
      <c r="E170" s="224">
        <f>ACESMISOdata!E170</f>
        <v>30.34</v>
      </c>
      <c r="F170">
        <f>ACESMISOdata!H170</f>
        <v>7.7700000000000005E-2</v>
      </c>
      <c r="G170">
        <f>ACESMISOdata!I170</f>
        <v>1.4500000000000001E-2</v>
      </c>
      <c r="H170" s="225">
        <f>ACESMISOdata!J170</f>
        <v>1.8985000000000001</v>
      </c>
      <c r="I170" s="102">
        <f>ACESMISOdata!K170</f>
        <v>5.16E-2</v>
      </c>
      <c r="J170">
        <f>ACESMISOdata!L170</f>
        <v>3.1300000000000001E-2</v>
      </c>
      <c r="K170">
        <f>ACESMISOdata!M170</f>
        <v>9.2999999999999992E-3</v>
      </c>
      <c r="L170" s="226">
        <f t="shared" si="4"/>
        <v>-0.10178677319502355</v>
      </c>
      <c r="M170" s="226">
        <f t="shared" si="5"/>
        <v>32.321113226804982</v>
      </c>
      <c r="N170" s="226">
        <f>M170*Inputs!$B$17</f>
        <v>35.553224549485485</v>
      </c>
      <c r="O170" s="225">
        <f>[3]ACESMISOdata!O170</f>
        <v>56.07</v>
      </c>
      <c r="P170" s="225">
        <f>[3]ACESMISOdata!P170</f>
        <v>78</v>
      </c>
      <c r="Q170" s="225">
        <f>[3]Summary!V170-P170</f>
        <v>858.36300000000006</v>
      </c>
      <c r="R170" s="227">
        <f>[3]ACESMISOdata!R170</f>
        <v>-87.37</v>
      </c>
      <c r="S170">
        <f>[3]ACESMISOdata!V170</f>
        <v>442.83</v>
      </c>
    </row>
    <row r="171" spans="1:19" x14ac:dyDescent="0.25">
      <c r="A171" t="s">
        <v>171</v>
      </c>
      <c r="B171" s="19">
        <f>'Energy Summary'!A171</f>
        <v>41615</v>
      </c>
      <c r="C171" s="7">
        <f>'Energy Summary'!B171</f>
        <v>24</v>
      </c>
      <c r="E171" s="224">
        <f>ACESMISOdata!E171</f>
        <v>29.06</v>
      </c>
      <c r="F171">
        <f>ACESMISOdata!H171</f>
        <v>7.7700000000000005E-2</v>
      </c>
      <c r="G171">
        <f>ACESMISOdata!I171</f>
        <v>1.4500000000000001E-2</v>
      </c>
      <c r="H171" s="225">
        <f>ACESMISOdata!J171</f>
        <v>1.401</v>
      </c>
      <c r="I171" s="102">
        <f>ACESMISOdata!K171</f>
        <v>4.02E-2</v>
      </c>
      <c r="J171">
        <f>ACESMISOdata!L171</f>
        <v>2.6200000000000001E-2</v>
      </c>
      <c r="K171">
        <f>ACESMISOdata!M171</f>
        <v>1.15E-2</v>
      </c>
      <c r="L171" s="226">
        <f t="shared" si="4"/>
        <v>-9.9092723852852532E-2</v>
      </c>
      <c r="M171" s="226">
        <f t="shared" si="5"/>
        <v>30.532007276147148</v>
      </c>
      <c r="N171" s="226">
        <f>M171*Inputs!$B$17</f>
        <v>33.585208003761863</v>
      </c>
      <c r="O171" s="225">
        <f>[3]ACESMISOdata!O171</f>
        <v>123.28</v>
      </c>
      <c r="P171" s="225">
        <f>[3]ACESMISOdata!P171</f>
        <v>76</v>
      </c>
      <c r="Q171" s="225">
        <f>[3]Summary!V171-P171</f>
        <v>841.23230000000001</v>
      </c>
      <c r="R171" s="227">
        <f>[3]ACESMISOdata!R171</f>
        <v>-83.36</v>
      </c>
      <c r="S171">
        <f>[3]ACESMISOdata!V171</f>
        <v>470.48</v>
      </c>
    </row>
    <row r="172" spans="1:19" x14ac:dyDescent="0.25">
      <c r="A172" t="s">
        <v>171</v>
      </c>
      <c r="B172" s="19">
        <f>'Energy Summary'!A172</f>
        <v>41616</v>
      </c>
      <c r="C172" s="7">
        <f>'Energy Summary'!B172</f>
        <v>1</v>
      </c>
      <c r="E172" s="224">
        <f>ACESMISOdata!E172</f>
        <v>33.479999999999997</v>
      </c>
      <c r="F172">
        <f>ACESMISOdata!H172</f>
        <v>7.7700000000000005E-2</v>
      </c>
      <c r="G172">
        <f>ACESMISOdata!I172</f>
        <v>1.4500000000000001E-2</v>
      </c>
      <c r="H172" s="225">
        <f>ACESMISOdata!J172</f>
        <v>0.63670000000000004</v>
      </c>
      <c r="I172" s="102">
        <f>ACESMISOdata!K172</f>
        <v>4.3799999999999999E-2</v>
      </c>
      <c r="J172">
        <f>ACESMISOdata!L172</f>
        <v>1.04E-2</v>
      </c>
      <c r="K172">
        <f>ACESMISOdata!M172</f>
        <v>1.55E-2</v>
      </c>
      <c r="L172" s="226">
        <f t="shared" si="4"/>
        <v>-7.1425384954172513E-2</v>
      </c>
      <c r="M172" s="226">
        <f t="shared" si="5"/>
        <v>34.207174615045815</v>
      </c>
      <c r="N172" s="226">
        <f>M172*Inputs!$B$17</f>
        <v>37.627892076550403</v>
      </c>
      <c r="O172" s="225">
        <f>[3]ACESMISOdata!O172</f>
        <v>109.69</v>
      </c>
      <c r="P172" s="225">
        <f>[3]ACESMISOdata!P172</f>
        <v>73</v>
      </c>
      <c r="Q172" s="225">
        <f>[3]Summary!V172-P172</f>
        <v>827.15690000000029</v>
      </c>
      <c r="R172" s="227">
        <f>[3]ACESMISOdata!R172</f>
        <v>-59.08</v>
      </c>
      <c r="S172">
        <f>[3]ACESMISOdata!V172</f>
        <v>486.82</v>
      </c>
    </row>
    <row r="173" spans="1:19" x14ac:dyDescent="0.25">
      <c r="A173" t="s">
        <v>171</v>
      </c>
      <c r="B173" s="19">
        <f>'Energy Summary'!A173</f>
        <v>41616</v>
      </c>
      <c r="C173" s="7">
        <f>'Energy Summary'!B173</f>
        <v>2</v>
      </c>
      <c r="E173" s="224">
        <f>ACESMISOdata!E173</f>
        <v>28.2</v>
      </c>
      <c r="F173">
        <f>ACESMISOdata!H173</f>
        <v>7.7700000000000005E-2</v>
      </c>
      <c r="G173">
        <f>ACESMISOdata!I173</f>
        <v>1.4500000000000001E-2</v>
      </c>
      <c r="H173" s="225">
        <f>ACESMISOdata!J173</f>
        <v>1.0484</v>
      </c>
      <c r="I173" s="102">
        <f>ACESMISOdata!K173</f>
        <v>4.07E-2</v>
      </c>
      <c r="J173">
        <f>ACESMISOdata!L173</f>
        <v>2.6100000000000002E-2</v>
      </c>
      <c r="K173">
        <f>ACESMISOdata!M173</f>
        <v>2.8500000000000001E-2</v>
      </c>
      <c r="L173" s="226">
        <f t="shared" si="4"/>
        <v>-0.14406650007649544</v>
      </c>
      <c r="M173" s="226">
        <f t="shared" si="5"/>
        <v>29.291833499923509</v>
      </c>
      <c r="N173" s="226">
        <f>M173*Inputs!$B$17</f>
        <v>32.221016849915863</v>
      </c>
      <c r="O173" s="225">
        <f>[3]ACESMISOdata!O173</f>
        <v>105.11</v>
      </c>
      <c r="P173" s="225">
        <f>[3]ACESMISOdata!P173</f>
        <v>69</v>
      </c>
      <c r="Q173" s="225">
        <f>[3]Summary!V173-P173</f>
        <v>823.57800000000032</v>
      </c>
      <c r="R173" s="227">
        <f>[3]ACESMISOdata!R173</f>
        <v>-118.65</v>
      </c>
      <c r="S173">
        <f>[3]ACESMISOdata!V173</f>
        <v>337.02</v>
      </c>
    </row>
    <row r="174" spans="1:19" x14ac:dyDescent="0.25">
      <c r="A174" t="s">
        <v>171</v>
      </c>
      <c r="B174" s="19">
        <f>'Energy Summary'!A174</f>
        <v>41616</v>
      </c>
      <c r="C174" s="7">
        <f>'Energy Summary'!B174</f>
        <v>3</v>
      </c>
      <c r="E174" s="224">
        <f>ACESMISOdata!E174</f>
        <v>30.38</v>
      </c>
      <c r="F174">
        <f>ACESMISOdata!H174</f>
        <v>7.7700000000000005E-2</v>
      </c>
      <c r="G174">
        <f>ACESMISOdata!I174</f>
        <v>1.4500000000000001E-2</v>
      </c>
      <c r="H174" s="225">
        <f>ACESMISOdata!J174</f>
        <v>4.8899999999999999E-2</v>
      </c>
      <c r="I174" s="102">
        <f>ACESMISOdata!K174</f>
        <v>4.6100000000000002E-2</v>
      </c>
      <c r="J174">
        <f>ACESMISOdata!L174</f>
        <v>1.29E-2</v>
      </c>
      <c r="K174">
        <f>ACESMISOdata!M174</f>
        <v>1.38E-2</v>
      </c>
      <c r="L174" s="226">
        <f t="shared" si="4"/>
        <v>-0.11501855269600389</v>
      </c>
      <c r="M174" s="226">
        <f t="shared" si="5"/>
        <v>30.478881447303994</v>
      </c>
      <c r="N174" s="226">
        <f>M174*Inputs!$B$17</f>
        <v>33.526769592034398</v>
      </c>
      <c r="O174" s="225">
        <f>[3]ACESMISOdata!O174</f>
        <v>175.1</v>
      </c>
      <c r="P174" s="225">
        <f>[3]ACESMISOdata!P174</f>
        <v>69</v>
      </c>
      <c r="Q174" s="225">
        <f>[3]Summary!V174-P174</f>
        <v>820.82410000000027</v>
      </c>
      <c r="R174" s="227">
        <f>[3]ACESMISOdata!R174</f>
        <v>-94.41</v>
      </c>
      <c r="S174">
        <f>[3]ACESMISOdata!V174</f>
        <v>404.4</v>
      </c>
    </row>
    <row r="175" spans="1:19" x14ac:dyDescent="0.25">
      <c r="A175" t="s">
        <v>171</v>
      </c>
      <c r="B175" s="19">
        <f>'Energy Summary'!A175</f>
        <v>41616</v>
      </c>
      <c r="C175" s="7">
        <f>'Energy Summary'!B175</f>
        <v>4</v>
      </c>
      <c r="E175" s="224">
        <f>ACESMISOdata!E175</f>
        <v>26.53</v>
      </c>
      <c r="F175">
        <f>ACESMISOdata!H175</f>
        <v>7.7700000000000005E-2</v>
      </c>
      <c r="G175">
        <f>ACESMISOdata!I175</f>
        <v>1.4500000000000001E-2</v>
      </c>
      <c r="H175" s="225">
        <f>ACESMISOdata!J175</f>
        <v>0</v>
      </c>
      <c r="I175" s="102">
        <f>ACESMISOdata!K175</f>
        <v>4.6300000000000001E-2</v>
      </c>
      <c r="J175">
        <f>ACESMISOdata!L175</f>
        <v>1.29E-2</v>
      </c>
      <c r="K175">
        <f>ACESMISOdata!M175</f>
        <v>1.23E-2</v>
      </c>
      <c r="L175" s="226">
        <f t="shared" si="4"/>
        <v>-9.2052836673149119E-2</v>
      </c>
      <c r="M175" s="226">
        <f t="shared" si="5"/>
        <v>26.601647163326852</v>
      </c>
      <c r="N175" s="226">
        <f>M175*Inputs!$B$17</f>
        <v>29.26181187965954</v>
      </c>
      <c r="O175" s="225">
        <f>[3]ACESMISOdata!O175</f>
        <v>119.42</v>
      </c>
      <c r="P175" s="225">
        <f>[3]ACESMISOdata!P175</f>
        <v>69</v>
      </c>
      <c r="Q175" s="225">
        <f>[3]Summary!V175-P175</f>
        <v>821.70200000000023</v>
      </c>
      <c r="R175" s="227">
        <f>[3]ACESMISOdata!R175</f>
        <v>-75.64</v>
      </c>
      <c r="S175">
        <f>[3]ACESMISOdata!V175</f>
        <v>0</v>
      </c>
    </row>
    <row r="176" spans="1:19" x14ac:dyDescent="0.25">
      <c r="A176" t="s">
        <v>171</v>
      </c>
      <c r="B176" s="19">
        <f>'Energy Summary'!A176</f>
        <v>41616</v>
      </c>
      <c r="C176" s="7">
        <f>'Energy Summary'!B176</f>
        <v>5</v>
      </c>
      <c r="E176" s="224">
        <f>ACESMISOdata!E176</f>
        <v>25.7</v>
      </c>
      <c r="F176">
        <f>ACESMISOdata!H176</f>
        <v>7.7700000000000005E-2</v>
      </c>
      <c r="G176">
        <f>ACESMISOdata!I176</f>
        <v>1.4500000000000001E-2</v>
      </c>
      <c r="H176" s="225">
        <f>ACESMISOdata!J176</f>
        <v>0</v>
      </c>
      <c r="I176" s="102">
        <f>ACESMISOdata!K176</f>
        <v>4.8000000000000001E-2</v>
      </c>
      <c r="J176">
        <f>ACESMISOdata!L176</f>
        <v>1.2999999999999999E-2</v>
      </c>
      <c r="K176">
        <f>ACESMISOdata!M176</f>
        <v>1.21E-2</v>
      </c>
      <c r="L176" s="226">
        <f t="shared" si="4"/>
        <v>-9.8236956796457373E-2</v>
      </c>
      <c r="M176" s="226">
        <f t="shared" si="5"/>
        <v>25.767063043203542</v>
      </c>
      <c r="N176" s="226">
        <f>M176*Inputs!$B$17</f>
        <v>28.343769347523899</v>
      </c>
      <c r="O176" s="225">
        <f>[3]ACESMISOdata!O176</f>
        <v>80.7</v>
      </c>
      <c r="P176" s="225">
        <f>[3]ACESMISOdata!P176</f>
        <v>69</v>
      </c>
      <c r="Q176" s="225">
        <f>[3]Summary!V176-P176</f>
        <v>825.35130000000072</v>
      </c>
      <c r="R176" s="227">
        <f>[3]ACESMISOdata!R176</f>
        <v>-81.08</v>
      </c>
      <c r="S176">
        <f>[3]ACESMISOdata!V176</f>
        <v>0</v>
      </c>
    </row>
    <row r="177" spans="1:19" x14ac:dyDescent="0.25">
      <c r="A177" t="s">
        <v>171</v>
      </c>
      <c r="B177" s="19">
        <f>'Energy Summary'!A177</f>
        <v>41616</v>
      </c>
      <c r="C177" s="7">
        <f>'Energy Summary'!B177</f>
        <v>6</v>
      </c>
      <c r="E177" s="224">
        <f>ACESMISOdata!E177</f>
        <v>31.7</v>
      </c>
      <c r="F177">
        <f>ACESMISOdata!H177</f>
        <v>7.7700000000000005E-2</v>
      </c>
      <c r="G177">
        <f>ACESMISOdata!I177</f>
        <v>1.4500000000000001E-2</v>
      </c>
      <c r="H177" s="225">
        <f>ACESMISOdata!J177</f>
        <v>0</v>
      </c>
      <c r="I177" s="102">
        <f>ACESMISOdata!K177</f>
        <v>3.3599999999999998E-2</v>
      </c>
      <c r="J177">
        <f>ACESMISOdata!L177</f>
        <v>1.2699999999999999E-2</v>
      </c>
      <c r="K177">
        <f>ACESMISOdata!M177</f>
        <v>1.23E-2</v>
      </c>
      <c r="L177" s="226">
        <f t="shared" si="4"/>
        <v>-0.14946472627625168</v>
      </c>
      <c r="M177" s="226">
        <f t="shared" si="5"/>
        <v>31.701335273723746</v>
      </c>
      <c r="N177" s="226">
        <f>M177*Inputs!$B$17</f>
        <v>34.871468801096121</v>
      </c>
      <c r="O177" s="225">
        <f>[3]ACESMISOdata!O177</f>
        <v>43.76</v>
      </c>
      <c r="P177" s="225">
        <f>[3]ACESMISOdata!P177</f>
        <v>69</v>
      </c>
      <c r="Q177" s="225">
        <f>[3]Summary!V177-P177</f>
        <v>827.35240000000067</v>
      </c>
      <c r="R177" s="227">
        <f>[3]ACESMISOdata!R177</f>
        <v>-123.66</v>
      </c>
      <c r="S177">
        <f>[3]ACESMISOdata!V177</f>
        <v>582.96</v>
      </c>
    </row>
    <row r="178" spans="1:19" x14ac:dyDescent="0.25">
      <c r="A178" t="s">
        <v>171</v>
      </c>
      <c r="B178" s="19">
        <f>'Energy Summary'!A178</f>
        <v>41616</v>
      </c>
      <c r="C178" s="7">
        <f>'Energy Summary'!B178</f>
        <v>7</v>
      </c>
      <c r="E178" s="224">
        <f>ACESMISOdata!E178</f>
        <v>39.270000000000003</v>
      </c>
      <c r="F178">
        <f>ACESMISOdata!H178</f>
        <v>7.7700000000000005E-2</v>
      </c>
      <c r="G178">
        <f>ACESMISOdata!I178</f>
        <v>1.4500000000000001E-2</v>
      </c>
      <c r="H178" s="225">
        <f>ACESMISOdata!J178</f>
        <v>0</v>
      </c>
      <c r="I178" s="102">
        <f>ACESMISOdata!K178</f>
        <v>5.1299999999999998E-2</v>
      </c>
      <c r="J178">
        <f>ACESMISOdata!L178</f>
        <v>1.9900000000000001E-2</v>
      </c>
      <c r="K178">
        <f>ACESMISOdata!M178</f>
        <v>2.2599999999999999E-2</v>
      </c>
      <c r="L178" s="226">
        <f t="shared" si="4"/>
        <v>-0.11749104472117922</v>
      </c>
      <c r="M178" s="226">
        <f t="shared" si="5"/>
        <v>39.338508955278819</v>
      </c>
      <c r="N178" s="226">
        <f>M178*Inputs!$B$17</f>
        <v>43.272359850806701</v>
      </c>
      <c r="O178" s="225">
        <f>[3]ACESMISOdata!O178</f>
        <v>-77.72</v>
      </c>
      <c r="P178" s="225">
        <f>[3]ACESMISOdata!P178</f>
        <v>70</v>
      </c>
      <c r="Q178" s="225">
        <f>[3]Summary!V178-P178</f>
        <v>831.29739999999993</v>
      </c>
      <c r="R178" s="227">
        <f>[3]ACESMISOdata!R178</f>
        <v>-97.67</v>
      </c>
      <c r="S178">
        <f>[3]ACESMISOdata!V178</f>
        <v>645.25</v>
      </c>
    </row>
    <row r="179" spans="1:19" x14ac:dyDescent="0.25">
      <c r="A179" t="s">
        <v>171</v>
      </c>
      <c r="B179" s="19">
        <f>'Energy Summary'!A179</f>
        <v>41616</v>
      </c>
      <c r="C179" s="7">
        <f>'Energy Summary'!B179</f>
        <v>8</v>
      </c>
      <c r="E179" s="224">
        <f>ACESMISOdata!E179</f>
        <v>25</v>
      </c>
      <c r="F179">
        <f>ACESMISOdata!H179</f>
        <v>7.7700000000000005E-2</v>
      </c>
      <c r="G179">
        <f>ACESMISOdata!I179</f>
        <v>1.4500000000000001E-2</v>
      </c>
      <c r="H179" s="225">
        <f>ACESMISOdata!J179</f>
        <v>0</v>
      </c>
      <c r="I179" s="102">
        <f>ACESMISOdata!K179</f>
        <v>7.2499999999999995E-2</v>
      </c>
      <c r="J179">
        <f>ACESMISOdata!L179</f>
        <v>4.9200000000000001E-2</v>
      </c>
      <c r="K179">
        <f>ACESMISOdata!M179</f>
        <v>5.4899999999999997E-2</v>
      </c>
      <c r="L179" s="226">
        <f t="shared" si="4"/>
        <v>-0.10796931537529435</v>
      </c>
      <c r="M179" s="226">
        <f t="shared" si="5"/>
        <v>25.16083068462471</v>
      </c>
      <c r="N179" s="226">
        <f>M179*Inputs!$B$17</f>
        <v>27.676913753087184</v>
      </c>
      <c r="O179" s="225">
        <f>[3]ACESMISOdata!O179</f>
        <v>15.52</v>
      </c>
      <c r="P179" s="225">
        <f>[3]ACESMISOdata!P179</f>
        <v>71</v>
      </c>
      <c r="Q179" s="225">
        <f>[3]Summary!V179-P179</f>
        <v>832.27349999999967</v>
      </c>
      <c r="R179" s="227">
        <f>[3]ACESMISOdata!R179</f>
        <v>-89.86</v>
      </c>
      <c r="S179">
        <f>[3]ACESMISOdata!V179</f>
        <v>0</v>
      </c>
    </row>
    <row r="180" spans="1:19" x14ac:dyDescent="0.25">
      <c r="A180" t="s">
        <v>171</v>
      </c>
      <c r="B180" s="19">
        <f>'Energy Summary'!A180</f>
        <v>41616</v>
      </c>
      <c r="C180" s="7">
        <f>'Energy Summary'!B180</f>
        <v>9</v>
      </c>
      <c r="E180" s="224">
        <f>ACESMISOdata!E180</f>
        <v>25.64</v>
      </c>
      <c r="F180">
        <f>ACESMISOdata!H180</f>
        <v>7.7700000000000005E-2</v>
      </c>
      <c r="G180">
        <f>ACESMISOdata!I180</f>
        <v>1.4500000000000001E-2</v>
      </c>
      <c r="H180" s="225">
        <f>ACESMISOdata!J180</f>
        <v>0</v>
      </c>
      <c r="I180" s="102">
        <f>ACESMISOdata!K180</f>
        <v>7.6700000000000004E-2</v>
      </c>
      <c r="J180">
        <f>ACESMISOdata!L180</f>
        <v>4.1799999999999997E-2</v>
      </c>
      <c r="K180">
        <f>ACESMISOdata!M180</f>
        <v>8.6999999999999994E-3</v>
      </c>
      <c r="L180" s="226">
        <f t="shared" si="4"/>
        <v>-0.11964742024505151</v>
      </c>
      <c r="M180" s="226">
        <f t="shared" si="5"/>
        <v>25.739752579754949</v>
      </c>
      <c r="N180" s="226">
        <f>M180*Inputs!$B$17</f>
        <v>28.313727837730447</v>
      </c>
      <c r="O180" s="225">
        <f>[3]ACESMISOdata!O180</f>
        <v>2.86</v>
      </c>
      <c r="P180" s="225">
        <f>[3]ACESMISOdata!P180</f>
        <v>72</v>
      </c>
      <c r="Q180" s="225">
        <f>[3]Summary!V180-P180</f>
        <v>841.80669999999998</v>
      </c>
      <c r="R180" s="227">
        <f>[3]ACESMISOdata!R180</f>
        <v>-100.72</v>
      </c>
      <c r="S180">
        <f>[3]ACESMISOdata!V180</f>
        <v>0</v>
      </c>
    </row>
    <row r="181" spans="1:19" x14ac:dyDescent="0.25">
      <c r="A181" t="s">
        <v>171</v>
      </c>
      <c r="B181" s="19">
        <f>'Energy Summary'!A181</f>
        <v>41616</v>
      </c>
      <c r="C181" s="7">
        <f>'Energy Summary'!B181</f>
        <v>10</v>
      </c>
      <c r="E181" s="224">
        <f>ACESMISOdata!E181</f>
        <v>29.06</v>
      </c>
      <c r="F181">
        <f>ACESMISOdata!H181</f>
        <v>7.7700000000000005E-2</v>
      </c>
      <c r="G181">
        <f>ACESMISOdata!I181</f>
        <v>1.4500000000000001E-2</v>
      </c>
      <c r="H181" s="225">
        <f>ACESMISOdata!J181</f>
        <v>0</v>
      </c>
      <c r="I181" s="102">
        <f>ACESMISOdata!K181</f>
        <v>7.3099999999999998E-2</v>
      </c>
      <c r="J181">
        <f>ACESMISOdata!L181</f>
        <v>4.48E-2</v>
      </c>
      <c r="K181">
        <f>ACESMISOdata!M181</f>
        <v>9.1000000000000004E-3</v>
      </c>
      <c r="L181" s="226">
        <f t="shared" si="4"/>
        <v>-0.12561540560945089</v>
      </c>
      <c r="M181" s="226">
        <f t="shared" si="5"/>
        <v>29.153584594390548</v>
      </c>
      <c r="N181" s="226">
        <f>M181*Inputs!$B$17</f>
        <v>32.068943053829607</v>
      </c>
      <c r="O181" s="225">
        <f>[3]ACESMISOdata!O181</f>
        <v>-20.23</v>
      </c>
      <c r="P181" s="225">
        <f>[3]ACESMISOdata!P181</f>
        <v>73</v>
      </c>
      <c r="Q181" s="225">
        <f>[3]Summary!V181-P181</f>
        <v>846.39300000000026</v>
      </c>
      <c r="R181" s="227">
        <f>[3]ACESMISOdata!R181</f>
        <v>-106.32</v>
      </c>
      <c r="S181">
        <f>[3]ACESMISOdata!V181</f>
        <v>515.94000000000005</v>
      </c>
    </row>
    <row r="182" spans="1:19" x14ac:dyDescent="0.25">
      <c r="A182" t="s">
        <v>171</v>
      </c>
      <c r="B182" s="19">
        <f>'Energy Summary'!A182</f>
        <v>41616</v>
      </c>
      <c r="C182" s="7">
        <f>'Energy Summary'!B182</f>
        <v>11</v>
      </c>
      <c r="E182" s="224">
        <f>ACESMISOdata!E182</f>
        <v>29.45</v>
      </c>
      <c r="F182">
        <f>ACESMISOdata!H182</f>
        <v>7.7700000000000005E-2</v>
      </c>
      <c r="G182">
        <f>ACESMISOdata!I182</f>
        <v>1.4500000000000001E-2</v>
      </c>
      <c r="H182" s="225">
        <f>ACESMISOdata!J182</f>
        <v>0</v>
      </c>
      <c r="I182" s="102">
        <f>ACESMISOdata!K182</f>
        <v>6.9000000000000006E-2</v>
      </c>
      <c r="J182">
        <f>ACESMISOdata!L182</f>
        <v>3.8300000000000001E-2</v>
      </c>
      <c r="K182">
        <f>ACESMISOdata!M182</f>
        <v>9.1000000000000004E-3</v>
      </c>
      <c r="L182" s="226">
        <f t="shared" si="4"/>
        <v>-0.11903715575522228</v>
      </c>
      <c r="M182" s="226">
        <f t="shared" si="5"/>
        <v>29.539562844244777</v>
      </c>
      <c r="N182" s="226">
        <f>M182*Inputs!$B$17</f>
        <v>32.493519128669256</v>
      </c>
      <c r="O182" s="225">
        <f>[3]ACESMISOdata!O182</f>
        <v>-35.86</v>
      </c>
      <c r="P182" s="225">
        <f>[3]ACESMISOdata!P182</f>
        <v>72</v>
      </c>
      <c r="Q182" s="225">
        <f>[3]Summary!V182-P182</f>
        <v>847.63450000000034</v>
      </c>
      <c r="R182" s="227">
        <f>[3]ACESMISOdata!R182</f>
        <v>-100.9</v>
      </c>
      <c r="S182">
        <f>[3]ACESMISOdata!V182</f>
        <v>959.49</v>
      </c>
    </row>
    <row r="183" spans="1:19" x14ac:dyDescent="0.25">
      <c r="A183" t="s">
        <v>171</v>
      </c>
      <c r="B183" s="19">
        <f>'Energy Summary'!A183</f>
        <v>41616</v>
      </c>
      <c r="C183" s="7">
        <f>'Energy Summary'!B183</f>
        <v>12</v>
      </c>
      <c r="E183" s="224">
        <f>ACESMISOdata!E183</f>
        <v>32.14</v>
      </c>
      <c r="F183">
        <f>ACESMISOdata!H183</f>
        <v>7.7700000000000005E-2</v>
      </c>
      <c r="G183">
        <f>ACESMISOdata!I183</f>
        <v>1.4500000000000001E-2</v>
      </c>
      <c r="H183" s="225">
        <f>ACESMISOdata!J183</f>
        <v>0</v>
      </c>
      <c r="I183" s="102">
        <f>ACESMISOdata!K183</f>
        <v>6.6299999999999998E-2</v>
      </c>
      <c r="J183">
        <f>ACESMISOdata!L183</f>
        <v>3.6700000000000003E-2</v>
      </c>
      <c r="K183">
        <f>ACESMISOdata!M183</f>
        <v>8.9999999999999993E-3</v>
      </c>
      <c r="L183" s="226">
        <f t="shared" si="4"/>
        <v>-0.11572859006289318</v>
      </c>
      <c r="M183" s="226">
        <f t="shared" si="5"/>
        <v>32.228471409937107</v>
      </c>
      <c r="N183" s="226">
        <f>M183*Inputs!$B$17</f>
        <v>35.451318550930822</v>
      </c>
      <c r="O183" s="225">
        <f>[3]ACESMISOdata!O183</f>
        <v>-57.14</v>
      </c>
      <c r="P183" s="225">
        <f>[3]ACESMISOdata!P183</f>
        <v>71</v>
      </c>
      <c r="Q183" s="225">
        <f>[3]Summary!V183-P183</f>
        <v>844.9079000000005</v>
      </c>
      <c r="R183" s="227">
        <f>[3]ACESMISOdata!R183</f>
        <v>-97.78</v>
      </c>
      <c r="S183">
        <f>[3]ACESMISOdata!V183</f>
        <v>1285.94</v>
      </c>
    </row>
    <row r="184" spans="1:19" x14ac:dyDescent="0.25">
      <c r="A184" t="s">
        <v>171</v>
      </c>
      <c r="B184" s="19">
        <f>'Energy Summary'!A184</f>
        <v>41616</v>
      </c>
      <c r="C184" s="7">
        <f>'Energy Summary'!B184</f>
        <v>13</v>
      </c>
      <c r="E184" s="224">
        <f>ACESMISOdata!E184</f>
        <v>48.06</v>
      </c>
      <c r="F184">
        <f>ACESMISOdata!H184</f>
        <v>7.7700000000000005E-2</v>
      </c>
      <c r="G184">
        <f>ACESMISOdata!I184</f>
        <v>1.4500000000000001E-2</v>
      </c>
      <c r="H184" s="225">
        <f>ACESMISOdata!J184</f>
        <v>0.82179999999999997</v>
      </c>
      <c r="I184" s="102">
        <f>ACESMISOdata!K184</f>
        <v>3.1399999999999997E-2</v>
      </c>
      <c r="J184">
        <f>ACESMISOdata!L184</f>
        <v>2.8199999999999999E-2</v>
      </c>
      <c r="K184">
        <f>ACESMISOdata!M184</f>
        <v>8.9999999999999993E-3</v>
      </c>
      <c r="L184" s="226">
        <f t="shared" si="4"/>
        <v>-7.8420052841767521E-2</v>
      </c>
      <c r="M184" s="226">
        <f t="shared" si="5"/>
        <v>48.964179947158236</v>
      </c>
      <c r="N184" s="226">
        <f>M184*Inputs!$B$17</f>
        <v>53.860597941874062</v>
      </c>
      <c r="O184" s="225">
        <f>[3]ACESMISOdata!O184</f>
        <v>28.68</v>
      </c>
      <c r="P184" s="225">
        <f>[3]ACESMISOdata!P184</f>
        <v>70</v>
      </c>
      <c r="Q184" s="225">
        <f>[3]Summary!V184-P184</f>
        <v>839.0711</v>
      </c>
      <c r="R184" s="227">
        <f>[3]ACESMISOdata!R184</f>
        <v>-65.8</v>
      </c>
      <c r="S184">
        <f>[3]ACESMISOdata!V184</f>
        <v>1758.36</v>
      </c>
    </row>
    <row r="185" spans="1:19" x14ac:dyDescent="0.25">
      <c r="A185" t="s">
        <v>171</v>
      </c>
      <c r="B185" s="19">
        <f>'Energy Summary'!A185</f>
        <v>41616</v>
      </c>
      <c r="C185" s="7">
        <f>'Energy Summary'!B185</f>
        <v>14</v>
      </c>
      <c r="E185" s="224">
        <f>ACESMISOdata!E185</f>
        <v>77.5</v>
      </c>
      <c r="F185">
        <f>ACESMISOdata!H185</f>
        <v>7.7700000000000005E-2</v>
      </c>
      <c r="G185">
        <f>ACESMISOdata!I185</f>
        <v>1.4500000000000001E-2</v>
      </c>
      <c r="H185" s="225">
        <f>ACESMISOdata!J185</f>
        <v>0.99790000000000001</v>
      </c>
      <c r="I185" s="102">
        <f>ACESMISOdata!K185</f>
        <v>1.6899999999999998E-2</v>
      </c>
      <c r="J185">
        <f>ACESMISOdata!L185</f>
        <v>-9.2999999999999992E-3</v>
      </c>
      <c r="K185">
        <f>ACESMISOdata!M185</f>
        <v>9.1999999999999998E-3</v>
      </c>
      <c r="L185" s="226">
        <f t="shared" si="4"/>
        <v>-5.5028938627390771E-2</v>
      </c>
      <c r="M185" s="226">
        <f t="shared" si="5"/>
        <v>78.551871061372623</v>
      </c>
      <c r="N185" s="226">
        <f>M185*Inputs!$B$17</f>
        <v>86.407058167509888</v>
      </c>
      <c r="O185" s="225">
        <f>[3]ACESMISOdata!O185</f>
        <v>-399.47</v>
      </c>
      <c r="P185" s="225">
        <f>[3]ACESMISOdata!P185</f>
        <v>69</v>
      </c>
      <c r="Q185" s="225">
        <f>[3]Summary!V185-P185</f>
        <v>831.0173000000002</v>
      </c>
      <c r="R185" s="227">
        <f>[3]ACESMISOdata!R185</f>
        <v>-45.73</v>
      </c>
      <c r="S185">
        <f>[3]ACESMISOdata!V185</f>
        <v>3232.36</v>
      </c>
    </row>
    <row r="186" spans="1:19" x14ac:dyDescent="0.25">
      <c r="A186" t="s">
        <v>171</v>
      </c>
      <c r="B186" s="19">
        <f>'Energy Summary'!A186</f>
        <v>41616</v>
      </c>
      <c r="C186" s="7">
        <f>'Energy Summary'!B186</f>
        <v>15</v>
      </c>
      <c r="E186" s="224">
        <f>ACESMISOdata!E186</f>
        <v>89.82</v>
      </c>
      <c r="F186">
        <f>ACESMISOdata!H186</f>
        <v>7.7700000000000005E-2</v>
      </c>
      <c r="G186">
        <f>ACESMISOdata!I186</f>
        <v>1.4500000000000001E-2</v>
      </c>
      <c r="H186" s="225">
        <f>ACESMISOdata!J186</f>
        <v>1.1358999999999999</v>
      </c>
      <c r="I186" s="102">
        <f>ACESMISOdata!K186</f>
        <v>1.7299999999999999E-2</v>
      </c>
      <c r="J186">
        <f>ACESMISOdata!L186</f>
        <v>1.49E-2</v>
      </c>
      <c r="K186">
        <f>ACESMISOdata!M186</f>
        <v>9.1000000000000004E-3</v>
      </c>
      <c r="L186" s="226">
        <f t="shared" si="4"/>
        <v>-2.6629292899718267E-2</v>
      </c>
      <c r="M186" s="226">
        <f t="shared" si="5"/>
        <v>91.062770707100285</v>
      </c>
      <c r="N186" s="226">
        <f>M186*Inputs!$B$17</f>
        <v>100.16904777781032</v>
      </c>
      <c r="O186" s="225">
        <f>[3]ACESMISOdata!O186</f>
        <v>-1154.27</v>
      </c>
      <c r="P186" s="225">
        <f>[3]ACESMISOdata!P186</f>
        <v>68</v>
      </c>
      <c r="Q186" s="225">
        <f>[3]Summary!V186-P186</f>
        <v>826.53340000000014</v>
      </c>
      <c r="R186" s="227">
        <f>[3]ACESMISOdata!R186</f>
        <v>-22.01</v>
      </c>
      <c r="S186">
        <f>[3]ACESMISOdata!V186</f>
        <v>4855.07</v>
      </c>
    </row>
    <row r="187" spans="1:19" x14ac:dyDescent="0.25">
      <c r="A187" t="s">
        <v>171</v>
      </c>
      <c r="B187" s="19">
        <f>'Energy Summary'!A187</f>
        <v>41616</v>
      </c>
      <c r="C187" s="7">
        <f>'Energy Summary'!B187</f>
        <v>16</v>
      </c>
      <c r="E187" s="224">
        <f>ACESMISOdata!E187</f>
        <v>24.72</v>
      </c>
      <c r="F187">
        <f>ACESMISOdata!H187</f>
        <v>7.7700000000000005E-2</v>
      </c>
      <c r="G187">
        <f>ACESMISOdata!I187</f>
        <v>1.4500000000000001E-2</v>
      </c>
      <c r="H187" s="225">
        <f>ACESMISOdata!J187</f>
        <v>2.5607000000000002</v>
      </c>
      <c r="I187" s="102">
        <f>ACESMISOdata!K187</f>
        <v>3.4599999999999999E-2</v>
      </c>
      <c r="J187">
        <f>ACESMISOdata!L187</f>
        <v>1.6799999999999999E-2</v>
      </c>
      <c r="K187">
        <f>ACESMISOdata!M187</f>
        <v>8.6E-3</v>
      </c>
      <c r="L187" s="226">
        <f t="shared" si="4"/>
        <v>-2.6467895416474495E-2</v>
      </c>
      <c r="M187" s="226">
        <f t="shared" si="5"/>
        <v>27.40643210458353</v>
      </c>
      <c r="N187" s="226">
        <f>M187*Inputs!$B$17</f>
        <v>30.147075315041885</v>
      </c>
      <c r="O187" s="225">
        <f>[3]ACESMISOdata!O187</f>
        <v>-70.319999999999993</v>
      </c>
      <c r="P187" s="225">
        <f>[3]ACESMISOdata!P187</f>
        <v>68</v>
      </c>
      <c r="Q187" s="225">
        <f>[3]Summary!V187-P187</f>
        <v>831.95130000000006</v>
      </c>
      <c r="R187" s="227">
        <f>[3]ACESMISOdata!R187</f>
        <v>-22.02</v>
      </c>
      <c r="S187">
        <f>[3]ACESMISOdata!V187</f>
        <v>0</v>
      </c>
    </row>
    <row r="188" spans="1:19" x14ac:dyDescent="0.25">
      <c r="A188" t="s">
        <v>171</v>
      </c>
      <c r="B188" s="19">
        <f>'Energy Summary'!A188</f>
        <v>41616</v>
      </c>
      <c r="C188" s="7">
        <f>'Energy Summary'!B188</f>
        <v>17</v>
      </c>
      <c r="E188" s="224">
        <f>ACESMISOdata!E188</f>
        <v>45.02</v>
      </c>
      <c r="F188">
        <f>ACESMISOdata!H188</f>
        <v>7.7700000000000005E-2</v>
      </c>
      <c r="G188">
        <f>ACESMISOdata!I188</f>
        <v>1.4500000000000001E-2</v>
      </c>
      <c r="H188" s="225">
        <f>ACESMISOdata!J188</f>
        <v>4.5997000000000003</v>
      </c>
      <c r="I188" s="102">
        <f>ACESMISOdata!K188</f>
        <v>3.49E-2</v>
      </c>
      <c r="J188">
        <f>ACESMISOdata!L188</f>
        <v>1.7500000000000002E-2</v>
      </c>
      <c r="K188">
        <f>ACESMISOdata!M188</f>
        <v>7.9000000000000008E-3</v>
      </c>
      <c r="L188" s="226">
        <f t="shared" si="4"/>
        <v>-4.4515795450387537E-2</v>
      </c>
      <c r="M188" s="226">
        <f t="shared" si="5"/>
        <v>49.727684204549611</v>
      </c>
      <c r="N188" s="226">
        <f>M188*Inputs!$B$17</f>
        <v>54.70045262500458</v>
      </c>
      <c r="O188" s="225">
        <f>[3]ACESMISOdata!O188</f>
        <v>-311.99</v>
      </c>
      <c r="P188" s="225">
        <f>[3]ACESMISOdata!P188</f>
        <v>69</v>
      </c>
      <c r="Q188" s="225">
        <f>[3]Summary!V188-P188</f>
        <v>855.42669999999941</v>
      </c>
      <c r="R188" s="227">
        <f>[3]ACESMISOdata!R188</f>
        <v>-38.08</v>
      </c>
      <c r="S188">
        <f>[3]ACESMISOdata!V188</f>
        <v>1828.2</v>
      </c>
    </row>
    <row r="189" spans="1:19" x14ac:dyDescent="0.25">
      <c r="A189" t="s">
        <v>171</v>
      </c>
      <c r="B189" s="19">
        <f>'Energy Summary'!A189</f>
        <v>41616</v>
      </c>
      <c r="C189" s="7">
        <f>'Energy Summary'!B189</f>
        <v>18</v>
      </c>
      <c r="E189" s="224">
        <f>ACESMISOdata!E189</f>
        <v>31.08</v>
      </c>
      <c r="F189">
        <f>ACESMISOdata!H189</f>
        <v>7.7700000000000005E-2</v>
      </c>
      <c r="G189">
        <f>ACESMISOdata!I189</f>
        <v>1.4500000000000001E-2</v>
      </c>
      <c r="H189" s="225">
        <f>ACESMISOdata!J189</f>
        <v>10.990500000000001</v>
      </c>
      <c r="I189" s="102">
        <f>ACESMISOdata!K189</f>
        <v>0.1915</v>
      </c>
      <c r="J189">
        <f>ACESMISOdata!L189</f>
        <v>0.18509999999999999</v>
      </c>
      <c r="K189">
        <f>ACESMISOdata!M189</f>
        <v>1.5699999999999999E-2</v>
      </c>
      <c r="L189" s="226">
        <f t="shared" si="4"/>
        <v>-9.9809993375685413E-2</v>
      </c>
      <c r="M189" s="226">
        <f t="shared" si="5"/>
        <v>42.455190006624314</v>
      </c>
      <c r="N189" s="226">
        <f>M189*Inputs!$B$17</f>
        <v>46.700709007286747</v>
      </c>
      <c r="O189" s="225">
        <f>[3]ACESMISOdata!O189</f>
        <v>283.35000000000002</v>
      </c>
      <c r="P189" s="225">
        <f>[3]ACESMISOdata!P189</f>
        <v>71</v>
      </c>
      <c r="Q189" s="225">
        <f>[3]Summary!V189-P189</f>
        <v>875.86419999999998</v>
      </c>
      <c r="R189" s="227">
        <f>[3]ACESMISOdata!R189</f>
        <v>-87.42</v>
      </c>
      <c r="S189">
        <f>[3]ACESMISOdata!V189</f>
        <v>648.83000000000004</v>
      </c>
    </row>
    <row r="190" spans="1:19" x14ac:dyDescent="0.25">
      <c r="A190" t="s">
        <v>171</v>
      </c>
      <c r="B190" s="19">
        <f>'Energy Summary'!A190</f>
        <v>41616</v>
      </c>
      <c r="C190" s="7">
        <f>'Energy Summary'!B190</f>
        <v>19</v>
      </c>
      <c r="E190" s="224">
        <f>ACESMISOdata!E190</f>
        <v>37.07</v>
      </c>
      <c r="F190">
        <f>ACESMISOdata!H190</f>
        <v>7.7700000000000005E-2</v>
      </c>
      <c r="G190">
        <f>ACESMISOdata!I190</f>
        <v>1.4500000000000001E-2</v>
      </c>
      <c r="H190" s="225">
        <f>ACESMISOdata!J190</f>
        <v>11.1028</v>
      </c>
      <c r="I190" s="102">
        <f>ACESMISOdata!K190</f>
        <v>0.21099999999999999</v>
      </c>
      <c r="J190">
        <f>ACESMISOdata!L190</f>
        <v>0.2296</v>
      </c>
      <c r="K190">
        <f>ACESMISOdata!M190</f>
        <v>1.4800000000000001E-2</v>
      </c>
      <c r="L190" s="226">
        <f t="shared" si="4"/>
        <v>-0.13779767342712707</v>
      </c>
      <c r="M190" s="226">
        <f t="shared" si="5"/>
        <v>48.582602326572868</v>
      </c>
      <c r="N190" s="226">
        <f>M190*Inputs!$B$17</f>
        <v>53.440862559230162</v>
      </c>
      <c r="O190" s="225">
        <f>[3]ACESMISOdata!O190</f>
        <v>298.82</v>
      </c>
      <c r="P190" s="225">
        <f>[3]ACESMISOdata!P190</f>
        <v>74</v>
      </c>
      <c r="Q190" s="225">
        <f>[3]Summary!V190-P190</f>
        <v>866.92320000000029</v>
      </c>
      <c r="R190" s="227">
        <f>[3]ACESMISOdata!R190</f>
        <v>-119.46</v>
      </c>
      <c r="S190">
        <f>[3]ACESMISOdata!V190</f>
        <v>1017.84</v>
      </c>
    </row>
    <row r="191" spans="1:19" x14ac:dyDescent="0.25">
      <c r="A191" t="s">
        <v>171</v>
      </c>
      <c r="B191" s="19">
        <f>'Energy Summary'!A191</f>
        <v>41616</v>
      </c>
      <c r="C191" s="7">
        <f>'Energy Summary'!B191</f>
        <v>20</v>
      </c>
      <c r="E191" s="224">
        <f>ACESMISOdata!E191</f>
        <v>39.090000000000003</v>
      </c>
      <c r="F191">
        <f>ACESMISOdata!H191</f>
        <v>7.7700000000000005E-2</v>
      </c>
      <c r="G191">
        <f>ACESMISOdata!I191</f>
        <v>1.4500000000000001E-2</v>
      </c>
      <c r="H191" s="225">
        <f>ACESMISOdata!J191</f>
        <v>11.142099999999999</v>
      </c>
      <c r="I191" s="102">
        <f>ACESMISOdata!K191</f>
        <v>8.7999999999999995E-2</v>
      </c>
      <c r="J191">
        <f>ACESMISOdata!L191</f>
        <v>5.5100000000000003E-2</v>
      </c>
      <c r="K191">
        <f>ACESMISOdata!M191</f>
        <v>1.4999999999999999E-2</v>
      </c>
      <c r="L191" s="226">
        <f t="shared" si="4"/>
        <v>-0.11733352035627874</v>
      </c>
      <c r="M191" s="226">
        <f t="shared" si="5"/>
        <v>50.36506647964373</v>
      </c>
      <c r="N191" s="226">
        <f>M191*Inputs!$B$17</f>
        <v>55.40157312760811</v>
      </c>
      <c r="O191" s="225">
        <f>[3]ACESMISOdata!O191</f>
        <v>337.36</v>
      </c>
      <c r="P191" s="225">
        <f>[3]ACESMISOdata!P191</f>
        <v>75</v>
      </c>
      <c r="Q191" s="225">
        <f>[3]Summary!V191-P191</f>
        <v>855.50999999999976</v>
      </c>
      <c r="R191" s="227">
        <f>[3]ACESMISOdata!R191</f>
        <v>-100.38</v>
      </c>
      <c r="S191">
        <f>[3]ACESMISOdata!V191</f>
        <v>1063.26</v>
      </c>
    </row>
    <row r="192" spans="1:19" x14ac:dyDescent="0.25">
      <c r="A192" t="s">
        <v>171</v>
      </c>
      <c r="B192" s="19">
        <f>'Energy Summary'!A192</f>
        <v>41616</v>
      </c>
      <c r="C192" s="7">
        <f>'Energy Summary'!B192</f>
        <v>21</v>
      </c>
      <c r="E192" s="224">
        <f>ACESMISOdata!E192</f>
        <v>46.43</v>
      </c>
      <c r="F192">
        <f>ACESMISOdata!H192</f>
        <v>7.7700000000000005E-2</v>
      </c>
      <c r="G192">
        <f>ACESMISOdata!I192</f>
        <v>1.4500000000000001E-2</v>
      </c>
      <c r="H192" s="225">
        <f>ACESMISOdata!J192</f>
        <v>8.4845000000000006</v>
      </c>
      <c r="I192" s="102">
        <f>ACESMISOdata!K192</f>
        <v>8.9300000000000004E-2</v>
      </c>
      <c r="J192">
        <f>ACESMISOdata!L192</f>
        <v>7.0099999999999996E-2</v>
      </c>
      <c r="K192">
        <f>ACESMISOdata!M192</f>
        <v>1.4999999999999999E-2</v>
      </c>
      <c r="L192" s="226">
        <f t="shared" si="4"/>
        <v>-0.11138686717566182</v>
      </c>
      <c r="M192" s="226">
        <f t="shared" si="5"/>
        <v>55.069713132824333</v>
      </c>
      <c r="N192" s="226">
        <f>M192*Inputs!$B$17</f>
        <v>60.576684446106768</v>
      </c>
      <c r="O192" s="225">
        <f>[3]ACESMISOdata!O192</f>
        <v>149.13999999999999</v>
      </c>
      <c r="P192" s="225">
        <f>[3]ACESMISOdata!P192</f>
        <v>74</v>
      </c>
      <c r="Q192" s="225">
        <f>[3]Summary!V192-P192</f>
        <v>844.26470000000029</v>
      </c>
      <c r="R192" s="227">
        <f>[3]ACESMISOdata!R192</f>
        <v>-94.04</v>
      </c>
      <c r="S192">
        <f>[3]ACESMISOdata!V192</f>
        <v>1777.54</v>
      </c>
    </row>
    <row r="193" spans="1:19" x14ac:dyDescent="0.25">
      <c r="A193" t="s">
        <v>171</v>
      </c>
      <c r="B193" s="19">
        <f>'Energy Summary'!A193</f>
        <v>41616</v>
      </c>
      <c r="C193" s="7">
        <f>'Energy Summary'!B193</f>
        <v>22</v>
      </c>
      <c r="E193" s="224">
        <f>ACESMISOdata!E193</f>
        <v>44.36</v>
      </c>
      <c r="F193">
        <f>ACESMISOdata!H193</f>
        <v>7.7700000000000005E-2</v>
      </c>
      <c r="G193">
        <f>ACESMISOdata!I193</f>
        <v>1.4500000000000001E-2</v>
      </c>
      <c r="H193" s="225">
        <f>ACESMISOdata!J193</f>
        <v>7.6679000000000004</v>
      </c>
      <c r="I193" s="102">
        <f>ACESMISOdata!K193</f>
        <v>6.1800000000000001E-2</v>
      </c>
      <c r="J193">
        <f>ACESMISOdata!L193</f>
        <v>3.3500000000000002E-2</v>
      </c>
      <c r="K193">
        <f>ACESMISOdata!M193</f>
        <v>8.3999999999999995E-3</v>
      </c>
      <c r="L193" s="226">
        <f t="shared" si="4"/>
        <v>-8.8456964833850835E-2</v>
      </c>
      <c r="M193" s="226">
        <f t="shared" si="5"/>
        <v>52.135343035166144</v>
      </c>
      <c r="N193" s="226">
        <f>M193*Inputs!$B$17</f>
        <v>57.348877338682762</v>
      </c>
      <c r="O193" s="225">
        <f>[3]ACESMISOdata!O193</f>
        <v>-147.94999999999999</v>
      </c>
      <c r="P193" s="225">
        <f>[3]ACESMISOdata!P193</f>
        <v>74</v>
      </c>
      <c r="Q193" s="225">
        <f>[3]Summary!V193-P193</f>
        <v>826.72969999999941</v>
      </c>
      <c r="R193" s="227">
        <f>[3]ACESMISOdata!R193</f>
        <v>-73.13</v>
      </c>
      <c r="S193">
        <f>[3]ACESMISOdata!V193</f>
        <v>1450.93</v>
      </c>
    </row>
    <row r="194" spans="1:19" x14ac:dyDescent="0.25">
      <c r="A194" t="s">
        <v>171</v>
      </c>
      <c r="B194" s="19">
        <f>'Energy Summary'!A194</f>
        <v>41616</v>
      </c>
      <c r="C194" s="7">
        <f>'Energy Summary'!B194</f>
        <v>23</v>
      </c>
      <c r="E194" s="224">
        <f>ACESMISOdata!E194</f>
        <v>40.33</v>
      </c>
      <c r="F194">
        <f>ACESMISOdata!H194</f>
        <v>7.7700000000000005E-2</v>
      </c>
      <c r="G194">
        <f>ACESMISOdata!I194</f>
        <v>1.4500000000000001E-2</v>
      </c>
      <c r="H194" s="225">
        <f>ACESMISOdata!J194</f>
        <v>7.2130000000000001</v>
      </c>
      <c r="I194" s="102">
        <f>ACESMISOdata!K194</f>
        <v>6.3100000000000003E-2</v>
      </c>
      <c r="J194">
        <f>ACESMISOdata!L194</f>
        <v>2.9899999999999999E-2</v>
      </c>
      <c r="K194">
        <f>ACESMISOdata!M194</f>
        <v>3.3599999999999998E-2</v>
      </c>
      <c r="L194" s="226">
        <f t="shared" si="4"/>
        <v>-8.3188026871442597E-2</v>
      </c>
      <c r="M194" s="226">
        <f t="shared" si="5"/>
        <v>47.678611973128554</v>
      </c>
      <c r="N194" s="226">
        <f>M194*Inputs!$B$17</f>
        <v>52.446473170441415</v>
      </c>
      <c r="O194" s="225">
        <f>[3]ACESMISOdata!O194</f>
        <v>-230.08</v>
      </c>
      <c r="P194" s="225">
        <f>[3]ACESMISOdata!P194</f>
        <v>72</v>
      </c>
      <c r="Q194" s="225">
        <f>[3]Summary!V194-P194</f>
        <v>807.08729999999935</v>
      </c>
      <c r="R194" s="227">
        <f>[3]ACESMISOdata!R194</f>
        <v>-67.14</v>
      </c>
      <c r="S194">
        <f>[3]ACESMISOdata!V194</f>
        <v>1609.9</v>
      </c>
    </row>
    <row r="195" spans="1:19" x14ac:dyDescent="0.25">
      <c r="A195" t="s">
        <v>171</v>
      </c>
      <c r="B195" s="19">
        <f>'Energy Summary'!A195</f>
        <v>41616</v>
      </c>
      <c r="C195" s="7">
        <f>'Energy Summary'!B195</f>
        <v>24</v>
      </c>
      <c r="E195" s="224">
        <f>ACESMISOdata!E195</f>
        <v>45.55</v>
      </c>
      <c r="F195">
        <f>ACESMISOdata!H195</f>
        <v>7.7700000000000005E-2</v>
      </c>
      <c r="G195">
        <f>ACESMISOdata!I195</f>
        <v>1.4500000000000001E-2</v>
      </c>
      <c r="H195" s="225">
        <f>ACESMISOdata!J195</f>
        <v>2.0628000000000002</v>
      </c>
      <c r="I195" s="102">
        <f>ACESMISOdata!K195</f>
        <v>2.9399999999999999E-2</v>
      </c>
      <c r="J195">
        <f>ACESMISOdata!L195</f>
        <v>1.0999999999999999E-2</v>
      </c>
      <c r="K195">
        <f>ACESMISOdata!M195</f>
        <v>1.3299999999999999E-2</v>
      </c>
      <c r="L195" s="226">
        <f t="shared" si="4"/>
        <v>-4.579677806944954E-2</v>
      </c>
      <c r="M195" s="226">
        <f t="shared" si="5"/>
        <v>47.712903221930553</v>
      </c>
      <c r="N195" s="226">
        <f>M195*Inputs!$B$17</f>
        <v>52.484193544123613</v>
      </c>
      <c r="O195" s="225">
        <f>[3]ACESMISOdata!O195</f>
        <v>-525.36</v>
      </c>
      <c r="P195" s="225">
        <f>[3]ACESMISOdata!P195</f>
        <v>71</v>
      </c>
      <c r="Q195" s="225">
        <f>[3]Summary!V195-P195</f>
        <v>786.08150000000001</v>
      </c>
      <c r="R195" s="227">
        <f>[3]ACESMISOdata!R195</f>
        <v>-36</v>
      </c>
      <c r="S195">
        <f>[3]ACESMISOdata!V195</f>
        <v>963.06</v>
      </c>
    </row>
    <row r="196" spans="1:19" x14ac:dyDescent="0.25">
      <c r="A196" t="s">
        <v>171</v>
      </c>
      <c r="B196" s="19">
        <f>'Energy Summary'!A196</f>
        <v>41617</v>
      </c>
      <c r="C196" s="7">
        <f>'Energy Summary'!B196</f>
        <v>1</v>
      </c>
      <c r="E196" s="224">
        <f>ACESMISOdata!E196</f>
        <v>65.89</v>
      </c>
      <c r="F196">
        <f>ACESMISOdata!H196</f>
        <v>7.7700000000000005E-2</v>
      </c>
      <c r="G196">
        <f>ACESMISOdata!I196</f>
        <v>1.4500000000000001E-2</v>
      </c>
      <c r="H196" s="225">
        <f>ACESMISOdata!J196</f>
        <v>0.15890000000000001</v>
      </c>
      <c r="I196" s="102">
        <f>ACESMISOdata!K196</f>
        <v>3.7900000000000003E-2</v>
      </c>
      <c r="J196">
        <f>ACESMISOdata!L196</f>
        <v>1.24E-2</v>
      </c>
      <c r="K196">
        <f>ACESMISOdata!M196</f>
        <v>1.34E-2</v>
      </c>
      <c r="L196" s="226">
        <f t="shared" ref="L196:L259" si="6">R196/Q196</f>
        <v>-5.457557967803868E-2</v>
      </c>
      <c r="M196" s="226">
        <f t="shared" ref="M196:M259" si="7">SUM(E196:L196)</f>
        <v>66.150224420321948</v>
      </c>
      <c r="N196" s="226">
        <f>M196*Inputs!$B$17</f>
        <v>72.765246862354147</v>
      </c>
      <c r="O196" s="225">
        <f>[3]ACESMISOdata!O196</f>
        <v>92.79</v>
      </c>
      <c r="P196" s="225">
        <f>[3]ACESMISOdata!P196</f>
        <v>70</v>
      </c>
      <c r="Q196" s="225">
        <f>[3]Summary!V196-P196</f>
        <v>780.01920000000018</v>
      </c>
      <c r="R196" s="227">
        <f>[3]ACESMISOdata!R196</f>
        <v>-42.57</v>
      </c>
      <c r="S196">
        <f>[3]ACESMISOdata!V196</f>
        <v>4815.79</v>
      </c>
    </row>
    <row r="197" spans="1:19" x14ac:dyDescent="0.25">
      <c r="A197" t="s">
        <v>171</v>
      </c>
      <c r="B197" s="19">
        <f>'Energy Summary'!A197</f>
        <v>41617</v>
      </c>
      <c r="C197" s="7">
        <f>'Energy Summary'!B197</f>
        <v>2</v>
      </c>
      <c r="E197" s="224">
        <f>ACESMISOdata!E197</f>
        <v>27.8</v>
      </c>
      <c r="F197">
        <f>ACESMISOdata!H197</f>
        <v>7.7700000000000005E-2</v>
      </c>
      <c r="G197">
        <f>ACESMISOdata!I197</f>
        <v>1.4500000000000001E-2</v>
      </c>
      <c r="H197" s="225">
        <f>ACESMISOdata!J197</f>
        <v>0.17660000000000001</v>
      </c>
      <c r="I197" s="102">
        <f>ACESMISOdata!K197</f>
        <v>1.3299999999999999E-2</v>
      </c>
      <c r="J197">
        <f>ACESMISOdata!L197</f>
        <v>1.35E-2</v>
      </c>
      <c r="K197">
        <f>ACESMISOdata!M197</f>
        <v>1.2E-2</v>
      </c>
      <c r="L197" s="226">
        <f t="shared" si="6"/>
        <v>-4.6344644997958984E-2</v>
      </c>
      <c r="M197" s="226">
        <f t="shared" si="7"/>
        <v>28.061255355002046</v>
      </c>
      <c r="N197" s="226">
        <f>M197*Inputs!$B$17</f>
        <v>30.867380890502254</v>
      </c>
      <c r="O197" s="225">
        <f>[3]ACESMISOdata!O197</f>
        <v>138.30000000000001</v>
      </c>
      <c r="P197" s="225">
        <f>[3]ACESMISOdata!P197</f>
        <v>73</v>
      </c>
      <c r="Q197" s="225">
        <f>[3]Summary!V197-P197</f>
        <v>776.57299999999998</v>
      </c>
      <c r="R197" s="227">
        <f>[3]ACESMISOdata!R197</f>
        <v>-35.99</v>
      </c>
      <c r="S197">
        <f>[3]ACESMISOdata!V197</f>
        <v>552.1</v>
      </c>
    </row>
    <row r="198" spans="1:19" x14ac:dyDescent="0.25">
      <c r="A198" t="s">
        <v>171</v>
      </c>
      <c r="B198" s="19">
        <f>'Energy Summary'!A198</f>
        <v>41617</v>
      </c>
      <c r="C198" s="7">
        <f>'Energy Summary'!B198</f>
        <v>3</v>
      </c>
      <c r="E198" s="224">
        <f>ACESMISOdata!E198</f>
        <v>32.69</v>
      </c>
      <c r="F198">
        <f>ACESMISOdata!H198</f>
        <v>7.7700000000000005E-2</v>
      </c>
      <c r="G198">
        <f>ACESMISOdata!I198</f>
        <v>1.4500000000000001E-2</v>
      </c>
      <c r="H198" s="225">
        <f>ACESMISOdata!J198</f>
        <v>0</v>
      </c>
      <c r="I198" s="102">
        <f>ACESMISOdata!K198</f>
        <v>1.2200000000000001E-2</v>
      </c>
      <c r="J198">
        <f>ACESMISOdata!L198</f>
        <v>1.3299999999999999E-2</v>
      </c>
      <c r="K198">
        <f>ACESMISOdata!M198</f>
        <v>1.2500000000000001E-2</v>
      </c>
      <c r="L198" s="226">
        <f t="shared" si="6"/>
        <v>-6.7990411799409428E-2</v>
      </c>
      <c r="M198" s="226">
        <f t="shared" si="7"/>
        <v>32.752209588200593</v>
      </c>
      <c r="N198" s="226">
        <f>M198*Inputs!$B$17</f>
        <v>36.027430547020657</v>
      </c>
      <c r="O198" s="225">
        <f>[3]ACESMISOdata!O198</f>
        <v>219.84</v>
      </c>
      <c r="P198" s="225">
        <f>[3]ACESMISOdata!P198</f>
        <v>73</v>
      </c>
      <c r="Q198" s="225">
        <f>[3]Summary!V198-P198</f>
        <v>779.37459999999999</v>
      </c>
      <c r="R198" s="227">
        <f>[3]ACESMISOdata!R198</f>
        <v>-52.99</v>
      </c>
      <c r="S198">
        <f>[3]ACESMISOdata!V198</f>
        <v>687.24</v>
      </c>
    </row>
    <row r="199" spans="1:19" x14ac:dyDescent="0.25">
      <c r="A199" t="s">
        <v>171</v>
      </c>
      <c r="B199" s="19">
        <f>'Energy Summary'!A199</f>
        <v>41617</v>
      </c>
      <c r="C199" s="7">
        <f>'Energy Summary'!B199</f>
        <v>4</v>
      </c>
      <c r="E199" s="224">
        <f>ACESMISOdata!E199</f>
        <v>24.36</v>
      </c>
      <c r="F199">
        <f>ACESMISOdata!H199</f>
        <v>7.7700000000000005E-2</v>
      </c>
      <c r="G199">
        <f>ACESMISOdata!I199</f>
        <v>1.4500000000000001E-2</v>
      </c>
      <c r="H199" s="225">
        <f>ACESMISOdata!J199</f>
        <v>0</v>
      </c>
      <c r="I199" s="102">
        <f>ACESMISOdata!K199</f>
        <v>1.2500000000000001E-2</v>
      </c>
      <c r="J199">
        <f>ACESMISOdata!L199</f>
        <v>1.4E-2</v>
      </c>
      <c r="K199">
        <f>ACESMISOdata!M199</f>
        <v>1.12E-2</v>
      </c>
      <c r="L199" s="226">
        <f t="shared" si="6"/>
        <v>-5.2598242598398931E-2</v>
      </c>
      <c r="M199" s="226">
        <f t="shared" si="7"/>
        <v>24.437301757401599</v>
      </c>
      <c r="N199" s="226">
        <f>M199*Inputs!$B$17</f>
        <v>26.88103193314176</v>
      </c>
      <c r="O199" s="225">
        <f>[3]ACESMISOdata!O199</f>
        <v>72.959999999999994</v>
      </c>
      <c r="P199" s="225">
        <f>[3]ACESMISOdata!P199</f>
        <v>73</v>
      </c>
      <c r="Q199" s="225">
        <f>[3]Summary!V199-P199</f>
        <v>786.71830000000023</v>
      </c>
      <c r="R199" s="227">
        <f>[3]ACESMISOdata!R199</f>
        <v>-41.38</v>
      </c>
      <c r="S199">
        <f>[3]ACESMISOdata!V199</f>
        <v>0</v>
      </c>
    </row>
    <row r="200" spans="1:19" x14ac:dyDescent="0.25">
      <c r="A200" t="s">
        <v>171</v>
      </c>
      <c r="B200" s="19">
        <f>'Energy Summary'!A200</f>
        <v>41617</v>
      </c>
      <c r="C200" s="7">
        <f>'Energy Summary'!B200</f>
        <v>5</v>
      </c>
      <c r="E200" s="224">
        <f>ACESMISOdata!E200</f>
        <v>135.18</v>
      </c>
      <c r="F200">
        <f>ACESMISOdata!H200</f>
        <v>7.7700000000000005E-2</v>
      </c>
      <c r="G200">
        <f>ACESMISOdata!I200</f>
        <v>1.4500000000000001E-2</v>
      </c>
      <c r="H200" s="225">
        <f>ACESMISOdata!J200</f>
        <v>0</v>
      </c>
      <c r="I200" s="102">
        <f>ACESMISOdata!K200</f>
        <v>1.4999999999999999E-2</v>
      </c>
      <c r="J200">
        <f>ACESMISOdata!L200</f>
        <v>1.32E-2</v>
      </c>
      <c r="K200">
        <f>ACESMISOdata!M200</f>
        <v>1.29E-2</v>
      </c>
      <c r="L200" s="226">
        <f t="shared" si="6"/>
        <v>-5.9379509100259346E-2</v>
      </c>
      <c r="M200" s="226">
        <f t="shared" si="7"/>
        <v>135.25392049089973</v>
      </c>
      <c r="N200" s="226">
        <f>M200*Inputs!$B$17</f>
        <v>148.77931253998972</v>
      </c>
      <c r="O200" s="225">
        <f>[3]ACESMISOdata!O200</f>
        <v>913.09</v>
      </c>
      <c r="P200" s="225">
        <f>[3]ACESMISOdata!P200</f>
        <v>73</v>
      </c>
      <c r="Q200" s="225">
        <f>[3]Summary!V200-P200</f>
        <v>800.94970000000012</v>
      </c>
      <c r="R200" s="227">
        <f>[3]ACESMISOdata!R200</f>
        <v>-47.56</v>
      </c>
      <c r="S200">
        <f>[3]ACESMISOdata!V200</f>
        <v>7756.49</v>
      </c>
    </row>
    <row r="201" spans="1:19" x14ac:dyDescent="0.25">
      <c r="A201" t="s">
        <v>171</v>
      </c>
      <c r="B201" s="19">
        <f>'Energy Summary'!A201</f>
        <v>41617</v>
      </c>
      <c r="C201" s="7">
        <f>'Energy Summary'!B201</f>
        <v>6</v>
      </c>
      <c r="E201" s="224">
        <f>ACESMISOdata!E201</f>
        <v>68.55</v>
      </c>
      <c r="F201">
        <f>ACESMISOdata!H201</f>
        <v>7.7700000000000005E-2</v>
      </c>
      <c r="G201">
        <f>ACESMISOdata!I201</f>
        <v>1.4500000000000001E-2</v>
      </c>
      <c r="H201" s="225">
        <f>ACESMISOdata!J201</f>
        <v>0.26640000000000003</v>
      </c>
      <c r="I201" s="102">
        <f>ACESMISOdata!K201</f>
        <v>2.5499999999999998E-2</v>
      </c>
      <c r="J201">
        <f>ACESMISOdata!L201</f>
        <v>2.2499999999999999E-2</v>
      </c>
      <c r="K201">
        <f>ACESMISOdata!M201</f>
        <v>1.77E-2</v>
      </c>
      <c r="L201" s="226">
        <f t="shared" si="6"/>
        <v>-3.6444570139434904E-2</v>
      </c>
      <c r="M201" s="226">
        <f t="shared" si="7"/>
        <v>68.937855429860548</v>
      </c>
      <c r="N201" s="226">
        <f>M201*Inputs!$B$17</f>
        <v>75.831640972846614</v>
      </c>
      <c r="O201" s="225">
        <f>[3]ACESMISOdata!O201</f>
        <v>597.69000000000005</v>
      </c>
      <c r="P201" s="225">
        <f>[3]ACESMISOdata!P201</f>
        <v>76</v>
      </c>
      <c r="Q201" s="225">
        <f>[3]Summary!V201-P201</f>
        <v>828.10689999999988</v>
      </c>
      <c r="R201" s="227">
        <f>[3]ACESMISOdata!R201</f>
        <v>-30.18</v>
      </c>
      <c r="S201">
        <f>[3]ACESMISOdata!V201</f>
        <v>3288.49</v>
      </c>
    </row>
    <row r="202" spans="1:19" x14ac:dyDescent="0.25">
      <c r="A202" t="s">
        <v>171</v>
      </c>
      <c r="B202" s="19">
        <f>'Energy Summary'!A202</f>
        <v>41617</v>
      </c>
      <c r="C202" s="7">
        <f>'Energy Summary'!B202</f>
        <v>7</v>
      </c>
      <c r="E202" s="224">
        <f>ACESMISOdata!E202</f>
        <v>83.24</v>
      </c>
      <c r="F202">
        <f>ACESMISOdata!H202</f>
        <v>7.7700000000000005E-2</v>
      </c>
      <c r="G202">
        <f>ACESMISOdata!I202</f>
        <v>1.4500000000000001E-2</v>
      </c>
      <c r="H202" s="225">
        <f>ACESMISOdata!J202</f>
        <v>4.83</v>
      </c>
      <c r="I202" s="102">
        <f>ACESMISOdata!K202</f>
        <v>8.43E-2</v>
      </c>
      <c r="J202">
        <f>ACESMISOdata!L202</f>
        <v>7.6700000000000004E-2</v>
      </c>
      <c r="K202">
        <f>ACESMISOdata!M202</f>
        <v>6.7100000000000007E-2</v>
      </c>
      <c r="L202" s="226">
        <f t="shared" si="6"/>
        <v>-4.34524263825527E-2</v>
      </c>
      <c r="M202" s="226">
        <f t="shared" si="7"/>
        <v>88.346847573617424</v>
      </c>
      <c r="N202" s="226">
        <f>M202*Inputs!$B$17</f>
        <v>97.181532330979181</v>
      </c>
      <c r="O202" s="225">
        <f>[3]ACESMISOdata!O202</f>
        <v>354.38</v>
      </c>
      <c r="P202" s="225">
        <f>[3]ACESMISOdata!P202</f>
        <v>79</v>
      </c>
      <c r="Q202" s="225">
        <f>[3]Summary!V202-P202</f>
        <v>854.26760000000047</v>
      </c>
      <c r="R202" s="227">
        <f>[3]ACESMISOdata!R202</f>
        <v>-37.119999999999997</v>
      </c>
      <c r="S202">
        <f>[3]ACESMISOdata!V202</f>
        <v>5071.7299999999996</v>
      </c>
    </row>
    <row r="203" spans="1:19" x14ac:dyDescent="0.25">
      <c r="A203" t="s">
        <v>171</v>
      </c>
      <c r="B203" s="19">
        <f>'Energy Summary'!A203</f>
        <v>41617</v>
      </c>
      <c r="C203" s="7">
        <f>'Energy Summary'!B203</f>
        <v>8</v>
      </c>
      <c r="E203" s="224">
        <f>ACESMISOdata!E203</f>
        <v>41.63</v>
      </c>
      <c r="F203">
        <f>ACESMISOdata!H203</f>
        <v>7.7700000000000005E-2</v>
      </c>
      <c r="G203">
        <f>ACESMISOdata!I203</f>
        <v>1.4500000000000001E-2</v>
      </c>
      <c r="H203" s="225">
        <f>ACESMISOdata!J203</f>
        <v>4.1398000000000001</v>
      </c>
      <c r="I203" s="102">
        <f>ACESMISOdata!K203</f>
        <v>8.0799999999999997E-2</v>
      </c>
      <c r="J203">
        <f>ACESMISOdata!L203</f>
        <v>0.1298</v>
      </c>
      <c r="K203">
        <f>ACESMISOdata!M203</f>
        <v>8.2000000000000007E-3</v>
      </c>
      <c r="L203" s="226">
        <f t="shared" si="6"/>
        <v>-0.10050740897344761</v>
      </c>
      <c r="M203" s="226">
        <f t="shared" si="7"/>
        <v>45.980292591026561</v>
      </c>
      <c r="N203" s="226">
        <f>M203*Inputs!$B$17</f>
        <v>50.578321850129221</v>
      </c>
      <c r="O203" s="225">
        <f>[3]ACESMISOdata!O203</f>
        <v>29.17</v>
      </c>
      <c r="P203" s="225">
        <f>[3]ACESMISOdata!P203</f>
        <v>83</v>
      </c>
      <c r="Q203" s="225">
        <f>[3]Summary!V203-P203</f>
        <v>837.45070000000021</v>
      </c>
      <c r="R203" s="227">
        <f>[3]ACESMISOdata!R203</f>
        <v>-84.17</v>
      </c>
      <c r="S203">
        <f>[3]ACESMISOdata!V203</f>
        <v>1820.65</v>
      </c>
    </row>
    <row r="204" spans="1:19" x14ac:dyDescent="0.25">
      <c r="A204" t="s">
        <v>171</v>
      </c>
      <c r="B204" s="19">
        <f>'Energy Summary'!A204</f>
        <v>41617</v>
      </c>
      <c r="C204" s="7">
        <f>'Energy Summary'!B204</f>
        <v>9</v>
      </c>
      <c r="E204" s="224">
        <f>ACESMISOdata!E204</f>
        <v>46.34</v>
      </c>
      <c r="F204">
        <f>ACESMISOdata!H204</f>
        <v>7.7700000000000005E-2</v>
      </c>
      <c r="G204">
        <f>ACESMISOdata!I204</f>
        <v>1.4500000000000001E-2</v>
      </c>
      <c r="H204" s="225">
        <f>ACESMISOdata!J204</f>
        <v>3.9184000000000001</v>
      </c>
      <c r="I204" s="102">
        <f>ACESMISOdata!K204</f>
        <v>7.2999999999999995E-2</v>
      </c>
      <c r="J204">
        <f>ACESMISOdata!L204</f>
        <v>8.0699999999999994E-2</v>
      </c>
      <c r="K204">
        <f>ACESMISOdata!M204</f>
        <v>1.0999999999999999E-2</v>
      </c>
      <c r="L204" s="226">
        <f t="shared" si="6"/>
        <v>-7.3961636517523799E-2</v>
      </c>
      <c r="M204" s="226">
        <f t="shared" si="7"/>
        <v>50.44133836348248</v>
      </c>
      <c r="N204" s="226">
        <f>M204*Inputs!$B$17</f>
        <v>55.485472199830731</v>
      </c>
      <c r="O204" s="225">
        <f>[3]ACESMISOdata!O204</f>
        <v>-572.47</v>
      </c>
      <c r="P204" s="225">
        <f>[3]ACESMISOdata!P204</f>
        <v>86</v>
      </c>
      <c r="Q204" s="225">
        <f>[3]Summary!V204-P204</f>
        <v>853.28019999999981</v>
      </c>
      <c r="R204" s="227">
        <f>[3]ACESMISOdata!R204</f>
        <v>-63.11</v>
      </c>
      <c r="S204">
        <f>[3]ACESMISOdata!V204</f>
        <v>2468.02</v>
      </c>
    </row>
    <row r="205" spans="1:19" x14ac:dyDescent="0.25">
      <c r="A205" t="s">
        <v>171</v>
      </c>
      <c r="B205" s="19">
        <f>'Energy Summary'!A205</f>
        <v>41617</v>
      </c>
      <c r="C205" s="7">
        <f>'Energy Summary'!B205</f>
        <v>10</v>
      </c>
      <c r="E205" s="224">
        <f>ACESMISOdata!E205</f>
        <v>35.58</v>
      </c>
      <c r="F205">
        <f>ACESMISOdata!H205</f>
        <v>7.7700000000000005E-2</v>
      </c>
      <c r="G205">
        <f>ACESMISOdata!I205</f>
        <v>1.4500000000000001E-2</v>
      </c>
      <c r="H205" s="225">
        <f>ACESMISOdata!J205</f>
        <v>3.5407000000000002</v>
      </c>
      <c r="I205" s="102">
        <f>ACESMISOdata!K205</f>
        <v>6.1600000000000002E-2</v>
      </c>
      <c r="J205">
        <f>ACESMISOdata!L205</f>
        <v>6.0100000000000001E-2</v>
      </c>
      <c r="K205">
        <f>ACESMISOdata!M205</f>
        <v>1.09E-2</v>
      </c>
      <c r="L205" s="226">
        <f t="shared" si="6"/>
        <v>-7.6846008017947887E-2</v>
      </c>
      <c r="M205" s="226">
        <f t="shared" si="7"/>
        <v>39.268653991982049</v>
      </c>
      <c r="N205" s="226">
        <f>M205*Inputs!$B$17</f>
        <v>43.195519391180255</v>
      </c>
      <c r="O205" s="225">
        <f>[3]ACESMISOdata!O205</f>
        <v>-22.62</v>
      </c>
      <c r="P205" s="225">
        <f>[3]ACESMISOdata!P205</f>
        <v>87</v>
      </c>
      <c r="Q205" s="225">
        <f>[3]Summary!V205-P205</f>
        <v>862.76440000000002</v>
      </c>
      <c r="R205" s="227">
        <f>[3]ACESMISOdata!R205</f>
        <v>-66.3</v>
      </c>
      <c r="S205">
        <f>[3]ACESMISOdata!V205</f>
        <v>1132.3699999999999</v>
      </c>
    </row>
    <row r="206" spans="1:19" x14ac:dyDescent="0.25">
      <c r="A206" t="s">
        <v>171</v>
      </c>
      <c r="B206" s="19">
        <f>'Energy Summary'!A206</f>
        <v>41617</v>
      </c>
      <c r="C206" s="7">
        <f>'Energy Summary'!B206</f>
        <v>11</v>
      </c>
      <c r="E206" s="224">
        <f>ACESMISOdata!E206</f>
        <v>54.41</v>
      </c>
      <c r="F206">
        <f>ACESMISOdata!H206</f>
        <v>7.7700000000000005E-2</v>
      </c>
      <c r="G206">
        <f>ACESMISOdata!I206</f>
        <v>1.4500000000000001E-2</v>
      </c>
      <c r="H206" s="225">
        <f>ACESMISOdata!J206</f>
        <v>1.9719</v>
      </c>
      <c r="I206" s="102">
        <f>ACESMISOdata!K206</f>
        <v>5.8900000000000001E-2</v>
      </c>
      <c r="J206">
        <f>ACESMISOdata!L206</f>
        <v>3.9899999999999998E-2</v>
      </c>
      <c r="K206">
        <f>ACESMISOdata!M206</f>
        <v>1.15E-2</v>
      </c>
      <c r="L206" s="226">
        <f t="shared" si="6"/>
        <v>-9.4006902540682252E-2</v>
      </c>
      <c r="M206" s="226">
        <f t="shared" si="7"/>
        <v>56.490393097459311</v>
      </c>
      <c r="N206" s="226">
        <f>M206*Inputs!$B$17</f>
        <v>62.139432407205248</v>
      </c>
      <c r="O206" s="225">
        <f>[3]ACESMISOdata!O206</f>
        <v>-275.39</v>
      </c>
      <c r="P206" s="225">
        <f>[3]ACESMISOdata!P206</f>
        <v>87</v>
      </c>
      <c r="Q206" s="225">
        <f>[3]Summary!V206-P206</f>
        <v>873.44649999999979</v>
      </c>
      <c r="R206" s="227">
        <f>[3]ACESMISOdata!R206</f>
        <v>-82.11</v>
      </c>
      <c r="S206">
        <f>[3]ACESMISOdata!V206</f>
        <v>2728.67</v>
      </c>
    </row>
    <row r="207" spans="1:19" x14ac:dyDescent="0.25">
      <c r="A207" t="s">
        <v>171</v>
      </c>
      <c r="B207" s="19">
        <f>'Energy Summary'!A207</f>
        <v>41617</v>
      </c>
      <c r="C207" s="7">
        <f>'Energy Summary'!B207</f>
        <v>12</v>
      </c>
      <c r="E207" s="224">
        <f>ACESMISOdata!E207</f>
        <v>48.38</v>
      </c>
      <c r="F207">
        <f>ACESMISOdata!H207</f>
        <v>7.7700000000000005E-2</v>
      </c>
      <c r="G207">
        <f>ACESMISOdata!I207</f>
        <v>1.4500000000000001E-2</v>
      </c>
      <c r="H207" s="225">
        <f>ACESMISOdata!J207</f>
        <v>1.4858</v>
      </c>
      <c r="I207" s="102">
        <f>ACESMISOdata!K207</f>
        <v>6.2399999999999997E-2</v>
      </c>
      <c r="J207">
        <f>ACESMISOdata!L207</f>
        <v>4.0099999999999997E-2</v>
      </c>
      <c r="K207">
        <f>ACESMISOdata!M207</f>
        <v>1.1299999999999999E-2</v>
      </c>
      <c r="L207" s="226">
        <f t="shared" si="6"/>
        <v>-8.0397199764724869E-2</v>
      </c>
      <c r="M207" s="226">
        <f t="shared" si="7"/>
        <v>49.991402800235271</v>
      </c>
      <c r="N207" s="226">
        <f>M207*Inputs!$B$17</f>
        <v>54.990543080258803</v>
      </c>
      <c r="O207" s="225">
        <f>[3]ACESMISOdata!O207</f>
        <v>-599.25</v>
      </c>
      <c r="P207" s="225">
        <f>[3]ACESMISOdata!P207</f>
        <v>86</v>
      </c>
      <c r="Q207" s="225">
        <f>[3]Summary!V207-P207</f>
        <v>867.07</v>
      </c>
      <c r="R207" s="227">
        <f>[3]ACESMISOdata!R207</f>
        <v>-69.709999999999994</v>
      </c>
      <c r="S207">
        <f>[3]ACESMISOdata!V207</f>
        <v>1886.07</v>
      </c>
    </row>
    <row r="208" spans="1:19" x14ac:dyDescent="0.25">
      <c r="A208" t="s">
        <v>171</v>
      </c>
      <c r="B208" s="19">
        <f>'Energy Summary'!A208</f>
        <v>41617</v>
      </c>
      <c r="C208" s="7">
        <f>'Energy Summary'!B208</f>
        <v>13</v>
      </c>
      <c r="E208" s="224">
        <f>ACESMISOdata!E208</f>
        <v>70.45</v>
      </c>
      <c r="F208">
        <f>ACESMISOdata!H208</f>
        <v>7.7700000000000005E-2</v>
      </c>
      <c r="G208">
        <f>ACESMISOdata!I208</f>
        <v>1.4500000000000001E-2</v>
      </c>
      <c r="H208" s="225">
        <f>ACESMISOdata!J208</f>
        <v>1.1626000000000001</v>
      </c>
      <c r="I208" s="102">
        <f>ACESMISOdata!K208</f>
        <v>5.4199999999999998E-2</v>
      </c>
      <c r="J208">
        <f>ACESMISOdata!L208</f>
        <v>-1.1999999999999999E-3</v>
      </c>
      <c r="K208">
        <f>ACESMISOdata!M208</f>
        <v>1.18E-2</v>
      </c>
      <c r="L208" s="226">
        <f t="shared" si="6"/>
        <v>-8.2600884053956047E-2</v>
      </c>
      <c r="M208" s="226">
        <f t="shared" si="7"/>
        <v>71.686999115946023</v>
      </c>
      <c r="N208" s="226">
        <f>M208*Inputs!$B$17</f>
        <v>78.855699027540638</v>
      </c>
      <c r="O208" s="225">
        <f>[3]ACESMISOdata!O208</f>
        <v>-275.63</v>
      </c>
      <c r="P208" s="225">
        <f>[3]ACESMISOdata!P208</f>
        <v>85</v>
      </c>
      <c r="Q208" s="225">
        <f>[3]Summary!V208-P208</f>
        <v>864.15539999999976</v>
      </c>
      <c r="R208" s="227">
        <f>[3]ACESMISOdata!R208</f>
        <v>-71.38</v>
      </c>
      <c r="S208">
        <f>[3]ACESMISOdata!V208</f>
        <v>3148.91</v>
      </c>
    </row>
    <row r="209" spans="1:19" x14ac:dyDescent="0.25">
      <c r="A209" t="s">
        <v>171</v>
      </c>
      <c r="B209" s="19">
        <f>'Energy Summary'!A209</f>
        <v>41617</v>
      </c>
      <c r="C209" s="7">
        <f>'Energy Summary'!B209</f>
        <v>14</v>
      </c>
      <c r="E209" s="224">
        <f>ACESMISOdata!E209</f>
        <v>40.69</v>
      </c>
      <c r="F209">
        <f>ACESMISOdata!H209</f>
        <v>7.7700000000000005E-2</v>
      </c>
      <c r="G209">
        <f>ACESMISOdata!I209</f>
        <v>1.4500000000000001E-2</v>
      </c>
      <c r="H209" s="225">
        <f>ACESMISOdata!J209</f>
        <v>1.4621999999999999</v>
      </c>
      <c r="I209" s="102">
        <f>ACESMISOdata!K209</f>
        <v>3.2199999999999999E-2</v>
      </c>
      <c r="J209">
        <f>ACESMISOdata!L209</f>
        <v>1.0500000000000001E-2</v>
      </c>
      <c r="K209">
        <f>ACESMISOdata!M209</f>
        <v>7.9000000000000008E-3</v>
      </c>
      <c r="L209" s="226">
        <f t="shared" si="6"/>
        <v>-7.5537617862659376E-2</v>
      </c>
      <c r="M209" s="226">
        <f t="shared" si="7"/>
        <v>42.219462382137344</v>
      </c>
      <c r="N209" s="226">
        <f>M209*Inputs!$B$17</f>
        <v>46.441408620351083</v>
      </c>
      <c r="O209" s="225">
        <f>[3]ACESMISOdata!O209</f>
        <v>-240.12</v>
      </c>
      <c r="P209" s="225">
        <f>[3]ACESMISOdata!P209</f>
        <v>84</v>
      </c>
      <c r="Q209" s="225">
        <f>[3]Summary!V209-P209</f>
        <v>852.95250000000044</v>
      </c>
      <c r="R209" s="227">
        <f>[3]ACESMISOdata!R209</f>
        <v>-64.430000000000007</v>
      </c>
      <c r="S209">
        <f>[3]ACESMISOdata!V209</f>
        <v>1570.58</v>
      </c>
    </row>
    <row r="210" spans="1:19" x14ac:dyDescent="0.25">
      <c r="A210" t="s">
        <v>171</v>
      </c>
      <c r="B210" s="19">
        <f>'Energy Summary'!A210</f>
        <v>41617</v>
      </c>
      <c r="C210" s="7">
        <f>'Energy Summary'!B210</f>
        <v>15</v>
      </c>
      <c r="E210" s="224">
        <f>ACESMISOdata!E210</f>
        <v>50.93</v>
      </c>
      <c r="F210">
        <f>ACESMISOdata!H210</f>
        <v>7.7700000000000005E-2</v>
      </c>
      <c r="G210">
        <f>ACESMISOdata!I210</f>
        <v>1.4500000000000001E-2</v>
      </c>
      <c r="H210" s="225">
        <f>ACESMISOdata!J210</f>
        <v>1.3489</v>
      </c>
      <c r="I210" s="102">
        <f>ACESMISOdata!K210</f>
        <v>2.5899999999999999E-2</v>
      </c>
      <c r="J210">
        <f>ACESMISOdata!L210</f>
        <v>7.1999999999999998E-3</v>
      </c>
      <c r="K210">
        <f>ACESMISOdata!M210</f>
        <v>8.3000000000000001E-3</v>
      </c>
      <c r="L210" s="226">
        <f t="shared" si="6"/>
        <v>-6.5374087398828301E-2</v>
      </c>
      <c r="M210" s="226">
        <f t="shared" si="7"/>
        <v>52.347125912601165</v>
      </c>
      <c r="N210" s="226">
        <f>M210*Inputs!$B$17</f>
        <v>57.581838503861285</v>
      </c>
      <c r="O210" s="225">
        <f>[3]ACESMISOdata!O210</f>
        <v>-229.75</v>
      </c>
      <c r="P210" s="225">
        <f>[3]ACESMISOdata!P210</f>
        <v>82</v>
      </c>
      <c r="Q210" s="225">
        <f>[3]Summary!V210-P210</f>
        <v>853.54920000000027</v>
      </c>
      <c r="R210" s="227">
        <f>[3]ACESMISOdata!R210</f>
        <v>-55.8</v>
      </c>
      <c r="S210">
        <f>[3]ACESMISOdata!V210</f>
        <v>2282.6799999999998</v>
      </c>
    </row>
    <row r="211" spans="1:19" x14ac:dyDescent="0.25">
      <c r="A211" t="s">
        <v>171</v>
      </c>
      <c r="B211" s="19">
        <f>'Energy Summary'!A211</f>
        <v>41617</v>
      </c>
      <c r="C211" s="7">
        <f>'Energy Summary'!B211</f>
        <v>16</v>
      </c>
      <c r="E211" s="224">
        <f>ACESMISOdata!E211</f>
        <v>32.35</v>
      </c>
      <c r="F211">
        <f>ACESMISOdata!H211</f>
        <v>7.7700000000000005E-2</v>
      </c>
      <c r="G211">
        <f>ACESMISOdata!I211</f>
        <v>1.4500000000000001E-2</v>
      </c>
      <c r="H211" s="225">
        <f>ACESMISOdata!J211</f>
        <v>1.8053999999999999</v>
      </c>
      <c r="I211" s="102">
        <f>ACESMISOdata!K211</f>
        <v>2.0899999999999998E-2</v>
      </c>
      <c r="J211">
        <f>ACESMISOdata!L211</f>
        <v>1.06E-2</v>
      </c>
      <c r="K211">
        <f>ACESMISOdata!M211</f>
        <v>8.0000000000000002E-3</v>
      </c>
      <c r="L211" s="226">
        <f t="shared" si="6"/>
        <v>-5.1697122329701799E-2</v>
      </c>
      <c r="M211" s="226">
        <f t="shared" si="7"/>
        <v>34.235402877670296</v>
      </c>
      <c r="N211" s="226">
        <f>M211*Inputs!$B$17</f>
        <v>37.658943165437329</v>
      </c>
      <c r="O211" s="225">
        <f>[3]ACESMISOdata!O211</f>
        <v>-48.91</v>
      </c>
      <c r="P211" s="225">
        <f>[3]ACESMISOdata!P211</f>
        <v>82</v>
      </c>
      <c r="Q211" s="225">
        <f>[3]Summary!V211-P211</f>
        <v>856.72080000000017</v>
      </c>
      <c r="R211" s="227">
        <f>[3]ACESMISOdata!R211</f>
        <v>-44.29</v>
      </c>
      <c r="S211">
        <f>[3]ACESMISOdata!V211</f>
        <v>788.08</v>
      </c>
    </row>
    <row r="212" spans="1:19" x14ac:dyDescent="0.25">
      <c r="A212" t="s">
        <v>171</v>
      </c>
      <c r="B212" s="19">
        <f>'Energy Summary'!A212</f>
        <v>41617</v>
      </c>
      <c r="C212" s="7">
        <f>'Energy Summary'!B212</f>
        <v>17</v>
      </c>
      <c r="E212" s="224">
        <f>ACESMISOdata!E212</f>
        <v>33.42</v>
      </c>
      <c r="F212">
        <f>ACESMISOdata!H212</f>
        <v>7.7700000000000005E-2</v>
      </c>
      <c r="G212">
        <f>ACESMISOdata!I212</f>
        <v>1.4500000000000001E-2</v>
      </c>
      <c r="H212" s="225">
        <f>ACESMISOdata!J212</f>
        <v>4.7533000000000003</v>
      </c>
      <c r="I212" s="102">
        <f>ACESMISOdata!K212</f>
        <v>3.9E-2</v>
      </c>
      <c r="J212">
        <f>ACESMISOdata!L212</f>
        <v>1.6899999999999998E-2</v>
      </c>
      <c r="K212">
        <f>ACESMISOdata!M212</f>
        <v>7.4000000000000003E-3</v>
      </c>
      <c r="L212" s="226">
        <f t="shared" si="6"/>
        <v>-6.3734025725535132E-2</v>
      </c>
      <c r="M212" s="226">
        <f t="shared" si="7"/>
        <v>38.265065974274464</v>
      </c>
      <c r="N212" s="226">
        <f>M212*Inputs!$B$17</f>
        <v>42.09157257170191</v>
      </c>
      <c r="O212" s="225">
        <f>[3]ACESMISOdata!O212</f>
        <v>45.34</v>
      </c>
      <c r="P212" s="225">
        <f>[3]ACESMISOdata!P212</f>
        <v>83</v>
      </c>
      <c r="Q212" s="225">
        <f>[3]Summary!V212-P212</f>
        <v>883.04479999999967</v>
      </c>
      <c r="R212" s="227">
        <f>[3]ACESMISOdata!R212</f>
        <v>-56.28</v>
      </c>
      <c r="S212">
        <f>[3]ACESMISOdata!V212</f>
        <v>1019.38</v>
      </c>
    </row>
    <row r="213" spans="1:19" x14ac:dyDescent="0.25">
      <c r="A213" t="s">
        <v>171</v>
      </c>
      <c r="B213" s="19">
        <f>'Energy Summary'!A213</f>
        <v>41617</v>
      </c>
      <c r="C213" s="7">
        <f>'Energy Summary'!B213</f>
        <v>18</v>
      </c>
      <c r="E213" s="224">
        <f>ACESMISOdata!E213</f>
        <v>34.67</v>
      </c>
      <c r="F213">
        <f>ACESMISOdata!H213</f>
        <v>7.7700000000000005E-2</v>
      </c>
      <c r="G213">
        <f>ACESMISOdata!I213</f>
        <v>1.4500000000000001E-2</v>
      </c>
      <c r="H213" s="225">
        <f>ACESMISOdata!J213</f>
        <v>8.6976999999999993</v>
      </c>
      <c r="I213" s="102">
        <f>ACESMISOdata!K213</f>
        <v>8.2100000000000006E-2</v>
      </c>
      <c r="J213">
        <f>ACESMISOdata!L213</f>
        <v>7.2800000000000004E-2</v>
      </c>
      <c r="K213">
        <f>ACESMISOdata!M213</f>
        <v>7.5499999999999998E-2</v>
      </c>
      <c r="L213" s="226">
        <f t="shared" si="6"/>
        <v>-5.5390350308313963E-2</v>
      </c>
      <c r="M213" s="226">
        <f t="shared" si="7"/>
        <v>43.634909649691679</v>
      </c>
      <c r="N213" s="226">
        <f>M213*Inputs!$B$17</f>
        <v>47.998400614660852</v>
      </c>
      <c r="O213" s="225">
        <f>[3]ACESMISOdata!O213</f>
        <v>170.97</v>
      </c>
      <c r="P213" s="225">
        <f>[3]ACESMISOdata!P213</f>
        <v>86</v>
      </c>
      <c r="Q213" s="225">
        <f>[3]Summary!V213-P213</f>
        <v>883.54739999999993</v>
      </c>
      <c r="R213" s="227">
        <f>[3]ACESMISOdata!R213</f>
        <v>-48.94</v>
      </c>
      <c r="S213">
        <f>[3]ACESMISOdata!V213</f>
        <v>715.64</v>
      </c>
    </row>
    <row r="214" spans="1:19" x14ac:dyDescent="0.25">
      <c r="A214" t="s">
        <v>171</v>
      </c>
      <c r="B214" s="19">
        <f>'Energy Summary'!A214</f>
        <v>41617</v>
      </c>
      <c r="C214" s="7">
        <f>'Energy Summary'!B214</f>
        <v>19</v>
      </c>
      <c r="E214" s="224">
        <f>ACESMISOdata!E214</f>
        <v>39.85</v>
      </c>
      <c r="F214">
        <f>ACESMISOdata!H214</f>
        <v>7.7700000000000005E-2</v>
      </c>
      <c r="G214">
        <f>ACESMISOdata!I214</f>
        <v>1.4500000000000001E-2</v>
      </c>
      <c r="H214" s="225">
        <f>ACESMISOdata!J214</f>
        <v>5.0934999999999997</v>
      </c>
      <c r="I214" s="102">
        <f>ACESMISOdata!K214</f>
        <v>0.13159999999999999</v>
      </c>
      <c r="J214">
        <f>ACESMISOdata!L214</f>
        <v>0.2097</v>
      </c>
      <c r="K214">
        <f>ACESMISOdata!M214</f>
        <v>0.2417</v>
      </c>
      <c r="L214" s="226">
        <f t="shared" si="6"/>
        <v>-0.10241698652042425</v>
      </c>
      <c r="M214" s="226">
        <f t="shared" si="7"/>
        <v>45.516283013479573</v>
      </c>
      <c r="N214" s="226">
        <f>M214*Inputs!$B$17</f>
        <v>50.067911314827533</v>
      </c>
      <c r="O214" s="225">
        <f>[3]ACESMISOdata!O214</f>
        <v>635.04999999999995</v>
      </c>
      <c r="P214" s="225">
        <f>[3]ACESMISOdata!P214</f>
        <v>88</v>
      </c>
      <c r="Q214" s="225">
        <f>[3]Summary!V214-P214</f>
        <v>919.76929999999959</v>
      </c>
      <c r="R214" s="227">
        <f>[3]ACESMISOdata!R214</f>
        <v>-94.2</v>
      </c>
      <c r="S214">
        <f>[3]ACESMISOdata!V214</f>
        <v>1153.95</v>
      </c>
    </row>
    <row r="215" spans="1:19" x14ac:dyDescent="0.25">
      <c r="A215" t="s">
        <v>171</v>
      </c>
      <c r="B215" s="19">
        <f>'Energy Summary'!A215</f>
        <v>41617</v>
      </c>
      <c r="C215" s="7">
        <f>'Energy Summary'!B215</f>
        <v>20</v>
      </c>
      <c r="E215" s="224">
        <f>ACESMISOdata!E215</f>
        <v>36.200000000000003</v>
      </c>
      <c r="F215">
        <f>ACESMISOdata!H215</f>
        <v>7.7700000000000005E-2</v>
      </c>
      <c r="G215">
        <f>ACESMISOdata!I215</f>
        <v>1.4500000000000001E-2</v>
      </c>
      <c r="H215" s="225">
        <f>ACESMISOdata!J215</f>
        <v>8.9876000000000005</v>
      </c>
      <c r="I215" s="102">
        <f>ACESMISOdata!K215</f>
        <v>0.10639999999999999</v>
      </c>
      <c r="J215">
        <f>ACESMISOdata!L215</f>
        <v>0.1305</v>
      </c>
      <c r="K215">
        <f>ACESMISOdata!M215</f>
        <v>0.14219999999999999</v>
      </c>
      <c r="L215" s="226">
        <f t="shared" si="6"/>
        <v>-0.10968221947662009</v>
      </c>
      <c r="M215" s="226">
        <f t="shared" si="7"/>
        <v>45.549217780523385</v>
      </c>
      <c r="N215" s="226">
        <f>M215*Inputs!$B$17</f>
        <v>50.104139558575724</v>
      </c>
      <c r="O215" s="225">
        <f>[3]ACESMISOdata!O215</f>
        <v>556.36</v>
      </c>
      <c r="P215" s="225">
        <f>[3]ACESMISOdata!P215</f>
        <v>88</v>
      </c>
      <c r="Q215" s="225">
        <f>[3]Summary!V215-P215</f>
        <v>916.37460000000056</v>
      </c>
      <c r="R215" s="227">
        <f>[3]ACESMISOdata!R215</f>
        <v>-100.51</v>
      </c>
      <c r="S215">
        <f>[3]ACESMISOdata!V215</f>
        <v>990.26</v>
      </c>
    </row>
    <row r="216" spans="1:19" x14ac:dyDescent="0.25">
      <c r="A216" t="s">
        <v>171</v>
      </c>
      <c r="B216" s="19">
        <f>'Energy Summary'!A216</f>
        <v>41617</v>
      </c>
      <c r="C216" s="7">
        <f>'Energy Summary'!B216</f>
        <v>21</v>
      </c>
      <c r="E216" s="224">
        <f>ACESMISOdata!E216</f>
        <v>39.89</v>
      </c>
      <c r="F216">
        <f>ACESMISOdata!H216</f>
        <v>7.7700000000000005E-2</v>
      </c>
      <c r="G216">
        <f>ACESMISOdata!I216</f>
        <v>1.4500000000000001E-2</v>
      </c>
      <c r="H216" s="225">
        <f>ACESMISOdata!J216</f>
        <v>5.8528000000000002</v>
      </c>
      <c r="I216" s="102">
        <f>ACESMISOdata!K216</f>
        <v>5.67E-2</v>
      </c>
      <c r="J216">
        <f>ACESMISOdata!L216</f>
        <v>6.3100000000000003E-2</v>
      </c>
      <c r="K216">
        <f>ACESMISOdata!M216</f>
        <v>6.1100000000000002E-2</v>
      </c>
      <c r="L216" s="226">
        <f t="shared" si="6"/>
        <v>-0.10846111066620888</v>
      </c>
      <c r="M216" s="226">
        <f t="shared" si="7"/>
        <v>45.90743888933379</v>
      </c>
      <c r="N216" s="226">
        <f>M216*Inputs!$B$17</f>
        <v>50.498182778267171</v>
      </c>
      <c r="O216" s="225">
        <f>[3]ACESMISOdata!O216</f>
        <v>644.45000000000005</v>
      </c>
      <c r="P216" s="225">
        <f>[3]ACESMISOdata!P216</f>
        <v>87</v>
      </c>
      <c r="Q216" s="225">
        <f>[3]Summary!V216-P216</f>
        <v>900.32270000000028</v>
      </c>
      <c r="R216" s="227">
        <f>[3]ACESMISOdata!R216</f>
        <v>-97.65</v>
      </c>
      <c r="S216">
        <f>[3]ACESMISOdata!V216</f>
        <v>1352.67</v>
      </c>
    </row>
    <row r="217" spans="1:19" x14ac:dyDescent="0.25">
      <c r="A217" t="s">
        <v>171</v>
      </c>
      <c r="B217" s="19">
        <f>'Energy Summary'!A217</f>
        <v>41617</v>
      </c>
      <c r="C217" s="7">
        <f>'Energy Summary'!B217</f>
        <v>22</v>
      </c>
      <c r="E217" s="224">
        <f>ACESMISOdata!E217</f>
        <v>47.95</v>
      </c>
      <c r="F217">
        <f>ACESMISOdata!H217</f>
        <v>7.7700000000000005E-2</v>
      </c>
      <c r="G217">
        <f>ACESMISOdata!I217</f>
        <v>1.4500000000000001E-2</v>
      </c>
      <c r="H217" s="225">
        <f>ACESMISOdata!J217</f>
        <v>4.6597999999999997</v>
      </c>
      <c r="I217" s="102">
        <f>ACESMISOdata!K217</f>
        <v>4.2200000000000001E-2</v>
      </c>
      <c r="J217">
        <f>ACESMISOdata!L217</f>
        <v>4.6899999999999997E-2</v>
      </c>
      <c r="K217">
        <f>ACESMISOdata!M217</f>
        <v>4.0500000000000001E-2</v>
      </c>
      <c r="L217" s="226">
        <f t="shared" si="6"/>
        <v>-9.3643718491668013E-2</v>
      </c>
      <c r="M217" s="226">
        <f t="shared" si="7"/>
        <v>52.737956281508332</v>
      </c>
      <c r="N217" s="226">
        <f>M217*Inputs!$B$17</f>
        <v>58.011751909659168</v>
      </c>
      <c r="O217" s="225">
        <f>[3]ACESMISOdata!O217</f>
        <v>501.63</v>
      </c>
      <c r="P217" s="225">
        <f>[3]ACESMISOdata!P217</f>
        <v>86</v>
      </c>
      <c r="Q217" s="225">
        <f>[3]Summary!V217-P217</f>
        <v>881.53269999999964</v>
      </c>
      <c r="R217" s="227">
        <f>[3]ACESMISOdata!R217</f>
        <v>-82.55</v>
      </c>
      <c r="S217">
        <f>[3]ACESMISOdata!V217</f>
        <v>2170.58</v>
      </c>
    </row>
    <row r="218" spans="1:19" x14ac:dyDescent="0.25">
      <c r="A218" t="s">
        <v>171</v>
      </c>
      <c r="B218" s="19">
        <f>'Energy Summary'!A218</f>
        <v>41617</v>
      </c>
      <c r="C218" s="7">
        <f>'Energy Summary'!B218</f>
        <v>23</v>
      </c>
      <c r="E218" s="224">
        <f>ACESMISOdata!E218</f>
        <v>71.02</v>
      </c>
      <c r="F218">
        <f>ACESMISOdata!H218</f>
        <v>7.7700000000000005E-2</v>
      </c>
      <c r="G218">
        <f>ACESMISOdata!I218</f>
        <v>1.4500000000000001E-2</v>
      </c>
      <c r="H218" s="225">
        <f>ACESMISOdata!J218</f>
        <v>2.7911000000000001</v>
      </c>
      <c r="I218" s="102">
        <f>ACESMISOdata!K218</f>
        <v>5.5500000000000001E-2</v>
      </c>
      <c r="J218">
        <f>ACESMISOdata!L218</f>
        <v>5.3100000000000001E-2</v>
      </c>
      <c r="K218">
        <f>ACESMISOdata!M218</f>
        <v>5.7099999999999998E-2</v>
      </c>
      <c r="L218" s="226">
        <f t="shared" si="6"/>
        <v>-0.12291286090291678</v>
      </c>
      <c r="M218" s="226">
        <f t="shared" si="7"/>
        <v>73.946087139097074</v>
      </c>
      <c r="N218" s="226">
        <f>M218*Inputs!$B$17</f>
        <v>81.340695853006793</v>
      </c>
      <c r="O218" s="225">
        <f>[3]ACESMISOdata!O218</f>
        <v>-721.32</v>
      </c>
      <c r="P218" s="225">
        <f>[3]ACESMISOdata!P218</f>
        <v>83</v>
      </c>
      <c r="Q218" s="225">
        <f>[3]Summary!V218-P218</f>
        <v>862.56230000000016</v>
      </c>
      <c r="R218" s="227">
        <f>[3]ACESMISOdata!R218</f>
        <v>-106.02</v>
      </c>
      <c r="S218">
        <f>[3]ACESMISOdata!V218</f>
        <v>2882.69</v>
      </c>
    </row>
    <row r="219" spans="1:19" x14ac:dyDescent="0.25">
      <c r="A219" t="s">
        <v>171</v>
      </c>
      <c r="B219" s="19">
        <f>'Energy Summary'!A219</f>
        <v>41617</v>
      </c>
      <c r="C219" s="7">
        <f>'Energy Summary'!B219</f>
        <v>24</v>
      </c>
      <c r="E219" s="224">
        <f>ACESMISOdata!E219</f>
        <v>64.569999999999993</v>
      </c>
      <c r="F219">
        <f>ACESMISOdata!H219</f>
        <v>7.7700000000000005E-2</v>
      </c>
      <c r="G219">
        <f>ACESMISOdata!I219</f>
        <v>1.4500000000000001E-2</v>
      </c>
      <c r="H219" s="225">
        <f>ACESMISOdata!J219</f>
        <v>0.79090000000000005</v>
      </c>
      <c r="I219" s="102">
        <f>ACESMISOdata!K219</f>
        <v>2.5000000000000001E-2</v>
      </c>
      <c r="J219">
        <f>ACESMISOdata!L219</f>
        <v>6.1999999999999998E-3</v>
      </c>
      <c r="K219">
        <f>ACESMISOdata!M219</f>
        <v>3.3500000000000002E-2</v>
      </c>
      <c r="L219" s="226">
        <f t="shared" si="6"/>
        <v>-9.0223856812198105E-2</v>
      </c>
      <c r="M219" s="226">
        <f t="shared" si="7"/>
        <v>65.427576143187792</v>
      </c>
      <c r="N219" s="226">
        <f>M219*Inputs!$B$17</f>
        <v>71.97033375750658</v>
      </c>
      <c r="O219" s="225">
        <f>[3]ACESMISOdata!O219</f>
        <v>571.98</v>
      </c>
      <c r="P219" s="225">
        <f>[3]ACESMISOdata!P219</f>
        <v>80</v>
      </c>
      <c r="Q219" s="225">
        <f>[3]Summary!V219-P219</f>
        <v>842.12759999999957</v>
      </c>
      <c r="R219" s="227">
        <f>[3]ACESMISOdata!R219</f>
        <v>-75.98</v>
      </c>
      <c r="S219">
        <f>[3]ACESMISOdata!V219</f>
        <v>1946.39</v>
      </c>
    </row>
    <row r="220" spans="1:19" x14ac:dyDescent="0.25">
      <c r="A220" t="s">
        <v>171</v>
      </c>
      <c r="B220" s="19">
        <f>'Energy Summary'!A220</f>
        <v>41618</v>
      </c>
      <c r="C220" s="7">
        <f>'Energy Summary'!B220</f>
        <v>1</v>
      </c>
      <c r="E220" s="224">
        <f>ACESMISOdata!E220</f>
        <v>62.68</v>
      </c>
      <c r="F220">
        <f>ACESMISOdata!H220</f>
        <v>7.7700000000000005E-2</v>
      </c>
      <c r="G220">
        <f>ACESMISOdata!I220</f>
        <v>1.4500000000000001E-2</v>
      </c>
      <c r="H220" s="225">
        <f>ACESMISOdata!J220</f>
        <v>0.54630000000000001</v>
      </c>
      <c r="I220" s="102">
        <f>ACESMISOdata!K220</f>
        <v>3.0499999999999999E-2</v>
      </c>
      <c r="J220">
        <f>ACESMISOdata!L220</f>
        <v>1.5599999999999999E-2</v>
      </c>
      <c r="K220">
        <f>ACESMISOdata!M220</f>
        <v>1.2E-2</v>
      </c>
      <c r="L220" s="226">
        <f t="shared" si="6"/>
        <v>-0.10550286594749243</v>
      </c>
      <c r="M220" s="226">
        <f t="shared" si="7"/>
        <v>63.271097134052511</v>
      </c>
      <c r="N220" s="226">
        <f>M220*Inputs!$B$17</f>
        <v>69.59820684745776</v>
      </c>
      <c r="O220" s="225">
        <f>[3]ACESMISOdata!O220</f>
        <v>1643.11</v>
      </c>
      <c r="P220" s="225">
        <f>[3]ACESMISOdata!P220</f>
        <v>78</v>
      </c>
      <c r="Q220" s="225">
        <f>[3]Summary!V220-P220</f>
        <v>826.70739999999989</v>
      </c>
      <c r="R220" s="227">
        <f>[3]ACESMISOdata!R220</f>
        <v>-87.22</v>
      </c>
      <c r="S220">
        <f>[3]ACESMISOdata!V220</f>
        <v>1256.75</v>
      </c>
    </row>
    <row r="221" spans="1:19" x14ac:dyDescent="0.25">
      <c r="A221" t="s">
        <v>171</v>
      </c>
      <c r="B221" s="19">
        <f>'Energy Summary'!A221</f>
        <v>41618</v>
      </c>
      <c r="C221" s="7">
        <f>'Energy Summary'!B221</f>
        <v>2</v>
      </c>
      <c r="E221" s="224">
        <f>ACESMISOdata!E221</f>
        <v>28.04</v>
      </c>
      <c r="F221">
        <f>ACESMISOdata!H221</f>
        <v>7.7700000000000005E-2</v>
      </c>
      <c r="G221">
        <f>ACESMISOdata!I221</f>
        <v>1.4500000000000001E-2</v>
      </c>
      <c r="H221" s="225">
        <f>ACESMISOdata!J221</f>
        <v>0.68169999999999997</v>
      </c>
      <c r="I221" s="102">
        <f>ACESMISOdata!K221</f>
        <v>2.6599999999999999E-2</v>
      </c>
      <c r="J221">
        <f>ACESMISOdata!L221</f>
        <v>1.2200000000000001E-2</v>
      </c>
      <c r="K221">
        <f>ACESMISOdata!M221</f>
        <v>1.2200000000000001E-2</v>
      </c>
      <c r="L221" s="226">
        <f t="shared" si="6"/>
        <v>-6.7227677816000878E-2</v>
      </c>
      <c r="M221" s="226">
        <f t="shared" si="7"/>
        <v>28.797672322183999</v>
      </c>
      <c r="N221" s="226">
        <f>M221*Inputs!$B$17</f>
        <v>31.677439554402401</v>
      </c>
      <c r="O221" s="225">
        <f>[3]ACESMISOdata!O221</f>
        <v>1424.07</v>
      </c>
      <c r="P221" s="225">
        <f>[3]ACESMISOdata!P221</f>
        <v>72</v>
      </c>
      <c r="Q221" s="225">
        <f>[3]Summary!V221-P221</f>
        <v>828.52779999999984</v>
      </c>
      <c r="R221" s="227">
        <f>[3]ACESMISOdata!R221</f>
        <v>-55.7</v>
      </c>
      <c r="S221">
        <f>[3]ACESMISOdata!V221</f>
        <v>402.99</v>
      </c>
    </row>
    <row r="222" spans="1:19" x14ac:dyDescent="0.25">
      <c r="A222" t="s">
        <v>171</v>
      </c>
      <c r="B222" s="19">
        <f>'Energy Summary'!A222</f>
        <v>41618</v>
      </c>
      <c r="C222" s="7">
        <f>'Energy Summary'!B222</f>
        <v>3</v>
      </c>
      <c r="E222" s="224">
        <f>ACESMISOdata!E222</f>
        <v>24.45</v>
      </c>
      <c r="F222">
        <f>ACESMISOdata!H222</f>
        <v>7.7700000000000005E-2</v>
      </c>
      <c r="G222">
        <f>ACESMISOdata!I222</f>
        <v>1.4500000000000001E-2</v>
      </c>
      <c r="H222" s="225">
        <f>ACESMISOdata!J222</f>
        <v>0.65659999999999996</v>
      </c>
      <c r="I222" s="102">
        <f>ACESMISOdata!K222</f>
        <v>1.89E-2</v>
      </c>
      <c r="J222">
        <f>ACESMISOdata!L222</f>
        <v>1.2E-2</v>
      </c>
      <c r="K222">
        <f>ACESMISOdata!M222</f>
        <v>1.21E-2</v>
      </c>
      <c r="L222" s="226">
        <f t="shared" si="6"/>
        <v>-8.1815109638019565E-2</v>
      </c>
      <c r="M222" s="226">
        <f t="shared" si="7"/>
        <v>25.159984890361983</v>
      </c>
      <c r="N222" s="226">
        <f>M222*Inputs!$B$17</f>
        <v>27.675983379398183</v>
      </c>
      <c r="O222" s="225">
        <f>[3]ACESMISOdata!O222</f>
        <v>588.35</v>
      </c>
      <c r="P222" s="225">
        <f>[3]ACESMISOdata!P222</f>
        <v>72</v>
      </c>
      <c r="Q222" s="225">
        <f>[3]Summary!V222-P222</f>
        <v>831.5089999999999</v>
      </c>
      <c r="R222" s="227">
        <f>[3]ACESMISOdata!R222</f>
        <v>-68.03</v>
      </c>
      <c r="S222">
        <f>[3]ACESMISOdata!V222</f>
        <v>0</v>
      </c>
    </row>
    <row r="223" spans="1:19" x14ac:dyDescent="0.25">
      <c r="A223" t="s">
        <v>171</v>
      </c>
      <c r="B223" s="19">
        <f>'Energy Summary'!A223</f>
        <v>41618</v>
      </c>
      <c r="C223" s="7">
        <f>'Energy Summary'!B223</f>
        <v>4</v>
      </c>
      <c r="E223" s="224">
        <f>ACESMISOdata!E223</f>
        <v>24.12</v>
      </c>
      <c r="F223">
        <f>ACESMISOdata!H223</f>
        <v>7.7700000000000005E-2</v>
      </c>
      <c r="G223">
        <f>ACESMISOdata!I223</f>
        <v>1.4500000000000001E-2</v>
      </c>
      <c r="H223" s="225">
        <f>ACESMISOdata!J223</f>
        <v>0.71609999999999996</v>
      </c>
      <c r="I223" s="102">
        <f>ACESMISOdata!K223</f>
        <v>1.8599999999999998E-2</v>
      </c>
      <c r="J223">
        <f>ACESMISOdata!L223</f>
        <v>1.24E-2</v>
      </c>
      <c r="K223">
        <f>ACESMISOdata!M223</f>
        <v>1.18E-2</v>
      </c>
      <c r="L223" s="226">
        <f t="shared" si="6"/>
        <v>-7.3796373958606304E-2</v>
      </c>
      <c r="M223" s="226">
        <f t="shared" si="7"/>
        <v>24.897303626041396</v>
      </c>
      <c r="N223" s="226">
        <f>M223*Inputs!$B$17</f>
        <v>27.387033988645538</v>
      </c>
      <c r="O223" s="225">
        <f>[3]ACESMISOdata!O223</f>
        <v>478.19</v>
      </c>
      <c r="P223" s="225">
        <f>[3]ACESMISOdata!P223</f>
        <v>72</v>
      </c>
      <c r="Q223" s="225">
        <f>[3]Summary!V223-P223</f>
        <v>835.40689999999972</v>
      </c>
      <c r="R223" s="227">
        <f>[3]ACESMISOdata!R223</f>
        <v>-61.65</v>
      </c>
      <c r="S223">
        <f>[3]ACESMISOdata!V223</f>
        <v>0</v>
      </c>
    </row>
    <row r="224" spans="1:19" x14ac:dyDescent="0.25">
      <c r="A224" t="s">
        <v>171</v>
      </c>
      <c r="B224" s="19">
        <f>'Energy Summary'!A224</f>
        <v>41618</v>
      </c>
      <c r="C224" s="7">
        <f>'Energy Summary'!B224</f>
        <v>5</v>
      </c>
      <c r="E224" s="224">
        <f>ACESMISOdata!E224</f>
        <v>24.03</v>
      </c>
      <c r="F224">
        <f>ACESMISOdata!H224</f>
        <v>7.7700000000000005E-2</v>
      </c>
      <c r="G224">
        <f>ACESMISOdata!I224</f>
        <v>1.4500000000000001E-2</v>
      </c>
      <c r="H224" s="225">
        <f>ACESMISOdata!J224</f>
        <v>1.1192</v>
      </c>
      <c r="I224" s="102">
        <f>ACESMISOdata!K224</f>
        <v>4.58E-2</v>
      </c>
      <c r="J224">
        <f>ACESMISOdata!L224</f>
        <v>1.2999999999999999E-2</v>
      </c>
      <c r="K224">
        <f>ACESMISOdata!M224</f>
        <v>1.21E-2</v>
      </c>
      <c r="L224" s="226">
        <f t="shared" si="6"/>
        <v>-6.303626518767895E-2</v>
      </c>
      <c r="M224" s="226">
        <f t="shared" si="7"/>
        <v>25.249263734812324</v>
      </c>
      <c r="N224" s="226">
        <f>M224*Inputs!$B$17</f>
        <v>27.77419010829356</v>
      </c>
      <c r="O224" s="225">
        <f>[3]ACESMISOdata!O224</f>
        <v>412.69</v>
      </c>
      <c r="P224" s="225">
        <f>[3]ACESMISOdata!P224</f>
        <v>72</v>
      </c>
      <c r="Q224" s="225">
        <f>[3]Summary!V224-P224</f>
        <v>850.78009999999972</v>
      </c>
      <c r="R224" s="227">
        <f>[3]ACESMISOdata!R224</f>
        <v>-53.63</v>
      </c>
      <c r="S224">
        <f>[3]ACESMISOdata!V224</f>
        <v>0</v>
      </c>
    </row>
    <row r="225" spans="1:19" x14ac:dyDescent="0.25">
      <c r="A225" t="s">
        <v>171</v>
      </c>
      <c r="B225" s="19">
        <f>'Energy Summary'!A225</f>
        <v>41618</v>
      </c>
      <c r="C225" s="7">
        <f>'Energy Summary'!B225</f>
        <v>6</v>
      </c>
      <c r="E225" s="224">
        <f>ACESMISOdata!E225</f>
        <v>48.59</v>
      </c>
      <c r="F225">
        <f>ACESMISOdata!H225</f>
        <v>7.7700000000000005E-2</v>
      </c>
      <c r="G225">
        <f>ACESMISOdata!I225</f>
        <v>1.4500000000000001E-2</v>
      </c>
      <c r="H225" s="225">
        <f>ACESMISOdata!J225</f>
        <v>0.3392</v>
      </c>
      <c r="I225" s="102">
        <f>ACESMISOdata!K225</f>
        <v>6.5299999999999997E-2</v>
      </c>
      <c r="J225">
        <f>ACESMISOdata!L225</f>
        <v>3.1399999999999997E-2</v>
      </c>
      <c r="K225">
        <f>ACESMISOdata!M225</f>
        <v>1.1299999999999999E-2</v>
      </c>
      <c r="L225" s="226">
        <f t="shared" si="6"/>
        <v>-7.522374619917957E-2</v>
      </c>
      <c r="M225" s="226">
        <f t="shared" si="7"/>
        <v>49.054176253800819</v>
      </c>
      <c r="N225" s="226">
        <f>M225*Inputs!$B$17</f>
        <v>53.959593879180908</v>
      </c>
      <c r="O225" s="225">
        <f>[3]ACESMISOdata!O225</f>
        <v>675.79</v>
      </c>
      <c r="P225" s="225">
        <f>[3]ACESMISOdata!P225</f>
        <v>74</v>
      </c>
      <c r="Q225" s="225">
        <f>[3]Summary!V225-P225</f>
        <v>883.09879999999953</v>
      </c>
      <c r="R225" s="227">
        <f>[3]ACESMISOdata!R225</f>
        <v>-66.430000000000007</v>
      </c>
      <c r="S225">
        <f>[3]ACESMISOdata!V225</f>
        <v>932.43</v>
      </c>
    </row>
    <row r="226" spans="1:19" x14ac:dyDescent="0.25">
      <c r="A226" t="s">
        <v>171</v>
      </c>
      <c r="B226" s="19">
        <f>'Energy Summary'!A226</f>
        <v>41618</v>
      </c>
      <c r="C226" s="7">
        <f>'Energy Summary'!B226</f>
        <v>7</v>
      </c>
      <c r="E226" s="224">
        <f>ACESMISOdata!E226</f>
        <v>40.94</v>
      </c>
      <c r="F226">
        <f>ACESMISOdata!H226</f>
        <v>7.7700000000000005E-2</v>
      </c>
      <c r="G226">
        <f>ACESMISOdata!I226</f>
        <v>1.4500000000000001E-2</v>
      </c>
      <c r="H226" s="225">
        <f>ACESMISOdata!J226</f>
        <v>2.9479000000000002</v>
      </c>
      <c r="I226" s="102">
        <f>ACESMISOdata!K226</f>
        <v>7.4300000000000005E-2</v>
      </c>
      <c r="J226">
        <f>ACESMISOdata!L226</f>
        <v>0.1012</v>
      </c>
      <c r="K226">
        <f>ACESMISOdata!M226</f>
        <v>-1.34E-2</v>
      </c>
      <c r="L226" s="226">
        <f t="shared" si="6"/>
        <v>-4.8821148945750688E-2</v>
      </c>
      <c r="M226" s="226">
        <f t="shared" si="7"/>
        <v>44.093378851054247</v>
      </c>
      <c r="N226" s="226">
        <f>M226*Inputs!$B$17</f>
        <v>48.502716736159677</v>
      </c>
      <c r="O226" s="225">
        <f>[3]ACESMISOdata!O226</f>
        <v>932.44</v>
      </c>
      <c r="P226" s="225">
        <f>[3]ACESMISOdata!P226</f>
        <v>78</v>
      </c>
      <c r="Q226" s="225">
        <f>[3]Summary!V226-P226</f>
        <v>904.32120000000009</v>
      </c>
      <c r="R226" s="227">
        <f>[3]ACESMISOdata!R226</f>
        <v>-44.15</v>
      </c>
      <c r="S226">
        <f>[3]ACESMISOdata!V226</f>
        <v>701.32</v>
      </c>
    </row>
    <row r="227" spans="1:19" x14ac:dyDescent="0.25">
      <c r="A227" t="s">
        <v>171</v>
      </c>
      <c r="B227" s="19">
        <f>'Energy Summary'!A227</f>
        <v>41618</v>
      </c>
      <c r="C227" s="7">
        <f>'Energy Summary'!B227</f>
        <v>8</v>
      </c>
      <c r="E227" s="224">
        <f>ACESMISOdata!E227</f>
        <v>55.09</v>
      </c>
      <c r="F227">
        <f>ACESMISOdata!H227</f>
        <v>7.7700000000000005E-2</v>
      </c>
      <c r="G227">
        <f>ACESMISOdata!I227</f>
        <v>1.4500000000000001E-2</v>
      </c>
      <c r="H227" s="225">
        <f>ACESMISOdata!J227</f>
        <v>6.6081000000000003</v>
      </c>
      <c r="I227" s="102">
        <f>ACESMISOdata!K227</f>
        <v>0.15959999999999999</v>
      </c>
      <c r="J227">
        <f>ACESMISOdata!L227</f>
        <v>0.2661</v>
      </c>
      <c r="K227">
        <f>ACESMISOdata!M227</f>
        <v>1.0500000000000001E-2</v>
      </c>
      <c r="L227" s="226">
        <f t="shared" si="6"/>
        <v>-0.11757623204846049</v>
      </c>
      <c r="M227" s="226">
        <f t="shared" si="7"/>
        <v>62.108923767951538</v>
      </c>
      <c r="N227" s="226">
        <f>M227*Inputs!$B$17</f>
        <v>68.319816144746696</v>
      </c>
      <c r="O227" s="225">
        <f>[3]ACESMISOdata!O227</f>
        <v>760.72</v>
      </c>
      <c r="P227" s="225">
        <f>[3]ACESMISOdata!P227</f>
        <v>81</v>
      </c>
      <c r="Q227" s="225">
        <f>[3]Summary!V227-P227</f>
        <v>901.28759999999966</v>
      </c>
      <c r="R227" s="227">
        <f>[3]ACESMISOdata!R227</f>
        <v>-105.97</v>
      </c>
      <c r="S227">
        <f>[3]ACESMISOdata!V227</f>
        <v>1637.39</v>
      </c>
    </row>
    <row r="228" spans="1:19" x14ac:dyDescent="0.25">
      <c r="A228" t="s">
        <v>171</v>
      </c>
      <c r="B228" s="19">
        <f>'Energy Summary'!A228</f>
        <v>41618</v>
      </c>
      <c r="C228" s="7">
        <f>'Energy Summary'!B228</f>
        <v>9</v>
      </c>
      <c r="E228" s="224">
        <f>ACESMISOdata!E228</f>
        <v>42.32</v>
      </c>
      <c r="F228">
        <f>ACESMISOdata!H228</f>
        <v>7.7700000000000005E-2</v>
      </c>
      <c r="G228">
        <f>ACESMISOdata!I228</f>
        <v>1.4500000000000001E-2</v>
      </c>
      <c r="H228" s="225">
        <f>ACESMISOdata!J228</f>
        <v>7.5082000000000004</v>
      </c>
      <c r="I228" s="102">
        <f>ACESMISOdata!K228</f>
        <v>0.1124</v>
      </c>
      <c r="J228">
        <f>ACESMISOdata!L228</f>
        <v>0.1295</v>
      </c>
      <c r="K228">
        <f>ACESMISOdata!M228</f>
        <v>1.01E-2</v>
      </c>
      <c r="L228" s="226">
        <f t="shared" si="6"/>
        <v>-0.11178613334386613</v>
      </c>
      <c r="M228" s="226">
        <f t="shared" si="7"/>
        <v>50.060613866656134</v>
      </c>
      <c r="N228" s="226">
        <f>M228*Inputs!$B$17</f>
        <v>55.066675253321755</v>
      </c>
      <c r="O228" s="225">
        <f>[3]ACESMISOdata!O228</f>
        <v>264.7</v>
      </c>
      <c r="P228" s="225">
        <f>[3]ACESMISOdata!P228</f>
        <v>84</v>
      </c>
      <c r="Q228" s="225">
        <f>[3]Summary!V228-P228</f>
        <v>881.05740000000003</v>
      </c>
      <c r="R228" s="227">
        <f>[3]ACESMISOdata!R228</f>
        <v>-98.49</v>
      </c>
      <c r="S228">
        <f>[3]ACESMISOdata!V228</f>
        <v>1213.25</v>
      </c>
    </row>
    <row r="229" spans="1:19" x14ac:dyDescent="0.25">
      <c r="A229" t="s">
        <v>171</v>
      </c>
      <c r="B229" s="19">
        <f>'Energy Summary'!A229</f>
        <v>41618</v>
      </c>
      <c r="C229" s="7">
        <f>'Energy Summary'!B229</f>
        <v>10</v>
      </c>
      <c r="E229" s="224">
        <f>ACESMISOdata!E229</f>
        <v>54.1</v>
      </c>
      <c r="F229">
        <f>ACESMISOdata!H229</f>
        <v>7.7700000000000005E-2</v>
      </c>
      <c r="G229">
        <f>ACESMISOdata!I229</f>
        <v>1.4500000000000001E-2</v>
      </c>
      <c r="H229" s="225">
        <f>ACESMISOdata!J229</f>
        <v>4.6913</v>
      </c>
      <c r="I229" s="102">
        <f>ACESMISOdata!K229</f>
        <v>8.1600000000000006E-2</v>
      </c>
      <c r="J229">
        <f>ACESMISOdata!L229</f>
        <v>0.1308</v>
      </c>
      <c r="K229">
        <f>ACESMISOdata!M229</f>
        <v>1.0200000000000001E-2</v>
      </c>
      <c r="L229" s="226">
        <f t="shared" si="6"/>
        <v>-0.11581904628173248</v>
      </c>
      <c r="M229" s="226">
        <f t="shared" si="7"/>
        <v>58.990280953718262</v>
      </c>
      <c r="N229" s="226">
        <f>M229*Inputs!$B$17</f>
        <v>64.889309049090087</v>
      </c>
      <c r="O229" s="225">
        <f>[3]ACESMISOdata!O229</f>
        <v>402.34</v>
      </c>
      <c r="P229" s="225">
        <f>[3]ACESMISOdata!P229</f>
        <v>83</v>
      </c>
      <c r="Q229" s="225">
        <f>[3]Summary!V229-P229</f>
        <v>869.54610000000014</v>
      </c>
      <c r="R229" s="227">
        <f>[3]ACESMISOdata!R229</f>
        <v>-100.71</v>
      </c>
      <c r="S229">
        <f>[3]ACESMISOdata!V229</f>
        <v>2480.7800000000002</v>
      </c>
    </row>
    <row r="230" spans="1:19" x14ac:dyDescent="0.25">
      <c r="A230" t="s">
        <v>171</v>
      </c>
      <c r="B230" s="19">
        <f>'Energy Summary'!A230</f>
        <v>41618</v>
      </c>
      <c r="C230" s="7">
        <f>'Energy Summary'!B230</f>
        <v>11</v>
      </c>
      <c r="E230" s="224">
        <f>ACESMISOdata!E230</f>
        <v>56.64</v>
      </c>
      <c r="F230">
        <f>ACESMISOdata!H230</f>
        <v>7.7700000000000005E-2</v>
      </c>
      <c r="G230">
        <f>ACESMISOdata!I230</f>
        <v>1.4500000000000001E-2</v>
      </c>
      <c r="H230" s="225">
        <f>ACESMISOdata!J230</f>
        <v>0.50700000000000001</v>
      </c>
      <c r="I230" s="102">
        <f>ACESMISOdata!K230</f>
        <v>6.83E-2</v>
      </c>
      <c r="J230">
        <f>ACESMISOdata!L230</f>
        <v>5.9900000000000002E-2</v>
      </c>
      <c r="K230">
        <f>ACESMISOdata!M230</f>
        <v>1.1299999999999999E-2</v>
      </c>
      <c r="L230" s="226">
        <f t="shared" si="6"/>
        <v>-0.11066717641209535</v>
      </c>
      <c r="M230" s="226">
        <f t="shared" si="7"/>
        <v>57.268032823587902</v>
      </c>
      <c r="N230" s="226">
        <f>M230*Inputs!$B$17</f>
        <v>62.994836105946696</v>
      </c>
      <c r="O230" s="225">
        <f>[3]ACESMISOdata!O230</f>
        <v>486.13</v>
      </c>
      <c r="P230" s="225">
        <f>[3]ACESMISOdata!P230</f>
        <v>83</v>
      </c>
      <c r="Q230" s="225">
        <f>[3]Summary!V230-P230</f>
        <v>849.5743999999994</v>
      </c>
      <c r="R230" s="227">
        <f>[3]ACESMISOdata!R230</f>
        <v>-94.02</v>
      </c>
      <c r="S230">
        <f>[3]ACESMISOdata!V230</f>
        <v>1892.54</v>
      </c>
    </row>
    <row r="231" spans="1:19" x14ac:dyDescent="0.25">
      <c r="A231" t="s">
        <v>171</v>
      </c>
      <c r="B231" s="19">
        <f>'Energy Summary'!A231</f>
        <v>41618</v>
      </c>
      <c r="C231" s="7">
        <f>'Energy Summary'!B231</f>
        <v>12</v>
      </c>
      <c r="E231" s="224">
        <f>ACESMISOdata!E231</f>
        <v>79.209999999999994</v>
      </c>
      <c r="F231">
        <f>ACESMISOdata!H231</f>
        <v>7.7700000000000005E-2</v>
      </c>
      <c r="G231">
        <f>ACESMISOdata!I231</f>
        <v>1.4500000000000001E-2</v>
      </c>
      <c r="H231" s="225">
        <f>ACESMISOdata!J231</f>
        <v>0.50290000000000001</v>
      </c>
      <c r="I231" s="102">
        <f>ACESMISOdata!K231</f>
        <v>5.5300000000000002E-2</v>
      </c>
      <c r="J231">
        <f>ACESMISOdata!L231</f>
        <v>4.8300000000000003E-2</v>
      </c>
      <c r="K231">
        <f>ACESMISOdata!M231</f>
        <v>1.15E-2</v>
      </c>
      <c r="L231" s="226">
        <f t="shared" si="6"/>
        <v>-0.10422854321562031</v>
      </c>
      <c r="M231" s="226">
        <f t="shared" si="7"/>
        <v>79.815971456784354</v>
      </c>
      <c r="N231" s="226">
        <f>M231*Inputs!$B$17</f>
        <v>87.797568602462789</v>
      </c>
      <c r="O231" s="225">
        <f>[3]ACESMISOdata!O231</f>
        <v>161.13999999999999</v>
      </c>
      <c r="P231" s="225">
        <f>[3]ACESMISOdata!P231</f>
        <v>82</v>
      </c>
      <c r="Q231" s="225">
        <f>[3]Summary!V231-P231</f>
        <v>842.57149999999967</v>
      </c>
      <c r="R231" s="227">
        <f>[3]ACESMISOdata!R231</f>
        <v>-87.82</v>
      </c>
      <c r="S231">
        <f>[3]ACESMISOdata!V231</f>
        <v>3035.62</v>
      </c>
    </row>
    <row r="232" spans="1:19" x14ac:dyDescent="0.25">
      <c r="A232" t="s">
        <v>171</v>
      </c>
      <c r="B232" s="19">
        <f>'Energy Summary'!A232</f>
        <v>41618</v>
      </c>
      <c r="C232" s="7">
        <f>'Energy Summary'!B232</f>
        <v>13</v>
      </c>
      <c r="E232" s="224">
        <f>ACESMISOdata!E232</f>
        <v>43.94</v>
      </c>
      <c r="F232">
        <f>ACESMISOdata!H232</f>
        <v>7.7700000000000005E-2</v>
      </c>
      <c r="G232">
        <f>ACESMISOdata!I232</f>
        <v>1.4500000000000001E-2</v>
      </c>
      <c r="H232" s="225">
        <f>ACESMISOdata!J232</f>
        <v>0.50849999999999995</v>
      </c>
      <c r="I232" s="102">
        <f>ACESMISOdata!K232</f>
        <v>3.2199999999999999E-2</v>
      </c>
      <c r="J232">
        <f>ACESMISOdata!L232</f>
        <v>4.5600000000000002E-2</v>
      </c>
      <c r="K232">
        <f>ACESMISOdata!M232</f>
        <v>1.1599999999999999E-2</v>
      </c>
      <c r="L232" s="226">
        <f t="shared" si="6"/>
        <v>-7.118691105177391E-2</v>
      </c>
      <c r="M232" s="226">
        <f t="shared" si="7"/>
        <v>44.558913088948223</v>
      </c>
      <c r="N232" s="226">
        <f>M232*Inputs!$B$17</f>
        <v>49.014804397843051</v>
      </c>
      <c r="O232" s="225">
        <f>[3]ACESMISOdata!O232</f>
        <v>80.02</v>
      </c>
      <c r="P232" s="225">
        <f>[3]ACESMISOdata!P232</f>
        <v>81</v>
      </c>
      <c r="Q232" s="225">
        <f>[3]Summary!V232-P232</f>
        <v>830.20880000000056</v>
      </c>
      <c r="R232" s="227">
        <f>[3]ACESMISOdata!R232</f>
        <v>-59.1</v>
      </c>
      <c r="S232">
        <f>[3]ACESMISOdata!V232</f>
        <v>1824.51</v>
      </c>
    </row>
    <row r="233" spans="1:19" x14ac:dyDescent="0.25">
      <c r="A233" t="s">
        <v>171</v>
      </c>
      <c r="B233" s="19">
        <f>'Energy Summary'!A233</f>
        <v>41618</v>
      </c>
      <c r="C233" s="7">
        <f>'Energy Summary'!B233</f>
        <v>14</v>
      </c>
      <c r="E233" s="224">
        <f>ACESMISOdata!E233</f>
        <v>48.16</v>
      </c>
      <c r="F233">
        <f>ACESMISOdata!H233</f>
        <v>7.7700000000000005E-2</v>
      </c>
      <c r="G233">
        <f>ACESMISOdata!I233</f>
        <v>1.4500000000000001E-2</v>
      </c>
      <c r="H233" s="225">
        <f>ACESMISOdata!J233</f>
        <v>0.48949999999999999</v>
      </c>
      <c r="I233" s="102">
        <f>ACESMISOdata!K233</f>
        <v>1.9900000000000001E-2</v>
      </c>
      <c r="J233">
        <f>ACESMISOdata!L233</f>
        <v>2.0199999999999999E-2</v>
      </c>
      <c r="K233">
        <f>ACESMISOdata!M233</f>
        <v>1.17E-2</v>
      </c>
      <c r="L233" s="226">
        <f t="shared" si="6"/>
        <v>-5.3524068645377086E-2</v>
      </c>
      <c r="M233" s="226">
        <f t="shared" si="7"/>
        <v>48.739975931354614</v>
      </c>
      <c r="N233" s="226">
        <f>M233*Inputs!$B$17</f>
        <v>53.613973524490078</v>
      </c>
      <c r="O233" s="225">
        <f>[3]ACESMISOdata!O233</f>
        <v>160.6</v>
      </c>
      <c r="P233" s="225">
        <f>[3]ACESMISOdata!P233</f>
        <v>80</v>
      </c>
      <c r="Q233" s="225">
        <f>[3]Summary!V233-P233</f>
        <v>823.36790000000042</v>
      </c>
      <c r="R233" s="227">
        <f>[3]ACESMISOdata!R233</f>
        <v>-44.07</v>
      </c>
      <c r="S233">
        <f>[3]ACESMISOdata!V233</f>
        <v>1465.2</v>
      </c>
    </row>
    <row r="234" spans="1:19" x14ac:dyDescent="0.25">
      <c r="A234" t="s">
        <v>171</v>
      </c>
      <c r="B234" s="19">
        <f>'Energy Summary'!A234</f>
        <v>41618</v>
      </c>
      <c r="C234" s="7">
        <f>'Energy Summary'!B234</f>
        <v>15</v>
      </c>
      <c r="E234" s="224">
        <f>ACESMISOdata!E234</f>
        <v>46.04</v>
      </c>
      <c r="F234">
        <f>ACESMISOdata!H234</f>
        <v>7.7700000000000005E-2</v>
      </c>
      <c r="G234">
        <f>ACESMISOdata!I234</f>
        <v>1.4500000000000001E-2</v>
      </c>
      <c r="H234" s="225">
        <f>ACESMISOdata!J234</f>
        <v>0.67510000000000003</v>
      </c>
      <c r="I234" s="102">
        <f>ACESMISOdata!K234</f>
        <v>8.6999999999999994E-3</v>
      </c>
      <c r="J234">
        <f>ACESMISOdata!L234</f>
        <v>1.8100000000000002E-2</v>
      </c>
      <c r="K234">
        <f>ACESMISOdata!M234</f>
        <v>1.17E-2</v>
      </c>
      <c r="L234" s="226">
        <f t="shared" si="6"/>
        <v>-3.9997923208416601E-2</v>
      </c>
      <c r="M234" s="226">
        <f t="shared" si="7"/>
        <v>46.805802076791572</v>
      </c>
      <c r="N234" s="226">
        <f>M234*Inputs!$B$17</f>
        <v>51.486382284470736</v>
      </c>
      <c r="O234" s="225">
        <f>[3]ACESMISOdata!O234</f>
        <v>166.41</v>
      </c>
      <c r="P234" s="225">
        <f>[3]ACESMISOdata!P234</f>
        <v>79</v>
      </c>
      <c r="Q234" s="225">
        <f>[3]Summary!V234-P234</f>
        <v>812.79220000000021</v>
      </c>
      <c r="R234" s="227">
        <f>[3]ACESMISOdata!R234</f>
        <v>-32.51</v>
      </c>
      <c r="S234">
        <f>[3]ACESMISOdata!V234</f>
        <v>753.8</v>
      </c>
    </row>
    <row r="235" spans="1:19" x14ac:dyDescent="0.25">
      <c r="A235" t="s">
        <v>171</v>
      </c>
      <c r="B235" s="19">
        <f>'Energy Summary'!A235</f>
        <v>41618</v>
      </c>
      <c r="C235" s="7">
        <f>'Energy Summary'!B235</f>
        <v>16</v>
      </c>
      <c r="E235" s="224">
        <f>ACESMISOdata!E235</f>
        <v>44.87</v>
      </c>
      <c r="F235">
        <f>ACESMISOdata!H235</f>
        <v>7.7700000000000005E-2</v>
      </c>
      <c r="G235">
        <f>ACESMISOdata!I235</f>
        <v>1.4500000000000001E-2</v>
      </c>
      <c r="H235" s="225">
        <f>ACESMISOdata!J235</f>
        <v>1.0369999999999999</v>
      </c>
      <c r="I235" s="102">
        <f>ACESMISOdata!K235</f>
        <v>-6.9999999999999999E-4</v>
      </c>
      <c r="J235">
        <f>ACESMISOdata!L235</f>
        <v>1.6899999999999998E-2</v>
      </c>
      <c r="K235">
        <f>ACESMISOdata!M235</f>
        <v>1.18E-2</v>
      </c>
      <c r="L235" s="226">
        <f t="shared" si="6"/>
        <v>-1.2648382013636966E-2</v>
      </c>
      <c r="M235" s="226">
        <f t="shared" si="7"/>
        <v>46.014551617986356</v>
      </c>
      <c r="N235" s="226">
        <f>M235*Inputs!$B$17</f>
        <v>50.616006779784996</v>
      </c>
      <c r="O235" s="225">
        <f>[3]ACESMISOdata!O235</f>
        <v>1431.91</v>
      </c>
      <c r="P235" s="225">
        <f>[3]ACESMISOdata!P235</f>
        <v>78</v>
      </c>
      <c r="Q235" s="225">
        <f>[3]Summary!V235-P235</f>
        <v>824.61140000000012</v>
      </c>
      <c r="R235" s="227">
        <f>[3]ACESMISOdata!R235</f>
        <v>-10.43</v>
      </c>
      <c r="S235">
        <f>[3]ACESMISOdata!V235</f>
        <v>631.42999999999995</v>
      </c>
    </row>
    <row r="236" spans="1:19" x14ac:dyDescent="0.25">
      <c r="A236" t="s">
        <v>171</v>
      </c>
      <c r="B236" s="19">
        <f>'Energy Summary'!A236</f>
        <v>41618</v>
      </c>
      <c r="C236" s="7">
        <f>'Energy Summary'!B236</f>
        <v>17</v>
      </c>
      <c r="E236" s="224">
        <f>ACESMISOdata!E236</f>
        <v>36.340000000000003</v>
      </c>
      <c r="F236">
        <f>ACESMISOdata!H236</f>
        <v>7.7700000000000005E-2</v>
      </c>
      <c r="G236">
        <f>ACESMISOdata!I236</f>
        <v>1.4500000000000001E-2</v>
      </c>
      <c r="H236" s="225">
        <f>ACESMISOdata!J236</f>
        <v>7.3391000000000002</v>
      </c>
      <c r="I236" s="102">
        <f>ACESMISOdata!K236</f>
        <v>5.7599999999999998E-2</v>
      </c>
      <c r="J236">
        <f>ACESMISOdata!L236</f>
        <v>4.4299999999999999E-2</v>
      </c>
      <c r="K236">
        <f>ACESMISOdata!M236</f>
        <v>1.15E-2</v>
      </c>
      <c r="L236" s="226">
        <f t="shared" si="6"/>
        <v>-7.0907275917995241E-2</v>
      </c>
      <c r="M236" s="226">
        <f t="shared" si="7"/>
        <v>43.813792724082006</v>
      </c>
      <c r="N236" s="226">
        <f>M236*Inputs!$B$17</f>
        <v>48.19517199649021</v>
      </c>
      <c r="O236" s="225">
        <f>[3]ACESMISOdata!O236</f>
        <v>446.78</v>
      </c>
      <c r="P236" s="225">
        <f>[3]ACESMISOdata!P236</f>
        <v>79</v>
      </c>
      <c r="Q236" s="225">
        <f>[3]Summary!V236-P236</f>
        <v>865.91959999999904</v>
      </c>
      <c r="R236" s="227">
        <f>[3]ACESMISOdata!R236</f>
        <v>-61.4</v>
      </c>
      <c r="S236">
        <f>[3]ACESMISOdata!V236</f>
        <v>801.54</v>
      </c>
    </row>
    <row r="237" spans="1:19" x14ac:dyDescent="0.25">
      <c r="A237" t="s">
        <v>171</v>
      </c>
      <c r="B237" s="19">
        <f>'Energy Summary'!A237</f>
        <v>41618</v>
      </c>
      <c r="C237" s="7">
        <f>'Energy Summary'!B237</f>
        <v>18</v>
      </c>
      <c r="E237" s="224">
        <f>ACESMISOdata!E237</f>
        <v>36.909999999999997</v>
      </c>
      <c r="F237">
        <f>ACESMISOdata!H237</f>
        <v>7.7700000000000005E-2</v>
      </c>
      <c r="G237">
        <f>ACESMISOdata!I237</f>
        <v>1.4500000000000001E-2</v>
      </c>
      <c r="H237" s="225">
        <f>ACESMISOdata!J237</f>
        <v>10.0006</v>
      </c>
      <c r="I237" s="102">
        <f>ACESMISOdata!K237</f>
        <v>0.1258</v>
      </c>
      <c r="J237">
        <f>ACESMISOdata!L237</f>
        <v>8.3099999999999993E-2</v>
      </c>
      <c r="K237">
        <f>ACESMISOdata!M237</f>
        <v>1.0200000000000001E-2</v>
      </c>
      <c r="L237" s="226">
        <f t="shared" si="6"/>
        <v>-9.1483947133995949E-2</v>
      </c>
      <c r="M237" s="226">
        <f t="shared" si="7"/>
        <v>47.130416052865996</v>
      </c>
      <c r="N237" s="226">
        <f>M237*Inputs!$B$17</f>
        <v>51.843457658152602</v>
      </c>
      <c r="O237" s="225">
        <f>[3]ACESMISOdata!O237</f>
        <v>530.94000000000005</v>
      </c>
      <c r="P237" s="225">
        <f>[3]ACESMISOdata!P237</f>
        <v>82</v>
      </c>
      <c r="Q237" s="225">
        <f>[3]Summary!V237-P237</f>
        <v>882.44989999999996</v>
      </c>
      <c r="R237" s="227">
        <f>[3]ACESMISOdata!R237</f>
        <v>-80.73</v>
      </c>
      <c r="S237">
        <f>[3]ACESMISOdata!V237</f>
        <v>907.13</v>
      </c>
    </row>
    <row r="238" spans="1:19" x14ac:dyDescent="0.25">
      <c r="A238" t="s">
        <v>171</v>
      </c>
      <c r="B238" s="19">
        <f>'Energy Summary'!A238</f>
        <v>41618</v>
      </c>
      <c r="C238" s="7">
        <f>'Energy Summary'!B238</f>
        <v>19</v>
      </c>
      <c r="E238" s="224">
        <f>ACESMISOdata!E238</f>
        <v>50.64</v>
      </c>
      <c r="F238">
        <f>ACESMISOdata!H238</f>
        <v>7.7700000000000005E-2</v>
      </c>
      <c r="G238">
        <f>ACESMISOdata!I238</f>
        <v>1.4500000000000001E-2</v>
      </c>
      <c r="H238" s="225">
        <f>ACESMISOdata!J238</f>
        <v>8.3556000000000008</v>
      </c>
      <c r="I238" s="102">
        <f>ACESMISOdata!K238</f>
        <v>0.18079999999999999</v>
      </c>
      <c r="J238">
        <f>ACESMISOdata!L238</f>
        <v>0.27800000000000002</v>
      </c>
      <c r="K238">
        <f>ACESMISOdata!M238</f>
        <v>0.13469999999999999</v>
      </c>
      <c r="L238" s="226">
        <f t="shared" si="6"/>
        <v>-6.7581854485487022E-2</v>
      </c>
      <c r="M238" s="226">
        <f t="shared" si="7"/>
        <v>59.613718145514511</v>
      </c>
      <c r="N238" s="226">
        <f>M238*Inputs!$B$17</f>
        <v>65.575089960065966</v>
      </c>
      <c r="O238" s="225">
        <f>[3]ACESMISOdata!O238</f>
        <v>2290.46</v>
      </c>
      <c r="P238" s="225">
        <f>[3]ACESMISOdata!P238</f>
        <v>84</v>
      </c>
      <c r="Q238" s="225">
        <f>[3]Summary!V238-P238</f>
        <v>913.70680000000004</v>
      </c>
      <c r="R238" s="227">
        <f>[3]ACESMISOdata!R238</f>
        <v>-61.75</v>
      </c>
      <c r="S238">
        <f>[3]ACESMISOdata!V238</f>
        <v>1718.29</v>
      </c>
    </row>
    <row r="239" spans="1:19" x14ac:dyDescent="0.25">
      <c r="A239" t="s">
        <v>171</v>
      </c>
      <c r="B239" s="19">
        <f>'Energy Summary'!A239</f>
        <v>41618</v>
      </c>
      <c r="C239" s="7">
        <f>'Energy Summary'!B239</f>
        <v>20</v>
      </c>
      <c r="E239" s="224">
        <f>ACESMISOdata!E239</f>
        <v>46.04</v>
      </c>
      <c r="F239">
        <f>ACESMISOdata!H239</f>
        <v>7.7700000000000005E-2</v>
      </c>
      <c r="G239">
        <f>ACESMISOdata!I239</f>
        <v>1.4500000000000001E-2</v>
      </c>
      <c r="H239" s="225">
        <f>ACESMISOdata!J239</f>
        <v>8.0518000000000001</v>
      </c>
      <c r="I239" s="102">
        <f>ACESMISOdata!K239</f>
        <v>0.14410000000000001</v>
      </c>
      <c r="J239">
        <f>ACESMISOdata!L239</f>
        <v>0.193</v>
      </c>
      <c r="K239">
        <f>ACESMISOdata!M239</f>
        <v>0.13689999999999999</v>
      </c>
      <c r="L239" s="226">
        <f t="shared" si="6"/>
        <v>-9.1135117226978646E-2</v>
      </c>
      <c r="M239" s="226">
        <f t="shared" si="7"/>
        <v>54.566864882773018</v>
      </c>
      <c r="N239" s="226">
        <f>M239*Inputs!$B$17</f>
        <v>60.023551371050324</v>
      </c>
      <c r="O239" s="225">
        <f>[3]ACESMISOdata!O239</f>
        <v>1260.17</v>
      </c>
      <c r="P239" s="225">
        <f>[3]ACESMISOdata!P239</f>
        <v>84</v>
      </c>
      <c r="Q239" s="225">
        <f>[3]Summary!V239-P239</f>
        <v>913.36910000000012</v>
      </c>
      <c r="R239" s="227">
        <f>[3]ACESMISOdata!R239</f>
        <v>-83.24</v>
      </c>
      <c r="S239">
        <f>[3]ACESMISOdata!V239</f>
        <v>1564.9</v>
      </c>
    </row>
    <row r="240" spans="1:19" x14ac:dyDescent="0.25">
      <c r="A240" t="s">
        <v>171</v>
      </c>
      <c r="B240" s="19">
        <f>'Energy Summary'!A240</f>
        <v>41618</v>
      </c>
      <c r="C240" s="7">
        <f>'Energy Summary'!B240</f>
        <v>21</v>
      </c>
      <c r="E240" s="224">
        <f>ACESMISOdata!E240</f>
        <v>37.75</v>
      </c>
      <c r="F240">
        <f>ACESMISOdata!H240</f>
        <v>7.7700000000000005E-2</v>
      </c>
      <c r="G240">
        <f>ACESMISOdata!I240</f>
        <v>1.4500000000000001E-2</v>
      </c>
      <c r="H240" s="225">
        <f>ACESMISOdata!J240</f>
        <v>5.6696999999999997</v>
      </c>
      <c r="I240" s="102">
        <f>ACESMISOdata!K240</f>
        <v>0.1004</v>
      </c>
      <c r="J240">
        <f>ACESMISOdata!L240</f>
        <v>0.11700000000000001</v>
      </c>
      <c r="K240">
        <f>ACESMISOdata!M240</f>
        <v>0.13800000000000001</v>
      </c>
      <c r="L240" s="226">
        <f t="shared" si="6"/>
        <v>-8.8850430893254173E-2</v>
      </c>
      <c r="M240" s="226">
        <f t="shared" si="7"/>
        <v>43.778449569106741</v>
      </c>
      <c r="N240" s="226">
        <f>M240*Inputs!$B$17</f>
        <v>48.156294526017419</v>
      </c>
      <c r="O240" s="225">
        <f>[3]ACESMISOdata!O240</f>
        <v>439.28</v>
      </c>
      <c r="P240" s="225">
        <f>[3]ACESMISOdata!P240</f>
        <v>85</v>
      </c>
      <c r="Q240" s="225">
        <f>[3]Summary!V240-P240</f>
        <v>909.50599999999963</v>
      </c>
      <c r="R240" s="227">
        <f>[3]ACESMISOdata!R240</f>
        <v>-80.81</v>
      </c>
      <c r="S240">
        <f>[3]ACESMISOdata!V240</f>
        <v>1111.9000000000001</v>
      </c>
    </row>
    <row r="241" spans="1:19" x14ac:dyDescent="0.25">
      <c r="A241" t="s">
        <v>171</v>
      </c>
      <c r="B241" s="19">
        <f>'Energy Summary'!A241</f>
        <v>41618</v>
      </c>
      <c r="C241" s="7">
        <f>'Energy Summary'!B241</f>
        <v>22</v>
      </c>
      <c r="E241" s="224">
        <f>ACESMISOdata!E241</f>
        <v>46.17</v>
      </c>
      <c r="F241">
        <f>ACESMISOdata!H241</f>
        <v>7.7700000000000005E-2</v>
      </c>
      <c r="G241">
        <f>ACESMISOdata!I241</f>
        <v>1.4500000000000001E-2</v>
      </c>
      <c r="H241" s="225">
        <f>ACESMISOdata!J241</f>
        <v>4.7827999999999999</v>
      </c>
      <c r="I241" s="102">
        <f>ACESMISOdata!K241</f>
        <v>0.1221</v>
      </c>
      <c r="J241">
        <f>ACESMISOdata!L241</f>
        <v>0.1226</v>
      </c>
      <c r="K241">
        <f>ACESMISOdata!M241</f>
        <v>0.13800000000000001</v>
      </c>
      <c r="L241" s="226">
        <f t="shared" si="6"/>
        <v>-7.583738512158722E-2</v>
      </c>
      <c r="M241" s="226">
        <f t="shared" si="7"/>
        <v>51.351862614878414</v>
      </c>
      <c r="N241" s="226">
        <f>M241*Inputs!$B$17</f>
        <v>56.487048876366259</v>
      </c>
      <c r="O241" s="225">
        <f>[3]ACESMISOdata!O241</f>
        <v>326.87</v>
      </c>
      <c r="P241" s="225">
        <f>[3]ACESMISOdata!P241</f>
        <v>84</v>
      </c>
      <c r="Q241" s="225">
        <f>[3]Summary!V241-P241</f>
        <v>893.22700000000009</v>
      </c>
      <c r="R241" s="227">
        <f>[3]ACESMISOdata!R241</f>
        <v>-67.739999999999995</v>
      </c>
      <c r="S241">
        <f>[3]ACESMISOdata!V241</f>
        <v>997.87</v>
      </c>
    </row>
    <row r="242" spans="1:19" x14ac:dyDescent="0.25">
      <c r="A242" t="s">
        <v>171</v>
      </c>
      <c r="B242" s="19">
        <f>'Energy Summary'!A242</f>
        <v>41618</v>
      </c>
      <c r="C242" s="7">
        <f>'Energy Summary'!B242</f>
        <v>23</v>
      </c>
      <c r="E242" s="224">
        <f>ACESMISOdata!E242</f>
        <v>26.45</v>
      </c>
      <c r="F242">
        <f>ACESMISOdata!H242</f>
        <v>7.7700000000000005E-2</v>
      </c>
      <c r="G242">
        <f>ACESMISOdata!I242</f>
        <v>1.4500000000000001E-2</v>
      </c>
      <c r="H242" s="225">
        <f>ACESMISOdata!J242</f>
        <v>4.8037000000000001</v>
      </c>
      <c r="I242" s="102">
        <f>ACESMISOdata!K242</f>
        <v>8.0199999999999994E-2</v>
      </c>
      <c r="J242">
        <f>ACESMISOdata!L242</f>
        <v>0.1182</v>
      </c>
      <c r="K242">
        <f>ACESMISOdata!M242</f>
        <v>0.1134</v>
      </c>
      <c r="L242" s="226">
        <f t="shared" si="6"/>
        <v>-9.3913142718070428E-2</v>
      </c>
      <c r="M242" s="226">
        <f t="shared" si="7"/>
        <v>31.563786857281933</v>
      </c>
      <c r="N242" s="226">
        <f>M242*Inputs!$B$17</f>
        <v>34.720165543010125</v>
      </c>
      <c r="O242" s="225">
        <f>[3]ACESMISOdata!O242</f>
        <v>294.38</v>
      </c>
      <c r="P242" s="225">
        <f>[3]ACESMISOdata!P242</f>
        <v>81</v>
      </c>
      <c r="Q242" s="225">
        <f>[3]Summary!V242-P242</f>
        <v>872.72130000000038</v>
      </c>
      <c r="R242" s="227">
        <f>[3]ACESMISOdata!R242</f>
        <v>-81.96</v>
      </c>
      <c r="S242">
        <f>[3]ACESMISOdata!V242</f>
        <v>0</v>
      </c>
    </row>
    <row r="243" spans="1:19" x14ac:dyDescent="0.25">
      <c r="A243" t="s">
        <v>171</v>
      </c>
      <c r="B243" s="19">
        <f>'Energy Summary'!A243</f>
        <v>41618</v>
      </c>
      <c r="C243" s="7">
        <f>'Energy Summary'!B243</f>
        <v>24</v>
      </c>
      <c r="E243" s="224">
        <f>ACESMISOdata!E243</f>
        <v>28.83</v>
      </c>
      <c r="F243">
        <f>ACESMISOdata!H243</f>
        <v>7.7700000000000005E-2</v>
      </c>
      <c r="G243">
        <f>ACESMISOdata!I243</f>
        <v>1.4500000000000001E-2</v>
      </c>
      <c r="H243" s="225">
        <f>ACESMISOdata!J243</f>
        <v>2.8988999999999998</v>
      </c>
      <c r="I243" s="102">
        <f>ACESMISOdata!K243</f>
        <v>2.98E-2</v>
      </c>
      <c r="J243">
        <f>ACESMISOdata!L243</f>
        <v>1.55E-2</v>
      </c>
      <c r="K243">
        <f>ACESMISOdata!M243</f>
        <v>1.0999999999999999E-2</v>
      </c>
      <c r="L243" s="226">
        <f t="shared" si="6"/>
        <v>-9.7725489427040527E-2</v>
      </c>
      <c r="M243" s="226">
        <f t="shared" si="7"/>
        <v>31.77967451057296</v>
      </c>
      <c r="N243" s="226">
        <f>M243*Inputs!$B$17</f>
        <v>34.957641961630259</v>
      </c>
      <c r="O243" s="225">
        <f>[3]ACESMISOdata!O243</f>
        <v>176.59</v>
      </c>
      <c r="P243" s="225">
        <f>[3]ACESMISOdata!P243</f>
        <v>78</v>
      </c>
      <c r="Q243" s="225">
        <f>[3]Summary!V243-P243</f>
        <v>856.68540000000019</v>
      </c>
      <c r="R243" s="227">
        <f>[3]ACESMISOdata!R243</f>
        <v>-83.72</v>
      </c>
      <c r="S243">
        <f>[3]ACESMISOdata!V243</f>
        <v>388.77</v>
      </c>
    </row>
    <row r="244" spans="1:19" x14ac:dyDescent="0.25">
      <c r="A244" t="s">
        <v>171</v>
      </c>
      <c r="B244" s="19">
        <f>'Energy Summary'!A244</f>
        <v>41619</v>
      </c>
      <c r="C244" s="7">
        <f>'Energy Summary'!B244</f>
        <v>1</v>
      </c>
      <c r="E244" s="224">
        <f>ACESMISOdata!E244</f>
        <v>40.700000000000003</v>
      </c>
      <c r="F244">
        <f>ACESMISOdata!H244</f>
        <v>7.7700000000000005E-2</v>
      </c>
      <c r="G244">
        <f>ACESMISOdata!I244</f>
        <v>1.4500000000000001E-2</v>
      </c>
      <c r="H244" s="225">
        <f>ACESMISOdata!J244</f>
        <v>0.80879999999999996</v>
      </c>
      <c r="I244" s="102">
        <f>ACESMISOdata!K244</f>
        <v>3.9100000000000003E-2</v>
      </c>
      <c r="J244">
        <f>ACESMISOdata!L244</f>
        <v>2.3800000000000002E-2</v>
      </c>
      <c r="K244">
        <f>ACESMISOdata!M244</f>
        <v>2.53E-2</v>
      </c>
      <c r="L244" s="226">
        <f t="shared" si="6"/>
        <v>-6.9684513736583339E-2</v>
      </c>
      <c r="M244" s="226">
        <f t="shared" si="7"/>
        <v>41.619515486263417</v>
      </c>
      <c r="N244" s="226">
        <f>M244*Inputs!$B$17</f>
        <v>45.781467034889765</v>
      </c>
      <c r="O244" s="225">
        <f>[3]ACESMISOdata!O244</f>
        <v>578.57000000000005</v>
      </c>
      <c r="P244" s="225">
        <f>[3]ACESMISOdata!P244</f>
        <v>76</v>
      </c>
      <c r="Q244" s="225">
        <f>[3]Summary!V244-P244</f>
        <v>848.39510000000007</v>
      </c>
      <c r="R244" s="227">
        <f>[3]ACESMISOdata!R244</f>
        <v>-59.12</v>
      </c>
      <c r="S244">
        <f>[3]ACESMISOdata!V244</f>
        <v>607.1</v>
      </c>
    </row>
    <row r="245" spans="1:19" x14ac:dyDescent="0.25">
      <c r="A245" t="s">
        <v>171</v>
      </c>
      <c r="B245" s="19">
        <f>'Energy Summary'!A245</f>
        <v>41619</v>
      </c>
      <c r="C245" s="7">
        <f>'Energy Summary'!B245</f>
        <v>2</v>
      </c>
      <c r="E245" s="224">
        <f>ACESMISOdata!E245</f>
        <v>49.9</v>
      </c>
      <c r="F245">
        <f>ACESMISOdata!H245</f>
        <v>7.7700000000000005E-2</v>
      </c>
      <c r="G245">
        <f>ACESMISOdata!I245</f>
        <v>1.4500000000000001E-2</v>
      </c>
      <c r="H245" s="225">
        <f>ACESMISOdata!J245</f>
        <v>0</v>
      </c>
      <c r="I245" s="102">
        <f>ACESMISOdata!K245</f>
        <v>2.1600000000000001E-2</v>
      </c>
      <c r="J245">
        <f>ACESMISOdata!L245</f>
        <v>1.24E-2</v>
      </c>
      <c r="K245">
        <f>ACESMISOdata!M245</f>
        <v>1.24E-2</v>
      </c>
      <c r="L245" s="226">
        <f t="shared" si="6"/>
        <v>-7.4482453689229788E-2</v>
      </c>
      <c r="M245" s="226">
        <f t="shared" si="7"/>
        <v>49.964117546310767</v>
      </c>
      <c r="N245" s="226">
        <f>M245*Inputs!$B$17</f>
        <v>54.96052930094185</v>
      </c>
      <c r="O245" s="225">
        <f>[3]ACESMISOdata!O245</f>
        <v>870.22</v>
      </c>
      <c r="P245" s="225">
        <f>[3]ACESMISOdata!P245</f>
        <v>75</v>
      </c>
      <c r="Q245" s="225">
        <f>[3]Summary!V245-P245</f>
        <v>843.15160000000003</v>
      </c>
      <c r="R245" s="227">
        <f>[3]ACESMISOdata!R245</f>
        <v>-62.8</v>
      </c>
      <c r="S245">
        <f>[3]ACESMISOdata!V245</f>
        <v>672.39</v>
      </c>
    </row>
    <row r="246" spans="1:19" x14ac:dyDescent="0.25">
      <c r="A246" t="s">
        <v>171</v>
      </c>
      <c r="B246" s="19">
        <f>'Energy Summary'!A246</f>
        <v>41619</v>
      </c>
      <c r="C246" s="7">
        <f>'Energy Summary'!B246</f>
        <v>3</v>
      </c>
      <c r="E246" s="224">
        <f>ACESMISOdata!E246</f>
        <v>79.39</v>
      </c>
      <c r="F246">
        <f>ACESMISOdata!H246</f>
        <v>7.7700000000000005E-2</v>
      </c>
      <c r="G246">
        <f>ACESMISOdata!I246</f>
        <v>1.4500000000000001E-2</v>
      </c>
      <c r="H246" s="225">
        <f>ACESMISOdata!J246</f>
        <v>0</v>
      </c>
      <c r="I246" s="102">
        <f>ACESMISOdata!K246</f>
        <v>1.35E-2</v>
      </c>
      <c r="J246">
        <f>ACESMISOdata!L246</f>
        <v>1.3100000000000001E-2</v>
      </c>
      <c r="K246">
        <f>ACESMISOdata!M246</f>
        <v>1.2200000000000001E-2</v>
      </c>
      <c r="L246" s="226">
        <f t="shared" si="6"/>
        <v>-6.4518141650643443E-2</v>
      </c>
      <c r="M246" s="226">
        <f t="shared" si="7"/>
        <v>79.456481858349349</v>
      </c>
      <c r="N246" s="226">
        <f>M246*Inputs!$B$17</f>
        <v>87.40213004418429</v>
      </c>
      <c r="O246" s="225">
        <f>[3]ACESMISOdata!O246</f>
        <v>1573.82</v>
      </c>
      <c r="P246" s="225">
        <f>[3]ACESMISOdata!P246</f>
        <v>74</v>
      </c>
      <c r="Q246" s="225">
        <f>[3]Summary!V246-P246</f>
        <v>846.27360000000056</v>
      </c>
      <c r="R246" s="227">
        <f>[3]ACESMISOdata!R246</f>
        <v>-54.6</v>
      </c>
      <c r="S246">
        <f>[3]ACESMISOdata!V246</f>
        <v>0</v>
      </c>
    </row>
    <row r="247" spans="1:19" x14ac:dyDescent="0.25">
      <c r="A247" t="s">
        <v>171</v>
      </c>
      <c r="B247" s="19">
        <f>'Energy Summary'!A247</f>
        <v>41619</v>
      </c>
      <c r="C247" s="7">
        <f>'Energy Summary'!B247</f>
        <v>4</v>
      </c>
      <c r="E247" s="224">
        <f>ACESMISOdata!E247</f>
        <v>61.05</v>
      </c>
      <c r="F247">
        <f>ACESMISOdata!H247</f>
        <v>7.7700000000000005E-2</v>
      </c>
      <c r="G247">
        <f>ACESMISOdata!I247</f>
        <v>1.4500000000000001E-2</v>
      </c>
      <c r="H247" s="225">
        <f>ACESMISOdata!J247</f>
        <v>0</v>
      </c>
      <c r="I247" s="102">
        <f>ACESMISOdata!K247</f>
        <v>1.5100000000000001E-2</v>
      </c>
      <c r="J247">
        <f>ACESMISOdata!L247</f>
        <v>1.2200000000000001E-2</v>
      </c>
      <c r="K247">
        <f>ACESMISOdata!M247</f>
        <v>1.18E-2</v>
      </c>
      <c r="L247" s="226">
        <f t="shared" si="6"/>
        <v>-9.2143231899265488E-2</v>
      </c>
      <c r="M247" s="226">
        <f t="shared" si="7"/>
        <v>61.089156768100729</v>
      </c>
      <c r="N247" s="226">
        <f>M247*Inputs!$B$17</f>
        <v>67.198072444910807</v>
      </c>
      <c r="O247" s="225">
        <f>[3]ACESMISOdata!O247</f>
        <v>1064.54</v>
      </c>
      <c r="P247" s="225">
        <f>[3]ACESMISOdata!P247</f>
        <v>75</v>
      </c>
      <c r="Q247" s="225">
        <f>[3]Summary!V247-P247</f>
        <v>853.88800000000003</v>
      </c>
      <c r="R247" s="227">
        <f>[3]ACESMISOdata!R247</f>
        <v>-78.680000000000007</v>
      </c>
      <c r="S247">
        <f>[3]ACESMISOdata!V247</f>
        <v>439.18</v>
      </c>
    </row>
    <row r="248" spans="1:19" x14ac:dyDescent="0.25">
      <c r="A248" t="s">
        <v>171</v>
      </c>
      <c r="B248" s="19">
        <f>'Energy Summary'!A248</f>
        <v>41619</v>
      </c>
      <c r="C248" s="7">
        <f>'Energy Summary'!B248</f>
        <v>5</v>
      </c>
      <c r="E248" s="224">
        <f>ACESMISOdata!E248</f>
        <v>85.86</v>
      </c>
      <c r="F248">
        <f>ACESMISOdata!H248</f>
        <v>7.7700000000000005E-2</v>
      </c>
      <c r="G248">
        <f>ACESMISOdata!I248</f>
        <v>1.4500000000000001E-2</v>
      </c>
      <c r="H248" s="225">
        <f>ACESMISOdata!J248</f>
        <v>0</v>
      </c>
      <c r="I248" s="102">
        <f>ACESMISOdata!K248</f>
        <v>2.3400000000000001E-2</v>
      </c>
      <c r="J248">
        <f>ACESMISOdata!L248</f>
        <v>1.2999999999999999E-2</v>
      </c>
      <c r="K248">
        <f>ACESMISOdata!M248</f>
        <v>1.26E-2</v>
      </c>
      <c r="L248" s="226">
        <f t="shared" si="6"/>
        <v>-8.0649075323758049E-2</v>
      </c>
      <c r="M248" s="226">
        <f t="shared" si="7"/>
        <v>85.920550924676235</v>
      </c>
      <c r="N248" s="226">
        <f>M248*Inputs!$B$17</f>
        <v>94.512606017143867</v>
      </c>
      <c r="O248" s="225">
        <f>[3]ACESMISOdata!O248</f>
        <v>1413.44</v>
      </c>
      <c r="P248" s="225">
        <f>[3]ACESMISOdata!P248</f>
        <v>75</v>
      </c>
      <c r="Q248" s="225">
        <f>[3]Summary!V248-P248</f>
        <v>871.55369999999982</v>
      </c>
      <c r="R248" s="227">
        <f>[3]ACESMISOdata!R248</f>
        <v>-70.290000000000006</v>
      </c>
      <c r="S248">
        <f>[3]ACESMISOdata!V248</f>
        <v>815.08</v>
      </c>
    </row>
    <row r="249" spans="1:19" x14ac:dyDescent="0.25">
      <c r="A249" t="s">
        <v>171</v>
      </c>
      <c r="B249" s="19">
        <f>'Energy Summary'!A249</f>
        <v>41619</v>
      </c>
      <c r="C249" s="7">
        <f>'Energy Summary'!B249</f>
        <v>6</v>
      </c>
      <c r="E249" s="224">
        <f>ACESMISOdata!E249</f>
        <v>48.93</v>
      </c>
      <c r="F249">
        <f>ACESMISOdata!H249</f>
        <v>7.7700000000000005E-2</v>
      </c>
      <c r="G249">
        <f>ACESMISOdata!I249</f>
        <v>1.4500000000000001E-2</v>
      </c>
      <c r="H249" s="225">
        <f>ACESMISOdata!J249</f>
        <v>6.2824999999999998</v>
      </c>
      <c r="I249" s="102">
        <f>ACESMISOdata!K249</f>
        <v>5.33E-2</v>
      </c>
      <c r="J249">
        <f>ACESMISOdata!L249</f>
        <v>3.1300000000000001E-2</v>
      </c>
      <c r="K249">
        <f>ACESMISOdata!M249</f>
        <v>2.5999999999999999E-2</v>
      </c>
      <c r="L249" s="226">
        <f t="shared" si="6"/>
        <v>-5.0937432605879553E-2</v>
      </c>
      <c r="M249" s="226">
        <f t="shared" si="7"/>
        <v>55.364362567394124</v>
      </c>
      <c r="N249" s="226">
        <f>M249*Inputs!$B$17</f>
        <v>60.900798824133538</v>
      </c>
      <c r="O249" s="225">
        <f>[3]ACESMISOdata!O249</f>
        <v>681.87</v>
      </c>
      <c r="P249" s="225">
        <f>[3]ACESMISOdata!P249</f>
        <v>77</v>
      </c>
      <c r="Q249" s="225">
        <f>[3]Summary!V249-P249</f>
        <v>908.36930000000041</v>
      </c>
      <c r="R249" s="227">
        <f>[3]ACESMISOdata!R249</f>
        <v>-46.27</v>
      </c>
      <c r="S249">
        <f>[3]ACESMISOdata!V249</f>
        <v>418.94</v>
      </c>
    </row>
    <row r="250" spans="1:19" x14ac:dyDescent="0.25">
      <c r="A250" t="s">
        <v>171</v>
      </c>
      <c r="B250" s="19">
        <f>'Energy Summary'!A250</f>
        <v>41619</v>
      </c>
      <c r="C250" s="7">
        <f>'Energy Summary'!B250</f>
        <v>7</v>
      </c>
      <c r="E250" s="224">
        <f>ACESMISOdata!E250</f>
        <v>108.38</v>
      </c>
      <c r="F250">
        <f>ACESMISOdata!H250</f>
        <v>7.7700000000000005E-2</v>
      </c>
      <c r="G250">
        <f>ACESMISOdata!I250</f>
        <v>1.4500000000000001E-2</v>
      </c>
      <c r="H250" s="225">
        <f>ACESMISOdata!J250</f>
        <v>14.680999999999999</v>
      </c>
      <c r="I250" s="102">
        <f>ACESMISOdata!K250</f>
        <v>8.8999999999999996E-2</v>
      </c>
      <c r="J250">
        <f>ACESMISOdata!L250</f>
        <v>7.6100000000000001E-2</v>
      </c>
      <c r="K250">
        <f>ACESMISOdata!M250</f>
        <v>6.3200000000000006E-2</v>
      </c>
      <c r="L250" s="226">
        <f t="shared" si="6"/>
        <v>-9.9826014770533114E-2</v>
      </c>
      <c r="M250" s="226">
        <f t="shared" si="7"/>
        <v>123.28167398522945</v>
      </c>
      <c r="N250" s="226">
        <f>M250*Inputs!$B$17</f>
        <v>135.60984138375241</v>
      </c>
      <c r="O250" s="225">
        <f>[3]ACESMISOdata!O250</f>
        <v>1592.92</v>
      </c>
      <c r="P250" s="225">
        <f>[3]ACESMISOdata!P250</f>
        <v>81</v>
      </c>
      <c r="Q250" s="225">
        <f>[3]Summary!V250-P250</f>
        <v>936.22890000000029</v>
      </c>
      <c r="R250" s="227">
        <f>[3]ACESMISOdata!R250</f>
        <v>-93.46</v>
      </c>
      <c r="S250">
        <f>[3]ACESMISOdata!V250</f>
        <v>3308.25</v>
      </c>
    </row>
    <row r="251" spans="1:19" x14ac:dyDescent="0.25">
      <c r="A251" t="s">
        <v>171</v>
      </c>
      <c r="B251" s="19">
        <f>'Energy Summary'!A251</f>
        <v>41619</v>
      </c>
      <c r="C251" s="7">
        <f>'Energy Summary'!B251</f>
        <v>8</v>
      </c>
      <c r="E251" s="224">
        <f>ACESMISOdata!E251</f>
        <v>73.77</v>
      </c>
      <c r="F251">
        <f>ACESMISOdata!H251</f>
        <v>7.7700000000000005E-2</v>
      </c>
      <c r="G251">
        <f>ACESMISOdata!I251</f>
        <v>1.4500000000000001E-2</v>
      </c>
      <c r="H251" s="225">
        <f>ACESMISOdata!J251</f>
        <v>11.3675</v>
      </c>
      <c r="I251" s="102">
        <f>ACESMISOdata!K251</f>
        <v>0.14050000000000001</v>
      </c>
      <c r="J251">
        <f>ACESMISOdata!L251</f>
        <v>0.28920000000000001</v>
      </c>
      <c r="K251">
        <f>ACESMISOdata!M251</f>
        <v>0.1318</v>
      </c>
      <c r="L251" s="226">
        <f t="shared" si="6"/>
        <v>-0.17934431847048404</v>
      </c>
      <c r="M251" s="226">
        <f t="shared" si="7"/>
        <v>85.611855681529491</v>
      </c>
      <c r="N251" s="226">
        <f>M251*Inputs!$B$17</f>
        <v>94.173041249682441</v>
      </c>
      <c r="O251" s="225">
        <f>[3]ACESMISOdata!O251</f>
        <v>928.12</v>
      </c>
      <c r="P251" s="225">
        <f>[3]ACESMISOdata!P251</f>
        <v>84</v>
      </c>
      <c r="Q251" s="225">
        <f>[3]Summary!V251-P251</f>
        <v>923.92110000000025</v>
      </c>
      <c r="R251" s="227">
        <f>[3]ACESMISOdata!R251</f>
        <v>-165.7</v>
      </c>
      <c r="S251">
        <f>[3]ACESMISOdata!V251</f>
        <v>2024.11</v>
      </c>
    </row>
    <row r="252" spans="1:19" x14ac:dyDescent="0.25">
      <c r="A252" t="s">
        <v>171</v>
      </c>
      <c r="B252" s="19">
        <f>'Energy Summary'!A252</f>
        <v>41619</v>
      </c>
      <c r="C252" s="7">
        <f>'Energy Summary'!B252</f>
        <v>9</v>
      </c>
      <c r="E252" s="224">
        <f>ACESMISOdata!E252</f>
        <v>48.16</v>
      </c>
      <c r="F252">
        <f>ACESMISOdata!H252</f>
        <v>7.7700000000000005E-2</v>
      </c>
      <c r="G252">
        <f>ACESMISOdata!I252</f>
        <v>1.4500000000000001E-2</v>
      </c>
      <c r="H252" s="225">
        <f>ACESMISOdata!J252</f>
        <v>11.791600000000001</v>
      </c>
      <c r="I252" s="102">
        <f>ACESMISOdata!K252</f>
        <v>0.1384</v>
      </c>
      <c r="J252">
        <f>ACESMISOdata!L252</f>
        <v>0.13</v>
      </c>
      <c r="K252">
        <f>ACESMISOdata!M252</f>
        <v>0.1409</v>
      </c>
      <c r="L252" s="226">
        <f t="shared" si="6"/>
        <v>-0.24663232139834887</v>
      </c>
      <c r="M252" s="226">
        <f t="shared" si="7"/>
        <v>60.206467678601648</v>
      </c>
      <c r="N252" s="226">
        <f>M252*Inputs!$B$17</f>
        <v>66.227114446461812</v>
      </c>
      <c r="O252" s="225">
        <f>[3]ACESMISOdata!O252</f>
        <v>808.93</v>
      </c>
      <c r="P252" s="225">
        <f>[3]ACESMISOdata!P252</f>
        <v>86</v>
      </c>
      <c r="Q252" s="225">
        <f>[3]Summary!V252-P252</f>
        <v>889.82659999999998</v>
      </c>
      <c r="R252" s="227">
        <f>[3]ACESMISOdata!R252</f>
        <v>-219.46</v>
      </c>
      <c r="S252">
        <f>[3]ACESMISOdata!V252</f>
        <v>1328.07</v>
      </c>
    </row>
    <row r="253" spans="1:19" x14ac:dyDescent="0.25">
      <c r="A253" t="s">
        <v>171</v>
      </c>
      <c r="B253" s="19">
        <f>'Energy Summary'!A253</f>
        <v>41619</v>
      </c>
      <c r="C253" s="7">
        <f>'Energy Summary'!B253</f>
        <v>10</v>
      </c>
      <c r="E253" s="224">
        <f>ACESMISOdata!E253</f>
        <v>41.87</v>
      </c>
      <c r="F253">
        <f>ACESMISOdata!H253</f>
        <v>7.7700000000000005E-2</v>
      </c>
      <c r="G253">
        <f>ACESMISOdata!I253</f>
        <v>1.4500000000000001E-2</v>
      </c>
      <c r="H253" s="225">
        <f>ACESMISOdata!J253</f>
        <v>7.7519999999999998</v>
      </c>
      <c r="I253" s="102">
        <f>ACESMISOdata!K253</f>
        <v>0.1176</v>
      </c>
      <c r="J253">
        <f>ACESMISOdata!L253</f>
        <v>0.12939999999999999</v>
      </c>
      <c r="K253">
        <f>ACESMISOdata!M253</f>
        <v>0.13270000000000001</v>
      </c>
      <c r="L253" s="226">
        <f t="shared" si="6"/>
        <v>-0.12216590771734778</v>
      </c>
      <c r="M253" s="226">
        <f t="shared" si="7"/>
        <v>49.971734092282652</v>
      </c>
      <c r="N253" s="226">
        <f>M253*Inputs!$B$17</f>
        <v>54.96890750151092</v>
      </c>
      <c r="O253" s="225">
        <f>[3]ACESMISOdata!O253</f>
        <v>288.27</v>
      </c>
      <c r="P253" s="225">
        <f>[3]ACESMISOdata!P253</f>
        <v>85</v>
      </c>
      <c r="Q253" s="225">
        <f>[3]Summary!V253-P253</f>
        <v>835.58499999999958</v>
      </c>
      <c r="R253" s="227">
        <f>[3]ACESMISOdata!R253</f>
        <v>-102.08</v>
      </c>
      <c r="S253">
        <f>[3]ACESMISOdata!V253</f>
        <v>1058.1300000000001</v>
      </c>
    </row>
    <row r="254" spans="1:19" x14ac:dyDescent="0.25">
      <c r="A254" t="s">
        <v>171</v>
      </c>
      <c r="B254" s="19">
        <f>'Energy Summary'!A254</f>
        <v>41619</v>
      </c>
      <c r="C254" s="7">
        <f>'Energy Summary'!B254</f>
        <v>11</v>
      </c>
      <c r="E254" s="224">
        <f>ACESMISOdata!E254</f>
        <v>35.979999999999997</v>
      </c>
      <c r="F254">
        <f>ACESMISOdata!H254</f>
        <v>7.7700000000000005E-2</v>
      </c>
      <c r="G254">
        <f>ACESMISOdata!I254</f>
        <v>1.4500000000000001E-2</v>
      </c>
      <c r="H254" s="225">
        <f>ACESMISOdata!J254</f>
        <v>5.6368999999999998</v>
      </c>
      <c r="I254" s="102">
        <f>ACESMISOdata!K254</f>
        <v>0.12509999999999999</v>
      </c>
      <c r="J254">
        <f>ACESMISOdata!L254</f>
        <v>0.12379999999999999</v>
      </c>
      <c r="K254">
        <f>ACESMISOdata!M254</f>
        <v>1.5699999999999999E-2</v>
      </c>
      <c r="L254" s="226">
        <f t="shared" si="6"/>
        <v>-0.19558878746236202</v>
      </c>
      <c r="M254" s="226">
        <f t="shared" si="7"/>
        <v>41.778111212537638</v>
      </c>
      <c r="N254" s="226">
        <f>M254*Inputs!$B$17</f>
        <v>45.955922333791406</v>
      </c>
      <c r="O254" s="225">
        <f>[3]ACESMISOdata!O254</f>
        <v>208.66</v>
      </c>
      <c r="P254" s="225">
        <f>[3]ACESMISOdata!P254</f>
        <v>85</v>
      </c>
      <c r="Q254" s="225">
        <f>[3]Summary!V254-P254</f>
        <v>841.86829999999986</v>
      </c>
      <c r="R254" s="227">
        <f>[3]ACESMISOdata!R254</f>
        <v>-164.66</v>
      </c>
      <c r="S254">
        <f>[3]ACESMISOdata!V254</f>
        <v>681.9</v>
      </c>
    </row>
    <row r="255" spans="1:19" x14ac:dyDescent="0.25">
      <c r="A255" t="s">
        <v>171</v>
      </c>
      <c r="B255" s="19">
        <f>'Energy Summary'!A255</f>
        <v>41619</v>
      </c>
      <c r="C255" s="7">
        <f>'Energy Summary'!B255</f>
        <v>12</v>
      </c>
      <c r="E255" s="224">
        <f>ACESMISOdata!E255</f>
        <v>33.880000000000003</v>
      </c>
      <c r="F255">
        <f>ACESMISOdata!H255</f>
        <v>7.7700000000000005E-2</v>
      </c>
      <c r="G255">
        <f>ACESMISOdata!I255</f>
        <v>1.4500000000000001E-2</v>
      </c>
      <c r="H255" s="225">
        <f>ACESMISOdata!J255</f>
        <v>0.1832</v>
      </c>
      <c r="I255" s="102">
        <f>ACESMISOdata!K255</f>
        <v>9.0399999999999994E-2</v>
      </c>
      <c r="J255">
        <f>ACESMISOdata!L255</f>
        <v>6.4100000000000004E-2</v>
      </c>
      <c r="K255">
        <f>ACESMISOdata!M255</f>
        <v>1.09E-2</v>
      </c>
      <c r="L255" s="226">
        <f t="shared" si="6"/>
        <v>-0.17301816624390362</v>
      </c>
      <c r="M255" s="226">
        <f t="shared" si="7"/>
        <v>34.147781833756099</v>
      </c>
      <c r="N255" s="226">
        <f>M255*Inputs!$B$17</f>
        <v>37.562560017131709</v>
      </c>
      <c r="O255" s="225">
        <f>[3]ACESMISOdata!O255</f>
        <v>252.12</v>
      </c>
      <c r="P255" s="225">
        <f>[3]ACESMISOdata!P255</f>
        <v>84</v>
      </c>
      <c r="Q255" s="225">
        <f>[3]Summary!V255-P255</f>
        <v>828.87249999999995</v>
      </c>
      <c r="R255" s="227">
        <f>[3]ACESMISOdata!R255</f>
        <v>-143.41</v>
      </c>
      <c r="S255">
        <f>[3]ACESMISOdata!V255</f>
        <v>847.85</v>
      </c>
    </row>
    <row r="256" spans="1:19" x14ac:dyDescent="0.25">
      <c r="A256" t="s">
        <v>171</v>
      </c>
      <c r="B256" s="19">
        <f>'Energy Summary'!A256</f>
        <v>41619</v>
      </c>
      <c r="C256" s="7">
        <f>'Energy Summary'!B256</f>
        <v>13</v>
      </c>
      <c r="E256" s="224">
        <f>ACESMISOdata!E256</f>
        <v>31.95</v>
      </c>
      <c r="F256">
        <f>ACESMISOdata!H256</f>
        <v>7.7700000000000005E-2</v>
      </c>
      <c r="G256">
        <f>ACESMISOdata!I256</f>
        <v>1.4500000000000001E-2</v>
      </c>
      <c r="H256" s="225">
        <f>ACESMISOdata!J256</f>
        <v>0.16550000000000001</v>
      </c>
      <c r="I256" s="102">
        <f>ACESMISOdata!K256</f>
        <v>6.83E-2</v>
      </c>
      <c r="J256">
        <f>ACESMISOdata!L256</f>
        <v>4.5999999999999999E-2</v>
      </c>
      <c r="K256">
        <f>ACESMISOdata!M256</f>
        <v>1.1299999999999999E-2</v>
      </c>
      <c r="L256" s="226">
        <f t="shared" si="6"/>
        <v>-0.15548260858277163</v>
      </c>
      <c r="M256" s="226">
        <f t="shared" si="7"/>
        <v>32.177817391417221</v>
      </c>
      <c r="N256" s="226">
        <f>M256*Inputs!$B$17</f>
        <v>35.395599130558949</v>
      </c>
      <c r="O256" s="225">
        <f>[3]ACESMISOdata!O256</f>
        <v>967.16</v>
      </c>
      <c r="P256" s="225">
        <f>[3]ACESMISOdata!P256</f>
        <v>83</v>
      </c>
      <c r="Q256" s="225">
        <f>[3]Summary!V256-P256</f>
        <v>820.41330000000005</v>
      </c>
      <c r="R256" s="227">
        <f>[3]ACESMISOdata!R256</f>
        <v>-127.56</v>
      </c>
      <c r="S256">
        <f>[3]ACESMISOdata!V256</f>
        <v>717.64</v>
      </c>
    </row>
    <row r="257" spans="1:19" x14ac:dyDescent="0.25">
      <c r="A257" t="s">
        <v>171</v>
      </c>
      <c r="B257" s="19">
        <f>'Energy Summary'!A257</f>
        <v>41619</v>
      </c>
      <c r="C257" s="7">
        <f>'Energy Summary'!B257</f>
        <v>14</v>
      </c>
      <c r="E257" s="224">
        <f>ACESMISOdata!E257</f>
        <v>34.32</v>
      </c>
      <c r="F257">
        <f>ACESMISOdata!H257</f>
        <v>7.7700000000000005E-2</v>
      </c>
      <c r="G257">
        <f>ACESMISOdata!I257</f>
        <v>1.4500000000000001E-2</v>
      </c>
      <c r="H257" s="225">
        <f>ACESMISOdata!J257</f>
        <v>0.48159999999999997</v>
      </c>
      <c r="I257" s="102">
        <f>ACESMISOdata!K257</f>
        <v>4.9000000000000002E-2</v>
      </c>
      <c r="J257">
        <f>ACESMISOdata!L257</f>
        <v>2.7900000000000001E-2</v>
      </c>
      <c r="K257">
        <f>ACESMISOdata!M257</f>
        <v>1.11E-2</v>
      </c>
      <c r="L257" s="226">
        <f t="shared" si="6"/>
        <v>-0.1357479974126842</v>
      </c>
      <c r="M257" s="226">
        <f t="shared" si="7"/>
        <v>34.846052002587314</v>
      </c>
      <c r="N257" s="226">
        <f>M257*Inputs!$B$17</f>
        <v>38.330657202846048</v>
      </c>
      <c r="O257" s="225">
        <f>[3]ACESMISOdata!O257</f>
        <v>247.57</v>
      </c>
      <c r="P257" s="225">
        <f>[3]ACESMISOdata!P257</f>
        <v>81</v>
      </c>
      <c r="Q257" s="225">
        <f>[3]Summary!V257-P257</f>
        <v>813.19800000000021</v>
      </c>
      <c r="R257" s="227">
        <f>[3]ACESMISOdata!R257</f>
        <v>-110.39</v>
      </c>
      <c r="S257">
        <f>[3]ACESMISOdata!V257</f>
        <v>1186.06</v>
      </c>
    </row>
    <row r="258" spans="1:19" x14ac:dyDescent="0.25">
      <c r="A258" t="s">
        <v>171</v>
      </c>
      <c r="B258" s="19">
        <f>'Energy Summary'!A258</f>
        <v>41619</v>
      </c>
      <c r="C258" s="7">
        <f>'Energy Summary'!B258</f>
        <v>15</v>
      </c>
      <c r="E258" s="224">
        <f>ACESMISOdata!E258</f>
        <v>29.11</v>
      </c>
      <c r="F258">
        <f>ACESMISOdata!H258</f>
        <v>7.7700000000000005E-2</v>
      </c>
      <c r="G258">
        <f>ACESMISOdata!I258</f>
        <v>1.4500000000000001E-2</v>
      </c>
      <c r="H258" s="225">
        <f>ACESMISOdata!J258</f>
        <v>0.53749999999999998</v>
      </c>
      <c r="I258" s="102">
        <f>ACESMISOdata!K258</f>
        <v>4.7500000000000001E-2</v>
      </c>
      <c r="J258">
        <f>ACESMISOdata!L258</f>
        <v>4.02E-2</v>
      </c>
      <c r="K258">
        <f>ACESMISOdata!M258</f>
        <v>1.1299999999999999E-2</v>
      </c>
      <c r="L258" s="226">
        <f t="shared" si="6"/>
        <v>-0.13043583172632781</v>
      </c>
      <c r="M258" s="226">
        <f t="shared" si="7"/>
        <v>29.708264168273672</v>
      </c>
      <c r="N258" s="226">
        <f>M258*Inputs!$B$17</f>
        <v>32.679090585101044</v>
      </c>
      <c r="O258" s="225">
        <f>[3]ACESMISOdata!O258</f>
        <v>121.39</v>
      </c>
      <c r="P258" s="225">
        <f>[3]ACESMISOdata!P258</f>
        <v>80</v>
      </c>
      <c r="Q258" s="225">
        <f>[3]Summary!V258-P258</f>
        <v>812.27679999999975</v>
      </c>
      <c r="R258" s="227">
        <f>[3]ACESMISOdata!R258</f>
        <v>-105.95</v>
      </c>
      <c r="S258">
        <f>[3]ACESMISOdata!V258</f>
        <v>203.96</v>
      </c>
    </row>
    <row r="259" spans="1:19" x14ac:dyDescent="0.25">
      <c r="A259" t="s">
        <v>171</v>
      </c>
      <c r="B259" s="19">
        <f>'Energy Summary'!A259</f>
        <v>41619</v>
      </c>
      <c r="C259" s="7">
        <f>'Energy Summary'!B259</f>
        <v>16</v>
      </c>
      <c r="E259" s="224">
        <f>ACESMISOdata!E259</f>
        <v>51.94</v>
      </c>
      <c r="F259">
        <f>ACESMISOdata!H259</f>
        <v>7.7700000000000005E-2</v>
      </c>
      <c r="G259">
        <f>ACESMISOdata!I259</f>
        <v>1.4500000000000001E-2</v>
      </c>
      <c r="H259" s="225">
        <f>ACESMISOdata!J259</f>
        <v>0.50360000000000005</v>
      </c>
      <c r="I259" s="102">
        <f>ACESMISOdata!K259</f>
        <v>4.07E-2</v>
      </c>
      <c r="J259">
        <f>ACESMISOdata!L259</f>
        <v>2.4E-2</v>
      </c>
      <c r="K259">
        <f>ACESMISOdata!M259</f>
        <v>1.11E-2</v>
      </c>
      <c r="L259" s="226">
        <f t="shared" si="6"/>
        <v>-0.14662504542688923</v>
      </c>
      <c r="M259" s="226">
        <f t="shared" si="7"/>
        <v>52.464974954573108</v>
      </c>
      <c r="N259" s="226">
        <f>M259*Inputs!$B$17</f>
        <v>57.711472450030421</v>
      </c>
      <c r="O259" s="225">
        <f>[3]ACESMISOdata!O259</f>
        <v>457.32</v>
      </c>
      <c r="P259" s="225">
        <f>[3]ACESMISOdata!P259</f>
        <v>80</v>
      </c>
      <c r="Q259" s="225">
        <f>[3]Summary!V259-P259</f>
        <v>826.05260000000033</v>
      </c>
      <c r="R259" s="227">
        <f>[3]ACESMISOdata!R259</f>
        <v>-121.12</v>
      </c>
      <c r="S259">
        <f>[3]ACESMISOdata!V259</f>
        <v>837.54</v>
      </c>
    </row>
    <row r="260" spans="1:19" x14ac:dyDescent="0.25">
      <c r="A260" t="s">
        <v>171</v>
      </c>
      <c r="B260" s="19">
        <f>'Energy Summary'!A260</f>
        <v>41619</v>
      </c>
      <c r="C260" s="7">
        <f>'Energy Summary'!B260</f>
        <v>17</v>
      </c>
      <c r="E260" s="224">
        <f>ACESMISOdata!E260</f>
        <v>47.56</v>
      </c>
      <c r="F260">
        <f>ACESMISOdata!H260</f>
        <v>7.7700000000000005E-2</v>
      </c>
      <c r="G260">
        <f>ACESMISOdata!I260</f>
        <v>1.4500000000000001E-2</v>
      </c>
      <c r="H260" s="225">
        <f>ACESMISOdata!J260</f>
        <v>8.2341999999999995</v>
      </c>
      <c r="I260" s="102">
        <f>ACESMISOdata!K260</f>
        <v>6.13E-2</v>
      </c>
      <c r="J260">
        <f>ACESMISOdata!L260</f>
        <v>2.76E-2</v>
      </c>
      <c r="K260">
        <f>ACESMISOdata!M260</f>
        <v>1.09E-2</v>
      </c>
      <c r="L260" s="226">
        <f t="shared" ref="L260:L323" si="8">R260/Q260</f>
        <v>-9.668131332999641E-2</v>
      </c>
      <c r="M260" s="226">
        <f t="shared" ref="M260:M323" si="9">SUM(E260:L260)</f>
        <v>55.889518686670009</v>
      </c>
      <c r="N260" s="226">
        <f>M260*Inputs!$B$17</f>
        <v>61.478470555337012</v>
      </c>
      <c r="O260" s="225">
        <f>[3]ACESMISOdata!O260</f>
        <v>482.6</v>
      </c>
      <c r="P260" s="225">
        <f>[3]ACESMISOdata!P260</f>
        <v>81</v>
      </c>
      <c r="Q260" s="225">
        <f>[3]Summary!V260-P260</f>
        <v>869.86820000000012</v>
      </c>
      <c r="R260" s="227">
        <f>[3]ACESMISOdata!R260</f>
        <v>-84.1</v>
      </c>
      <c r="S260">
        <f>[3]ACESMISOdata!V260</f>
        <v>1130.45</v>
      </c>
    </row>
    <row r="261" spans="1:19" x14ac:dyDescent="0.25">
      <c r="A261" t="s">
        <v>171</v>
      </c>
      <c r="B261" s="19">
        <f>'Energy Summary'!A261</f>
        <v>41619</v>
      </c>
      <c r="C261" s="7">
        <f>'Energy Summary'!B261</f>
        <v>18</v>
      </c>
      <c r="E261" s="224">
        <f>ACESMISOdata!E261</f>
        <v>45.32</v>
      </c>
      <c r="F261">
        <f>ACESMISOdata!H261</f>
        <v>7.7700000000000005E-2</v>
      </c>
      <c r="G261">
        <f>ACESMISOdata!I261</f>
        <v>1.4500000000000001E-2</v>
      </c>
      <c r="H261" s="225">
        <f>ACESMISOdata!J261</f>
        <v>8.577</v>
      </c>
      <c r="I261" s="102">
        <f>ACESMISOdata!K261</f>
        <v>0.13669999999999999</v>
      </c>
      <c r="J261">
        <f>ACESMISOdata!L261</f>
        <v>0.13830000000000001</v>
      </c>
      <c r="K261">
        <f>ACESMISOdata!M261</f>
        <v>0.1479</v>
      </c>
      <c r="L261" s="226">
        <f t="shared" si="8"/>
        <v>-0.17942915292863601</v>
      </c>
      <c r="M261" s="226">
        <f t="shared" si="9"/>
        <v>54.232670847071361</v>
      </c>
      <c r="N261" s="226">
        <f>M261*Inputs!$B$17</f>
        <v>59.655937931778503</v>
      </c>
      <c r="O261" s="225">
        <f>[3]ACESMISOdata!O261</f>
        <v>501.8</v>
      </c>
      <c r="P261" s="225">
        <f>[3]ACESMISOdata!P261</f>
        <v>84</v>
      </c>
      <c r="Q261" s="225">
        <f>[3]Summary!V261-P261</f>
        <v>910.94450000000063</v>
      </c>
      <c r="R261" s="227">
        <f>[3]ACESMISOdata!R261</f>
        <v>-163.44999999999999</v>
      </c>
      <c r="S261">
        <f>[3]ACESMISOdata!V261</f>
        <v>1405.91</v>
      </c>
    </row>
    <row r="262" spans="1:19" x14ac:dyDescent="0.25">
      <c r="A262" t="s">
        <v>171</v>
      </c>
      <c r="B262" s="19">
        <f>'Energy Summary'!A262</f>
        <v>41619</v>
      </c>
      <c r="C262" s="7">
        <f>'Energy Summary'!B262</f>
        <v>19</v>
      </c>
      <c r="E262" s="224">
        <f>ACESMISOdata!E262</f>
        <v>51.29</v>
      </c>
      <c r="F262">
        <f>ACESMISOdata!H262</f>
        <v>7.7700000000000005E-2</v>
      </c>
      <c r="G262">
        <f>ACESMISOdata!I262</f>
        <v>1.4500000000000001E-2</v>
      </c>
      <c r="H262" s="225">
        <f>ACESMISOdata!J262</f>
        <v>8.7192000000000007</v>
      </c>
      <c r="I262" s="102">
        <f>ACESMISOdata!K262</f>
        <v>0.17</v>
      </c>
      <c r="J262">
        <f>ACESMISOdata!L262</f>
        <v>0.3402</v>
      </c>
      <c r="K262">
        <f>ACESMISOdata!M262</f>
        <v>0.308</v>
      </c>
      <c r="L262" s="226">
        <f t="shared" si="8"/>
        <v>-0.14994102935658338</v>
      </c>
      <c r="M262" s="226">
        <f t="shared" si="9"/>
        <v>60.76965897064342</v>
      </c>
      <c r="N262" s="226">
        <f>M262*Inputs!$B$17</f>
        <v>66.84662486770776</v>
      </c>
      <c r="O262" s="225">
        <f>[3]ACESMISOdata!O262</f>
        <v>807.97</v>
      </c>
      <c r="P262" s="225">
        <f>[3]ACESMISOdata!P262</f>
        <v>86</v>
      </c>
      <c r="Q262" s="225">
        <f>[3]Summary!V262-P262</f>
        <v>919.69489999999996</v>
      </c>
      <c r="R262" s="227">
        <f>[3]ACESMISOdata!R262</f>
        <v>-137.9</v>
      </c>
      <c r="S262">
        <f>[3]ACESMISOdata!V262</f>
        <v>1191.24</v>
      </c>
    </row>
    <row r="263" spans="1:19" x14ac:dyDescent="0.25">
      <c r="A263" t="s">
        <v>171</v>
      </c>
      <c r="B263" s="19">
        <f>'Energy Summary'!A263</f>
        <v>41619</v>
      </c>
      <c r="C263" s="7">
        <f>'Energy Summary'!B263</f>
        <v>20</v>
      </c>
      <c r="E263" s="224">
        <f>ACESMISOdata!E263</f>
        <v>37.229999999999997</v>
      </c>
      <c r="F263">
        <f>ACESMISOdata!H263</f>
        <v>7.7700000000000005E-2</v>
      </c>
      <c r="G263">
        <f>ACESMISOdata!I263</f>
        <v>1.4500000000000001E-2</v>
      </c>
      <c r="H263" s="225">
        <f>ACESMISOdata!J263</f>
        <v>2.2223000000000002</v>
      </c>
      <c r="I263" s="102">
        <f>ACESMISOdata!K263</f>
        <v>0.14180000000000001</v>
      </c>
      <c r="J263">
        <f>ACESMISOdata!L263</f>
        <v>0.29189999999999999</v>
      </c>
      <c r="K263">
        <f>ACESMISOdata!M263</f>
        <v>0.2903</v>
      </c>
      <c r="L263" s="226">
        <f t="shared" si="8"/>
        <v>-0.16481584861243781</v>
      </c>
      <c r="M263" s="226">
        <f t="shared" si="9"/>
        <v>40.103684151387561</v>
      </c>
      <c r="N263" s="226">
        <f>M263*Inputs!$B$17</f>
        <v>44.114052566526318</v>
      </c>
      <c r="O263" s="225">
        <f>[3]ACESMISOdata!O263</f>
        <v>102.44</v>
      </c>
      <c r="P263" s="225">
        <f>[3]ACESMISOdata!P263</f>
        <v>86</v>
      </c>
      <c r="Q263" s="225">
        <f>[3]Summary!V263-P263</f>
        <v>925.03239999999994</v>
      </c>
      <c r="R263" s="227">
        <f>[3]ACESMISOdata!R263</f>
        <v>-152.46</v>
      </c>
      <c r="S263">
        <f>[3]ACESMISOdata!V263</f>
        <v>268.51</v>
      </c>
    </row>
    <row r="264" spans="1:19" x14ac:dyDescent="0.25">
      <c r="A264" t="s">
        <v>171</v>
      </c>
      <c r="B264" s="19">
        <f>'Energy Summary'!A264</f>
        <v>41619</v>
      </c>
      <c r="C264" s="7">
        <f>'Energy Summary'!B264</f>
        <v>21</v>
      </c>
      <c r="E264" s="224">
        <f>ACESMISOdata!E264</f>
        <v>41.04</v>
      </c>
      <c r="F264">
        <f>ACESMISOdata!H264</f>
        <v>7.7700000000000005E-2</v>
      </c>
      <c r="G264">
        <f>ACESMISOdata!I264</f>
        <v>1.4500000000000001E-2</v>
      </c>
      <c r="H264" s="225">
        <f>ACESMISOdata!J264</f>
        <v>1.1482000000000001</v>
      </c>
      <c r="I264" s="102">
        <f>ACESMISOdata!K264</f>
        <v>9.7900000000000001E-2</v>
      </c>
      <c r="J264">
        <f>ACESMISOdata!L264</f>
        <v>0.18379999999999999</v>
      </c>
      <c r="K264">
        <f>ACESMISOdata!M264</f>
        <v>0.17799999999999999</v>
      </c>
      <c r="L264" s="226">
        <f t="shared" si="8"/>
        <v>-0.17516639889832442</v>
      </c>
      <c r="M264" s="226">
        <f t="shared" si="9"/>
        <v>42.564933601101671</v>
      </c>
      <c r="N264" s="226">
        <f>M264*Inputs!$B$17</f>
        <v>46.821426961211841</v>
      </c>
      <c r="O264" s="225">
        <f>[3]ACESMISOdata!O264</f>
        <v>525.02</v>
      </c>
      <c r="P264" s="225">
        <f>[3]ACESMISOdata!P264</f>
        <v>86</v>
      </c>
      <c r="Q264" s="225">
        <f>[3]Summary!V264-P264</f>
        <v>925.86250000000064</v>
      </c>
      <c r="R264" s="227">
        <f>[3]ACESMISOdata!R264</f>
        <v>-162.18</v>
      </c>
      <c r="S264">
        <f>[3]ACESMISOdata!V264</f>
        <v>716.4</v>
      </c>
    </row>
    <row r="265" spans="1:19" x14ac:dyDescent="0.25">
      <c r="A265" t="s">
        <v>171</v>
      </c>
      <c r="B265" s="19">
        <f>'Energy Summary'!A265</f>
        <v>41619</v>
      </c>
      <c r="C265" s="7">
        <f>'Energy Summary'!B265</f>
        <v>22</v>
      </c>
      <c r="E265" s="224">
        <f>ACESMISOdata!E265</f>
        <v>42.86</v>
      </c>
      <c r="F265">
        <f>ACESMISOdata!H265</f>
        <v>7.7700000000000005E-2</v>
      </c>
      <c r="G265">
        <f>ACESMISOdata!I265</f>
        <v>1.4500000000000001E-2</v>
      </c>
      <c r="H265" s="225">
        <f>ACESMISOdata!J265</f>
        <v>2.8730000000000002</v>
      </c>
      <c r="I265" s="102">
        <f>ACESMISOdata!K265</f>
        <v>8.9300000000000004E-2</v>
      </c>
      <c r="J265">
        <f>ACESMISOdata!L265</f>
        <v>0.14419999999999999</v>
      </c>
      <c r="K265">
        <f>ACESMISOdata!M265</f>
        <v>0.12889999999999999</v>
      </c>
      <c r="L265" s="226">
        <f t="shared" si="8"/>
        <v>-0.16976231626264265</v>
      </c>
      <c r="M265" s="226">
        <f t="shared" si="9"/>
        <v>46.017837683737355</v>
      </c>
      <c r="N265" s="226">
        <f>M265*Inputs!$B$17</f>
        <v>50.619621452111097</v>
      </c>
      <c r="O265" s="225">
        <f>[3]ACESMISOdata!O265</f>
        <v>944.16</v>
      </c>
      <c r="P265" s="225">
        <f>[3]ACESMISOdata!P265</f>
        <v>85</v>
      </c>
      <c r="Q265" s="225">
        <f>[3]Summary!V265-P265</f>
        <v>909.3891000000001</v>
      </c>
      <c r="R265" s="227">
        <f>[3]ACESMISOdata!R265</f>
        <v>-154.38</v>
      </c>
      <c r="S265">
        <f>[3]ACESMISOdata!V265</f>
        <v>693.17</v>
      </c>
    </row>
    <row r="266" spans="1:19" x14ac:dyDescent="0.25">
      <c r="A266" t="s">
        <v>171</v>
      </c>
      <c r="B266" s="19">
        <f>'Energy Summary'!A266</f>
        <v>41619</v>
      </c>
      <c r="C266" s="7">
        <f>'Energy Summary'!B266</f>
        <v>23</v>
      </c>
      <c r="E266" s="224">
        <f>ACESMISOdata!E266</f>
        <v>32.36</v>
      </c>
      <c r="F266">
        <f>ACESMISOdata!H266</f>
        <v>7.7700000000000005E-2</v>
      </c>
      <c r="G266">
        <f>ACESMISOdata!I266</f>
        <v>1.4500000000000001E-2</v>
      </c>
      <c r="H266" s="225">
        <f>ACESMISOdata!J266</f>
        <v>2.5539999999999998</v>
      </c>
      <c r="I266" s="102">
        <f>ACESMISOdata!K266</f>
        <v>9.3899999999999997E-2</v>
      </c>
      <c r="J266">
        <f>ACESMISOdata!L266</f>
        <v>0.1056</v>
      </c>
      <c r="K266">
        <f>ACESMISOdata!M266</f>
        <v>9.9599999999999994E-2</v>
      </c>
      <c r="L266" s="226">
        <f t="shared" si="8"/>
        <v>-0.1380320502476384</v>
      </c>
      <c r="M266" s="226">
        <f t="shared" si="9"/>
        <v>35.167267949752365</v>
      </c>
      <c r="N266" s="226">
        <f>M266*Inputs!$B$17</f>
        <v>38.683994744727606</v>
      </c>
      <c r="O266" s="225">
        <f>[3]ACESMISOdata!O266</f>
        <v>616.29999999999995</v>
      </c>
      <c r="P266" s="225">
        <f>[3]ACESMISOdata!P266</f>
        <v>83</v>
      </c>
      <c r="Q266" s="225">
        <f>[3]Summary!V266-P266</f>
        <v>886.17100000000016</v>
      </c>
      <c r="R266" s="227">
        <f>[3]ACESMISOdata!R266</f>
        <v>-122.32</v>
      </c>
      <c r="S266">
        <f>[3]ACESMISOdata!V266</f>
        <v>547.54999999999995</v>
      </c>
    </row>
    <row r="267" spans="1:19" x14ac:dyDescent="0.25">
      <c r="A267" t="s">
        <v>171</v>
      </c>
      <c r="B267" s="19">
        <f>'Energy Summary'!A267</f>
        <v>41619</v>
      </c>
      <c r="C267" s="7">
        <f>'Energy Summary'!B267</f>
        <v>24</v>
      </c>
      <c r="E267" s="224">
        <f>ACESMISOdata!E267</f>
        <v>29.07</v>
      </c>
      <c r="F267">
        <f>ACESMISOdata!H267</f>
        <v>7.7700000000000005E-2</v>
      </c>
      <c r="G267">
        <f>ACESMISOdata!I267</f>
        <v>1.4500000000000001E-2</v>
      </c>
      <c r="H267" s="225">
        <f>ACESMISOdata!J267</f>
        <v>1.0787</v>
      </c>
      <c r="I267" s="102">
        <f>ACESMISOdata!K267</f>
        <v>4.0800000000000003E-2</v>
      </c>
      <c r="J267">
        <f>ACESMISOdata!L267</f>
        <v>2.2200000000000001E-2</v>
      </c>
      <c r="K267">
        <f>ACESMISOdata!M267</f>
        <v>2.35E-2</v>
      </c>
      <c r="L267" s="226">
        <f t="shared" si="8"/>
        <v>-0.10547072511722194</v>
      </c>
      <c r="M267" s="226">
        <f t="shared" si="9"/>
        <v>30.221929274882783</v>
      </c>
      <c r="N267" s="226">
        <f>M267*Inputs!$B$17</f>
        <v>33.244122202371067</v>
      </c>
      <c r="O267" s="225">
        <f>[3]ACESMISOdata!O267</f>
        <v>586.37</v>
      </c>
      <c r="P267" s="225">
        <f>[3]ACESMISOdata!P267</f>
        <v>79</v>
      </c>
      <c r="Q267" s="225">
        <f>[3]Summary!V267-P267</f>
        <v>876.92580000000044</v>
      </c>
      <c r="R267" s="227">
        <f>[3]ACESMISOdata!R267</f>
        <v>-92.49</v>
      </c>
      <c r="S267">
        <f>[3]ACESMISOdata!V267</f>
        <v>463.08</v>
      </c>
    </row>
    <row r="268" spans="1:19" x14ac:dyDescent="0.25">
      <c r="A268" t="s">
        <v>171</v>
      </c>
      <c r="B268" s="19">
        <f>'Energy Summary'!A268</f>
        <v>41620</v>
      </c>
      <c r="C268" s="7">
        <f>'Energy Summary'!B268</f>
        <v>1</v>
      </c>
      <c r="E268" s="224">
        <f>ACESMISOdata!E268</f>
        <v>28.99</v>
      </c>
      <c r="F268">
        <f>ACESMISOdata!H268</f>
        <v>7.7700000000000005E-2</v>
      </c>
      <c r="G268">
        <f>ACESMISOdata!I268</f>
        <v>1.4500000000000001E-2</v>
      </c>
      <c r="H268" s="225">
        <f>ACESMISOdata!J268</f>
        <v>0</v>
      </c>
      <c r="I268" s="102">
        <f>ACESMISOdata!K268</f>
        <v>2.3E-2</v>
      </c>
      <c r="J268">
        <f>ACESMISOdata!L268</f>
        <v>1.12E-2</v>
      </c>
      <c r="K268">
        <f>ACESMISOdata!M268</f>
        <v>1.24E-2</v>
      </c>
      <c r="L268" s="226">
        <f t="shared" si="8"/>
        <v>-0.13135175086303225</v>
      </c>
      <c r="M268" s="226">
        <f t="shared" si="9"/>
        <v>28.997448249136966</v>
      </c>
      <c r="N268" s="226">
        <f>M268*Inputs!$B$17</f>
        <v>31.897193074050666</v>
      </c>
      <c r="O268" s="225">
        <f>[3]ACESMISOdata!O268</f>
        <v>539.11</v>
      </c>
      <c r="P268" s="225">
        <f>[3]ACESMISOdata!P268</f>
        <v>77</v>
      </c>
      <c r="Q268" s="225">
        <f>[3]Summary!V268-P268</f>
        <v>874.44589999999994</v>
      </c>
      <c r="R268" s="227">
        <f>[3]ACESMISOdata!R268</f>
        <v>-114.86</v>
      </c>
      <c r="S268">
        <f>[3]ACESMISOdata!V268</f>
        <v>342.56</v>
      </c>
    </row>
    <row r="269" spans="1:19" x14ac:dyDescent="0.25">
      <c r="A269" t="s">
        <v>171</v>
      </c>
      <c r="B269" s="19">
        <f>'Energy Summary'!A269</f>
        <v>41620</v>
      </c>
      <c r="C269" s="7">
        <f>'Energy Summary'!B269</f>
        <v>2</v>
      </c>
      <c r="E269" s="224">
        <f>ACESMISOdata!E269</f>
        <v>29.8</v>
      </c>
      <c r="F269">
        <f>ACESMISOdata!H269</f>
        <v>7.7700000000000005E-2</v>
      </c>
      <c r="G269">
        <f>ACESMISOdata!I269</f>
        <v>1.4500000000000001E-2</v>
      </c>
      <c r="H269" s="225">
        <f>ACESMISOdata!J269</f>
        <v>0</v>
      </c>
      <c r="I269" s="102">
        <f>ACESMISOdata!K269</f>
        <v>1.41E-2</v>
      </c>
      <c r="J269">
        <f>ACESMISOdata!L269</f>
        <v>1.11E-2</v>
      </c>
      <c r="K269">
        <f>ACESMISOdata!M269</f>
        <v>1.1599999999999999E-2</v>
      </c>
      <c r="L269" s="226">
        <f t="shared" si="8"/>
        <v>-7.9132907372066949E-2</v>
      </c>
      <c r="M269" s="226">
        <f t="shared" si="9"/>
        <v>29.849867092627935</v>
      </c>
      <c r="N269" s="226">
        <f>M269*Inputs!$B$17</f>
        <v>32.834853801890731</v>
      </c>
      <c r="O269" s="225">
        <f>[3]ACESMISOdata!O269</f>
        <v>397.34</v>
      </c>
      <c r="P269" s="225">
        <f>[3]ACESMISOdata!P269</f>
        <v>78</v>
      </c>
      <c r="Q269" s="225">
        <f>[3]Summary!V269-P269</f>
        <v>874.35179999999991</v>
      </c>
      <c r="R269" s="227">
        <f>[3]ACESMISOdata!R269</f>
        <v>-69.19</v>
      </c>
      <c r="S269">
        <f>[3]ACESMISOdata!V269</f>
        <v>291.01</v>
      </c>
    </row>
    <row r="270" spans="1:19" x14ac:dyDescent="0.25">
      <c r="A270" t="s">
        <v>171</v>
      </c>
      <c r="B270" s="19">
        <f>'Energy Summary'!A270</f>
        <v>41620</v>
      </c>
      <c r="C270" s="7">
        <f>'Energy Summary'!B270</f>
        <v>3</v>
      </c>
      <c r="E270" s="224">
        <f>ACESMISOdata!E270</f>
        <v>29.55</v>
      </c>
      <c r="F270">
        <f>ACESMISOdata!H270</f>
        <v>7.7700000000000005E-2</v>
      </c>
      <c r="G270">
        <f>ACESMISOdata!I270</f>
        <v>1.4500000000000001E-2</v>
      </c>
      <c r="H270" s="225">
        <f>ACESMISOdata!J270</f>
        <v>0</v>
      </c>
      <c r="I270" s="102">
        <f>ACESMISOdata!K270</f>
        <v>2.53E-2</v>
      </c>
      <c r="J270">
        <f>ACESMISOdata!L270</f>
        <v>1.17E-2</v>
      </c>
      <c r="K270">
        <f>ACESMISOdata!M270</f>
        <v>1.12E-2</v>
      </c>
      <c r="L270" s="226">
        <f t="shared" si="8"/>
        <v>-9.6933198355301342E-2</v>
      </c>
      <c r="M270" s="226">
        <f t="shared" si="9"/>
        <v>29.593466801644702</v>
      </c>
      <c r="N270" s="226">
        <f>M270*Inputs!$B$17</f>
        <v>32.552813481809174</v>
      </c>
      <c r="O270" s="225">
        <f>[3]ACESMISOdata!O270</f>
        <v>623.41</v>
      </c>
      <c r="P270" s="225">
        <f>[3]ACESMISOdata!P270</f>
        <v>78</v>
      </c>
      <c r="Q270" s="225">
        <f>[3]Summary!V270-P270</f>
        <v>881.32859999999971</v>
      </c>
      <c r="R270" s="227">
        <f>[3]ACESMISOdata!R270</f>
        <v>-85.43</v>
      </c>
      <c r="S270">
        <f>[3]ACESMISOdata!V270</f>
        <v>343.66</v>
      </c>
    </row>
    <row r="271" spans="1:19" x14ac:dyDescent="0.25">
      <c r="A271" t="s">
        <v>171</v>
      </c>
      <c r="B271" s="19">
        <f>'Energy Summary'!A271</f>
        <v>41620</v>
      </c>
      <c r="C271" s="7">
        <f>'Energy Summary'!B271</f>
        <v>4</v>
      </c>
      <c r="E271" s="224">
        <f>ACESMISOdata!E271</f>
        <v>33.520000000000003</v>
      </c>
      <c r="F271">
        <f>ACESMISOdata!H271</f>
        <v>7.7700000000000005E-2</v>
      </c>
      <c r="G271">
        <f>ACESMISOdata!I271</f>
        <v>1.4500000000000001E-2</v>
      </c>
      <c r="H271" s="225">
        <f>ACESMISOdata!J271</f>
        <v>0</v>
      </c>
      <c r="I271" s="102">
        <f>ACESMISOdata!K271</f>
        <v>2.9700000000000001E-2</v>
      </c>
      <c r="J271">
        <f>ACESMISOdata!L271</f>
        <v>1.18E-2</v>
      </c>
      <c r="K271">
        <f>ACESMISOdata!M271</f>
        <v>1.06E-2</v>
      </c>
      <c r="L271" s="226">
        <f t="shared" si="8"/>
        <v>-8.1919282559546433E-2</v>
      </c>
      <c r="M271" s="226">
        <f t="shared" si="9"/>
        <v>33.582380717440451</v>
      </c>
      <c r="N271" s="226">
        <f>M271*Inputs!$B$17</f>
        <v>36.940618789184498</v>
      </c>
      <c r="O271" s="225">
        <f>[3]ACESMISOdata!O271</f>
        <v>290.37</v>
      </c>
      <c r="P271" s="225">
        <f>[3]ACESMISOdata!P271</f>
        <v>78</v>
      </c>
      <c r="Q271" s="225">
        <f>[3]Summary!V271-P271</f>
        <v>890.63279999999986</v>
      </c>
      <c r="R271" s="227">
        <f>[3]ACESMISOdata!R271</f>
        <v>-72.959999999999994</v>
      </c>
      <c r="S271">
        <f>[3]ACESMISOdata!V271</f>
        <v>662.36</v>
      </c>
    </row>
    <row r="272" spans="1:19" x14ac:dyDescent="0.25">
      <c r="A272" t="s">
        <v>171</v>
      </c>
      <c r="B272" s="19">
        <f>'Energy Summary'!A272</f>
        <v>41620</v>
      </c>
      <c r="C272" s="7">
        <f>'Energy Summary'!B272</f>
        <v>5</v>
      </c>
      <c r="E272" s="224">
        <f>ACESMISOdata!E272</f>
        <v>43.32</v>
      </c>
      <c r="F272">
        <f>ACESMISOdata!H272</f>
        <v>7.7700000000000005E-2</v>
      </c>
      <c r="G272">
        <f>ACESMISOdata!I272</f>
        <v>1.4500000000000001E-2</v>
      </c>
      <c r="H272" s="225">
        <f>ACESMISOdata!J272</f>
        <v>0</v>
      </c>
      <c r="I272" s="102">
        <f>ACESMISOdata!K272</f>
        <v>4.0399999999999998E-2</v>
      </c>
      <c r="J272">
        <f>ACESMISOdata!L272</f>
        <v>1.1900000000000001E-2</v>
      </c>
      <c r="K272">
        <f>ACESMISOdata!M272</f>
        <v>1.0699999999999999E-2</v>
      </c>
      <c r="L272" s="226">
        <f t="shared" si="8"/>
        <v>-5.4205496318387378E-2</v>
      </c>
      <c r="M272" s="226">
        <f t="shared" si="9"/>
        <v>43.420994503681605</v>
      </c>
      <c r="N272" s="226">
        <f>M272*Inputs!$B$17</f>
        <v>47.763093954049772</v>
      </c>
      <c r="O272" s="225">
        <f>[3]ACESMISOdata!O272</f>
        <v>627.85</v>
      </c>
      <c r="P272" s="225">
        <f>[3]ACESMISOdata!P272</f>
        <v>79</v>
      </c>
      <c r="Q272" s="225">
        <f>[3]Summary!V272-P272</f>
        <v>908.02599999999961</v>
      </c>
      <c r="R272" s="227">
        <f>[3]ACESMISOdata!R272</f>
        <v>-49.22</v>
      </c>
      <c r="S272">
        <f>[3]ACESMISOdata!V272</f>
        <v>827.85</v>
      </c>
    </row>
    <row r="273" spans="1:19" x14ac:dyDescent="0.25">
      <c r="A273" t="s">
        <v>171</v>
      </c>
      <c r="B273" s="19">
        <f>'Energy Summary'!A273</f>
        <v>41620</v>
      </c>
      <c r="C273" s="7">
        <f>'Energy Summary'!B273</f>
        <v>6</v>
      </c>
      <c r="E273" s="224">
        <f>ACESMISOdata!E273</f>
        <v>48.7</v>
      </c>
      <c r="F273">
        <f>ACESMISOdata!H273</f>
        <v>7.7700000000000005E-2</v>
      </c>
      <c r="G273">
        <f>ACESMISOdata!I273</f>
        <v>1.4500000000000001E-2</v>
      </c>
      <c r="H273" s="225">
        <f>ACESMISOdata!J273</f>
        <v>4.2060000000000004</v>
      </c>
      <c r="I273" s="102">
        <f>ACESMISOdata!K273</f>
        <v>4.7600000000000003E-2</v>
      </c>
      <c r="J273">
        <f>ACESMISOdata!L273</f>
        <v>1.5599999999999999E-2</v>
      </c>
      <c r="K273">
        <f>ACESMISOdata!M273</f>
        <v>1.8599999999999998E-2</v>
      </c>
      <c r="L273" s="226">
        <f t="shared" si="8"/>
        <v>-0.11161107539937618</v>
      </c>
      <c r="M273" s="226">
        <f t="shared" si="9"/>
        <v>52.968388924600632</v>
      </c>
      <c r="N273" s="226">
        <f>M273*Inputs!$B$17</f>
        <v>58.265227817060698</v>
      </c>
      <c r="O273" s="225">
        <f>[3]ACESMISOdata!O273</f>
        <v>582.79</v>
      </c>
      <c r="P273" s="225">
        <f>[3]ACESMISOdata!P273</f>
        <v>80</v>
      </c>
      <c r="Q273" s="225">
        <f>[3]Summary!V273-P273</f>
        <v>945.06750000000056</v>
      </c>
      <c r="R273" s="227">
        <f>[3]ACESMISOdata!R273</f>
        <v>-105.48</v>
      </c>
      <c r="S273">
        <f>[3]ACESMISOdata!V273</f>
        <v>958.43</v>
      </c>
    </row>
    <row r="274" spans="1:19" x14ac:dyDescent="0.25">
      <c r="A274" t="s">
        <v>171</v>
      </c>
      <c r="B274" s="19">
        <f>'Energy Summary'!A274</f>
        <v>41620</v>
      </c>
      <c r="C274" s="7">
        <f>'Energy Summary'!B274</f>
        <v>7</v>
      </c>
      <c r="E274" s="224">
        <f>ACESMISOdata!E274</f>
        <v>42.1</v>
      </c>
      <c r="F274">
        <f>ACESMISOdata!H274</f>
        <v>7.7700000000000005E-2</v>
      </c>
      <c r="G274">
        <f>ACESMISOdata!I274</f>
        <v>1.4500000000000001E-2</v>
      </c>
      <c r="H274" s="225">
        <f>ACESMISOdata!J274</f>
        <v>12.2622</v>
      </c>
      <c r="I274" s="102">
        <f>ACESMISOdata!K274</f>
        <v>0.10829999999999999</v>
      </c>
      <c r="J274">
        <f>ACESMISOdata!L274</f>
        <v>0.15490000000000001</v>
      </c>
      <c r="K274">
        <f>ACESMISOdata!M274</f>
        <v>9.69E-2</v>
      </c>
      <c r="L274" s="226">
        <f t="shared" si="8"/>
        <v>-0.11052861068578439</v>
      </c>
      <c r="M274" s="226">
        <f t="shared" si="9"/>
        <v>54.703971389314212</v>
      </c>
      <c r="N274" s="226">
        <f>M274*Inputs!$B$17</f>
        <v>60.174368528245637</v>
      </c>
      <c r="O274" s="225">
        <f>[3]ACESMISOdata!O274</f>
        <v>699.54</v>
      </c>
      <c r="P274" s="225">
        <f>[3]ACESMISOdata!P274</f>
        <v>84</v>
      </c>
      <c r="Q274" s="225">
        <f>[3]Summary!V274-P274</f>
        <v>986.17000000000007</v>
      </c>
      <c r="R274" s="227">
        <f>[3]ACESMISOdata!R274</f>
        <v>-109</v>
      </c>
      <c r="S274">
        <f>[3]ACESMISOdata!V274</f>
        <v>866.64</v>
      </c>
    </row>
    <row r="275" spans="1:19" x14ac:dyDescent="0.25">
      <c r="A275" t="s">
        <v>171</v>
      </c>
      <c r="B275" s="19">
        <f>'Energy Summary'!A275</f>
        <v>41620</v>
      </c>
      <c r="C275" s="7">
        <f>'Energy Summary'!B275</f>
        <v>8</v>
      </c>
      <c r="E275" s="224">
        <f>ACESMISOdata!E275</f>
        <v>60.87</v>
      </c>
      <c r="F275">
        <f>ACESMISOdata!H275</f>
        <v>7.7700000000000005E-2</v>
      </c>
      <c r="G275">
        <f>ACESMISOdata!I275</f>
        <v>1.4500000000000001E-2</v>
      </c>
      <c r="H275" s="225">
        <f>ACESMISOdata!J275</f>
        <v>11.958</v>
      </c>
      <c r="I275" s="102">
        <f>ACESMISOdata!K275</f>
        <v>0.14549999999999999</v>
      </c>
      <c r="J275">
        <f>ACESMISOdata!L275</f>
        <v>0.28310000000000002</v>
      </c>
      <c r="K275">
        <f>ACESMISOdata!M275</f>
        <v>0.19059999999999999</v>
      </c>
      <c r="L275" s="226">
        <f t="shared" si="8"/>
        <v>-0.14734544751610648</v>
      </c>
      <c r="M275" s="226">
        <f t="shared" si="9"/>
        <v>73.392054552483899</v>
      </c>
      <c r="N275" s="226">
        <f>M275*Inputs!$B$17</f>
        <v>80.731260007732288</v>
      </c>
      <c r="O275" s="225">
        <f>[3]ACESMISOdata!O275</f>
        <v>657.03</v>
      </c>
      <c r="P275" s="225">
        <f>[3]ACESMISOdata!P275</f>
        <v>87</v>
      </c>
      <c r="Q275" s="225">
        <f>[3]Summary!V275-P275</f>
        <v>976.68440000000032</v>
      </c>
      <c r="R275" s="227">
        <f>[3]ACESMISOdata!R275</f>
        <v>-143.91</v>
      </c>
      <c r="S275">
        <f>[3]ACESMISOdata!V275</f>
        <v>1841.43</v>
      </c>
    </row>
    <row r="276" spans="1:19" x14ac:dyDescent="0.25">
      <c r="A276" t="s">
        <v>171</v>
      </c>
      <c r="B276" s="19">
        <f>'Energy Summary'!A276</f>
        <v>41620</v>
      </c>
      <c r="C276" s="7">
        <f>'Energy Summary'!B276</f>
        <v>9</v>
      </c>
      <c r="E276" s="224">
        <f>ACESMISOdata!E276</f>
        <v>59.4</v>
      </c>
      <c r="F276">
        <f>ACESMISOdata!H276</f>
        <v>7.7700000000000005E-2</v>
      </c>
      <c r="G276">
        <f>ACESMISOdata!I276</f>
        <v>1.4500000000000001E-2</v>
      </c>
      <c r="H276" s="225">
        <f>ACESMISOdata!J276</f>
        <v>12.8371</v>
      </c>
      <c r="I276" s="102">
        <f>ACESMISOdata!K276</f>
        <v>0.1076</v>
      </c>
      <c r="J276">
        <f>ACESMISOdata!L276</f>
        <v>0.1817</v>
      </c>
      <c r="K276">
        <f>ACESMISOdata!M276</f>
        <v>0.1555</v>
      </c>
      <c r="L276" s="226">
        <f t="shared" si="8"/>
        <v>-0.12491920549864216</v>
      </c>
      <c r="M276" s="226">
        <f t="shared" si="9"/>
        <v>72.649180794501362</v>
      </c>
      <c r="N276" s="226">
        <f>M276*Inputs!$B$17</f>
        <v>79.914098873951502</v>
      </c>
      <c r="O276" s="225">
        <f>[3]ACESMISOdata!O276</f>
        <v>-38.68</v>
      </c>
      <c r="P276" s="225">
        <f>[3]ACESMISOdata!P276</f>
        <v>89</v>
      </c>
      <c r="Q276" s="225">
        <f>[3]Summary!V276-P276</f>
        <v>946.69190000000003</v>
      </c>
      <c r="R276" s="227">
        <f>[3]ACESMISOdata!R276</f>
        <v>-118.26</v>
      </c>
      <c r="S276">
        <f>[3]ACESMISOdata!V276</f>
        <v>1785.81</v>
      </c>
    </row>
    <row r="277" spans="1:19" x14ac:dyDescent="0.25">
      <c r="A277" t="s">
        <v>171</v>
      </c>
      <c r="B277" s="19">
        <f>'Energy Summary'!A277</f>
        <v>41620</v>
      </c>
      <c r="C277" s="7">
        <f>'Energy Summary'!B277</f>
        <v>10</v>
      </c>
      <c r="E277" s="224">
        <f>ACESMISOdata!E277</f>
        <v>48.76</v>
      </c>
      <c r="F277">
        <f>ACESMISOdata!H277</f>
        <v>7.7700000000000005E-2</v>
      </c>
      <c r="G277">
        <f>ACESMISOdata!I277</f>
        <v>1.4500000000000001E-2</v>
      </c>
      <c r="H277" s="225">
        <f>ACESMISOdata!J277</f>
        <v>7.1120000000000001</v>
      </c>
      <c r="I277" s="102">
        <f>ACESMISOdata!K277</f>
        <v>0.1012</v>
      </c>
      <c r="J277">
        <f>ACESMISOdata!L277</f>
        <v>0.1593</v>
      </c>
      <c r="K277">
        <f>ACESMISOdata!M277</f>
        <v>0.14879999999999999</v>
      </c>
      <c r="L277" s="226">
        <f t="shared" si="8"/>
        <v>-0.15460179820623982</v>
      </c>
      <c r="M277" s="226">
        <f t="shared" si="9"/>
        <v>56.218898201793763</v>
      </c>
      <c r="N277" s="226">
        <f>M277*Inputs!$B$17</f>
        <v>61.840788021973147</v>
      </c>
      <c r="O277" s="225">
        <f>[3]ACESMISOdata!O277</f>
        <v>128.37</v>
      </c>
      <c r="P277" s="225">
        <f>[3]ACESMISOdata!P277</f>
        <v>88</v>
      </c>
      <c r="Q277" s="225">
        <f>[3]Summary!V277-P277</f>
        <v>917.64780000000064</v>
      </c>
      <c r="R277" s="227">
        <f>[3]ACESMISOdata!R277</f>
        <v>-141.87</v>
      </c>
      <c r="S277">
        <f>[3]ACESMISOdata!V277</f>
        <v>1433.12</v>
      </c>
    </row>
    <row r="278" spans="1:19" x14ac:dyDescent="0.25">
      <c r="A278" t="s">
        <v>171</v>
      </c>
      <c r="B278" s="19">
        <f>'Energy Summary'!A278</f>
        <v>41620</v>
      </c>
      <c r="C278" s="7">
        <f>'Energy Summary'!B278</f>
        <v>11</v>
      </c>
      <c r="E278" s="224">
        <f>ACESMISOdata!E278</f>
        <v>77.349999999999994</v>
      </c>
      <c r="F278">
        <f>ACESMISOdata!H278</f>
        <v>7.7700000000000005E-2</v>
      </c>
      <c r="G278">
        <f>ACESMISOdata!I278</f>
        <v>1.4500000000000001E-2</v>
      </c>
      <c r="H278" s="225">
        <f>ACESMISOdata!J278</f>
        <v>9.1065000000000005</v>
      </c>
      <c r="I278" s="102">
        <f>ACESMISOdata!K278</f>
        <v>0.113</v>
      </c>
      <c r="J278">
        <f>ACESMISOdata!L278</f>
        <v>0.2291</v>
      </c>
      <c r="K278">
        <f>ACESMISOdata!M278</f>
        <v>2.93E-2</v>
      </c>
      <c r="L278" s="226">
        <f t="shared" si="8"/>
        <v>-0.12607906412072098</v>
      </c>
      <c r="M278" s="226">
        <f t="shared" si="9"/>
        <v>86.794020935879274</v>
      </c>
      <c r="N278" s="226">
        <f>M278*Inputs!$B$17</f>
        <v>95.473423029467213</v>
      </c>
      <c r="O278" s="225">
        <f>[3]ACESMISOdata!O278</f>
        <v>473.04</v>
      </c>
      <c r="P278" s="225">
        <f>[3]ACESMISOdata!P278</f>
        <v>88</v>
      </c>
      <c r="Q278" s="225">
        <f>[3]Summary!V278-P278</f>
        <v>894.20080000000007</v>
      </c>
      <c r="R278" s="227">
        <f>[3]ACESMISOdata!R278</f>
        <v>-112.74</v>
      </c>
      <c r="S278">
        <f>[3]ACESMISOdata!V278</f>
        <v>2685.65</v>
      </c>
    </row>
    <row r="279" spans="1:19" x14ac:dyDescent="0.25">
      <c r="A279" t="s">
        <v>171</v>
      </c>
      <c r="B279" s="19">
        <f>'Energy Summary'!A279</f>
        <v>41620</v>
      </c>
      <c r="C279" s="7">
        <f>'Energy Summary'!B279</f>
        <v>12</v>
      </c>
      <c r="E279" s="224">
        <f>ACESMISOdata!E279</f>
        <v>44</v>
      </c>
      <c r="F279">
        <f>ACESMISOdata!H279</f>
        <v>7.7700000000000005E-2</v>
      </c>
      <c r="G279">
        <f>ACESMISOdata!I279</f>
        <v>1.4500000000000001E-2</v>
      </c>
      <c r="H279" s="225">
        <f>ACESMISOdata!J279</f>
        <v>8.8777000000000008</v>
      </c>
      <c r="I279" s="102">
        <f>ACESMISOdata!K279</f>
        <v>7.5499999999999998E-2</v>
      </c>
      <c r="J279">
        <f>ACESMISOdata!L279</f>
        <v>2.3199999999999998E-2</v>
      </c>
      <c r="K279">
        <f>ACESMISOdata!M279</f>
        <v>2.12E-2</v>
      </c>
      <c r="L279" s="226">
        <f t="shared" si="8"/>
        <v>-0.14309283885852656</v>
      </c>
      <c r="M279" s="226">
        <f t="shared" si="9"/>
        <v>52.946707161141468</v>
      </c>
      <c r="N279" s="226">
        <f>M279*Inputs!$B$17</f>
        <v>58.241377877255623</v>
      </c>
      <c r="O279" s="225">
        <f>[3]ACESMISOdata!O279</f>
        <v>404.58</v>
      </c>
      <c r="P279" s="225">
        <f>[3]ACESMISOdata!P279</f>
        <v>87</v>
      </c>
      <c r="Q279" s="225">
        <f>[3]Summary!V279-P279</f>
        <v>872.37069999999983</v>
      </c>
      <c r="R279" s="227">
        <f>[3]ACESMISOdata!R279</f>
        <v>-124.83</v>
      </c>
      <c r="S279">
        <f>[3]ACESMISOdata!V279</f>
        <v>885.38</v>
      </c>
    </row>
    <row r="280" spans="1:19" x14ac:dyDescent="0.25">
      <c r="A280" t="s">
        <v>171</v>
      </c>
      <c r="B280" s="19">
        <f>'Energy Summary'!A280</f>
        <v>41620</v>
      </c>
      <c r="C280" s="7">
        <f>'Energy Summary'!B280</f>
        <v>13</v>
      </c>
      <c r="E280" s="224">
        <f>ACESMISOdata!E280</f>
        <v>44.58</v>
      </c>
      <c r="F280">
        <f>ACESMISOdata!H280</f>
        <v>7.7700000000000005E-2</v>
      </c>
      <c r="G280">
        <f>ACESMISOdata!I280</f>
        <v>1.4500000000000001E-2</v>
      </c>
      <c r="H280" s="225">
        <f>ACESMISOdata!J280</f>
        <v>5.7580999999999998</v>
      </c>
      <c r="I280" s="102">
        <f>ACESMISOdata!K280</f>
        <v>5.3800000000000001E-2</v>
      </c>
      <c r="J280">
        <f>ACESMISOdata!L280</f>
        <v>2.6100000000000002E-2</v>
      </c>
      <c r="K280">
        <f>ACESMISOdata!M280</f>
        <v>2.81E-2</v>
      </c>
      <c r="L280" s="226">
        <f t="shared" si="8"/>
        <v>-0.21209931449213118</v>
      </c>
      <c r="M280" s="226">
        <f t="shared" si="9"/>
        <v>50.326200685507871</v>
      </c>
      <c r="N280" s="226">
        <f>M280*Inputs!$B$17</f>
        <v>55.358820754058662</v>
      </c>
      <c r="O280" s="225">
        <f>[3]ACESMISOdata!O280</f>
        <v>280.37</v>
      </c>
      <c r="P280" s="225">
        <f>[3]ACESMISOdata!P280</f>
        <v>86</v>
      </c>
      <c r="Q280" s="225">
        <f>[3]Summary!V280-P280</f>
        <v>859.78589999999986</v>
      </c>
      <c r="R280" s="227">
        <f>[3]ACESMISOdata!R280</f>
        <v>-182.36</v>
      </c>
      <c r="S280">
        <f>[3]ACESMISOdata!V280</f>
        <v>1631.47</v>
      </c>
    </row>
    <row r="281" spans="1:19" x14ac:dyDescent="0.25">
      <c r="A281" t="s">
        <v>171</v>
      </c>
      <c r="B281" s="19">
        <f>'Energy Summary'!A281</f>
        <v>41620</v>
      </c>
      <c r="C281" s="7">
        <f>'Energy Summary'!B281</f>
        <v>14</v>
      </c>
      <c r="E281" s="224">
        <f>ACESMISOdata!E281</f>
        <v>39.299999999999997</v>
      </c>
      <c r="F281">
        <f>ACESMISOdata!H281</f>
        <v>7.7700000000000005E-2</v>
      </c>
      <c r="G281">
        <f>ACESMISOdata!I281</f>
        <v>1.4500000000000001E-2</v>
      </c>
      <c r="H281" s="225">
        <f>ACESMISOdata!J281</f>
        <v>3.6911</v>
      </c>
      <c r="I281" s="102">
        <f>ACESMISOdata!K281</f>
        <v>4.4999999999999998E-2</v>
      </c>
      <c r="J281">
        <f>ACESMISOdata!L281</f>
        <v>1.0800000000000001E-2</v>
      </c>
      <c r="K281">
        <f>ACESMISOdata!M281</f>
        <v>1.17E-2</v>
      </c>
      <c r="L281" s="226">
        <f t="shared" si="8"/>
        <v>-0.12765898857317895</v>
      </c>
      <c r="M281" s="226">
        <f t="shared" si="9"/>
        <v>43.023141011426816</v>
      </c>
      <c r="N281" s="226">
        <f>M281*Inputs!$B$17</f>
        <v>47.3254551125695</v>
      </c>
      <c r="O281" s="225">
        <f>[3]ACESMISOdata!O281</f>
        <v>253.46</v>
      </c>
      <c r="P281" s="225">
        <f>[3]ACESMISOdata!P281</f>
        <v>85</v>
      </c>
      <c r="Q281" s="225">
        <f>[3]Summary!V281-P281</f>
        <v>849.76390000000026</v>
      </c>
      <c r="R281" s="227">
        <f>[3]ACESMISOdata!R281</f>
        <v>-108.48</v>
      </c>
      <c r="S281">
        <f>[3]ACESMISOdata!V281</f>
        <v>1194.9000000000001</v>
      </c>
    </row>
    <row r="282" spans="1:19" x14ac:dyDescent="0.25">
      <c r="A282" t="s">
        <v>171</v>
      </c>
      <c r="B282" s="19">
        <f>'Energy Summary'!A282</f>
        <v>41620</v>
      </c>
      <c r="C282" s="7">
        <f>'Energy Summary'!B282</f>
        <v>15</v>
      </c>
      <c r="E282" s="224">
        <f>ACESMISOdata!E282</f>
        <v>33.71</v>
      </c>
      <c r="F282">
        <f>ACESMISOdata!H282</f>
        <v>7.7700000000000005E-2</v>
      </c>
      <c r="G282">
        <f>ACESMISOdata!I282</f>
        <v>1.4500000000000001E-2</v>
      </c>
      <c r="H282" s="225">
        <f>ACESMISOdata!J282</f>
        <v>1.7012</v>
      </c>
      <c r="I282" s="102">
        <f>ACESMISOdata!K282</f>
        <v>3.56E-2</v>
      </c>
      <c r="J282">
        <f>ACESMISOdata!L282</f>
        <v>1.0800000000000001E-2</v>
      </c>
      <c r="K282">
        <f>ACESMISOdata!M282</f>
        <v>1.17E-2</v>
      </c>
      <c r="L282" s="226">
        <f t="shared" si="8"/>
        <v>-0.11201566812750736</v>
      </c>
      <c r="M282" s="226">
        <f t="shared" si="9"/>
        <v>35.449484331872497</v>
      </c>
      <c r="N282" s="226">
        <f>M282*Inputs!$B$17</f>
        <v>38.994432765059749</v>
      </c>
      <c r="O282" s="225">
        <f>[3]ACESMISOdata!O282</f>
        <v>75.599999999999994</v>
      </c>
      <c r="P282" s="225">
        <f>[3]ACESMISOdata!P282</f>
        <v>84</v>
      </c>
      <c r="Q282" s="225">
        <f>[3]Summary!V282-P282</f>
        <v>838.90050000000008</v>
      </c>
      <c r="R282" s="227">
        <f>[3]ACESMISOdata!R282</f>
        <v>-93.97</v>
      </c>
      <c r="S282">
        <f>[3]ACESMISOdata!V282</f>
        <v>349.56</v>
      </c>
    </row>
    <row r="283" spans="1:19" x14ac:dyDescent="0.25">
      <c r="A283" t="s">
        <v>171</v>
      </c>
      <c r="B283" s="19">
        <f>'Energy Summary'!A283</f>
        <v>41620</v>
      </c>
      <c r="C283" s="7">
        <f>'Energy Summary'!B283</f>
        <v>16</v>
      </c>
      <c r="E283" s="224">
        <f>ACESMISOdata!E283</f>
        <v>32.409999999999997</v>
      </c>
      <c r="F283">
        <f>ACESMISOdata!H283</f>
        <v>7.7700000000000005E-2</v>
      </c>
      <c r="G283">
        <f>ACESMISOdata!I283</f>
        <v>1.4500000000000001E-2</v>
      </c>
      <c r="H283" s="225">
        <f>ACESMISOdata!J283</f>
        <v>1.5031000000000001</v>
      </c>
      <c r="I283" s="102">
        <f>ACESMISOdata!K283</f>
        <v>4.0399999999999998E-2</v>
      </c>
      <c r="J283">
        <f>ACESMISOdata!L283</f>
        <v>1.0800000000000001E-2</v>
      </c>
      <c r="K283">
        <f>ACESMISOdata!M283</f>
        <v>1.18E-2</v>
      </c>
      <c r="L283" s="226">
        <f t="shared" si="8"/>
        <v>-9.1279540899558836E-2</v>
      </c>
      <c r="M283" s="226">
        <f t="shared" si="9"/>
        <v>33.977020459100444</v>
      </c>
      <c r="N283" s="226">
        <f>M283*Inputs!$B$17</f>
        <v>37.374722505010489</v>
      </c>
      <c r="O283" s="225">
        <f>[3]ACESMISOdata!O283</f>
        <v>63.45</v>
      </c>
      <c r="P283" s="225">
        <f>[3]ACESMISOdata!P283</f>
        <v>84</v>
      </c>
      <c r="Q283" s="225">
        <f>[3]Summary!V283-P283</f>
        <v>844.32940000000019</v>
      </c>
      <c r="R283" s="227">
        <f>[3]ACESMISOdata!R283</f>
        <v>-77.069999999999993</v>
      </c>
      <c r="S283">
        <f>[3]ACESMISOdata!V283</f>
        <v>296.60000000000002</v>
      </c>
    </row>
    <row r="284" spans="1:19" x14ac:dyDescent="0.25">
      <c r="A284" t="s">
        <v>171</v>
      </c>
      <c r="B284" s="19">
        <f>'Energy Summary'!A284</f>
        <v>41620</v>
      </c>
      <c r="C284" s="7">
        <f>'Energy Summary'!B284</f>
        <v>17</v>
      </c>
      <c r="E284" s="224">
        <f>ACESMISOdata!E284</f>
        <v>36.11</v>
      </c>
      <c r="F284">
        <f>ACESMISOdata!H284</f>
        <v>7.7700000000000005E-2</v>
      </c>
      <c r="G284">
        <f>ACESMISOdata!I284</f>
        <v>1.4500000000000001E-2</v>
      </c>
      <c r="H284" s="225">
        <f>ACESMISOdata!J284</f>
        <v>5.2431999999999999</v>
      </c>
      <c r="I284" s="102">
        <f>ACESMISOdata!K284</f>
        <v>4.1700000000000001E-2</v>
      </c>
      <c r="J284">
        <f>ACESMISOdata!L284</f>
        <v>1.0699999999999999E-2</v>
      </c>
      <c r="K284">
        <f>ACESMISOdata!M284</f>
        <v>1.1900000000000001E-2</v>
      </c>
      <c r="L284" s="226">
        <f t="shared" si="8"/>
        <v>-8.4099862883544901E-2</v>
      </c>
      <c r="M284" s="226">
        <f t="shared" si="9"/>
        <v>41.425600137116447</v>
      </c>
      <c r="N284" s="226">
        <f>M284*Inputs!$B$17</f>
        <v>45.568160150828099</v>
      </c>
      <c r="O284" s="225">
        <f>[3]ACESMISOdata!O284</f>
        <v>168.55</v>
      </c>
      <c r="P284" s="225">
        <f>[3]ACESMISOdata!P284</f>
        <v>84</v>
      </c>
      <c r="Q284" s="225">
        <f>[3]Summary!V284-P284</f>
        <v>828.41990000000033</v>
      </c>
      <c r="R284" s="227">
        <f>[3]ACESMISOdata!R284</f>
        <v>-69.67</v>
      </c>
      <c r="S284">
        <f>[3]ACESMISOdata!V284</f>
        <v>428.45</v>
      </c>
    </row>
    <row r="285" spans="1:19" x14ac:dyDescent="0.25">
      <c r="A285" t="s">
        <v>171</v>
      </c>
      <c r="B285" s="19">
        <f>'Energy Summary'!A285</f>
        <v>41620</v>
      </c>
      <c r="C285" s="7">
        <f>'Energy Summary'!B285</f>
        <v>18</v>
      </c>
      <c r="E285" s="224">
        <f>ACESMISOdata!E285</f>
        <v>35.24</v>
      </c>
      <c r="F285">
        <f>ACESMISOdata!H285</f>
        <v>7.7700000000000005E-2</v>
      </c>
      <c r="G285">
        <f>ACESMISOdata!I285</f>
        <v>1.4500000000000001E-2</v>
      </c>
      <c r="H285" s="225">
        <f>ACESMISOdata!J285</f>
        <v>12.3925</v>
      </c>
      <c r="I285" s="102">
        <f>ACESMISOdata!K285</f>
        <v>0.1123</v>
      </c>
      <c r="J285">
        <f>ACESMISOdata!L285</f>
        <v>0.13550000000000001</v>
      </c>
      <c r="K285">
        <f>ACESMISOdata!M285</f>
        <v>0.1099</v>
      </c>
      <c r="L285" s="226">
        <f t="shared" si="8"/>
        <v>-0.1817921427141444</v>
      </c>
      <c r="M285" s="226">
        <f t="shared" si="9"/>
        <v>47.900607857285856</v>
      </c>
      <c r="N285" s="226">
        <f>M285*Inputs!$B$17</f>
        <v>52.690668643014448</v>
      </c>
      <c r="O285" s="225">
        <f>[3]ACESMISOdata!O285</f>
        <v>102.49</v>
      </c>
      <c r="P285" s="225">
        <f>[3]ACESMISOdata!P285</f>
        <v>87</v>
      </c>
      <c r="Q285" s="225">
        <f>[3]Summary!V285-P285</f>
        <v>923.08720000000028</v>
      </c>
      <c r="R285" s="227">
        <f>[3]ACESMISOdata!R285</f>
        <v>-167.81</v>
      </c>
      <c r="S285">
        <f>[3]ACESMISOdata!V285</f>
        <v>422.21</v>
      </c>
    </row>
    <row r="286" spans="1:19" x14ac:dyDescent="0.25">
      <c r="A286" t="s">
        <v>171</v>
      </c>
      <c r="B286" s="19">
        <f>'Energy Summary'!A286</f>
        <v>41620</v>
      </c>
      <c r="C286" s="7">
        <f>'Energy Summary'!B286</f>
        <v>19</v>
      </c>
      <c r="E286" s="224">
        <f>ACESMISOdata!E286</f>
        <v>43.78</v>
      </c>
      <c r="F286">
        <f>ACESMISOdata!H286</f>
        <v>7.7700000000000005E-2</v>
      </c>
      <c r="G286">
        <f>ACESMISOdata!I286</f>
        <v>1.4500000000000001E-2</v>
      </c>
      <c r="H286" s="225">
        <f>ACESMISOdata!J286</f>
        <v>12.435600000000001</v>
      </c>
      <c r="I286" s="102">
        <f>ACESMISOdata!K286</f>
        <v>0.17519999999999999</v>
      </c>
      <c r="J286">
        <f>ACESMISOdata!L286</f>
        <v>0.3271</v>
      </c>
      <c r="K286">
        <f>ACESMISOdata!M286</f>
        <v>0.28210000000000002</v>
      </c>
      <c r="L286" s="226">
        <f t="shared" si="8"/>
        <v>-0.2980595990274898</v>
      </c>
      <c r="M286" s="226">
        <f t="shared" si="9"/>
        <v>56.794140400972509</v>
      </c>
      <c r="N286" s="226">
        <f>M286*Inputs!$B$17</f>
        <v>62.473554441069766</v>
      </c>
      <c r="O286" s="225">
        <f>[3]ACESMISOdata!O286</f>
        <v>192.2</v>
      </c>
      <c r="P286" s="225">
        <f>[3]ACESMISOdata!P286</f>
        <v>89</v>
      </c>
      <c r="Q286" s="225">
        <f>[3]Summary!V286-P286</f>
        <v>930.78699999999958</v>
      </c>
      <c r="R286" s="227">
        <f>[3]ACESMISOdata!R286</f>
        <v>-277.43</v>
      </c>
      <c r="S286">
        <f>[3]ACESMISOdata!V286</f>
        <v>1271</v>
      </c>
    </row>
    <row r="287" spans="1:19" x14ac:dyDescent="0.25">
      <c r="A287" t="s">
        <v>171</v>
      </c>
      <c r="B287" s="19">
        <f>'Energy Summary'!A287</f>
        <v>41620</v>
      </c>
      <c r="C287" s="7">
        <f>'Energy Summary'!B287</f>
        <v>20</v>
      </c>
      <c r="E287" s="224">
        <f>ACESMISOdata!E287</f>
        <v>43.95</v>
      </c>
      <c r="F287">
        <f>ACESMISOdata!H287</f>
        <v>7.7700000000000005E-2</v>
      </c>
      <c r="G287">
        <f>ACESMISOdata!I287</f>
        <v>1.4500000000000001E-2</v>
      </c>
      <c r="H287" s="225">
        <f>ACESMISOdata!J287</f>
        <v>11.363200000000001</v>
      </c>
      <c r="I287" s="102">
        <f>ACESMISOdata!K287</f>
        <v>0.1298</v>
      </c>
      <c r="J287">
        <f>ACESMISOdata!L287</f>
        <v>0.23549999999999999</v>
      </c>
      <c r="K287">
        <f>ACESMISOdata!M287</f>
        <v>0.20039999999999999</v>
      </c>
      <c r="L287" s="226">
        <f t="shared" si="8"/>
        <v>-0.2524082070606542</v>
      </c>
      <c r="M287" s="226">
        <f t="shared" si="9"/>
        <v>55.718691792939353</v>
      </c>
      <c r="N287" s="226">
        <f>M287*Inputs!$B$17</f>
        <v>61.290560972233294</v>
      </c>
      <c r="O287" s="225">
        <f>[3]ACESMISOdata!O287</f>
        <v>242.53</v>
      </c>
      <c r="P287" s="225">
        <f>[3]ACESMISOdata!P287</f>
        <v>89</v>
      </c>
      <c r="Q287" s="225">
        <f>[3]Summary!V287-P287</f>
        <v>935.70650000000001</v>
      </c>
      <c r="R287" s="227">
        <f>[3]ACESMISOdata!R287</f>
        <v>-236.18</v>
      </c>
      <c r="S287">
        <f>[3]ACESMISOdata!V287</f>
        <v>826.04</v>
      </c>
    </row>
    <row r="288" spans="1:19" x14ac:dyDescent="0.25">
      <c r="A288" t="s">
        <v>171</v>
      </c>
      <c r="B288" s="19">
        <f>'Energy Summary'!A288</f>
        <v>41620</v>
      </c>
      <c r="C288" s="7">
        <f>'Energy Summary'!B288</f>
        <v>21</v>
      </c>
      <c r="E288" s="224">
        <f>ACESMISOdata!E288</f>
        <v>41.7</v>
      </c>
      <c r="F288">
        <f>ACESMISOdata!H288</f>
        <v>7.7700000000000005E-2</v>
      </c>
      <c r="G288">
        <f>ACESMISOdata!I288</f>
        <v>1.4500000000000001E-2</v>
      </c>
      <c r="H288" s="225">
        <f>ACESMISOdata!J288</f>
        <v>5.4980000000000002</v>
      </c>
      <c r="I288" s="102">
        <f>ACESMISOdata!K288</f>
        <v>0.1075</v>
      </c>
      <c r="J288">
        <f>ACESMISOdata!L288</f>
        <v>0.21299999999999999</v>
      </c>
      <c r="K288">
        <f>ACESMISOdata!M288</f>
        <v>0.18010000000000001</v>
      </c>
      <c r="L288" s="226">
        <f t="shared" si="8"/>
        <v>-0.22723435622652816</v>
      </c>
      <c r="M288" s="226">
        <f t="shared" si="9"/>
        <v>47.56356564377348</v>
      </c>
      <c r="N288" s="226">
        <f>M288*Inputs!$B$17</f>
        <v>52.319922208150828</v>
      </c>
      <c r="O288" s="225">
        <f>[3]ACESMISOdata!O288</f>
        <v>108.62</v>
      </c>
      <c r="P288" s="225">
        <f>[3]ACESMISOdata!P288</f>
        <v>89</v>
      </c>
      <c r="Q288" s="225">
        <f>[3]Summary!V288-P288</f>
        <v>935.24590000000035</v>
      </c>
      <c r="R288" s="227">
        <f>[3]ACESMISOdata!R288</f>
        <v>-212.52</v>
      </c>
      <c r="S288">
        <f>[3]ACESMISOdata!V288</f>
        <v>1079.9000000000001</v>
      </c>
    </row>
    <row r="289" spans="1:19" x14ac:dyDescent="0.25">
      <c r="A289" t="s">
        <v>171</v>
      </c>
      <c r="B289" s="19">
        <f>'Energy Summary'!A289</f>
        <v>41620</v>
      </c>
      <c r="C289" s="7">
        <f>'Energy Summary'!B289</f>
        <v>22</v>
      </c>
      <c r="E289" s="224">
        <f>ACESMISOdata!E289</f>
        <v>40.31</v>
      </c>
      <c r="F289">
        <f>ACESMISOdata!H289</f>
        <v>7.7700000000000005E-2</v>
      </c>
      <c r="G289">
        <f>ACESMISOdata!I289</f>
        <v>1.4500000000000001E-2</v>
      </c>
      <c r="H289" s="225">
        <f>ACESMISOdata!J289</f>
        <v>3.7004999999999999</v>
      </c>
      <c r="I289" s="102">
        <f>ACESMISOdata!K289</f>
        <v>8.6400000000000005E-2</v>
      </c>
      <c r="J289">
        <f>ACESMISOdata!L289</f>
        <v>6.5600000000000006E-2</v>
      </c>
      <c r="K289">
        <f>ACESMISOdata!M289</f>
        <v>7.5800000000000006E-2</v>
      </c>
      <c r="L289" s="226">
        <f t="shared" si="8"/>
        <v>-0.23820767684600083</v>
      </c>
      <c r="M289" s="226">
        <f t="shared" si="9"/>
        <v>44.092292323153998</v>
      </c>
      <c r="N289" s="226">
        <f>M289*Inputs!$B$17</f>
        <v>48.501521555469402</v>
      </c>
      <c r="O289" s="225">
        <f>[3]ACESMISOdata!O289</f>
        <v>152.87</v>
      </c>
      <c r="P289" s="225">
        <f>[3]ACESMISOdata!P289</f>
        <v>87</v>
      </c>
      <c r="Q289" s="225">
        <f>[3]Summary!V289-P289</f>
        <v>920.2894</v>
      </c>
      <c r="R289" s="227">
        <f>[3]ACESMISOdata!R289</f>
        <v>-219.22</v>
      </c>
      <c r="S289">
        <f>[3]ACESMISOdata!V289</f>
        <v>723.27</v>
      </c>
    </row>
    <row r="290" spans="1:19" x14ac:dyDescent="0.25">
      <c r="A290" t="s">
        <v>171</v>
      </c>
      <c r="B290" s="19">
        <f>'Energy Summary'!A290</f>
        <v>41620</v>
      </c>
      <c r="C290" s="7">
        <f>'Energy Summary'!B290</f>
        <v>23</v>
      </c>
      <c r="E290" s="224">
        <f>ACESMISOdata!E290</f>
        <v>30.47</v>
      </c>
      <c r="F290">
        <f>ACESMISOdata!H290</f>
        <v>7.7700000000000005E-2</v>
      </c>
      <c r="G290">
        <f>ACESMISOdata!I290</f>
        <v>1.4500000000000001E-2</v>
      </c>
      <c r="H290" s="225">
        <f>ACESMISOdata!J290</f>
        <v>5.1356000000000002</v>
      </c>
      <c r="I290" s="102">
        <f>ACESMISOdata!K290</f>
        <v>6.4199999999999993E-2</v>
      </c>
      <c r="J290">
        <f>ACESMISOdata!L290</f>
        <v>0.08</v>
      </c>
      <c r="K290">
        <f>ACESMISOdata!M290</f>
        <v>0</v>
      </c>
      <c r="L290" s="226">
        <f t="shared" si="8"/>
        <v>-0.23310615240238902</v>
      </c>
      <c r="M290" s="226">
        <f t="shared" si="9"/>
        <v>35.608893847597606</v>
      </c>
      <c r="N290" s="226">
        <f>M290*Inputs!$B$17</f>
        <v>39.169783232357368</v>
      </c>
      <c r="O290" s="225">
        <f>[3]ACESMISOdata!O290</f>
        <v>134.66</v>
      </c>
      <c r="P290" s="225">
        <f>[3]ACESMISOdata!P290</f>
        <v>85</v>
      </c>
      <c r="Q290" s="225">
        <f>[3]Summary!V290-P290</f>
        <v>889.98079999999959</v>
      </c>
      <c r="R290" s="227">
        <f>[3]ACESMISOdata!R290</f>
        <v>-207.46</v>
      </c>
      <c r="S290">
        <f>[3]ACESMISOdata!V290</f>
        <v>260.89</v>
      </c>
    </row>
    <row r="291" spans="1:19" x14ac:dyDescent="0.25">
      <c r="A291" t="s">
        <v>171</v>
      </c>
      <c r="B291" s="19">
        <f>'Energy Summary'!A291</f>
        <v>41620</v>
      </c>
      <c r="C291" s="7">
        <f>'Energy Summary'!B291</f>
        <v>24</v>
      </c>
      <c r="E291" s="224">
        <f>ACESMISOdata!E291</f>
        <v>33.17</v>
      </c>
      <c r="F291">
        <f>ACESMISOdata!H291</f>
        <v>7.7700000000000005E-2</v>
      </c>
      <c r="G291">
        <f>ACESMISOdata!I291</f>
        <v>1.4500000000000001E-2</v>
      </c>
      <c r="H291" s="225">
        <f>ACESMISOdata!J291</f>
        <v>2.1916000000000002</v>
      </c>
      <c r="I291" s="102">
        <f>ACESMISOdata!K291</f>
        <v>5.8200000000000002E-2</v>
      </c>
      <c r="J291">
        <f>ACESMISOdata!L291</f>
        <v>5.3699999999999998E-2</v>
      </c>
      <c r="K291">
        <f>ACESMISOdata!M291</f>
        <v>0</v>
      </c>
      <c r="L291" s="226">
        <f t="shared" si="8"/>
        <v>-0.14190912307997763</v>
      </c>
      <c r="M291" s="226">
        <f t="shared" si="9"/>
        <v>35.423790876920023</v>
      </c>
      <c r="N291" s="226">
        <f>M291*Inputs!$B$17</f>
        <v>38.966169964612028</v>
      </c>
      <c r="O291" s="225">
        <f>[3]ACESMISOdata!O291</f>
        <v>38.4</v>
      </c>
      <c r="P291" s="225">
        <f>[3]ACESMISOdata!P291</f>
        <v>82</v>
      </c>
      <c r="Q291" s="225">
        <f>[3]Summary!V291-P291</f>
        <v>867.80890000000011</v>
      </c>
      <c r="R291" s="227">
        <f>[3]ACESMISOdata!R291</f>
        <v>-123.15</v>
      </c>
      <c r="S291">
        <f>[3]ACESMISOdata!V291</f>
        <v>355.84</v>
      </c>
    </row>
    <row r="292" spans="1:19" x14ac:dyDescent="0.25">
      <c r="A292" t="s">
        <v>171</v>
      </c>
      <c r="B292" s="19">
        <f>'Energy Summary'!A292</f>
        <v>41621</v>
      </c>
      <c r="C292" s="7">
        <f>'Energy Summary'!B292</f>
        <v>1</v>
      </c>
      <c r="E292" s="224">
        <f>ACESMISOdata!E292</f>
        <v>34.54</v>
      </c>
      <c r="F292">
        <f>ACESMISOdata!H292</f>
        <v>7.7700000000000005E-2</v>
      </c>
      <c r="G292">
        <f>ACESMISOdata!I292</f>
        <v>1.4500000000000001E-2</v>
      </c>
      <c r="H292" s="225">
        <f>ACESMISOdata!J292</f>
        <v>0.11360000000000001</v>
      </c>
      <c r="I292" s="102">
        <f>ACESMISOdata!K292</f>
        <v>4.3099999999999999E-2</v>
      </c>
      <c r="J292">
        <f>ACESMISOdata!L292</f>
        <v>3.44E-2</v>
      </c>
      <c r="K292">
        <f>ACESMISOdata!M292</f>
        <v>3.5900000000000001E-2</v>
      </c>
      <c r="L292" s="226">
        <f t="shared" si="8"/>
        <v>-0.13442959381143679</v>
      </c>
      <c r="M292" s="226">
        <f t="shared" si="9"/>
        <v>34.724770406188554</v>
      </c>
      <c r="N292" s="226">
        <f>M292*Inputs!$B$17</f>
        <v>38.19724744680741</v>
      </c>
      <c r="O292" s="225">
        <f>[3]ACESMISOdata!O292</f>
        <v>116.05</v>
      </c>
      <c r="P292" s="225">
        <f>[3]ACESMISOdata!P292</f>
        <v>79</v>
      </c>
      <c r="Q292" s="225">
        <f>[3]Summary!V292-P292</f>
        <v>857.99559999999997</v>
      </c>
      <c r="R292" s="227">
        <f>[3]ACESMISOdata!R292</f>
        <v>-115.34</v>
      </c>
      <c r="S292">
        <f>[3]ACESMISOdata!V292</f>
        <v>358.03</v>
      </c>
    </row>
    <row r="293" spans="1:19" x14ac:dyDescent="0.25">
      <c r="A293" t="s">
        <v>171</v>
      </c>
      <c r="B293" s="19">
        <f>'Energy Summary'!A293</f>
        <v>41621</v>
      </c>
      <c r="C293" s="7">
        <f>'Energy Summary'!B293</f>
        <v>2</v>
      </c>
      <c r="E293" s="224">
        <f>ACESMISOdata!E293</f>
        <v>32.33</v>
      </c>
      <c r="F293">
        <f>ACESMISOdata!H293</f>
        <v>7.7700000000000005E-2</v>
      </c>
      <c r="G293">
        <f>ACESMISOdata!I293</f>
        <v>1.4500000000000001E-2</v>
      </c>
      <c r="H293" s="225">
        <f>ACESMISOdata!J293</f>
        <v>0.1434</v>
      </c>
      <c r="I293" s="102">
        <f>ACESMISOdata!K293</f>
        <v>1.15E-2</v>
      </c>
      <c r="J293">
        <f>ACESMISOdata!L293</f>
        <v>9.4000000000000004E-3</v>
      </c>
      <c r="K293">
        <f>ACESMISOdata!M293</f>
        <v>1.5900000000000001E-2</v>
      </c>
      <c r="L293" s="226">
        <f t="shared" si="8"/>
        <v>-5.9267378279257626E-2</v>
      </c>
      <c r="M293" s="226">
        <f t="shared" si="9"/>
        <v>32.543132621720737</v>
      </c>
      <c r="N293" s="226">
        <f>M293*Inputs!$B$17</f>
        <v>35.797445883892813</v>
      </c>
      <c r="O293" s="225">
        <f>[3]ACESMISOdata!O293</f>
        <v>5.97</v>
      </c>
      <c r="P293" s="225">
        <f>[3]ACESMISOdata!P293</f>
        <v>78</v>
      </c>
      <c r="Q293" s="225">
        <f>[3]Summary!V293-P293</f>
        <v>857.97620000000006</v>
      </c>
      <c r="R293" s="227">
        <f>[3]ACESMISOdata!R293</f>
        <v>-50.85</v>
      </c>
      <c r="S293">
        <f>[3]ACESMISOdata!V293</f>
        <v>318.91000000000003</v>
      </c>
    </row>
    <row r="294" spans="1:19" x14ac:dyDescent="0.25">
      <c r="A294" t="s">
        <v>171</v>
      </c>
      <c r="B294" s="19">
        <f>'Energy Summary'!A294</f>
        <v>41621</v>
      </c>
      <c r="C294" s="7">
        <f>'Energy Summary'!B294</f>
        <v>3</v>
      </c>
      <c r="E294" s="224">
        <f>ACESMISOdata!E294</f>
        <v>26.74</v>
      </c>
      <c r="F294">
        <f>ACESMISOdata!H294</f>
        <v>7.7700000000000005E-2</v>
      </c>
      <c r="G294">
        <f>ACESMISOdata!I294</f>
        <v>1.4500000000000001E-2</v>
      </c>
      <c r="H294" s="225">
        <f>ACESMISOdata!J294</f>
        <v>0.1555</v>
      </c>
      <c r="I294" s="102">
        <f>ACESMISOdata!K294</f>
        <v>1.2999999999999999E-2</v>
      </c>
      <c r="J294">
        <f>ACESMISOdata!L294</f>
        <v>1.61E-2</v>
      </c>
      <c r="K294">
        <f>ACESMISOdata!M294</f>
        <v>9.5999999999999992E-3</v>
      </c>
      <c r="L294" s="226">
        <f t="shared" si="8"/>
        <v>-6.8027875267734073E-2</v>
      </c>
      <c r="M294" s="226">
        <f t="shared" si="9"/>
        <v>26.958372124732268</v>
      </c>
      <c r="N294" s="226">
        <f>M294*Inputs!$B$17</f>
        <v>29.654209337205497</v>
      </c>
      <c r="O294" s="225">
        <f>[3]ACESMISOdata!O294</f>
        <v>9.5500000000000007</v>
      </c>
      <c r="P294" s="225">
        <f>[3]ACESMISOdata!P294</f>
        <v>78</v>
      </c>
      <c r="Q294" s="225">
        <f>[3]Summary!V294-P294</f>
        <v>860.08859999999959</v>
      </c>
      <c r="R294" s="227">
        <f>[3]ACESMISOdata!R294</f>
        <v>-58.51</v>
      </c>
      <c r="S294">
        <f>[3]ACESMISOdata!V294</f>
        <v>0</v>
      </c>
    </row>
    <row r="295" spans="1:19" x14ac:dyDescent="0.25">
      <c r="A295" t="s">
        <v>171</v>
      </c>
      <c r="B295" s="19">
        <f>'Energy Summary'!A295</f>
        <v>41621</v>
      </c>
      <c r="C295" s="7">
        <f>'Energy Summary'!B295</f>
        <v>4</v>
      </c>
      <c r="E295" s="224">
        <f>ACESMISOdata!E295</f>
        <v>25.55</v>
      </c>
      <c r="F295">
        <f>ACESMISOdata!H295</f>
        <v>7.7700000000000005E-2</v>
      </c>
      <c r="G295">
        <f>ACESMISOdata!I295</f>
        <v>1.4500000000000001E-2</v>
      </c>
      <c r="H295" s="225">
        <f>ACESMISOdata!J295</f>
        <v>0.15359999999999999</v>
      </c>
      <c r="I295" s="102">
        <f>ACESMISOdata!K295</f>
        <v>1.7299999999999999E-2</v>
      </c>
      <c r="J295">
        <f>ACESMISOdata!L295</f>
        <v>1.6299999999999999E-2</v>
      </c>
      <c r="K295">
        <f>ACESMISOdata!M295</f>
        <v>9.4999999999999998E-3</v>
      </c>
      <c r="L295" s="226">
        <f t="shared" si="8"/>
        <v>-3.5219343933875102E-2</v>
      </c>
      <c r="M295" s="226">
        <f t="shared" si="9"/>
        <v>25.803680656066128</v>
      </c>
      <c r="N295" s="226">
        <f>M295*Inputs!$B$17</f>
        <v>28.384048721672741</v>
      </c>
      <c r="O295" s="225">
        <f>[3]ACESMISOdata!O295</f>
        <v>61</v>
      </c>
      <c r="P295" s="225">
        <f>[3]ACESMISOdata!P295</f>
        <v>78</v>
      </c>
      <c r="Q295" s="225">
        <f>[3]Summary!V295-P295</f>
        <v>859.75479999999993</v>
      </c>
      <c r="R295" s="227">
        <f>[3]ACESMISOdata!R295</f>
        <v>-30.28</v>
      </c>
      <c r="S295">
        <f>[3]ACESMISOdata!V295</f>
        <v>0</v>
      </c>
    </row>
    <row r="296" spans="1:19" x14ac:dyDescent="0.25">
      <c r="A296" t="s">
        <v>171</v>
      </c>
      <c r="B296" s="19">
        <f>'Energy Summary'!A296</f>
        <v>41621</v>
      </c>
      <c r="C296" s="7">
        <f>'Energy Summary'!B296</f>
        <v>5</v>
      </c>
      <c r="E296" s="224">
        <f>ACESMISOdata!E296</f>
        <v>24.88</v>
      </c>
      <c r="F296">
        <f>ACESMISOdata!H296</f>
        <v>7.7700000000000005E-2</v>
      </c>
      <c r="G296">
        <f>ACESMISOdata!I296</f>
        <v>1.4500000000000001E-2</v>
      </c>
      <c r="H296" s="225">
        <f>ACESMISOdata!J296</f>
        <v>4.5639000000000003</v>
      </c>
      <c r="I296" s="102">
        <f>ACESMISOdata!K296</f>
        <v>2.7099999999999999E-2</v>
      </c>
      <c r="J296">
        <f>ACESMISOdata!L296</f>
        <v>1.61E-2</v>
      </c>
      <c r="K296">
        <f>ACESMISOdata!M296</f>
        <v>9.9000000000000008E-3</v>
      </c>
      <c r="L296" s="226">
        <f t="shared" si="8"/>
        <v>-8.3886410195382899E-2</v>
      </c>
      <c r="M296" s="226">
        <f t="shared" si="9"/>
        <v>29.505313589804619</v>
      </c>
      <c r="N296" s="226">
        <f>M296*Inputs!$B$17</f>
        <v>32.455844948785085</v>
      </c>
      <c r="O296" s="225">
        <f>[3]ACESMISOdata!O296</f>
        <v>-40.229999999999997</v>
      </c>
      <c r="P296" s="225">
        <f>[3]ACESMISOdata!P296</f>
        <v>79</v>
      </c>
      <c r="Q296" s="225">
        <f>[3]Summary!V296-P296</f>
        <v>873.08540000000039</v>
      </c>
      <c r="R296" s="227">
        <f>[3]ACESMISOdata!R296</f>
        <v>-73.239999999999995</v>
      </c>
      <c r="S296">
        <f>[3]ACESMISOdata!V296</f>
        <v>0</v>
      </c>
    </row>
    <row r="297" spans="1:19" x14ac:dyDescent="0.25">
      <c r="A297" t="s">
        <v>171</v>
      </c>
      <c r="B297" s="19">
        <f>'Energy Summary'!A297</f>
        <v>41621</v>
      </c>
      <c r="C297" s="7">
        <f>'Energy Summary'!B297</f>
        <v>6</v>
      </c>
      <c r="E297" s="224">
        <f>ACESMISOdata!E297</f>
        <v>31.66</v>
      </c>
      <c r="F297">
        <f>ACESMISOdata!H297</f>
        <v>7.7700000000000005E-2</v>
      </c>
      <c r="G297">
        <f>ACESMISOdata!I297</f>
        <v>1.4500000000000001E-2</v>
      </c>
      <c r="H297" s="225">
        <f>ACESMISOdata!J297</f>
        <v>14.9321</v>
      </c>
      <c r="I297" s="102">
        <f>ACESMISOdata!K297</f>
        <v>4.7300000000000002E-2</v>
      </c>
      <c r="J297">
        <f>ACESMISOdata!L297</f>
        <v>5.8900000000000001E-2</v>
      </c>
      <c r="K297">
        <f>ACESMISOdata!M297</f>
        <v>3.4500000000000003E-2</v>
      </c>
      <c r="L297" s="226">
        <f t="shared" si="8"/>
        <v>-8.3637101785016515E-2</v>
      </c>
      <c r="M297" s="226">
        <f t="shared" si="9"/>
        <v>46.741362898214987</v>
      </c>
      <c r="N297" s="226">
        <f>M297*Inputs!$B$17</f>
        <v>51.415499188036492</v>
      </c>
      <c r="O297" s="225">
        <f>[3]ACESMISOdata!O297</f>
        <v>706.01</v>
      </c>
      <c r="P297" s="225">
        <f>[3]ACESMISOdata!P297</f>
        <v>81</v>
      </c>
      <c r="Q297" s="225">
        <f>[3]Summary!V297-P297</f>
        <v>905.4594000000003</v>
      </c>
      <c r="R297" s="227">
        <f>[3]ACESMISOdata!R297</f>
        <v>-75.73</v>
      </c>
      <c r="S297">
        <f>[3]ACESMISOdata!V297</f>
        <v>268.83</v>
      </c>
    </row>
    <row r="298" spans="1:19" x14ac:dyDescent="0.25">
      <c r="A298" t="s">
        <v>171</v>
      </c>
      <c r="B298" s="19">
        <f>'Energy Summary'!A298</f>
        <v>41621</v>
      </c>
      <c r="C298" s="7">
        <f>'Energy Summary'!B298</f>
        <v>7</v>
      </c>
      <c r="E298" s="224">
        <f>ACESMISOdata!E298</f>
        <v>27.91</v>
      </c>
      <c r="F298">
        <f>ACESMISOdata!H298</f>
        <v>7.7700000000000005E-2</v>
      </c>
      <c r="G298">
        <f>ACESMISOdata!I298</f>
        <v>1.4500000000000001E-2</v>
      </c>
      <c r="H298" s="225">
        <f>ACESMISOdata!J298</f>
        <v>15.3367</v>
      </c>
      <c r="I298" s="102">
        <f>ACESMISOdata!K298</f>
        <v>0.10340000000000001</v>
      </c>
      <c r="J298">
        <f>ACESMISOdata!L298</f>
        <v>0.17280000000000001</v>
      </c>
      <c r="K298">
        <f>ACESMISOdata!M298</f>
        <v>0.1096</v>
      </c>
      <c r="L298" s="226">
        <f t="shared" si="8"/>
        <v>-0.12094133745353577</v>
      </c>
      <c r="M298" s="226">
        <f t="shared" si="9"/>
        <v>43.603758662546468</v>
      </c>
      <c r="N298" s="226">
        <f>M298*Inputs!$B$17</f>
        <v>47.964134528801118</v>
      </c>
      <c r="O298" s="225">
        <f>[3]ACESMISOdata!O298</f>
        <v>289.95999999999998</v>
      </c>
      <c r="P298" s="225">
        <f>[3]ACESMISOdata!P298</f>
        <v>85</v>
      </c>
      <c r="Q298" s="225">
        <f>[3]Summary!V298-P298</f>
        <v>933.67580000000021</v>
      </c>
      <c r="R298" s="227">
        <f>[3]ACESMISOdata!R298</f>
        <v>-112.92</v>
      </c>
      <c r="S298">
        <f>[3]ACESMISOdata!V298</f>
        <v>0</v>
      </c>
    </row>
    <row r="299" spans="1:19" x14ac:dyDescent="0.25">
      <c r="A299" t="s">
        <v>171</v>
      </c>
      <c r="B299" s="19">
        <f>'Energy Summary'!A299</f>
        <v>41621</v>
      </c>
      <c r="C299" s="7">
        <f>'Energy Summary'!B299</f>
        <v>8</v>
      </c>
      <c r="E299" s="224">
        <f>ACESMISOdata!E299</f>
        <v>34.58</v>
      </c>
      <c r="F299">
        <f>ACESMISOdata!H299</f>
        <v>7.7700000000000005E-2</v>
      </c>
      <c r="G299">
        <f>ACESMISOdata!I299</f>
        <v>1.4500000000000001E-2</v>
      </c>
      <c r="H299" s="225">
        <f>ACESMISOdata!J299</f>
        <v>9.8718000000000004</v>
      </c>
      <c r="I299" s="102">
        <f>ACESMISOdata!K299</f>
        <v>0.14549999999999999</v>
      </c>
      <c r="J299">
        <f>ACESMISOdata!L299</f>
        <v>0.24399999999999999</v>
      </c>
      <c r="K299">
        <f>ACESMISOdata!M299</f>
        <v>0.18210000000000001</v>
      </c>
      <c r="L299" s="226">
        <f t="shared" si="8"/>
        <v>-0.20316506178996938</v>
      </c>
      <c r="M299" s="226">
        <f t="shared" si="9"/>
        <v>44.912434938210026</v>
      </c>
      <c r="N299" s="226">
        <f>M299*Inputs!$B$17</f>
        <v>49.403678432031036</v>
      </c>
      <c r="O299" s="225">
        <f>[3]ACESMISOdata!O299</f>
        <v>139.59</v>
      </c>
      <c r="P299" s="225">
        <f>[3]ACESMISOdata!P299</f>
        <v>88</v>
      </c>
      <c r="Q299" s="225">
        <f>[3]Summary!V299-P299</f>
        <v>906.06130000000019</v>
      </c>
      <c r="R299" s="227">
        <f>[3]ACESMISOdata!R299</f>
        <v>-184.08</v>
      </c>
      <c r="S299">
        <f>[3]ACESMISOdata!V299</f>
        <v>304.56</v>
      </c>
    </row>
    <row r="300" spans="1:19" x14ac:dyDescent="0.25">
      <c r="A300" t="s">
        <v>171</v>
      </c>
      <c r="B300" s="19">
        <f>'Energy Summary'!A300</f>
        <v>41621</v>
      </c>
      <c r="C300" s="7">
        <f>'Energy Summary'!B300</f>
        <v>9</v>
      </c>
      <c r="E300" s="224">
        <f>ACESMISOdata!E300</f>
        <v>33.81</v>
      </c>
      <c r="F300">
        <f>ACESMISOdata!H300</f>
        <v>7.7700000000000005E-2</v>
      </c>
      <c r="G300">
        <f>ACESMISOdata!I300</f>
        <v>1.4500000000000001E-2</v>
      </c>
      <c r="H300" s="225">
        <f>ACESMISOdata!J300</f>
        <v>1.3792</v>
      </c>
      <c r="I300" s="102">
        <f>ACESMISOdata!K300</f>
        <v>8.8499999999999995E-2</v>
      </c>
      <c r="J300">
        <f>ACESMISOdata!L300</f>
        <v>0.1341</v>
      </c>
      <c r="K300">
        <f>ACESMISOdata!M300</f>
        <v>0.1308</v>
      </c>
      <c r="L300" s="226">
        <f t="shared" si="8"/>
        <v>-0.27513097169926459</v>
      </c>
      <c r="M300" s="226">
        <f t="shared" si="9"/>
        <v>35.359669028300736</v>
      </c>
      <c r="N300" s="226">
        <f>M300*Inputs!$B$17</f>
        <v>38.895635931130812</v>
      </c>
      <c r="O300" s="225">
        <f>[3]ACESMISOdata!O300</f>
        <v>84.39</v>
      </c>
      <c r="P300" s="225">
        <f>[3]ACESMISOdata!P300</f>
        <v>89</v>
      </c>
      <c r="Q300" s="225">
        <f>[3]Summary!V300-P300</f>
        <v>884.92399999999986</v>
      </c>
      <c r="R300" s="227">
        <f>[3]ACESMISOdata!R300</f>
        <v>-243.47</v>
      </c>
      <c r="S300">
        <f>[3]ACESMISOdata!V300</f>
        <v>308.99</v>
      </c>
    </row>
    <row r="301" spans="1:19" x14ac:dyDescent="0.25">
      <c r="A301" t="s">
        <v>171</v>
      </c>
      <c r="B301" s="19">
        <f>'Energy Summary'!A301</f>
        <v>41621</v>
      </c>
      <c r="C301" s="7">
        <f>'Energy Summary'!B301</f>
        <v>10</v>
      </c>
      <c r="E301" s="224">
        <f>ACESMISOdata!E301</f>
        <v>30.2</v>
      </c>
      <c r="F301">
        <f>ACESMISOdata!H301</f>
        <v>7.7700000000000005E-2</v>
      </c>
      <c r="G301">
        <f>ACESMISOdata!I301</f>
        <v>1.4500000000000001E-2</v>
      </c>
      <c r="H301" s="225">
        <f>ACESMISOdata!J301</f>
        <v>0.1154</v>
      </c>
      <c r="I301" s="102">
        <f>ACESMISOdata!K301</f>
        <v>0.11609999999999999</v>
      </c>
      <c r="J301">
        <f>ACESMISOdata!L301</f>
        <v>0.17649999999999999</v>
      </c>
      <c r="K301">
        <f>ACESMISOdata!M301</f>
        <v>0.17100000000000001</v>
      </c>
      <c r="L301" s="226">
        <f t="shared" si="8"/>
        <v>-0.25560891720435153</v>
      </c>
      <c r="M301" s="226">
        <f t="shared" si="9"/>
        <v>30.61559108279565</v>
      </c>
      <c r="N301" s="226">
        <f>M301*Inputs!$B$17</f>
        <v>33.677150191075221</v>
      </c>
      <c r="O301" s="225">
        <f>[3]ACESMISOdata!O301</f>
        <v>56.31</v>
      </c>
      <c r="P301" s="225">
        <f>[3]ACESMISOdata!P301</f>
        <v>88</v>
      </c>
      <c r="Q301" s="225">
        <f>[3]Summary!V301-P301</f>
        <v>867.81009999999981</v>
      </c>
      <c r="R301" s="227">
        <f>[3]ACESMISOdata!R301</f>
        <v>-221.82</v>
      </c>
      <c r="S301">
        <f>[3]ACESMISOdata!V301</f>
        <v>239.55</v>
      </c>
    </row>
    <row r="302" spans="1:19" x14ac:dyDescent="0.25">
      <c r="A302" t="s">
        <v>171</v>
      </c>
      <c r="B302" s="19">
        <f>'Energy Summary'!A302</f>
        <v>41621</v>
      </c>
      <c r="C302" s="7">
        <f>'Energy Summary'!B302</f>
        <v>11</v>
      </c>
      <c r="E302" s="224">
        <f>ACESMISOdata!E302</f>
        <v>27.87</v>
      </c>
      <c r="F302">
        <f>ACESMISOdata!H302</f>
        <v>7.7700000000000005E-2</v>
      </c>
      <c r="G302">
        <f>ACESMISOdata!I302</f>
        <v>1.4500000000000001E-2</v>
      </c>
      <c r="H302" s="225">
        <f>ACESMISOdata!J302</f>
        <v>0.129</v>
      </c>
      <c r="I302" s="102">
        <f>ACESMISOdata!K302</f>
        <v>9.3399999999999997E-2</v>
      </c>
      <c r="J302">
        <f>ACESMISOdata!L302</f>
        <v>5.3900000000000003E-2</v>
      </c>
      <c r="K302">
        <f>ACESMISOdata!M302</f>
        <v>1.54E-2</v>
      </c>
      <c r="L302" s="226">
        <f t="shared" si="8"/>
        <v>-0.2232798955620969</v>
      </c>
      <c r="M302" s="226">
        <f t="shared" si="9"/>
        <v>28.030620104437904</v>
      </c>
      <c r="N302" s="226">
        <f>M302*Inputs!$B$17</f>
        <v>30.833682114881697</v>
      </c>
      <c r="O302" s="225">
        <f>[3]ACESMISOdata!O302</f>
        <v>16.329999999999998</v>
      </c>
      <c r="P302" s="225">
        <f>[3]ACESMISOdata!P302</f>
        <v>87</v>
      </c>
      <c r="Q302" s="225">
        <f>[3]Summary!V302-P302</f>
        <v>847.81479999999976</v>
      </c>
      <c r="R302" s="227">
        <f>[3]ACESMISOdata!R302</f>
        <v>-189.3</v>
      </c>
      <c r="S302">
        <f>[3]ACESMISOdata!V302</f>
        <v>0</v>
      </c>
    </row>
    <row r="303" spans="1:19" x14ac:dyDescent="0.25">
      <c r="A303" t="s">
        <v>171</v>
      </c>
      <c r="B303" s="19">
        <f>'Energy Summary'!A303</f>
        <v>41621</v>
      </c>
      <c r="C303" s="7">
        <f>'Energy Summary'!B303</f>
        <v>12</v>
      </c>
      <c r="E303" s="224">
        <f>ACESMISOdata!E303</f>
        <v>26.2</v>
      </c>
      <c r="F303">
        <f>ACESMISOdata!H303</f>
        <v>7.7700000000000005E-2</v>
      </c>
      <c r="G303">
        <f>ACESMISOdata!I303</f>
        <v>1.4500000000000001E-2</v>
      </c>
      <c r="H303" s="225">
        <f>ACESMISOdata!J303</f>
        <v>0.13650000000000001</v>
      </c>
      <c r="I303" s="102">
        <f>ACESMISOdata!K303</f>
        <v>7.22E-2</v>
      </c>
      <c r="J303">
        <f>ACESMISOdata!L303</f>
        <v>4.1399999999999999E-2</v>
      </c>
      <c r="K303">
        <f>ACESMISOdata!M303</f>
        <v>1.54E-2</v>
      </c>
      <c r="L303" s="226">
        <f t="shared" si="8"/>
        <v>-0.1921211955444678</v>
      </c>
      <c r="M303" s="226">
        <f t="shared" si="9"/>
        <v>26.365578804455534</v>
      </c>
      <c r="N303" s="226">
        <f>M303*Inputs!$B$17</f>
        <v>29.002136684901089</v>
      </c>
      <c r="O303" s="225">
        <f>[3]ACESMISOdata!O303</f>
        <v>-12.46</v>
      </c>
      <c r="P303" s="225">
        <f>[3]ACESMISOdata!P303</f>
        <v>87</v>
      </c>
      <c r="Q303" s="225">
        <f>[3]Summary!V303-P303</f>
        <v>833.58839999999987</v>
      </c>
      <c r="R303" s="227">
        <f>[3]ACESMISOdata!R303</f>
        <v>-160.15</v>
      </c>
      <c r="S303">
        <f>[3]ACESMISOdata!V303</f>
        <v>0</v>
      </c>
    </row>
    <row r="304" spans="1:19" x14ac:dyDescent="0.25">
      <c r="A304" t="s">
        <v>171</v>
      </c>
      <c r="B304" s="19">
        <f>'Energy Summary'!A304</f>
        <v>41621</v>
      </c>
      <c r="C304" s="7">
        <f>'Energy Summary'!B304</f>
        <v>13</v>
      </c>
      <c r="E304" s="224">
        <f>ACESMISOdata!E304</f>
        <v>28.16</v>
      </c>
      <c r="F304">
        <f>ACESMISOdata!H304</f>
        <v>7.7700000000000005E-2</v>
      </c>
      <c r="G304">
        <f>ACESMISOdata!I304</f>
        <v>1.4500000000000001E-2</v>
      </c>
      <c r="H304" s="225">
        <f>ACESMISOdata!J304</f>
        <v>0.14879999999999999</v>
      </c>
      <c r="I304" s="102">
        <f>ACESMISOdata!K304</f>
        <v>6.1699999999999998E-2</v>
      </c>
      <c r="J304">
        <f>ACESMISOdata!L304</f>
        <v>4.7800000000000002E-2</v>
      </c>
      <c r="K304">
        <f>ACESMISOdata!M304</f>
        <v>1.54E-2</v>
      </c>
      <c r="L304" s="226">
        <f t="shared" si="8"/>
        <v>-0.15250585002533357</v>
      </c>
      <c r="M304" s="226">
        <f t="shared" si="9"/>
        <v>28.373394149974665</v>
      </c>
      <c r="N304" s="226">
        <f>M304*Inputs!$B$17</f>
        <v>31.210733564972134</v>
      </c>
      <c r="O304" s="225">
        <f>[3]ACESMISOdata!O304</f>
        <v>17.079999999999998</v>
      </c>
      <c r="P304" s="225">
        <f>[3]ACESMISOdata!P304</f>
        <v>85</v>
      </c>
      <c r="Q304" s="225">
        <f>[3]Summary!V304-P304</f>
        <v>831.7057999999995</v>
      </c>
      <c r="R304" s="227">
        <f>[3]ACESMISOdata!R304</f>
        <v>-126.84</v>
      </c>
      <c r="S304">
        <f>[3]ACESMISOdata!V304</f>
        <v>267.8</v>
      </c>
    </row>
    <row r="305" spans="1:19" x14ac:dyDescent="0.25">
      <c r="A305" t="s">
        <v>171</v>
      </c>
      <c r="B305" s="19">
        <f>'Energy Summary'!A305</f>
        <v>41621</v>
      </c>
      <c r="C305" s="7">
        <f>'Energy Summary'!B305</f>
        <v>14</v>
      </c>
      <c r="E305" s="224">
        <f>ACESMISOdata!E305</f>
        <v>28.06</v>
      </c>
      <c r="F305">
        <f>ACESMISOdata!H305</f>
        <v>7.7700000000000005E-2</v>
      </c>
      <c r="G305">
        <f>ACESMISOdata!I305</f>
        <v>1.4500000000000001E-2</v>
      </c>
      <c r="H305" s="225">
        <f>ACESMISOdata!J305</f>
        <v>0.15890000000000001</v>
      </c>
      <c r="I305" s="102">
        <f>ACESMISOdata!K305</f>
        <v>5.4100000000000002E-2</v>
      </c>
      <c r="J305">
        <f>ACESMISOdata!L305</f>
        <v>4.0800000000000003E-2</v>
      </c>
      <c r="K305">
        <f>ACESMISOdata!M305</f>
        <v>1.54E-2</v>
      </c>
      <c r="L305" s="226">
        <f t="shared" si="8"/>
        <v>-0.15246434007398224</v>
      </c>
      <c r="M305" s="226">
        <f t="shared" si="9"/>
        <v>28.268935659926015</v>
      </c>
      <c r="N305" s="226">
        <f>M305*Inputs!$B$17</f>
        <v>31.095829225918621</v>
      </c>
      <c r="O305" s="225">
        <f>[3]ACESMISOdata!O305</f>
        <v>50.47</v>
      </c>
      <c r="P305" s="225">
        <f>[3]ACESMISOdata!P305</f>
        <v>84</v>
      </c>
      <c r="Q305" s="225">
        <f>[3]Summary!V305-P305</f>
        <v>816.51880000000062</v>
      </c>
      <c r="R305" s="227">
        <f>[3]ACESMISOdata!R305</f>
        <v>-124.49</v>
      </c>
      <c r="S305">
        <f>[3]ACESMISOdata!V305</f>
        <v>309.7</v>
      </c>
    </row>
    <row r="306" spans="1:19" x14ac:dyDescent="0.25">
      <c r="A306" t="s">
        <v>171</v>
      </c>
      <c r="B306" s="19">
        <f>'Energy Summary'!A306</f>
        <v>41621</v>
      </c>
      <c r="C306" s="7">
        <f>'Energy Summary'!B306</f>
        <v>15</v>
      </c>
      <c r="E306" s="224">
        <f>ACESMISOdata!E306</f>
        <v>26.85</v>
      </c>
      <c r="F306">
        <f>ACESMISOdata!H306</f>
        <v>7.7700000000000005E-2</v>
      </c>
      <c r="G306">
        <f>ACESMISOdata!I306</f>
        <v>1.4500000000000001E-2</v>
      </c>
      <c r="H306" s="225">
        <f>ACESMISOdata!J306</f>
        <v>0.14249999999999999</v>
      </c>
      <c r="I306" s="102">
        <f>ACESMISOdata!K306</f>
        <v>3.1600000000000003E-2</v>
      </c>
      <c r="J306">
        <f>ACESMISOdata!L306</f>
        <v>1.5800000000000002E-2</v>
      </c>
      <c r="K306">
        <f>ACESMISOdata!M306</f>
        <v>1.5100000000000001E-2</v>
      </c>
      <c r="L306" s="226">
        <f t="shared" si="8"/>
        <v>-0.12335406536758493</v>
      </c>
      <c r="M306" s="226">
        <f t="shared" si="9"/>
        <v>27.023845934632416</v>
      </c>
      <c r="N306" s="226">
        <f>M306*Inputs!$B$17</f>
        <v>29.726230528095659</v>
      </c>
      <c r="O306" s="225">
        <f>[3]ACESMISOdata!O306</f>
        <v>18.63</v>
      </c>
      <c r="P306" s="225">
        <f>[3]ACESMISOdata!P306</f>
        <v>82</v>
      </c>
      <c r="Q306" s="225">
        <f>[3]Summary!V306-P306</f>
        <v>834.18409999999994</v>
      </c>
      <c r="R306" s="227">
        <f>[3]ACESMISOdata!R306</f>
        <v>-102.9</v>
      </c>
      <c r="S306">
        <f>[3]ACESMISOdata!V306</f>
        <v>0</v>
      </c>
    </row>
    <row r="307" spans="1:19" x14ac:dyDescent="0.25">
      <c r="A307" t="s">
        <v>171</v>
      </c>
      <c r="B307" s="19">
        <f>'Energy Summary'!A307</f>
        <v>41621</v>
      </c>
      <c r="C307" s="7">
        <f>'Energy Summary'!B307</f>
        <v>16</v>
      </c>
      <c r="E307" s="224">
        <f>ACESMISOdata!E307</f>
        <v>25.35</v>
      </c>
      <c r="F307">
        <f>ACESMISOdata!H307</f>
        <v>7.7700000000000005E-2</v>
      </c>
      <c r="G307">
        <f>ACESMISOdata!I307</f>
        <v>1.4500000000000001E-2</v>
      </c>
      <c r="H307" s="225">
        <f>ACESMISOdata!J307</f>
        <v>0.14979999999999999</v>
      </c>
      <c r="I307" s="102">
        <f>ACESMISOdata!K307</f>
        <v>3.49E-2</v>
      </c>
      <c r="J307">
        <f>ACESMISOdata!L307</f>
        <v>1.2699999999999999E-2</v>
      </c>
      <c r="K307">
        <f>ACESMISOdata!M307</f>
        <v>1.0699999999999999E-2</v>
      </c>
      <c r="L307" s="226">
        <f t="shared" si="8"/>
        <v>-9.6988940358326114E-2</v>
      </c>
      <c r="M307" s="226">
        <f t="shared" si="9"/>
        <v>25.553311059641675</v>
      </c>
      <c r="N307" s="226">
        <f>M307*Inputs!$B$17</f>
        <v>28.108642165605847</v>
      </c>
      <c r="O307" s="225">
        <f>[3]ACESMISOdata!O307</f>
        <v>-36.07</v>
      </c>
      <c r="P307" s="225">
        <f>[3]ACESMISOdata!P307</f>
        <v>82</v>
      </c>
      <c r="Q307" s="225">
        <f>[3]Summary!V307-P307</f>
        <v>819.99040000000025</v>
      </c>
      <c r="R307" s="227">
        <f>[3]ACESMISOdata!R307</f>
        <v>-79.53</v>
      </c>
      <c r="S307">
        <f>[3]ACESMISOdata!V307</f>
        <v>0</v>
      </c>
    </row>
    <row r="308" spans="1:19" x14ac:dyDescent="0.25">
      <c r="A308" t="s">
        <v>171</v>
      </c>
      <c r="B308" s="19">
        <f>'Energy Summary'!A308</f>
        <v>41621</v>
      </c>
      <c r="C308" s="7">
        <f>'Energy Summary'!B308</f>
        <v>17</v>
      </c>
      <c r="E308" s="224">
        <f>ACESMISOdata!E308</f>
        <v>25.9</v>
      </c>
      <c r="F308">
        <f>ACESMISOdata!H308</f>
        <v>7.7700000000000005E-2</v>
      </c>
      <c r="G308">
        <f>ACESMISOdata!I308</f>
        <v>1.4500000000000001E-2</v>
      </c>
      <c r="H308" s="225">
        <f>ACESMISOdata!J308</f>
        <v>0.14130000000000001</v>
      </c>
      <c r="I308" s="102">
        <f>ACESMISOdata!K308</f>
        <v>2.3800000000000002E-2</v>
      </c>
      <c r="J308">
        <f>ACESMISOdata!L308</f>
        <v>1.2500000000000001E-2</v>
      </c>
      <c r="K308">
        <f>ACESMISOdata!M308</f>
        <v>1.0699999999999999E-2</v>
      </c>
      <c r="L308" s="226">
        <f t="shared" si="8"/>
        <v>-8.202253083769373E-2</v>
      </c>
      <c r="M308" s="226">
        <f t="shared" si="9"/>
        <v>26.098477469162308</v>
      </c>
      <c r="N308" s="226">
        <f>M308*Inputs!$B$17</f>
        <v>28.708325216078542</v>
      </c>
      <c r="O308" s="225">
        <f>[3]ACESMISOdata!O308</f>
        <v>69.45</v>
      </c>
      <c r="P308" s="225">
        <f>[3]ACESMISOdata!P308</f>
        <v>83</v>
      </c>
      <c r="Q308" s="225">
        <f>[3]Summary!V308-P308</f>
        <v>867.56649999999979</v>
      </c>
      <c r="R308" s="227">
        <f>[3]ACESMISOdata!R308</f>
        <v>-71.16</v>
      </c>
      <c r="S308">
        <f>[3]ACESMISOdata!V308</f>
        <v>0</v>
      </c>
    </row>
    <row r="309" spans="1:19" x14ac:dyDescent="0.25">
      <c r="A309" t="s">
        <v>171</v>
      </c>
      <c r="B309" s="19">
        <f>'Energy Summary'!A309</f>
        <v>41621</v>
      </c>
      <c r="C309" s="7">
        <f>'Energy Summary'!B309</f>
        <v>18</v>
      </c>
      <c r="E309" s="224">
        <f>ACESMISOdata!E309</f>
        <v>34.119999999999997</v>
      </c>
      <c r="F309">
        <f>ACESMISOdata!H309</f>
        <v>7.7700000000000005E-2</v>
      </c>
      <c r="G309">
        <f>ACESMISOdata!I309</f>
        <v>1.4500000000000001E-2</v>
      </c>
      <c r="H309" s="225">
        <f>ACESMISOdata!J309</f>
        <v>2.4864000000000002</v>
      </c>
      <c r="I309" s="102">
        <f>ACESMISOdata!K309</f>
        <v>9.8699999999999996E-2</v>
      </c>
      <c r="J309">
        <f>ACESMISOdata!L309</f>
        <v>6.93E-2</v>
      </c>
      <c r="K309">
        <f>ACESMISOdata!M309</f>
        <v>1.5599999999999999E-2</v>
      </c>
      <c r="L309" s="226">
        <f t="shared" si="8"/>
        <v>-0.11865447740820803</v>
      </c>
      <c r="M309" s="226">
        <f t="shared" si="9"/>
        <v>36.763545522591791</v>
      </c>
      <c r="N309" s="226">
        <f>M309*Inputs!$B$17</f>
        <v>40.439900074850975</v>
      </c>
      <c r="O309" s="225">
        <f>[3]ACESMISOdata!O309</f>
        <v>213.72</v>
      </c>
      <c r="P309" s="225">
        <f>[3]ACESMISOdata!P309</f>
        <v>85</v>
      </c>
      <c r="Q309" s="225">
        <f>[3]Summary!V309-P309</f>
        <v>875.8203000000002</v>
      </c>
      <c r="R309" s="227">
        <f>[3]ACESMISOdata!R309</f>
        <v>-103.92</v>
      </c>
      <c r="S309">
        <f>[3]ACESMISOdata!V309</f>
        <v>553.69000000000005</v>
      </c>
    </row>
    <row r="310" spans="1:19" x14ac:dyDescent="0.25">
      <c r="A310" t="s">
        <v>171</v>
      </c>
      <c r="B310" s="19">
        <f>'Energy Summary'!A310</f>
        <v>41621</v>
      </c>
      <c r="C310" s="7">
        <f>'Energy Summary'!B310</f>
        <v>19</v>
      </c>
      <c r="E310" s="224">
        <f>ACESMISOdata!E310</f>
        <v>36.08</v>
      </c>
      <c r="F310">
        <f>ACESMISOdata!H310</f>
        <v>7.7700000000000005E-2</v>
      </c>
      <c r="G310">
        <f>ACESMISOdata!I310</f>
        <v>1.4500000000000001E-2</v>
      </c>
      <c r="H310" s="225">
        <f>ACESMISOdata!J310</f>
        <v>0.91559999999999997</v>
      </c>
      <c r="I310" s="102">
        <f>ACESMISOdata!K310</f>
        <v>9.5899999999999999E-2</v>
      </c>
      <c r="J310">
        <f>ACESMISOdata!L310</f>
        <v>0.1331</v>
      </c>
      <c r="K310">
        <f>ACESMISOdata!M310</f>
        <v>0.12590000000000001</v>
      </c>
      <c r="L310" s="226">
        <f t="shared" si="8"/>
        <v>-0.18862086597225836</v>
      </c>
      <c r="M310" s="226">
        <f t="shared" si="9"/>
        <v>37.254079134027734</v>
      </c>
      <c r="N310" s="226">
        <f>M310*Inputs!$B$17</f>
        <v>40.97948704743051</v>
      </c>
      <c r="O310" s="225">
        <f>[3]ACESMISOdata!O310</f>
        <v>-14.44</v>
      </c>
      <c r="P310" s="225">
        <f>[3]ACESMISOdata!P310</f>
        <v>87</v>
      </c>
      <c r="Q310" s="225">
        <f>[3]Summary!V310-P310</f>
        <v>870.68839999999955</v>
      </c>
      <c r="R310" s="227">
        <f>[3]ACESMISOdata!R310</f>
        <v>-164.23</v>
      </c>
      <c r="S310">
        <f>[3]ACESMISOdata!V310</f>
        <v>461.87</v>
      </c>
    </row>
    <row r="311" spans="1:19" x14ac:dyDescent="0.25">
      <c r="A311" t="s">
        <v>171</v>
      </c>
      <c r="B311" s="19">
        <f>'Energy Summary'!A311</f>
        <v>41621</v>
      </c>
      <c r="C311" s="7">
        <f>'Energy Summary'!B311</f>
        <v>20</v>
      </c>
      <c r="E311" s="224">
        <f>ACESMISOdata!E311</f>
        <v>32.58</v>
      </c>
      <c r="F311">
        <f>ACESMISOdata!H311</f>
        <v>7.7700000000000005E-2</v>
      </c>
      <c r="G311">
        <f>ACESMISOdata!I311</f>
        <v>1.4500000000000001E-2</v>
      </c>
      <c r="H311" s="225">
        <f>ACESMISOdata!J311</f>
        <v>1.3817999999999999</v>
      </c>
      <c r="I311" s="102">
        <f>ACESMISOdata!K311</f>
        <v>6.0400000000000002E-2</v>
      </c>
      <c r="J311">
        <f>ACESMISOdata!L311</f>
        <v>7.4499999999999997E-2</v>
      </c>
      <c r="K311">
        <f>ACESMISOdata!M311</f>
        <v>6.9000000000000006E-2</v>
      </c>
      <c r="L311" s="226">
        <f t="shared" si="8"/>
        <v>-0.18946586053688835</v>
      </c>
      <c r="M311" s="226">
        <f t="shared" si="9"/>
        <v>34.068434139463108</v>
      </c>
      <c r="N311" s="226">
        <f>M311*Inputs!$B$17</f>
        <v>37.47527755340942</v>
      </c>
      <c r="O311" s="225">
        <f>[3]ACESMISOdata!O311</f>
        <v>120.76</v>
      </c>
      <c r="P311" s="225">
        <f>[3]ACESMISOdata!P311</f>
        <v>86</v>
      </c>
      <c r="Q311" s="225">
        <f>[3]Summary!V311-P311</f>
        <v>862.16060000000004</v>
      </c>
      <c r="R311" s="227">
        <f>[3]ACESMISOdata!R311</f>
        <v>-163.35</v>
      </c>
      <c r="S311">
        <f>[3]ACESMISOdata!V311</f>
        <v>387.95</v>
      </c>
    </row>
    <row r="312" spans="1:19" x14ac:dyDescent="0.25">
      <c r="A312" t="s">
        <v>171</v>
      </c>
      <c r="B312" s="19">
        <f>'Energy Summary'!A312</f>
        <v>41621</v>
      </c>
      <c r="C312" s="7">
        <f>'Energy Summary'!B312</f>
        <v>21</v>
      </c>
      <c r="E312" s="224">
        <f>ACESMISOdata!E312</f>
        <v>29.83</v>
      </c>
      <c r="F312">
        <f>ACESMISOdata!H312</f>
        <v>7.7700000000000005E-2</v>
      </c>
      <c r="G312">
        <f>ACESMISOdata!I312</f>
        <v>1.4500000000000001E-2</v>
      </c>
      <c r="H312" s="225">
        <f>ACESMISOdata!J312</f>
        <v>0.1298</v>
      </c>
      <c r="I312" s="102">
        <f>ACESMISOdata!K312</f>
        <v>5.1499999999999997E-2</v>
      </c>
      <c r="J312">
        <f>ACESMISOdata!L312</f>
        <v>2.7699999999999999E-2</v>
      </c>
      <c r="K312">
        <f>ACESMISOdata!M312</f>
        <v>1.5599999999999999E-2</v>
      </c>
      <c r="L312" s="226">
        <f t="shared" si="8"/>
        <v>-0.11957670358439484</v>
      </c>
      <c r="M312" s="226">
        <f t="shared" si="9"/>
        <v>30.027223296415603</v>
      </c>
      <c r="N312" s="226">
        <f>M312*Inputs!$B$17</f>
        <v>33.029945626057163</v>
      </c>
      <c r="O312" s="225">
        <f>[3]ACESMISOdata!O312</f>
        <v>256.5</v>
      </c>
      <c r="P312" s="225">
        <f>[3]ACESMISOdata!P312</f>
        <v>85</v>
      </c>
      <c r="Q312" s="225">
        <f>[3]Summary!V312-P312</f>
        <v>860.20099999999979</v>
      </c>
      <c r="R312" s="227">
        <f>[3]ACESMISOdata!R312</f>
        <v>-102.86</v>
      </c>
      <c r="S312">
        <f>[3]ACESMISOdata!V312</f>
        <v>375.02</v>
      </c>
    </row>
    <row r="313" spans="1:19" x14ac:dyDescent="0.25">
      <c r="A313" t="s">
        <v>171</v>
      </c>
      <c r="B313" s="19">
        <f>'Energy Summary'!A313</f>
        <v>41621</v>
      </c>
      <c r="C313" s="7">
        <f>'Energy Summary'!B313</f>
        <v>22</v>
      </c>
      <c r="E313" s="224">
        <f>ACESMISOdata!E313</f>
        <v>32.75</v>
      </c>
      <c r="F313">
        <f>ACESMISOdata!H313</f>
        <v>7.7700000000000005E-2</v>
      </c>
      <c r="G313">
        <f>ACESMISOdata!I313</f>
        <v>1.4500000000000001E-2</v>
      </c>
      <c r="H313" s="225">
        <f>ACESMISOdata!J313</f>
        <v>0.1222</v>
      </c>
      <c r="I313" s="102">
        <f>ACESMISOdata!K313</f>
        <v>5.21E-2</v>
      </c>
      <c r="J313">
        <f>ACESMISOdata!L313</f>
        <v>2.47E-2</v>
      </c>
      <c r="K313">
        <f>ACESMISOdata!M313</f>
        <v>1.6500000000000001E-2</v>
      </c>
      <c r="L313" s="226">
        <f t="shared" si="8"/>
        <v>-0.16186819609501596</v>
      </c>
      <c r="M313" s="226">
        <f t="shared" si="9"/>
        <v>32.89583180390499</v>
      </c>
      <c r="N313" s="226">
        <f>M313*Inputs!$B$17</f>
        <v>36.185414984295491</v>
      </c>
      <c r="O313" s="225">
        <f>[3]ACESMISOdata!O313</f>
        <v>101.68</v>
      </c>
      <c r="P313" s="225">
        <f>[3]ACESMISOdata!P313</f>
        <v>83</v>
      </c>
      <c r="Q313" s="225">
        <f>[3]Summary!V313-P313</f>
        <v>841.79599999999959</v>
      </c>
      <c r="R313" s="227">
        <f>[3]ACESMISOdata!R313</f>
        <v>-136.26</v>
      </c>
      <c r="S313">
        <f>[3]ACESMISOdata!V313</f>
        <v>312.14999999999998</v>
      </c>
    </row>
    <row r="314" spans="1:19" x14ac:dyDescent="0.25">
      <c r="A314" t="s">
        <v>171</v>
      </c>
      <c r="B314" s="19">
        <f>'Energy Summary'!A314</f>
        <v>41621</v>
      </c>
      <c r="C314" s="7">
        <f>'Energy Summary'!B314</f>
        <v>23</v>
      </c>
      <c r="E314" s="224">
        <f>ACESMISOdata!E314</f>
        <v>30</v>
      </c>
      <c r="F314">
        <f>ACESMISOdata!H314</f>
        <v>7.7700000000000005E-2</v>
      </c>
      <c r="G314">
        <f>ACESMISOdata!I314</f>
        <v>1.4500000000000001E-2</v>
      </c>
      <c r="H314" s="225">
        <f>ACESMISOdata!J314</f>
        <v>0.23089999999999999</v>
      </c>
      <c r="I314" s="102">
        <f>ACESMISOdata!K314</f>
        <v>4.7399999999999998E-2</v>
      </c>
      <c r="J314">
        <f>ACESMISOdata!L314</f>
        <v>7.4200000000000002E-2</v>
      </c>
      <c r="K314">
        <f>ACESMISOdata!M314</f>
        <v>5.96E-2</v>
      </c>
      <c r="L314" s="226">
        <f t="shared" si="8"/>
        <v>-0.10265422542086837</v>
      </c>
      <c r="M314" s="226">
        <f t="shared" si="9"/>
        <v>30.401645774579134</v>
      </c>
      <c r="N314" s="226">
        <f>M314*Inputs!$B$17</f>
        <v>33.441810352037052</v>
      </c>
      <c r="O314" s="225">
        <f>[3]ACESMISOdata!O314</f>
        <v>133.16999999999999</v>
      </c>
      <c r="P314" s="225">
        <f>[3]ACESMISOdata!P314</f>
        <v>80</v>
      </c>
      <c r="Q314" s="225">
        <f>[3]Summary!V314-P314</f>
        <v>824.51550000000009</v>
      </c>
      <c r="R314" s="227">
        <f>[3]ACESMISOdata!R314</f>
        <v>-84.64</v>
      </c>
      <c r="S314">
        <f>[3]ACESMISOdata!V314</f>
        <v>214.01</v>
      </c>
    </row>
    <row r="315" spans="1:19" x14ac:dyDescent="0.25">
      <c r="A315" t="s">
        <v>171</v>
      </c>
      <c r="B315" s="19">
        <f>'Energy Summary'!A315</f>
        <v>41621</v>
      </c>
      <c r="C315" s="7">
        <f>'Energy Summary'!B315</f>
        <v>24</v>
      </c>
      <c r="E315" s="224">
        <f>ACESMISOdata!E315</f>
        <v>26.21</v>
      </c>
      <c r="F315">
        <f>ACESMISOdata!H315</f>
        <v>7.7700000000000005E-2</v>
      </c>
      <c r="G315">
        <f>ACESMISOdata!I315</f>
        <v>1.4500000000000001E-2</v>
      </c>
      <c r="H315" s="225">
        <f>ACESMISOdata!J315</f>
        <v>0.2281</v>
      </c>
      <c r="I315" s="102">
        <f>ACESMISOdata!K315</f>
        <v>2.5399999999999999E-2</v>
      </c>
      <c r="J315">
        <f>ACESMISOdata!L315</f>
        <v>1.4999999999999999E-2</v>
      </c>
      <c r="K315">
        <f>ACESMISOdata!M315</f>
        <v>1.24E-2</v>
      </c>
      <c r="L315" s="226">
        <f t="shared" si="8"/>
        <v>-5.808130263268331E-2</v>
      </c>
      <c r="M315" s="226">
        <f t="shared" si="9"/>
        <v>26.525018697367322</v>
      </c>
      <c r="N315" s="226">
        <f>M315*Inputs!$B$17</f>
        <v>29.177520567104057</v>
      </c>
      <c r="O315" s="225">
        <f>[3]ACESMISOdata!O315</f>
        <v>83.88</v>
      </c>
      <c r="P315" s="225">
        <f>[3]ACESMISOdata!P315</f>
        <v>77</v>
      </c>
      <c r="Q315" s="225">
        <f>[3]Summary!V315-P315</f>
        <v>804.2175000000002</v>
      </c>
      <c r="R315" s="227">
        <f>[3]ACESMISOdata!R315</f>
        <v>-46.71</v>
      </c>
      <c r="S315">
        <f>[3]ACESMISOdata!V315</f>
        <v>0</v>
      </c>
    </row>
    <row r="316" spans="1:19" x14ac:dyDescent="0.25">
      <c r="A316" t="s">
        <v>171</v>
      </c>
      <c r="B316" s="19">
        <f>'Energy Summary'!A316</f>
        <v>41622</v>
      </c>
      <c r="C316" s="7">
        <f>'Energy Summary'!B316</f>
        <v>1</v>
      </c>
      <c r="E316" s="224">
        <f>ACESMISOdata!E316</f>
        <v>69.680000000000007</v>
      </c>
      <c r="F316">
        <f>ACESMISOdata!H316</f>
        <v>7.7700000000000005E-2</v>
      </c>
      <c r="G316">
        <f>ACESMISOdata!I316</f>
        <v>1.4500000000000001E-2</v>
      </c>
      <c r="H316" s="225">
        <f>ACESMISOdata!J316</f>
        <v>9.4500000000000001E-2</v>
      </c>
      <c r="I316" s="102">
        <f>ACESMISOdata!K316</f>
        <v>2.6599999999999999E-2</v>
      </c>
      <c r="J316">
        <f>ACESMISOdata!L316</f>
        <v>-5.9200000000000003E-2</v>
      </c>
      <c r="K316">
        <f>ACESMISOdata!M316</f>
        <v>4.8000000000000001E-2</v>
      </c>
      <c r="L316" s="226">
        <f t="shared" si="8"/>
        <v>-7.6750024977252529E-2</v>
      </c>
      <c r="M316" s="226">
        <f t="shared" si="9"/>
        <v>69.805349975022736</v>
      </c>
      <c r="N316" s="226">
        <f>M316*Inputs!$B$17</f>
        <v>76.785884972525011</v>
      </c>
      <c r="O316" s="225">
        <f>[3]ACESMISOdata!O316</f>
        <v>107.48</v>
      </c>
      <c r="P316" s="225">
        <f>[3]ACESMISOdata!P316</f>
        <v>74</v>
      </c>
      <c r="Q316" s="225">
        <f>[3]Summary!V316-P316</f>
        <v>783.71309999999983</v>
      </c>
      <c r="R316" s="227">
        <f>[3]ACESMISOdata!R316</f>
        <v>-60.15</v>
      </c>
      <c r="S316">
        <f>[3]ACESMISOdata!V316</f>
        <v>1300.3399999999999</v>
      </c>
    </row>
    <row r="317" spans="1:19" x14ac:dyDescent="0.25">
      <c r="A317" t="s">
        <v>171</v>
      </c>
      <c r="B317" s="19">
        <f>'Energy Summary'!A317</f>
        <v>41622</v>
      </c>
      <c r="C317" s="7">
        <f>'Energy Summary'!B317</f>
        <v>2</v>
      </c>
      <c r="E317" s="224">
        <f>ACESMISOdata!E317</f>
        <v>28.45</v>
      </c>
      <c r="F317">
        <f>ACESMISOdata!H317</f>
        <v>7.7700000000000005E-2</v>
      </c>
      <c r="G317">
        <f>ACESMISOdata!I317</f>
        <v>1.4500000000000001E-2</v>
      </c>
      <c r="H317" s="225">
        <f>ACESMISOdata!J317</f>
        <v>0.10390000000000001</v>
      </c>
      <c r="I317" s="102">
        <f>ACESMISOdata!K317</f>
        <v>1.2699999999999999E-2</v>
      </c>
      <c r="J317">
        <f>ACESMISOdata!L317</f>
        <v>1.2699999999999999E-2</v>
      </c>
      <c r="K317">
        <f>ACESMISOdata!M317</f>
        <v>1.1900000000000001E-2</v>
      </c>
      <c r="L317" s="226">
        <f t="shared" si="8"/>
        <v>-7.9930947409846076E-2</v>
      </c>
      <c r="M317" s="226">
        <f t="shared" si="9"/>
        <v>28.603469052590153</v>
      </c>
      <c r="N317" s="226">
        <f>M317*Inputs!$B$17</f>
        <v>31.463815957849171</v>
      </c>
      <c r="O317" s="225">
        <f>[3]ACESMISOdata!O317</f>
        <v>305.52999999999997</v>
      </c>
      <c r="P317" s="225">
        <f>[3]ACESMISOdata!P317</f>
        <v>65</v>
      </c>
      <c r="Q317" s="225">
        <f>[3]Summary!V317-P317</f>
        <v>784.67729999999983</v>
      </c>
      <c r="R317" s="227">
        <f>[3]ACESMISOdata!R317</f>
        <v>-62.72</v>
      </c>
      <c r="S317">
        <f>[3]ACESMISOdata!V317</f>
        <v>478.84</v>
      </c>
    </row>
    <row r="318" spans="1:19" x14ac:dyDescent="0.25">
      <c r="A318" t="s">
        <v>171</v>
      </c>
      <c r="B318" s="19">
        <f>'Energy Summary'!A318</f>
        <v>41622</v>
      </c>
      <c r="C318" s="7">
        <f>'Energy Summary'!B318</f>
        <v>3</v>
      </c>
      <c r="E318" s="224">
        <f>ACESMISOdata!E318</f>
        <v>26.14</v>
      </c>
      <c r="F318">
        <f>ACESMISOdata!H318</f>
        <v>7.7700000000000005E-2</v>
      </c>
      <c r="G318">
        <f>ACESMISOdata!I318</f>
        <v>1.4500000000000001E-2</v>
      </c>
      <c r="H318" s="225">
        <f>ACESMISOdata!J318</f>
        <v>0.11700000000000001</v>
      </c>
      <c r="I318" s="102">
        <f>ACESMISOdata!K318</f>
        <v>1.4500000000000001E-2</v>
      </c>
      <c r="J318">
        <f>ACESMISOdata!L318</f>
        <v>1.37E-2</v>
      </c>
      <c r="K318">
        <f>ACESMISOdata!M318</f>
        <v>1.1299999999999999E-2</v>
      </c>
      <c r="L318" s="226">
        <f t="shared" si="8"/>
        <v>-5.9600939847194875E-2</v>
      </c>
      <c r="M318" s="226">
        <f t="shared" si="9"/>
        <v>26.32909906015281</v>
      </c>
      <c r="N318" s="226">
        <f>M318*Inputs!$B$17</f>
        <v>28.962008966168092</v>
      </c>
      <c r="O318" s="225">
        <f>[3]ACESMISOdata!O318</f>
        <v>106.89</v>
      </c>
      <c r="P318" s="225">
        <f>[3]ACESMISOdata!P318</f>
        <v>63</v>
      </c>
      <c r="Q318" s="225">
        <f>[3]Summary!V318-P318</f>
        <v>781.53129999999976</v>
      </c>
      <c r="R318" s="227">
        <f>[3]ACESMISOdata!R318</f>
        <v>-46.58</v>
      </c>
      <c r="S318">
        <f>[3]ACESMISOdata!V318</f>
        <v>0</v>
      </c>
    </row>
    <row r="319" spans="1:19" x14ac:dyDescent="0.25">
      <c r="A319" t="s">
        <v>171</v>
      </c>
      <c r="B319" s="19">
        <f>'Energy Summary'!A319</f>
        <v>41622</v>
      </c>
      <c r="C319" s="7">
        <f>'Energy Summary'!B319</f>
        <v>4</v>
      </c>
      <c r="E319" s="224">
        <f>ACESMISOdata!E319</f>
        <v>26.23</v>
      </c>
      <c r="F319">
        <f>ACESMISOdata!H319</f>
        <v>7.7700000000000005E-2</v>
      </c>
      <c r="G319">
        <f>ACESMISOdata!I319</f>
        <v>1.4500000000000001E-2</v>
      </c>
      <c r="H319" s="225">
        <f>ACESMISOdata!J319</f>
        <v>0.1346</v>
      </c>
      <c r="I319" s="102">
        <f>ACESMISOdata!K319</f>
        <v>1.43E-2</v>
      </c>
      <c r="J319">
        <f>ACESMISOdata!L319</f>
        <v>1.2500000000000001E-2</v>
      </c>
      <c r="K319">
        <f>ACESMISOdata!M319</f>
        <v>1.2699999999999999E-2</v>
      </c>
      <c r="L319" s="226">
        <f t="shared" si="8"/>
        <v>-2.1933400402620856E-2</v>
      </c>
      <c r="M319" s="226">
        <f t="shared" si="9"/>
        <v>26.474366599597378</v>
      </c>
      <c r="N319" s="226">
        <f>M319*Inputs!$B$17</f>
        <v>29.121803259557119</v>
      </c>
      <c r="O319" s="225">
        <f>[3]ACESMISOdata!O319</f>
        <v>49.96</v>
      </c>
      <c r="P319" s="225">
        <f>[3]ACESMISOdata!P319</f>
        <v>63</v>
      </c>
      <c r="Q319" s="225">
        <f>[3]Summary!V319-P319</f>
        <v>780.08879999999908</v>
      </c>
      <c r="R319" s="227">
        <f>[3]ACESMISOdata!R319</f>
        <v>-17.11</v>
      </c>
      <c r="S319">
        <f>[3]ACESMISOdata!V319</f>
        <v>0</v>
      </c>
    </row>
    <row r="320" spans="1:19" x14ac:dyDescent="0.25">
      <c r="A320" t="s">
        <v>171</v>
      </c>
      <c r="B320" s="19">
        <f>'Energy Summary'!A320</f>
        <v>41622</v>
      </c>
      <c r="C320" s="7">
        <f>'Energy Summary'!B320</f>
        <v>5</v>
      </c>
      <c r="E320" s="224">
        <f>ACESMISOdata!E320</f>
        <v>27.74</v>
      </c>
      <c r="F320">
        <f>ACESMISOdata!H320</f>
        <v>7.7700000000000005E-2</v>
      </c>
      <c r="G320">
        <f>ACESMISOdata!I320</f>
        <v>1.4500000000000001E-2</v>
      </c>
      <c r="H320" s="225">
        <f>ACESMISOdata!J320</f>
        <v>0.13500000000000001</v>
      </c>
      <c r="I320" s="102">
        <f>ACESMISOdata!K320</f>
        <v>1.7299999999999999E-2</v>
      </c>
      <c r="J320">
        <f>ACESMISOdata!L320</f>
        <v>1.1299999999999999E-2</v>
      </c>
      <c r="K320">
        <f>ACESMISOdata!M320</f>
        <v>1.4E-2</v>
      </c>
      <c r="L320" s="226">
        <f t="shared" si="8"/>
        <v>-3.4552702794850544E-2</v>
      </c>
      <c r="M320" s="226">
        <f t="shared" si="9"/>
        <v>27.975247297205147</v>
      </c>
      <c r="N320" s="226">
        <f>M320*Inputs!$B$17</f>
        <v>30.772772026925665</v>
      </c>
      <c r="O320" s="225">
        <f>[3]ACESMISOdata!O320</f>
        <v>105.26</v>
      </c>
      <c r="P320" s="225">
        <f>[3]ACESMISOdata!P320</f>
        <v>63</v>
      </c>
      <c r="Q320" s="225">
        <f>[3]Summary!V320-P320</f>
        <v>786.04560000000083</v>
      </c>
      <c r="R320" s="227">
        <f>[3]ACESMISOdata!R320</f>
        <v>-27.16</v>
      </c>
      <c r="S320">
        <f>[3]ACESMISOdata!V320</f>
        <v>296.37</v>
      </c>
    </row>
    <row r="321" spans="1:19" x14ac:dyDescent="0.25">
      <c r="A321" t="s">
        <v>171</v>
      </c>
      <c r="B321" s="19">
        <f>'Energy Summary'!A321</f>
        <v>41622</v>
      </c>
      <c r="C321" s="7">
        <f>'Energy Summary'!B321</f>
        <v>6</v>
      </c>
      <c r="E321" s="224">
        <f>ACESMISOdata!E321</f>
        <v>26.86</v>
      </c>
      <c r="F321">
        <f>ACESMISOdata!H321</f>
        <v>7.7700000000000005E-2</v>
      </c>
      <c r="G321">
        <f>ACESMISOdata!I321</f>
        <v>1.4500000000000001E-2</v>
      </c>
      <c r="H321" s="225">
        <f>ACESMISOdata!J321</f>
        <v>0.59560000000000002</v>
      </c>
      <c r="I321" s="102">
        <f>ACESMISOdata!K321</f>
        <v>2.1499999999999998E-2</v>
      </c>
      <c r="J321">
        <f>ACESMISOdata!L321</f>
        <v>1.2200000000000001E-2</v>
      </c>
      <c r="K321">
        <f>ACESMISOdata!M321</f>
        <v>1.3599999999999999E-2</v>
      </c>
      <c r="L321" s="226">
        <f t="shared" si="8"/>
        <v>-4.0748214596377237E-2</v>
      </c>
      <c r="M321" s="226">
        <f t="shared" si="9"/>
        <v>27.554351785403625</v>
      </c>
      <c r="N321" s="226">
        <f>M321*Inputs!$B$17</f>
        <v>30.309786963943989</v>
      </c>
      <c r="O321" s="225">
        <f>[3]ACESMISOdata!O321</f>
        <v>72.849999999999994</v>
      </c>
      <c r="P321" s="225">
        <f>[3]ACESMISOdata!P321</f>
        <v>64</v>
      </c>
      <c r="Q321" s="225">
        <f>[3]Summary!V321-P321</f>
        <v>796.10850000000028</v>
      </c>
      <c r="R321" s="227">
        <f>[3]ACESMISOdata!R321</f>
        <v>-32.44</v>
      </c>
      <c r="S321">
        <f>[3]ACESMISOdata!V321</f>
        <v>0</v>
      </c>
    </row>
    <row r="322" spans="1:19" x14ac:dyDescent="0.25">
      <c r="A322" t="s">
        <v>171</v>
      </c>
      <c r="B322" s="19">
        <f>'Energy Summary'!A322</f>
        <v>41622</v>
      </c>
      <c r="C322" s="7">
        <f>'Energy Summary'!B322</f>
        <v>7</v>
      </c>
      <c r="E322" s="224">
        <f>ACESMISOdata!E322</f>
        <v>32.21</v>
      </c>
      <c r="F322">
        <f>ACESMISOdata!H322</f>
        <v>7.7700000000000005E-2</v>
      </c>
      <c r="G322">
        <f>ACESMISOdata!I322</f>
        <v>1.4500000000000001E-2</v>
      </c>
      <c r="H322" s="225">
        <f>ACESMISOdata!J322</f>
        <v>1.0502</v>
      </c>
      <c r="I322" s="102">
        <f>ACESMISOdata!K322</f>
        <v>3.4700000000000002E-2</v>
      </c>
      <c r="J322">
        <f>ACESMISOdata!L322</f>
        <v>1.9099999999999999E-2</v>
      </c>
      <c r="K322">
        <f>ACESMISOdata!M322</f>
        <v>1.72E-2</v>
      </c>
      <c r="L322" s="226">
        <f t="shared" si="8"/>
        <v>-2.2586330490270732E-2</v>
      </c>
      <c r="M322" s="226">
        <f t="shared" si="9"/>
        <v>33.400813669509731</v>
      </c>
      <c r="N322" s="226">
        <f>M322*Inputs!$B$17</f>
        <v>36.740895036460707</v>
      </c>
      <c r="O322" s="225">
        <f>[3]ACESMISOdata!O322</f>
        <v>55.12</v>
      </c>
      <c r="P322" s="225">
        <f>[3]ACESMISOdata!P322</f>
        <v>65</v>
      </c>
      <c r="Q322" s="225">
        <f>[3]Summary!V322-P322</f>
        <v>807.56809999999973</v>
      </c>
      <c r="R322" s="227">
        <f>[3]ACESMISOdata!R322</f>
        <v>-18.239999999999998</v>
      </c>
      <c r="S322">
        <f>[3]ACESMISOdata!V322</f>
        <v>384.02</v>
      </c>
    </row>
    <row r="323" spans="1:19" x14ac:dyDescent="0.25">
      <c r="A323" t="s">
        <v>171</v>
      </c>
      <c r="B323" s="19">
        <f>'Energy Summary'!A323</f>
        <v>41622</v>
      </c>
      <c r="C323" s="7">
        <f>'Energy Summary'!B323</f>
        <v>8</v>
      </c>
      <c r="E323" s="224">
        <f>ACESMISOdata!E323</f>
        <v>55.02</v>
      </c>
      <c r="F323">
        <f>ACESMISOdata!H323</f>
        <v>7.7700000000000005E-2</v>
      </c>
      <c r="G323">
        <f>ACESMISOdata!I323</f>
        <v>1.4500000000000001E-2</v>
      </c>
      <c r="H323" s="225">
        <f>ACESMISOdata!J323</f>
        <v>1.6041000000000001</v>
      </c>
      <c r="I323" s="102">
        <f>ACESMISOdata!K323</f>
        <v>2.63E-2</v>
      </c>
      <c r="J323">
        <f>ACESMISOdata!L323</f>
        <v>1.2699999999999999E-2</v>
      </c>
      <c r="K323">
        <f>ACESMISOdata!M323</f>
        <v>3.15E-2</v>
      </c>
      <c r="L323" s="226">
        <f t="shared" si="8"/>
        <v>-3.1321179981410402E-2</v>
      </c>
      <c r="M323" s="226">
        <f t="shared" si="9"/>
        <v>56.755478820018595</v>
      </c>
      <c r="N323" s="226">
        <f>M323*Inputs!$B$17</f>
        <v>62.431026702020461</v>
      </c>
      <c r="O323" s="225">
        <f>[3]ACESMISOdata!O323</f>
        <v>305.68</v>
      </c>
      <c r="P323" s="225">
        <f>[3]ACESMISOdata!P323</f>
        <v>67</v>
      </c>
      <c r="Q323" s="225">
        <f>[3]Summary!V323-P323</f>
        <v>817.33829999999966</v>
      </c>
      <c r="R323" s="227">
        <f>[3]ACESMISOdata!R323</f>
        <v>-25.6</v>
      </c>
      <c r="S323">
        <f>[3]ACESMISOdata!V323</f>
        <v>1169.9100000000001</v>
      </c>
    </row>
    <row r="324" spans="1:19" x14ac:dyDescent="0.25">
      <c r="A324" t="s">
        <v>171</v>
      </c>
      <c r="B324" s="19">
        <f>'Energy Summary'!A324</f>
        <v>41622</v>
      </c>
      <c r="C324" s="7">
        <f>'Energy Summary'!B324</f>
        <v>9</v>
      </c>
      <c r="E324" s="224">
        <f>ACESMISOdata!E324</f>
        <v>42.6</v>
      </c>
      <c r="F324">
        <f>ACESMISOdata!H324</f>
        <v>7.7700000000000005E-2</v>
      </c>
      <c r="G324">
        <f>ACESMISOdata!I324</f>
        <v>1.4500000000000001E-2</v>
      </c>
      <c r="H324" s="225">
        <f>ACESMISOdata!J324</f>
        <v>3.0177</v>
      </c>
      <c r="I324" s="102">
        <f>ACESMISOdata!K324</f>
        <v>5.6599999999999998E-2</v>
      </c>
      <c r="J324">
        <f>ACESMISOdata!L324</f>
        <v>5.7500000000000002E-2</v>
      </c>
      <c r="K324">
        <f>ACESMISOdata!M324</f>
        <v>9.4000000000000004E-3</v>
      </c>
      <c r="L324" s="226">
        <f t="shared" ref="L324:L387" si="10">R324/Q324</f>
        <v>-1.4962676968564051E-2</v>
      </c>
      <c r="M324" s="226">
        <f t="shared" ref="M324:M387" si="11">SUM(E324:L324)</f>
        <v>45.818437323031432</v>
      </c>
      <c r="N324" s="226">
        <f>M324*Inputs!$B$17</f>
        <v>50.400281055334581</v>
      </c>
      <c r="O324" s="225">
        <f>[3]ACESMISOdata!O324</f>
        <v>948.8</v>
      </c>
      <c r="P324" s="225">
        <f>[3]ACESMISOdata!P324</f>
        <v>69</v>
      </c>
      <c r="Q324" s="225">
        <f>[3]Summary!V324-P324</f>
        <v>830.73370000000011</v>
      </c>
      <c r="R324" s="227">
        <f>[3]ACESMISOdata!R324</f>
        <v>-12.43</v>
      </c>
      <c r="S324">
        <f>[3]ACESMISOdata!V324</f>
        <v>1152.3599999999999</v>
      </c>
    </row>
    <row r="325" spans="1:19" x14ac:dyDescent="0.25">
      <c r="A325" t="s">
        <v>171</v>
      </c>
      <c r="B325" s="19">
        <f>'Energy Summary'!A325</f>
        <v>41622</v>
      </c>
      <c r="C325" s="7">
        <f>'Energy Summary'!B325</f>
        <v>10</v>
      </c>
      <c r="E325" s="224">
        <f>ACESMISOdata!E325</f>
        <v>51.3</v>
      </c>
      <c r="F325">
        <f>ACESMISOdata!H325</f>
        <v>7.7700000000000005E-2</v>
      </c>
      <c r="G325">
        <f>ACESMISOdata!I325</f>
        <v>1.4500000000000001E-2</v>
      </c>
      <c r="H325" s="225">
        <f>ACESMISOdata!J325</f>
        <v>3.6920999999999999</v>
      </c>
      <c r="I325" s="102">
        <f>ACESMISOdata!K325</f>
        <v>8.7099999999999997E-2</v>
      </c>
      <c r="J325">
        <f>ACESMISOdata!L325</f>
        <v>9.4500000000000001E-2</v>
      </c>
      <c r="K325">
        <f>ACESMISOdata!M325</f>
        <v>-4.0000000000000002E-4</v>
      </c>
      <c r="L325" s="226">
        <f t="shared" si="10"/>
        <v>-4.4408882254866063E-2</v>
      </c>
      <c r="M325" s="226">
        <f t="shared" si="11"/>
        <v>55.221091117745132</v>
      </c>
      <c r="N325" s="226">
        <f>M325*Inputs!$B$17</f>
        <v>60.743200229519651</v>
      </c>
      <c r="O325" s="225">
        <f>[3]ACESMISOdata!O325</f>
        <v>569.65</v>
      </c>
      <c r="P325" s="225">
        <f>[3]ACESMISOdata!P325</f>
        <v>70</v>
      </c>
      <c r="Q325" s="225">
        <f>[3]Summary!V325-P325</f>
        <v>836.09400000000039</v>
      </c>
      <c r="R325" s="227">
        <f>[3]ACESMISOdata!R325</f>
        <v>-37.130000000000003</v>
      </c>
      <c r="S325">
        <f>[3]ACESMISOdata!V325</f>
        <v>2123.8200000000002</v>
      </c>
    </row>
    <row r="326" spans="1:19" x14ac:dyDescent="0.25">
      <c r="A326" t="s">
        <v>171</v>
      </c>
      <c r="B326" s="19">
        <f>'Energy Summary'!A326</f>
        <v>41622</v>
      </c>
      <c r="C326" s="7">
        <f>'Energy Summary'!B326</f>
        <v>11</v>
      </c>
      <c r="E326" s="224">
        <f>ACESMISOdata!E326</f>
        <v>42.89</v>
      </c>
      <c r="F326">
        <f>ACESMISOdata!H326</f>
        <v>7.7700000000000005E-2</v>
      </c>
      <c r="G326">
        <f>ACESMISOdata!I326</f>
        <v>1.4500000000000001E-2</v>
      </c>
      <c r="H326" s="225">
        <f>ACESMISOdata!J326</f>
        <v>3.3043999999999998</v>
      </c>
      <c r="I326" s="102">
        <f>ACESMISOdata!K326</f>
        <v>9.5699999999999993E-2</v>
      </c>
      <c r="J326">
        <f>ACESMISOdata!L326</f>
        <v>0.1227</v>
      </c>
      <c r="K326">
        <f>ACESMISOdata!M326</f>
        <v>0.1119</v>
      </c>
      <c r="L326" s="226">
        <f t="shared" si="10"/>
        <v>-4.6860204310490781E-2</v>
      </c>
      <c r="M326" s="226">
        <f t="shared" si="11"/>
        <v>46.57003979568951</v>
      </c>
      <c r="N326" s="226">
        <f>M326*Inputs!$B$17</f>
        <v>51.227043775258466</v>
      </c>
      <c r="O326" s="225">
        <f>[3]ACESMISOdata!O326</f>
        <v>342.08</v>
      </c>
      <c r="P326" s="225">
        <f>[3]ACESMISOdata!P326</f>
        <v>72</v>
      </c>
      <c r="Q326" s="225">
        <f>[3]Summary!V326-P326</f>
        <v>833.32970000000012</v>
      </c>
      <c r="R326" s="227">
        <f>[3]ACESMISOdata!R326</f>
        <v>-39.049999999999997</v>
      </c>
      <c r="S326">
        <f>[3]ACESMISOdata!V326</f>
        <v>662.16</v>
      </c>
    </row>
    <row r="327" spans="1:19" x14ac:dyDescent="0.25">
      <c r="A327" t="s">
        <v>171</v>
      </c>
      <c r="B327" s="19">
        <f>'Energy Summary'!A327</f>
        <v>41622</v>
      </c>
      <c r="C327" s="7">
        <f>'Energy Summary'!B327</f>
        <v>12</v>
      </c>
      <c r="E327" s="224">
        <f>ACESMISOdata!E327</f>
        <v>35.520000000000003</v>
      </c>
      <c r="F327">
        <f>ACESMISOdata!H327</f>
        <v>7.7700000000000005E-2</v>
      </c>
      <c r="G327">
        <f>ACESMISOdata!I327</f>
        <v>1.4500000000000001E-2</v>
      </c>
      <c r="H327" s="225">
        <f>ACESMISOdata!J327</f>
        <v>3.4605999999999999</v>
      </c>
      <c r="I327" s="102">
        <f>ACESMISOdata!K327</f>
        <v>0.104</v>
      </c>
      <c r="J327">
        <f>ACESMISOdata!L327</f>
        <v>0.10970000000000001</v>
      </c>
      <c r="K327">
        <f>ACESMISOdata!M327</f>
        <v>0.1188</v>
      </c>
      <c r="L327" s="226">
        <f t="shared" si="10"/>
        <v>-8.7313425953117987E-2</v>
      </c>
      <c r="M327" s="226">
        <f t="shared" si="11"/>
        <v>39.317986574046877</v>
      </c>
      <c r="N327" s="226">
        <f>M327*Inputs!$B$17</f>
        <v>43.249785231451568</v>
      </c>
      <c r="O327" s="225">
        <f>[3]ACESMISOdata!O327</f>
        <v>287.93</v>
      </c>
      <c r="P327" s="225">
        <f>[3]ACESMISOdata!P327</f>
        <v>72</v>
      </c>
      <c r="Q327" s="225">
        <f>[3]Summary!V327-P327</f>
        <v>824.04279999999983</v>
      </c>
      <c r="R327" s="227">
        <f>[3]ACESMISOdata!R327</f>
        <v>-71.95</v>
      </c>
      <c r="S327">
        <f>[3]ACESMISOdata!V327</f>
        <v>747.65</v>
      </c>
    </row>
    <row r="328" spans="1:19" x14ac:dyDescent="0.25">
      <c r="A328" t="s">
        <v>171</v>
      </c>
      <c r="B328" s="19">
        <f>'Energy Summary'!A328</f>
        <v>41622</v>
      </c>
      <c r="C328" s="7">
        <f>'Energy Summary'!B328</f>
        <v>13</v>
      </c>
      <c r="E328" s="224">
        <f>ACESMISOdata!E328</f>
        <v>32.53</v>
      </c>
      <c r="F328">
        <f>ACESMISOdata!H328</f>
        <v>7.7700000000000005E-2</v>
      </c>
      <c r="G328">
        <f>ACESMISOdata!I328</f>
        <v>1.4500000000000001E-2</v>
      </c>
      <c r="H328" s="225">
        <f>ACESMISOdata!J328</f>
        <v>3.4249999999999998</v>
      </c>
      <c r="I328" s="102">
        <f>ACESMISOdata!K328</f>
        <v>7.7200000000000005E-2</v>
      </c>
      <c r="J328">
        <f>ACESMISOdata!L328</f>
        <v>3.7499999999999999E-2</v>
      </c>
      <c r="K328">
        <f>ACESMISOdata!M328</f>
        <v>8.8999999999999999E-3</v>
      </c>
      <c r="L328" s="226">
        <f t="shared" si="10"/>
        <v>-7.9606772128463996E-2</v>
      </c>
      <c r="M328" s="226">
        <f t="shared" si="11"/>
        <v>36.091193227871528</v>
      </c>
      <c r="N328" s="226">
        <f>M328*Inputs!$B$17</f>
        <v>39.700312550658687</v>
      </c>
      <c r="O328" s="225">
        <f>[3]ACESMISOdata!O328</f>
        <v>102.9</v>
      </c>
      <c r="P328" s="225">
        <f>[3]ACESMISOdata!P328</f>
        <v>71</v>
      </c>
      <c r="Q328" s="225">
        <f>[3]Summary!V328-P328</f>
        <v>824.80419999999947</v>
      </c>
      <c r="R328" s="227">
        <f>[3]ACESMISOdata!R328</f>
        <v>-65.66</v>
      </c>
      <c r="S328">
        <f>[3]ACESMISOdata!V328</f>
        <v>917.24</v>
      </c>
    </row>
    <row r="329" spans="1:19" x14ac:dyDescent="0.25">
      <c r="A329" t="s">
        <v>171</v>
      </c>
      <c r="B329" s="19">
        <f>'Energy Summary'!A329</f>
        <v>41622</v>
      </c>
      <c r="C329" s="7">
        <f>'Energy Summary'!B329</f>
        <v>14</v>
      </c>
      <c r="E329" s="224">
        <f>ACESMISOdata!E329</f>
        <v>31.48</v>
      </c>
      <c r="F329">
        <f>ACESMISOdata!H329</f>
        <v>7.7700000000000005E-2</v>
      </c>
      <c r="G329">
        <f>ACESMISOdata!I329</f>
        <v>1.4500000000000001E-2</v>
      </c>
      <c r="H329" s="225">
        <f>ACESMISOdata!J329</f>
        <v>2.7259000000000002</v>
      </c>
      <c r="I329" s="102">
        <f>ACESMISOdata!K329</f>
        <v>4.5699999999999998E-2</v>
      </c>
      <c r="J329">
        <f>ACESMISOdata!L329</f>
        <v>2.2200000000000001E-2</v>
      </c>
      <c r="K329">
        <f>ACESMISOdata!M329</f>
        <v>8.9999999999999993E-3</v>
      </c>
      <c r="L329" s="226">
        <f t="shared" si="10"/>
        <v>-7.4165795166128159E-2</v>
      </c>
      <c r="M329" s="226">
        <f t="shared" si="11"/>
        <v>34.300834204833869</v>
      </c>
      <c r="N329" s="226">
        <f>M329*Inputs!$B$17</f>
        <v>37.730917625317261</v>
      </c>
      <c r="O329" s="225">
        <f>[3]ACESMISOdata!O329</f>
        <v>603.77</v>
      </c>
      <c r="P329" s="225">
        <f>[3]ACESMISOdata!P329</f>
        <v>71</v>
      </c>
      <c r="Q329" s="225">
        <f>[3]Summary!V329-P329</f>
        <v>826.25689999999952</v>
      </c>
      <c r="R329" s="227">
        <f>[3]ACESMISOdata!R329</f>
        <v>-61.28</v>
      </c>
      <c r="S329">
        <f>[3]ACESMISOdata!V329</f>
        <v>494.96</v>
      </c>
    </row>
    <row r="330" spans="1:19" x14ac:dyDescent="0.25">
      <c r="A330" t="s">
        <v>171</v>
      </c>
      <c r="B330" s="19">
        <f>'Energy Summary'!A330</f>
        <v>41622</v>
      </c>
      <c r="C330" s="7">
        <f>'Energy Summary'!B330</f>
        <v>15</v>
      </c>
      <c r="E330" s="224">
        <f>ACESMISOdata!E330</f>
        <v>30.22</v>
      </c>
      <c r="F330">
        <f>ACESMISOdata!H330</f>
        <v>7.7700000000000005E-2</v>
      </c>
      <c r="G330">
        <f>ACESMISOdata!I330</f>
        <v>1.4500000000000001E-2</v>
      </c>
      <c r="H330" s="225">
        <f>ACESMISOdata!J330</f>
        <v>1.8209</v>
      </c>
      <c r="I330" s="102">
        <f>ACESMISOdata!K330</f>
        <v>2.9399999999999999E-2</v>
      </c>
      <c r="J330">
        <f>ACESMISOdata!L330</f>
        <v>1.17E-2</v>
      </c>
      <c r="K330">
        <f>ACESMISOdata!M330</f>
        <v>8.8000000000000005E-3</v>
      </c>
      <c r="L330" s="226">
        <f t="shared" si="10"/>
        <v>-6.8216727748870845E-2</v>
      </c>
      <c r="M330" s="226">
        <f t="shared" si="11"/>
        <v>32.114783272251131</v>
      </c>
      <c r="N330" s="226">
        <f>M330*Inputs!$B$17</f>
        <v>35.326261599476247</v>
      </c>
      <c r="O330" s="225">
        <f>[3]ACESMISOdata!O330</f>
        <v>52.73</v>
      </c>
      <c r="P330" s="225">
        <f>[3]ACESMISOdata!P330</f>
        <v>70</v>
      </c>
      <c r="Q330" s="225">
        <f>[3]Summary!V330-P330</f>
        <v>830.00170000000026</v>
      </c>
      <c r="R330" s="227">
        <f>[3]ACESMISOdata!R330</f>
        <v>-56.62</v>
      </c>
      <c r="S330">
        <f>[3]ACESMISOdata!V330</f>
        <v>482.76</v>
      </c>
    </row>
    <row r="331" spans="1:19" x14ac:dyDescent="0.25">
      <c r="A331" t="s">
        <v>171</v>
      </c>
      <c r="B331" s="19">
        <f>'Energy Summary'!A331</f>
        <v>41622</v>
      </c>
      <c r="C331" s="7">
        <f>'Energy Summary'!B331</f>
        <v>16</v>
      </c>
      <c r="E331" s="224">
        <f>ACESMISOdata!E331</f>
        <v>30.04</v>
      </c>
      <c r="F331">
        <f>ACESMISOdata!H331</f>
        <v>7.7700000000000005E-2</v>
      </c>
      <c r="G331">
        <f>ACESMISOdata!I331</f>
        <v>1.4500000000000001E-2</v>
      </c>
      <c r="H331" s="225">
        <f>ACESMISOdata!J331</f>
        <v>0.76049999999999995</v>
      </c>
      <c r="I331" s="102">
        <f>ACESMISOdata!K331</f>
        <v>2.64E-2</v>
      </c>
      <c r="J331">
        <f>ACESMISOdata!L331</f>
        <v>1.15E-2</v>
      </c>
      <c r="K331">
        <f>ACESMISOdata!M331</f>
        <v>8.8000000000000005E-3</v>
      </c>
      <c r="L331" s="226">
        <f t="shared" si="10"/>
        <v>-6.7857053524528935E-2</v>
      </c>
      <c r="M331" s="226">
        <f t="shared" si="11"/>
        <v>30.871542946475472</v>
      </c>
      <c r="N331" s="226">
        <f>M331*Inputs!$B$17</f>
        <v>33.958697241123019</v>
      </c>
      <c r="O331" s="225">
        <f>[3]ACESMISOdata!O331</f>
        <v>26.47</v>
      </c>
      <c r="P331" s="225">
        <f>[3]ACESMISOdata!P331</f>
        <v>70</v>
      </c>
      <c r="Q331" s="225">
        <f>[3]Summary!V331-P331</f>
        <v>839.5590000000002</v>
      </c>
      <c r="R331" s="227">
        <f>[3]ACESMISOdata!R331</f>
        <v>-56.97</v>
      </c>
      <c r="S331">
        <f>[3]ACESMISOdata!V331</f>
        <v>300.22000000000003</v>
      </c>
    </row>
    <row r="332" spans="1:19" x14ac:dyDescent="0.25">
      <c r="A332" t="s">
        <v>171</v>
      </c>
      <c r="B332" s="19">
        <f>'Energy Summary'!A332</f>
        <v>41622</v>
      </c>
      <c r="C332" s="7">
        <f>'Energy Summary'!B332</f>
        <v>17</v>
      </c>
      <c r="E332" s="224">
        <f>ACESMISOdata!E332</f>
        <v>26.83</v>
      </c>
      <c r="F332">
        <f>ACESMISOdata!H332</f>
        <v>7.7700000000000005E-2</v>
      </c>
      <c r="G332">
        <f>ACESMISOdata!I332</f>
        <v>1.4500000000000001E-2</v>
      </c>
      <c r="H332" s="225">
        <f>ACESMISOdata!J332</f>
        <v>5.0247999999999999</v>
      </c>
      <c r="I332" s="102">
        <f>ACESMISOdata!K332</f>
        <v>5.0599999999999999E-2</v>
      </c>
      <c r="J332">
        <f>ACESMISOdata!L332</f>
        <v>1.47E-2</v>
      </c>
      <c r="K332">
        <f>ACESMISOdata!M332</f>
        <v>8.0000000000000002E-3</v>
      </c>
      <c r="L332" s="226">
        <f t="shared" si="10"/>
        <v>-4.2732890773895797E-2</v>
      </c>
      <c r="M332" s="226">
        <f t="shared" si="11"/>
        <v>31.977567109226104</v>
      </c>
      <c r="N332" s="226">
        <f>M332*Inputs!$B$17</f>
        <v>35.175323820148719</v>
      </c>
      <c r="O332" s="225">
        <f>[3]ACESMISOdata!O332</f>
        <v>69.680000000000007</v>
      </c>
      <c r="P332" s="225">
        <f>[3]ACESMISOdata!P332</f>
        <v>70</v>
      </c>
      <c r="Q332" s="225">
        <f>[3]Summary!V332-P332</f>
        <v>861.86539999999968</v>
      </c>
      <c r="R332" s="227">
        <f>[3]ACESMISOdata!R332</f>
        <v>-36.83</v>
      </c>
      <c r="S332">
        <f>[3]ACESMISOdata!V332</f>
        <v>0</v>
      </c>
    </row>
    <row r="333" spans="1:19" x14ac:dyDescent="0.25">
      <c r="A333" t="s">
        <v>171</v>
      </c>
      <c r="B333" s="19">
        <f>'Energy Summary'!A333</f>
        <v>41622</v>
      </c>
      <c r="C333" s="7">
        <f>'Energy Summary'!B333</f>
        <v>18</v>
      </c>
      <c r="E333" s="224">
        <f>ACESMISOdata!E333</f>
        <v>29.13</v>
      </c>
      <c r="F333">
        <f>ACESMISOdata!H333</f>
        <v>7.7700000000000005E-2</v>
      </c>
      <c r="G333">
        <f>ACESMISOdata!I333</f>
        <v>1.4500000000000001E-2</v>
      </c>
      <c r="H333" s="225">
        <f>ACESMISOdata!J333</f>
        <v>8.8317999999999994</v>
      </c>
      <c r="I333" s="102">
        <f>ACESMISOdata!K333</f>
        <v>0.12820000000000001</v>
      </c>
      <c r="J333">
        <f>ACESMISOdata!L333</f>
        <v>0.13270000000000001</v>
      </c>
      <c r="K333">
        <f>ACESMISOdata!M333</f>
        <v>8.2799999999999999E-2</v>
      </c>
      <c r="L333" s="226">
        <f t="shared" si="10"/>
        <v>-6.9584046490533041E-2</v>
      </c>
      <c r="M333" s="226">
        <f t="shared" si="11"/>
        <v>38.328115953509467</v>
      </c>
      <c r="N333" s="226">
        <f>M333*Inputs!$B$17</f>
        <v>42.160927548860414</v>
      </c>
      <c r="O333" s="225">
        <f>[3]ACESMISOdata!O333</f>
        <v>215.69</v>
      </c>
      <c r="P333" s="225">
        <f>[3]ACESMISOdata!P333</f>
        <v>72</v>
      </c>
      <c r="Q333" s="225">
        <f>[3]Summary!V333-P333</f>
        <v>872.47009999999977</v>
      </c>
      <c r="R333" s="227">
        <f>[3]ACESMISOdata!R333</f>
        <v>-60.71</v>
      </c>
      <c r="S333">
        <f>[3]ACESMISOdata!V333</f>
        <v>378.53</v>
      </c>
    </row>
    <row r="334" spans="1:19" x14ac:dyDescent="0.25">
      <c r="A334" t="s">
        <v>171</v>
      </c>
      <c r="B334" s="19">
        <f>'Energy Summary'!A334</f>
        <v>41622</v>
      </c>
      <c r="C334" s="7">
        <f>'Energy Summary'!B334</f>
        <v>19</v>
      </c>
      <c r="E334" s="224">
        <f>ACESMISOdata!E334</f>
        <v>33.380000000000003</v>
      </c>
      <c r="F334">
        <f>ACESMISOdata!H334</f>
        <v>7.7700000000000005E-2</v>
      </c>
      <c r="G334">
        <f>ACESMISOdata!I334</f>
        <v>1.4500000000000001E-2</v>
      </c>
      <c r="H334" s="225">
        <f>ACESMISOdata!J334</f>
        <v>9.5518999999999998</v>
      </c>
      <c r="I334" s="102">
        <f>ACESMISOdata!K334</f>
        <v>0.2031</v>
      </c>
      <c r="J334">
        <f>ACESMISOdata!L334</f>
        <v>0.29699999999999999</v>
      </c>
      <c r="K334">
        <f>ACESMISOdata!M334</f>
        <v>8.0299999999999996E-2</v>
      </c>
      <c r="L334" s="226">
        <f t="shared" si="10"/>
        <v>-9.6983523133118865E-2</v>
      </c>
      <c r="M334" s="226">
        <f t="shared" si="11"/>
        <v>43.507516476866883</v>
      </c>
      <c r="N334" s="226">
        <f>M334*Inputs!$B$17</f>
        <v>47.858268124553575</v>
      </c>
      <c r="O334" s="225">
        <f>[3]ACESMISOdata!O334</f>
        <v>26.92</v>
      </c>
      <c r="P334" s="225">
        <f>[3]ACESMISOdata!P334</f>
        <v>73</v>
      </c>
      <c r="Q334" s="225">
        <f>[3]Summary!V334-P334</f>
        <v>871.07579999999984</v>
      </c>
      <c r="R334" s="227">
        <f>[3]ACESMISOdata!R334</f>
        <v>-84.48</v>
      </c>
      <c r="S334">
        <f>[3]ACESMISOdata!V334</f>
        <v>326.8</v>
      </c>
    </row>
    <row r="335" spans="1:19" x14ac:dyDescent="0.25">
      <c r="A335" t="s">
        <v>171</v>
      </c>
      <c r="B335" s="19">
        <f>'Energy Summary'!A335</f>
        <v>41622</v>
      </c>
      <c r="C335" s="7">
        <f>'Energy Summary'!B335</f>
        <v>20</v>
      </c>
      <c r="E335" s="224">
        <f>ACESMISOdata!E335</f>
        <v>34.880000000000003</v>
      </c>
      <c r="F335">
        <f>ACESMISOdata!H335</f>
        <v>7.7700000000000005E-2</v>
      </c>
      <c r="G335">
        <f>ACESMISOdata!I335</f>
        <v>1.4500000000000001E-2</v>
      </c>
      <c r="H335" s="225">
        <f>ACESMISOdata!J335</f>
        <v>6.3261000000000003</v>
      </c>
      <c r="I335" s="102">
        <f>ACESMISOdata!K335</f>
        <v>9.64E-2</v>
      </c>
      <c r="J335">
        <f>ACESMISOdata!L335</f>
        <v>7.6499999999999999E-2</v>
      </c>
      <c r="K335">
        <f>ACESMISOdata!M335</f>
        <v>8.1100000000000005E-2</v>
      </c>
      <c r="L335" s="226">
        <f t="shared" si="10"/>
        <v>-8.5871643054736643E-2</v>
      </c>
      <c r="M335" s="226">
        <f t="shared" si="11"/>
        <v>41.466428356945265</v>
      </c>
      <c r="N335" s="226">
        <f>M335*Inputs!$B$17</f>
        <v>45.613071192639794</v>
      </c>
      <c r="O335" s="225">
        <f>[3]ACESMISOdata!O335</f>
        <v>17.71</v>
      </c>
      <c r="P335" s="225">
        <f>[3]ACESMISOdata!P335</f>
        <v>72</v>
      </c>
      <c r="Q335" s="225">
        <f>[3]Summary!V335-P335</f>
        <v>871.88269999999966</v>
      </c>
      <c r="R335" s="227">
        <f>[3]ACESMISOdata!R335</f>
        <v>-74.87</v>
      </c>
      <c r="S335">
        <f>[3]ACESMISOdata!V335</f>
        <v>548.79999999999995</v>
      </c>
    </row>
    <row r="336" spans="1:19" x14ac:dyDescent="0.25">
      <c r="A336" t="s">
        <v>171</v>
      </c>
      <c r="B336" s="19">
        <f>'Energy Summary'!A336</f>
        <v>41622</v>
      </c>
      <c r="C336" s="7">
        <f>'Energy Summary'!B336</f>
        <v>21</v>
      </c>
      <c r="E336" s="224">
        <f>ACESMISOdata!E336</f>
        <v>32.82</v>
      </c>
      <c r="F336">
        <f>ACESMISOdata!H336</f>
        <v>7.7700000000000005E-2</v>
      </c>
      <c r="G336">
        <f>ACESMISOdata!I336</f>
        <v>1.4500000000000001E-2</v>
      </c>
      <c r="H336" s="225">
        <f>ACESMISOdata!J336</f>
        <v>3.5941999999999998</v>
      </c>
      <c r="I336" s="102">
        <f>ACESMISOdata!K336</f>
        <v>8.7599999999999997E-2</v>
      </c>
      <c r="J336">
        <f>ACESMISOdata!L336</f>
        <v>6.6400000000000001E-2</v>
      </c>
      <c r="K336">
        <f>ACESMISOdata!M336</f>
        <v>7.6700000000000004E-2</v>
      </c>
      <c r="L336" s="226">
        <f t="shared" si="10"/>
        <v>-9.3572645885217048E-2</v>
      </c>
      <c r="M336" s="226">
        <f t="shared" si="11"/>
        <v>36.643527354114788</v>
      </c>
      <c r="N336" s="226">
        <f>M336*Inputs!$B$17</f>
        <v>40.307880089526272</v>
      </c>
      <c r="O336" s="225">
        <f>[3]ACESMISOdata!O336</f>
        <v>-32.65</v>
      </c>
      <c r="P336" s="225">
        <f>[3]ACESMISOdata!P336</f>
        <v>71</v>
      </c>
      <c r="Q336" s="225">
        <f>[3]Summary!V336-P336</f>
        <v>865.95820000000037</v>
      </c>
      <c r="R336" s="227">
        <f>[3]ACESMISOdata!R336</f>
        <v>-81.03</v>
      </c>
      <c r="S336">
        <f>[3]ACESMISOdata!V336</f>
        <v>589.9</v>
      </c>
    </row>
    <row r="337" spans="1:19" x14ac:dyDescent="0.25">
      <c r="A337" t="s">
        <v>171</v>
      </c>
      <c r="B337" s="19">
        <f>'Energy Summary'!A337</f>
        <v>41622</v>
      </c>
      <c r="C337" s="7">
        <f>'Energy Summary'!B337</f>
        <v>22</v>
      </c>
      <c r="E337" s="224">
        <f>ACESMISOdata!E337</f>
        <v>30.9</v>
      </c>
      <c r="F337">
        <f>ACESMISOdata!H337</f>
        <v>7.7700000000000005E-2</v>
      </c>
      <c r="G337">
        <f>ACESMISOdata!I337</f>
        <v>1.4500000000000001E-2</v>
      </c>
      <c r="H337" s="225">
        <f>ACESMISOdata!J337</f>
        <v>2.1787999999999998</v>
      </c>
      <c r="I337" s="102">
        <f>ACESMISOdata!K337</f>
        <v>6.7400000000000002E-2</v>
      </c>
      <c r="J337">
        <f>ACESMISOdata!L337</f>
        <v>4.3200000000000002E-2</v>
      </c>
      <c r="K337">
        <f>ACESMISOdata!M337</f>
        <v>8.5000000000000006E-3</v>
      </c>
      <c r="L337" s="226">
        <f t="shared" si="10"/>
        <v>-9.519117961311914E-2</v>
      </c>
      <c r="M337" s="226">
        <f t="shared" si="11"/>
        <v>33.194908820386878</v>
      </c>
      <c r="N337" s="226">
        <f>M337*Inputs!$B$17</f>
        <v>36.514399702425571</v>
      </c>
      <c r="O337" s="225">
        <f>[3]ACESMISOdata!O337</f>
        <v>-104.1</v>
      </c>
      <c r="P337" s="225">
        <f>[3]ACESMISOdata!P337</f>
        <v>71</v>
      </c>
      <c r="Q337" s="225">
        <f>[3]Summary!V337-P337</f>
        <v>855.43639999999971</v>
      </c>
      <c r="R337" s="227">
        <f>[3]ACESMISOdata!R337</f>
        <v>-81.430000000000007</v>
      </c>
      <c r="S337">
        <f>[3]ACESMISOdata!V337</f>
        <v>296.67</v>
      </c>
    </row>
    <row r="338" spans="1:19" x14ac:dyDescent="0.25">
      <c r="A338" t="s">
        <v>171</v>
      </c>
      <c r="B338" s="19">
        <f>'Energy Summary'!A338</f>
        <v>41622</v>
      </c>
      <c r="C338" s="7">
        <f>'Energy Summary'!B338</f>
        <v>23</v>
      </c>
      <c r="E338" s="224">
        <f>ACESMISOdata!E338</f>
        <v>26.43</v>
      </c>
      <c r="F338">
        <f>ACESMISOdata!H338</f>
        <v>7.7700000000000005E-2</v>
      </c>
      <c r="G338">
        <f>ACESMISOdata!I338</f>
        <v>1.4500000000000001E-2</v>
      </c>
      <c r="H338" s="225">
        <f>ACESMISOdata!J338</f>
        <v>2.8483999999999998</v>
      </c>
      <c r="I338" s="102">
        <f>ACESMISOdata!K338</f>
        <v>6.7299999999999999E-2</v>
      </c>
      <c r="J338">
        <f>ACESMISOdata!L338</f>
        <v>4.3499999999999997E-2</v>
      </c>
      <c r="K338">
        <f>ACESMISOdata!M338</f>
        <v>4.4499999999999998E-2</v>
      </c>
      <c r="L338" s="226">
        <f t="shared" si="10"/>
        <v>-9.4531848465625901E-2</v>
      </c>
      <c r="M338" s="226">
        <f t="shared" si="11"/>
        <v>29.431368151534379</v>
      </c>
      <c r="N338" s="226">
        <f>M338*Inputs!$B$17</f>
        <v>32.374504966687816</v>
      </c>
      <c r="O338" s="225">
        <f>[3]ACESMISOdata!O338</f>
        <v>-76.38</v>
      </c>
      <c r="P338" s="225">
        <f>[3]ACESMISOdata!P338</f>
        <v>69</v>
      </c>
      <c r="Q338" s="225">
        <f>[3]Summary!V338-P338</f>
        <v>838.34179999999935</v>
      </c>
      <c r="R338" s="227">
        <f>[3]ACESMISOdata!R338</f>
        <v>-79.25</v>
      </c>
      <c r="S338">
        <f>[3]ACESMISOdata!V338</f>
        <v>0</v>
      </c>
    </row>
    <row r="339" spans="1:19" x14ac:dyDescent="0.25">
      <c r="A339" t="s">
        <v>171</v>
      </c>
      <c r="B339" s="19">
        <f>'Energy Summary'!A339</f>
        <v>41622</v>
      </c>
      <c r="C339" s="7">
        <f>'Energy Summary'!B339</f>
        <v>24</v>
      </c>
      <c r="E339" s="224">
        <f>ACESMISOdata!E339</f>
        <v>27.37</v>
      </c>
      <c r="F339">
        <f>ACESMISOdata!H339</f>
        <v>7.7700000000000005E-2</v>
      </c>
      <c r="G339">
        <f>ACESMISOdata!I339</f>
        <v>1.4500000000000001E-2</v>
      </c>
      <c r="H339" s="225">
        <f>ACESMISOdata!J339</f>
        <v>1.4904999999999999</v>
      </c>
      <c r="I339" s="102">
        <f>ACESMISOdata!K339</f>
        <v>6.4100000000000004E-2</v>
      </c>
      <c r="J339">
        <f>ACESMISOdata!L339</f>
        <v>3.4500000000000003E-2</v>
      </c>
      <c r="K339">
        <f>ACESMISOdata!M339</f>
        <v>3.4799999999999998E-2</v>
      </c>
      <c r="L339" s="226">
        <f t="shared" si="10"/>
        <v>-9.3297464792619175E-2</v>
      </c>
      <c r="M339" s="226">
        <f t="shared" si="11"/>
        <v>28.992802535207385</v>
      </c>
      <c r="N339" s="226">
        <f>M339*Inputs!$B$17</f>
        <v>31.892082788728125</v>
      </c>
      <c r="O339" s="225">
        <f>[3]ACESMISOdata!O339</f>
        <v>-51.46</v>
      </c>
      <c r="P339" s="225">
        <f>[3]ACESMISOdata!P339</f>
        <v>67</v>
      </c>
      <c r="Q339" s="225">
        <f>[3]Summary!V339-P339</f>
        <v>811.7048000000002</v>
      </c>
      <c r="R339" s="227">
        <f>[3]ACESMISOdata!R339</f>
        <v>-75.73</v>
      </c>
      <c r="S339">
        <f>[3]ACESMISOdata!V339</f>
        <v>0</v>
      </c>
    </row>
    <row r="340" spans="1:19" x14ac:dyDescent="0.25">
      <c r="A340" t="s">
        <v>171</v>
      </c>
      <c r="B340" s="19">
        <f>'Energy Summary'!A340</f>
        <v>41623</v>
      </c>
      <c r="C340" s="7">
        <f>'Energy Summary'!B340</f>
        <v>1</v>
      </c>
      <c r="E340" s="224">
        <f>ACESMISOdata!E340</f>
        <v>57</v>
      </c>
      <c r="F340">
        <f>ACESMISOdata!H340</f>
        <v>7.7700000000000005E-2</v>
      </c>
      <c r="G340">
        <f>ACESMISOdata!I340</f>
        <v>1.4500000000000001E-2</v>
      </c>
      <c r="H340" s="225">
        <f>ACESMISOdata!J340</f>
        <v>0.1067</v>
      </c>
      <c r="I340" s="102">
        <f>ACESMISOdata!K340</f>
        <v>8.8700000000000001E-2</v>
      </c>
      <c r="J340">
        <f>ACESMISOdata!L340</f>
        <v>3.0499999999999999E-2</v>
      </c>
      <c r="K340">
        <f>ACESMISOdata!M340</f>
        <v>9.6500000000000002E-2</v>
      </c>
      <c r="L340" s="226">
        <f t="shared" si="10"/>
        <v>5.9323289166709266E-2</v>
      </c>
      <c r="M340" s="226">
        <f t="shared" si="11"/>
        <v>57.473923289166713</v>
      </c>
      <c r="N340" s="226">
        <f>M340*Inputs!$B$17</f>
        <v>63.221315618083388</v>
      </c>
      <c r="O340" s="225">
        <f>[3]ACESMISOdata!O340</f>
        <v>274.83</v>
      </c>
      <c r="P340" s="225">
        <f>[3]ACESMISOdata!P340</f>
        <v>65</v>
      </c>
      <c r="Q340" s="225">
        <f>[3]Summary!V340-P340</f>
        <v>804.06870000000004</v>
      </c>
      <c r="R340" s="227">
        <f>[3]ACESMISOdata!R340</f>
        <v>47.7</v>
      </c>
      <c r="S340">
        <f>[3]ACESMISOdata!V340</f>
        <v>767.8</v>
      </c>
    </row>
    <row r="341" spans="1:19" x14ac:dyDescent="0.25">
      <c r="A341" t="s">
        <v>171</v>
      </c>
      <c r="B341" s="19">
        <f>'Energy Summary'!A341</f>
        <v>41623</v>
      </c>
      <c r="C341" s="7">
        <f>'Energy Summary'!B341</f>
        <v>2</v>
      </c>
      <c r="E341" s="224">
        <f>ACESMISOdata!E341</f>
        <v>27.96</v>
      </c>
      <c r="F341">
        <f>ACESMISOdata!H341</f>
        <v>7.7700000000000005E-2</v>
      </c>
      <c r="G341">
        <f>ACESMISOdata!I341</f>
        <v>1.4500000000000001E-2</v>
      </c>
      <c r="H341" s="225">
        <f>ACESMISOdata!J341</f>
        <v>0.1041</v>
      </c>
      <c r="I341" s="102">
        <f>ACESMISOdata!K341</f>
        <v>4.2000000000000003E-2</v>
      </c>
      <c r="J341">
        <f>ACESMISOdata!L341</f>
        <v>5.5899999999999998E-2</v>
      </c>
      <c r="K341">
        <f>ACESMISOdata!M341</f>
        <v>5.6300000000000003E-2</v>
      </c>
      <c r="L341" s="226">
        <f t="shared" si="10"/>
        <v>-3.6850459112484996E-2</v>
      </c>
      <c r="M341" s="226">
        <f t="shared" si="11"/>
        <v>28.273649540887519</v>
      </c>
      <c r="N341" s="226">
        <f>M341*Inputs!$B$17</f>
        <v>31.101014494976273</v>
      </c>
      <c r="O341" s="225">
        <f>[3]ACESMISOdata!O341</f>
        <v>73.31</v>
      </c>
      <c r="P341" s="225">
        <f>[3]ACESMISOdata!P341</f>
        <v>66</v>
      </c>
      <c r="Q341" s="225">
        <f>[3]Summary!V341-P341</f>
        <v>800.26139999999998</v>
      </c>
      <c r="R341" s="227">
        <f>[3]ACESMISOdata!R341</f>
        <v>-29.49</v>
      </c>
      <c r="S341">
        <f>[3]ACESMISOdata!V341</f>
        <v>317.72000000000003</v>
      </c>
    </row>
    <row r="342" spans="1:19" x14ac:dyDescent="0.25">
      <c r="A342" t="s">
        <v>171</v>
      </c>
      <c r="B342" s="19">
        <f>'Energy Summary'!A342</f>
        <v>41623</v>
      </c>
      <c r="C342" s="7">
        <f>'Energy Summary'!B342</f>
        <v>3</v>
      </c>
      <c r="E342" s="224">
        <f>ACESMISOdata!E342</f>
        <v>57.1</v>
      </c>
      <c r="F342">
        <f>ACESMISOdata!H342</f>
        <v>7.7700000000000005E-2</v>
      </c>
      <c r="G342">
        <f>ACESMISOdata!I342</f>
        <v>1.4500000000000001E-2</v>
      </c>
      <c r="H342" s="225">
        <f>ACESMISOdata!J342</f>
        <v>1.2487999999999999</v>
      </c>
      <c r="I342" s="102">
        <f>ACESMISOdata!K342</f>
        <v>2.5399999999999999E-2</v>
      </c>
      <c r="J342">
        <f>ACESMISOdata!L342</f>
        <v>7.4000000000000003E-3</v>
      </c>
      <c r="K342">
        <f>ACESMISOdata!M342</f>
        <v>6.3399999999999998E-2</v>
      </c>
      <c r="L342" s="226">
        <f t="shared" si="10"/>
        <v>-4.8756801774286589E-2</v>
      </c>
      <c r="M342" s="226">
        <f t="shared" si="11"/>
        <v>58.48844319822571</v>
      </c>
      <c r="N342" s="226">
        <f>M342*Inputs!$B$17</f>
        <v>64.337287518048285</v>
      </c>
      <c r="O342" s="225">
        <f>[3]ACESMISOdata!O342</f>
        <v>36.22</v>
      </c>
      <c r="P342" s="225">
        <f>[3]ACESMISOdata!P342</f>
        <v>65</v>
      </c>
      <c r="Q342" s="225">
        <f>[3]Summary!V342-P342</f>
        <v>798.24759999999981</v>
      </c>
      <c r="R342" s="227">
        <f>[3]ACESMISOdata!R342</f>
        <v>-38.92</v>
      </c>
      <c r="S342">
        <f>[3]ACESMISOdata!V342</f>
        <v>619.82000000000005</v>
      </c>
    </row>
    <row r="343" spans="1:19" x14ac:dyDescent="0.25">
      <c r="A343" t="s">
        <v>171</v>
      </c>
      <c r="B343" s="19">
        <f>'Energy Summary'!A343</f>
        <v>41623</v>
      </c>
      <c r="C343" s="7">
        <f>'Energy Summary'!B343</f>
        <v>4</v>
      </c>
      <c r="E343" s="224">
        <f>ACESMISOdata!E343</f>
        <v>48.28</v>
      </c>
      <c r="F343">
        <f>ACESMISOdata!H343</f>
        <v>7.7700000000000005E-2</v>
      </c>
      <c r="G343">
        <f>ACESMISOdata!I343</f>
        <v>1.4500000000000001E-2</v>
      </c>
      <c r="H343" s="225">
        <f>ACESMISOdata!J343</f>
        <v>1.3479000000000001</v>
      </c>
      <c r="I343" s="102">
        <f>ACESMISOdata!K343</f>
        <v>2.1600000000000001E-2</v>
      </c>
      <c r="J343">
        <f>ACESMISOdata!L343</f>
        <v>-5.1999999999999998E-3</v>
      </c>
      <c r="K343">
        <f>ACESMISOdata!M343</f>
        <v>4.2200000000000001E-2</v>
      </c>
      <c r="L343" s="226">
        <f t="shared" si="10"/>
        <v>3.4693783773047382E-2</v>
      </c>
      <c r="M343" s="226">
        <f t="shared" si="11"/>
        <v>49.813393783773051</v>
      </c>
      <c r="N343" s="226">
        <f>M343*Inputs!$B$17</f>
        <v>54.794733162150358</v>
      </c>
      <c r="O343" s="225">
        <f>[3]ACESMISOdata!O343</f>
        <v>173.09</v>
      </c>
      <c r="P343" s="225">
        <f>[3]ACESMISOdata!P343</f>
        <v>65</v>
      </c>
      <c r="Q343" s="225">
        <f>[3]Summary!V343-P343</f>
        <v>803.02569999999957</v>
      </c>
      <c r="R343" s="227">
        <f>[3]ACESMISOdata!R343</f>
        <v>27.86</v>
      </c>
      <c r="S343">
        <f>[3]ACESMISOdata!V343</f>
        <v>939.96</v>
      </c>
    </row>
    <row r="344" spans="1:19" x14ac:dyDescent="0.25">
      <c r="A344" t="s">
        <v>171</v>
      </c>
      <c r="B344" s="19">
        <f>'Energy Summary'!A344</f>
        <v>41623</v>
      </c>
      <c r="C344" s="7">
        <f>'Energy Summary'!B344</f>
        <v>5</v>
      </c>
      <c r="E344" s="224">
        <f>ACESMISOdata!E344</f>
        <v>24.37</v>
      </c>
      <c r="F344">
        <f>ACESMISOdata!H344</f>
        <v>7.7700000000000005E-2</v>
      </c>
      <c r="G344">
        <f>ACESMISOdata!I344</f>
        <v>1.4500000000000001E-2</v>
      </c>
      <c r="H344" s="225">
        <f>ACESMISOdata!J344</f>
        <v>1.323</v>
      </c>
      <c r="I344" s="102">
        <f>ACESMISOdata!K344</f>
        <v>3.0499999999999999E-2</v>
      </c>
      <c r="J344">
        <f>ACESMISOdata!L344</f>
        <v>1.7600000000000001E-2</v>
      </c>
      <c r="K344">
        <f>ACESMISOdata!M344</f>
        <v>1.61E-2</v>
      </c>
      <c r="L344" s="226">
        <f t="shared" si="10"/>
        <v>-6.339207004823739E-3</v>
      </c>
      <c r="M344" s="226">
        <f t="shared" si="11"/>
        <v>25.843060792995182</v>
      </c>
      <c r="N344" s="226">
        <f>M344*Inputs!$B$17</f>
        <v>28.427366872294701</v>
      </c>
      <c r="O344" s="225">
        <f>[3]ACESMISOdata!O344</f>
        <v>1.39</v>
      </c>
      <c r="P344" s="225">
        <f>[3]ACESMISOdata!P344</f>
        <v>65</v>
      </c>
      <c r="Q344" s="225">
        <f>[3]Summary!V344-P344</f>
        <v>807.67200000000014</v>
      </c>
      <c r="R344" s="227">
        <f>[3]ACESMISOdata!R344</f>
        <v>-5.12</v>
      </c>
      <c r="S344">
        <f>[3]ACESMISOdata!V344</f>
        <v>0</v>
      </c>
    </row>
    <row r="345" spans="1:19" x14ac:dyDescent="0.25">
      <c r="A345" t="s">
        <v>171</v>
      </c>
      <c r="B345" s="19">
        <f>'Energy Summary'!A345</f>
        <v>41623</v>
      </c>
      <c r="C345" s="7">
        <f>'Energy Summary'!B345</f>
        <v>6</v>
      </c>
      <c r="E345" s="224">
        <f>ACESMISOdata!E345</f>
        <v>25.87</v>
      </c>
      <c r="F345">
        <f>ACESMISOdata!H345</f>
        <v>7.7700000000000005E-2</v>
      </c>
      <c r="G345">
        <f>ACESMISOdata!I345</f>
        <v>1.4500000000000001E-2</v>
      </c>
      <c r="H345" s="225">
        <f>ACESMISOdata!J345</f>
        <v>0.12909999999999999</v>
      </c>
      <c r="I345" s="102">
        <f>ACESMISOdata!K345</f>
        <v>3.1899999999999998E-2</v>
      </c>
      <c r="J345">
        <f>ACESMISOdata!L345</f>
        <v>1.6899999999999998E-2</v>
      </c>
      <c r="K345">
        <f>ACESMISOdata!M345</f>
        <v>1.66E-2</v>
      </c>
      <c r="L345" s="226">
        <f t="shared" si="10"/>
        <v>1.8960496308774017E-2</v>
      </c>
      <c r="M345" s="226">
        <f t="shared" si="11"/>
        <v>26.17566049630878</v>
      </c>
      <c r="N345" s="226">
        <f>M345*Inputs!$B$17</f>
        <v>28.79322654593966</v>
      </c>
      <c r="O345" s="225">
        <f>[3]ACESMISOdata!O345</f>
        <v>-42.78</v>
      </c>
      <c r="P345" s="225">
        <f>[3]ACESMISOdata!P345</f>
        <v>66</v>
      </c>
      <c r="Q345" s="225">
        <f>[3]Summary!V345-P345</f>
        <v>815.37949999999989</v>
      </c>
      <c r="R345" s="227">
        <f>[3]ACESMISOdata!R345</f>
        <v>15.46</v>
      </c>
      <c r="S345">
        <f>[3]ACESMISOdata!V345</f>
        <v>0</v>
      </c>
    </row>
    <row r="346" spans="1:19" x14ac:dyDescent="0.25">
      <c r="A346" t="s">
        <v>171</v>
      </c>
      <c r="B346" s="19">
        <f>'Energy Summary'!A346</f>
        <v>41623</v>
      </c>
      <c r="C346" s="7">
        <f>'Energy Summary'!B346</f>
        <v>7</v>
      </c>
      <c r="E346" s="224">
        <f>ACESMISOdata!E346</f>
        <v>30</v>
      </c>
      <c r="F346">
        <f>ACESMISOdata!H346</f>
        <v>7.7700000000000005E-2</v>
      </c>
      <c r="G346">
        <f>ACESMISOdata!I346</f>
        <v>1.4500000000000001E-2</v>
      </c>
      <c r="H346" s="225">
        <f>ACESMISOdata!J346</f>
        <v>0.12230000000000001</v>
      </c>
      <c r="I346" s="102">
        <f>ACESMISOdata!K346</f>
        <v>3.8899999999999997E-2</v>
      </c>
      <c r="J346">
        <f>ACESMISOdata!L346</f>
        <v>3.4799999999999998E-2</v>
      </c>
      <c r="K346">
        <f>ACESMISOdata!M346</f>
        <v>3.7499999999999999E-2</v>
      </c>
      <c r="L346" s="226">
        <f t="shared" si="10"/>
        <v>-1.7048708340457051E-2</v>
      </c>
      <c r="M346" s="226">
        <f t="shared" si="11"/>
        <v>30.308651291659547</v>
      </c>
      <c r="N346" s="226">
        <f>M346*Inputs!$B$17</f>
        <v>33.339516420825504</v>
      </c>
      <c r="O346" s="225">
        <f>[3]ACESMISOdata!O346</f>
        <v>16.14</v>
      </c>
      <c r="P346" s="225">
        <f>[3]ACESMISOdata!P346</f>
        <v>67</v>
      </c>
      <c r="Q346" s="225">
        <f>[3]Summary!V346-P346</f>
        <v>829.97489999999959</v>
      </c>
      <c r="R346" s="227">
        <f>[3]ACESMISOdata!R346</f>
        <v>-14.15</v>
      </c>
      <c r="S346">
        <f>[3]ACESMISOdata!V346</f>
        <v>385.68</v>
      </c>
    </row>
    <row r="347" spans="1:19" x14ac:dyDescent="0.25">
      <c r="A347" t="s">
        <v>171</v>
      </c>
      <c r="B347" s="19">
        <f>'Energy Summary'!A347</f>
        <v>41623</v>
      </c>
      <c r="C347" s="7">
        <f>'Energy Summary'!B347</f>
        <v>8</v>
      </c>
      <c r="E347" s="224">
        <f>ACESMISOdata!E347</f>
        <v>41.11</v>
      </c>
      <c r="F347">
        <f>ACESMISOdata!H347</f>
        <v>7.7700000000000005E-2</v>
      </c>
      <c r="G347">
        <f>ACESMISOdata!I347</f>
        <v>1.4500000000000001E-2</v>
      </c>
      <c r="H347" s="225">
        <f>ACESMISOdata!J347</f>
        <v>0.86350000000000005</v>
      </c>
      <c r="I347" s="102">
        <f>ACESMISOdata!K347</f>
        <v>7.85E-2</v>
      </c>
      <c r="J347">
        <f>ACESMISOdata!L347</f>
        <v>5.9299999999999999E-2</v>
      </c>
      <c r="K347">
        <f>ACESMISOdata!M347</f>
        <v>8.5099999999999995E-2</v>
      </c>
      <c r="L347" s="226">
        <f t="shared" si="10"/>
        <v>-7.214634128529325E-2</v>
      </c>
      <c r="M347" s="226">
        <f t="shared" si="11"/>
        <v>42.216453658714705</v>
      </c>
      <c r="N347" s="226">
        <f>M347*Inputs!$B$17</f>
        <v>46.43809902458618</v>
      </c>
      <c r="O347" s="225">
        <f>[3]ACESMISOdata!O347</f>
        <v>-16.760000000000002</v>
      </c>
      <c r="P347" s="225">
        <f>[3]ACESMISOdata!P347</f>
        <v>68</v>
      </c>
      <c r="Q347" s="225">
        <f>[3]Summary!V347-P347</f>
        <v>848.96890000000008</v>
      </c>
      <c r="R347" s="227">
        <f>[3]ACESMISOdata!R347</f>
        <v>-61.25</v>
      </c>
      <c r="S347">
        <f>[3]ACESMISOdata!V347</f>
        <v>493.59</v>
      </c>
    </row>
    <row r="348" spans="1:19" x14ac:dyDescent="0.25">
      <c r="A348" t="s">
        <v>171</v>
      </c>
      <c r="B348" s="19">
        <f>'Energy Summary'!A348</f>
        <v>41623</v>
      </c>
      <c r="C348" s="7">
        <f>'Energy Summary'!B348</f>
        <v>9</v>
      </c>
      <c r="E348" s="224">
        <f>ACESMISOdata!E348</f>
        <v>36.159999999999997</v>
      </c>
      <c r="F348">
        <f>ACESMISOdata!H348</f>
        <v>7.7700000000000005E-2</v>
      </c>
      <c r="G348">
        <f>ACESMISOdata!I348</f>
        <v>1.4500000000000001E-2</v>
      </c>
      <c r="H348" s="225">
        <f>ACESMISOdata!J348</f>
        <v>0.872</v>
      </c>
      <c r="I348" s="102">
        <f>ACESMISOdata!K348</f>
        <v>7.8E-2</v>
      </c>
      <c r="J348">
        <f>ACESMISOdata!L348</f>
        <v>6.0900000000000003E-2</v>
      </c>
      <c r="K348">
        <f>ACESMISOdata!M348</f>
        <v>8.1799999999999998E-2</v>
      </c>
      <c r="L348" s="226">
        <f t="shared" si="10"/>
        <v>-8.9377161347650141E-2</v>
      </c>
      <c r="M348" s="226">
        <f t="shared" si="11"/>
        <v>37.255522838652347</v>
      </c>
      <c r="N348" s="226">
        <f>M348*Inputs!$B$17</f>
        <v>40.981075122517588</v>
      </c>
      <c r="O348" s="225">
        <f>[3]ACESMISOdata!O348</f>
        <v>-50.47</v>
      </c>
      <c r="P348" s="225">
        <f>[3]ACESMISOdata!P348</f>
        <v>69</v>
      </c>
      <c r="Q348" s="225">
        <f>[3]Summary!V348-P348</f>
        <v>866.32870000000014</v>
      </c>
      <c r="R348" s="227">
        <f>[3]ACESMISOdata!R348</f>
        <v>-77.430000000000007</v>
      </c>
      <c r="S348">
        <f>[3]ACESMISOdata!V348</f>
        <v>351.83</v>
      </c>
    </row>
    <row r="349" spans="1:19" x14ac:dyDescent="0.25">
      <c r="A349" t="s">
        <v>171</v>
      </c>
      <c r="B349" s="19">
        <f>'Energy Summary'!A349</f>
        <v>41623</v>
      </c>
      <c r="C349" s="7">
        <f>'Energy Summary'!B349</f>
        <v>10</v>
      </c>
      <c r="E349" s="224">
        <f>ACESMISOdata!E349</f>
        <v>61.76</v>
      </c>
      <c r="F349">
        <f>ACESMISOdata!H349</f>
        <v>7.7700000000000005E-2</v>
      </c>
      <c r="G349">
        <f>ACESMISOdata!I349</f>
        <v>1.4500000000000001E-2</v>
      </c>
      <c r="H349" s="225">
        <f>ACESMISOdata!J349</f>
        <v>1.0053000000000001</v>
      </c>
      <c r="I349" s="102">
        <f>ACESMISOdata!K349</f>
        <v>8.5199999999999998E-2</v>
      </c>
      <c r="J349">
        <f>ACESMISOdata!L349</f>
        <v>2.86E-2</v>
      </c>
      <c r="K349">
        <f>ACESMISOdata!M349</f>
        <v>0.1103</v>
      </c>
      <c r="L349" s="226">
        <f t="shared" si="10"/>
        <v>2.7614061897999576E-2</v>
      </c>
      <c r="M349" s="226">
        <f t="shared" si="11"/>
        <v>63.109214061897994</v>
      </c>
      <c r="N349" s="226">
        <f>M349*Inputs!$B$17</f>
        <v>69.420135468087793</v>
      </c>
      <c r="O349" s="225">
        <f>[3]ACESMISOdata!O349</f>
        <v>-89.34</v>
      </c>
      <c r="P349" s="225">
        <f>[3]ACESMISOdata!P349</f>
        <v>70</v>
      </c>
      <c r="Q349" s="225">
        <f>[3]Summary!V349-P349</f>
        <v>865.86320000000046</v>
      </c>
      <c r="R349" s="227">
        <f>[3]ACESMISOdata!R349</f>
        <v>23.91</v>
      </c>
      <c r="S349">
        <f>[3]ACESMISOdata!V349</f>
        <v>1067.1500000000001</v>
      </c>
    </row>
    <row r="350" spans="1:19" x14ac:dyDescent="0.25">
      <c r="A350" t="s">
        <v>171</v>
      </c>
      <c r="B350" s="19">
        <f>'Energy Summary'!A350</f>
        <v>41623</v>
      </c>
      <c r="C350" s="7">
        <f>'Energy Summary'!B350</f>
        <v>11</v>
      </c>
      <c r="E350" s="224">
        <f>ACESMISOdata!E350</f>
        <v>38.76</v>
      </c>
      <c r="F350">
        <f>ACESMISOdata!H350</f>
        <v>7.7700000000000005E-2</v>
      </c>
      <c r="G350">
        <f>ACESMISOdata!I350</f>
        <v>1.4500000000000001E-2</v>
      </c>
      <c r="H350" s="225">
        <f>ACESMISOdata!J350</f>
        <v>0.90649999999999997</v>
      </c>
      <c r="I350" s="102">
        <f>ACESMISOdata!K350</f>
        <v>9.5000000000000001E-2</v>
      </c>
      <c r="J350">
        <f>ACESMISOdata!L350</f>
        <v>5.79E-2</v>
      </c>
      <c r="K350">
        <f>ACESMISOdata!M350</f>
        <v>9.1999999999999998E-3</v>
      </c>
      <c r="L350" s="226">
        <f t="shared" si="10"/>
        <v>-0.12569444460640347</v>
      </c>
      <c r="M350" s="226">
        <f t="shared" si="11"/>
        <v>39.79510555539359</v>
      </c>
      <c r="N350" s="226">
        <f>M350*Inputs!$B$17</f>
        <v>43.774616110932953</v>
      </c>
      <c r="O350" s="225">
        <f>[3]ACESMISOdata!O350</f>
        <v>39.9</v>
      </c>
      <c r="P350" s="225">
        <f>[3]ACESMISOdata!P350</f>
        <v>70</v>
      </c>
      <c r="Q350" s="225">
        <f>[3]Summary!V350-P350</f>
        <v>857.55579999999986</v>
      </c>
      <c r="R350" s="227">
        <f>[3]ACESMISOdata!R350</f>
        <v>-107.79</v>
      </c>
      <c r="S350">
        <f>[3]ACESMISOdata!V350</f>
        <v>399.44</v>
      </c>
    </row>
    <row r="351" spans="1:19" x14ac:dyDescent="0.25">
      <c r="A351" t="s">
        <v>171</v>
      </c>
      <c r="B351" s="19">
        <f>'Energy Summary'!A351</f>
        <v>41623</v>
      </c>
      <c r="C351" s="7">
        <f>'Energy Summary'!B351</f>
        <v>12</v>
      </c>
      <c r="E351" s="224">
        <f>ACESMISOdata!E351</f>
        <v>51.95</v>
      </c>
      <c r="F351">
        <f>ACESMISOdata!H351</f>
        <v>7.7700000000000005E-2</v>
      </c>
      <c r="G351">
        <f>ACESMISOdata!I351</f>
        <v>1.4500000000000001E-2</v>
      </c>
      <c r="H351" s="225">
        <f>ACESMISOdata!J351</f>
        <v>0.89249999999999996</v>
      </c>
      <c r="I351" s="102">
        <f>ACESMISOdata!K351</f>
        <v>7.8700000000000006E-2</v>
      </c>
      <c r="J351">
        <f>ACESMISOdata!L351</f>
        <v>9.9000000000000008E-3</v>
      </c>
      <c r="K351">
        <f>ACESMISOdata!M351</f>
        <v>9.5999999999999992E-3</v>
      </c>
      <c r="L351" s="226">
        <f t="shared" si="10"/>
        <v>-0.1405182206189893</v>
      </c>
      <c r="M351" s="226">
        <f t="shared" si="11"/>
        <v>52.892381779381012</v>
      </c>
      <c r="N351" s="226">
        <f>M351*Inputs!$B$17</f>
        <v>58.181619957319114</v>
      </c>
      <c r="O351" s="225">
        <f>[3]ACESMISOdata!O351</f>
        <v>169.98</v>
      </c>
      <c r="P351" s="225">
        <f>[3]ACESMISOdata!P351</f>
        <v>70</v>
      </c>
      <c r="Q351" s="225">
        <f>[3]Summary!V351-P351</f>
        <v>854.55110000000002</v>
      </c>
      <c r="R351" s="227">
        <f>[3]ACESMISOdata!R351</f>
        <v>-120.08</v>
      </c>
      <c r="S351">
        <f>[3]ACESMISOdata!V351</f>
        <v>552.92999999999995</v>
      </c>
    </row>
    <row r="352" spans="1:19" x14ac:dyDescent="0.25">
      <c r="A352" t="s">
        <v>171</v>
      </c>
      <c r="B352" s="19">
        <f>'Energy Summary'!A352</f>
        <v>41623</v>
      </c>
      <c r="C352" s="7">
        <f>'Energy Summary'!B352</f>
        <v>13</v>
      </c>
      <c r="E352" s="224">
        <f>ACESMISOdata!E352</f>
        <v>34.26</v>
      </c>
      <c r="F352">
        <f>ACESMISOdata!H352</f>
        <v>7.7700000000000005E-2</v>
      </c>
      <c r="G352">
        <f>ACESMISOdata!I352</f>
        <v>1.4500000000000001E-2</v>
      </c>
      <c r="H352" s="225">
        <f>ACESMISOdata!J352</f>
        <v>0.1026</v>
      </c>
      <c r="I352" s="102">
        <f>ACESMISOdata!K352</f>
        <v>6.9699999999999998E-2</v>
      </c>
      <c r="J352">
        <f>ACESMISOdata!L352</f>
        <v>1.9199999999999998E-2</v>
      </c>
      <c r="K352">
        <f>ACESMISOdata!M352</f>
        <v>9.2999999999999992E-3</v>
      </c>
      <c r="L352" s="226">
        <f t="shared" si="10"/>
        <v>-0.11832788196714869</v>
      </c>
      <c r="M352" s="226">
        <f t="shared" si="11"/>
        <v>34.43467211803285</v>
      </c>
      <c r="N352" s="226">
        <f>M352*Inputs!$B$17</f>
        <v>37.878139329836138</v>
      </c>
      <c r="O352" s="225">
        <f>[3]ACESMISOdata!O352</f>
        <v>64.680000000000007</v>
      </c>
      <c r="P352" s="225">
        <f>[3]ACESMISOdata!P352</f>
        <v>69</v>
      </c>
      <c r="Q352" s="225">
        <f>[3]Summary!V352-P352</f>
        <v>855.50420000000031</v>
      </c>
      <c r="R352" s="227">
        <f>[3]ACESMISOdata!R352</f>
        <v>-101.23</v>
      </c>
      <c r="S352">
        <f>[3]ACESMISOdata!V352</f>
        <v>297.02</v>
      </c>
    </row>
    <row r="353" spans="1:19" x14ac:dyDescent="0.25">
      <c r="A353" t="s">
        <v>171</v>
      </c>
      <c r="B353" s="19">
        <f>'Energy Summary'!A353</f>
        <v>41623</v>
      </c>
      <c r="C353" s="7">
        <f>'Energy Summary'!B353</f>
        <v>14</v>
      </c>
      <c r="E353" s="224">
        <f>ACESMISOdata!E353</f>
        <v>34.01</v>
      </c>
      <c r="F353">
        <f>ACESMISOdata!H353</f>
        <v>7.7700000000000005E-2</v>
      </c>
      <c r="G353">
        <f>ACESMISOdata!I353</f>
        <v>1.4500000000000001E-2</v>
      </c>
      <c r="H353" s="225">
        <f>ACESMISOdata!J353</f>
        <v>0.14449999999999999</v>
      </c>
      <c r="I353" s="102">
        <f>ACESMISOdata!K353</f>
        <v>6.3299999999999995E-2</v>
      </c>
      <c r="J353">
        <f>ACESMISOdata!L353</f>
        <v>2.6800000000000001E-2</v>
      </c>
      <c r="K353">
        <f>ACESMISOdata!M353</f>
        <v>9.2999999999999992E-3</v>
      </c>
      <c r="L353" s="226">
        <f t="shared" si="10"/>
        <v>-0.11879270100193155</v>
      </c>
      <c r="M353" s="226">
        <f t="shared" si="11"/>
        <v>34.22730729899807</v>
      </c>
      <c r="N353" s="226">
        <f>M353*Inputs!$B$17</f>
        <v>37.650038028897882</v>
      </c>
      <c r="O353" s="225">
        <f>[3]ACESMISOdata!O353</f>
        <v>85.09</v>
      </c>
      <c r="P353" s="225">
        <f>[3]ACESMISOdata!P353</f>
        <v>70</v>
      </c>
      <c r="Q353" s="225">
        <f>[3]Summary!V353-P353</f>
        <v>854.42960000000016</v>
      </c>
      <c r="R353" s="227">
        <f>[3]ACESMISOdata!R353</f>
        <v>-101.5</v>
      </c>
      <c r="S353">
        <f>[3]ACESMISOdata!V353</f>
        <v>315.11</v>
      </c>
    </row>
    <row r="354" spans="1:19" x14ac:dyDescent="0.25">
      <c r="A354" t="s">
        <v>171</v>
      </c>
      <c r="B354" s="19">
        <f>'Energy Summary'!A354</f>
        <v>41623</v>
      </c>
      <c r="C354" s="7">
        <f>'Energy Summary'!B354</f>
        <v>15</v>
      </c>
      <c r="E354" s="224">
        <f>ACESMISOdata!E354</f>
        <v>41.24</v>
      </c>
      <c r="F354">
        <f>ACESMISOdata!H354</f>
        <v>7.7700000000000005E-2</v>
      </c>
      <c r="G354">
        <f>ACESMISOdata!I354</f>
        <v>1.4500000000000001E-2</v>
      </c>
      <c r="H354" s="225">
        <f>ACESMISOdata!J354</f>
        <v>0.1578</v>
      </c>
      <c r="I354" s="102">
        <f>ACESMISOdata!K354</f>
        <v>4.6699999999999998E-2</v>
      </c>
      <c r="J354">
        <f>ACESMISOdata!L354</f>
        <v>-3.5000000000000001E-3</v>
      </c>
      <c r="K354">
        <f>ACESMISOdata!M354</f>
        <v>9.4999999999999998E-3</v>
      </c>
      <c r="L354" s="226">
        <f t="shared" si="10"/>
        <v>-2.5853755919381438E-2</v>
      </c>
      <c r="M354" s="226">
        <f t="shared" si="11"/>
        <v>41.516846244080625</v>
      </c>
      <c r="N354" s="226">
        <f>M354*Inputs!$B$17</f>
        <v>45.668530868488695</v>
      </c>
      <c r="O354" s="225">
        <f>[3]ACESMISOdata!O354</f>
        <v>45.49</v>
      </c>
      <c r="P354" s="225">
        <f>[3]ACESMISOdata!P354</f>
        <v>70</v>
      </c>
      <c r="Q354" s="225">
        <f>[3]Summary!V354-P354</f>
        <v>850.55339999999967</v>
      </c>
      <c r="R354" s="227">
        <f>[3]ACESMISOdata!R354</f>
        <v>-21.99</v>
      </c>
      <c r="S354">
        <f>[3]ACESMISOdata!V354</f>
        <v>463.28</v>
      </c>
    </row>
    <row r="355" spans="1:19" x14ac:dyDescent="0.25">
      <c r="A355" t="s">
        <v>171</v>
      </c>
      <c r="B355" s="19">
        <f>'Energy Summary'!A355</f>
        <v>41623</v>
      </c>
      <c r="C355" s="7">
        <f>'Energy Summary'!B355</f>
        <v>16</v>
      </c>
      <c r="E355" s="224">
        <f>ACESMISOdata!E355</f>
        <v>26.97</v>
      </c>
      <c r="F355">
        <f>ACESMISOdata!H355</f>
        <v>7.7700000000000005E-2</v>
      </c>
      <c r="G355">
        <f>ACESMISOdata!I355</f>
        <v>1.4500000000000001E-2</v>
      </c>
      <c r="H355" s="225">
        <f>ACESMISOdata!J355</f>
        <v>0.74960000000000004</v>
      </c>
      <c r="I355" s="102">
        <f>ACESMISOdata!K355</f>
        <v>4.4699999999999997E-2</v>
      </c>
      <c r="J355">
        <f>ACESMISOdata!L355</f>
        <v>1.5699999999999999E-2</v>
      </c>
      <c r="K355">
        <f>ACESMISOdata!M355</f>
        <v>9.2999999999999992E-3</v>
      </c>
      <c r="L355" s="226">
        <f t="shared" si="10"/>
        <v>-3.2369797091861559E-2</v>
      </c>
      <c r="M355" s="226">
        <f t="shared" si="11"/>
        <v>27.849130202908139</v>
      </c>
      <c r="N355" s="226">
        <f>M355*Inputs!$B$17</f>
        <v>30.634043223198955</v>
      </c>
      <c r="O355" s="225">
        <f>[3]ACESMISOdata!O355</f>
        <v>-29.45</v>
      </c>
      <c r="P355" s="225">
        <f>[3]ACESMISOdata!P355</f>
        <v>71</v>
      </c>
      <c r="Q355" s="225">
        <f>[3]Summary!V355-P355</f>
        <v>847.70380000000034</v>
      </c>
      <c r="R355" s="227">
        <f>[3]ACESMISOdata!R355</f>
        <v>-27.44</v>
      </c>
      <c r="S355">
        <f>[3]ACESMISOdata!V355</f>
        <v>0</v>
      </c>
    </row>
    <row r="356" spans="1:19" x14ac:dyDescent="0.25">
      <c r="A356" t="s">
        <v>171</v>
      </c>
      <c r="B356" s="19">
        <f>'Energy Summary'!A356</f>
        <v>41623</v>
      </c>
      <c r="C356" s="7">
        <f>'Energy Summary'!B356</f>
        <v>17</v>
      </c>
      <c r="E356" s="224">
        <f>ACESMISOdata!E356</f>
        <v>24.74</v>
      </c>
      <c r="F356">
        <f>ACESMISOdata!H356</f>
        <v>7.7700000000000005E-2</v>
      </c>
      <c r="G356">
        <f>ACESMISOdata!I356</f>
        <v>1.4500000000000001E-2</v>
      </c>
      <c r="H356" s="225">
        <f>ACESMISOdata!J356</f>
        <v>9.89</v>
      </c>
      <c r="I356" s="102">
        <f>ACESMISOdata!K356</f>
        <v>4.7699999999999999E-2</v>
      </c>
      <c r="J356">
        <f>ACESMISOdata!L356</f>
        <v>1.5100000000000001E-2</v>
      </c>
      <c r="K356">
        <f>ACESMISOdata!M356</f>
        <v>7.7000000000000002E-3</v>
      </c>
      <c r="L356" s="226">
        <f t="shared" si="10"/>
        <v>-5.2925934109450283E-2</v>
      </c>
      <c r="M356" s="226">
        <f t="shared" si="11"/>
        <v>34.739774065890543</v>
      </c>
      <c r="N356" s="226">
        <f>M356*Inputs!$B$17</f>
        <v>38.213751472479601</v>
      </c>
      <c r="O356" s="225">
        <f>[3]ACESMISOdata!O356</f>
        <v>89.58</v>
      </c>
      <c r="P356" s="225">
        <f>[3]ACESMISOdata!P356</f>
        <v>72</v>
      </c>
      <c r="Q356" s="225">
        <f>[3]Summary!V356-P356</f>
        <v>871.21749999999997</v>
      </c>
      <c r="R356" s="227">
        <f>[3]ACESMISOdata!R356</f>
        <v>-46.11</v>
      </c>
      <c r="S356">
        <f>[3]ACESMISOdata!V356</f>
        <v>0</v>
      </c>
    </row>
    <row r="357" spans="1:19" x14ac:dyDescent="0.25">
      <c r="A357" t="s">
        <v>171</v>
      </c>
      <c r="B357" s="19">
        <f>'Energy Summary'!A357</f>
        <v>41623</v>
      </c>
      <c r="C357" s="7">
        <f>'Energy Summary'!B357</f>
        <v>18</v>
      </c>
      <c r="E357" s="224">
        <f>ACESMISOdata!E357</f>
        <v>30.36</v>
      </c>
      <c r="F357">
        <f>ACESMISOdata!H357</f>
        <v>7.7700000000000005E-2</v>
      </c>
      <c r="G357">
        <f>ACESMISOdata!I357</f>
        <v>1.4500000000000001E-2</v>
      </c>
      <c r="H357" s="225">
        <f>ACESMISOdata!J357</f>
        <v>14.7484</v>
      </c>
      <c r="I357" s="102">
        <f>ACESMISOdata!K357</f>
        <v>0.16</v>
      </c>
      <c r="J357">
        <f>ACESMISOdata!L357</f>
        <v>0.1895</v>
      </c>
      <c r="K357">
        <f>ACESMISOdata!M357</f>
        <v>0.1678</v>
      </c>
      <c r="L357" s="226">
        <f t="shared" si="10"/>
        <v>-8.6136995487503323E-2</v>
      </c>
      <c r="M357" s="226">
        <f t="shared" si="11"/>
        <v>45.6317630045125</v>
      </c>
      <c r="N357" s="226">
        <f>M357*Inputs!$B$17</f>
        <v>50.194939304963754</v>
      </c>
      <c r="O357" s="225">
        <f>[3]ACESMISOdata!O357</f>
        <v>315.48</v>
      </c>
      <c r="P357" s="225">
        <f>[3]ACESMISOdata!P357</f>
        <v>75</v>
      </c>
      <c r="Q357" s="225">
        <f>[3]Summary!V357-P357</f>
        <v>894.73749999999984</v>
      </c>
      <c r="R357" s="227">
        <f>[3]ACESMISOdata!R357</f>
        <v>-77.069999999999993</v>
      </c>
      <c r="S357">
        <f>[3]ACESMISOdata!V357</f>
        <v>274.3</v>
      </c>
    </row>
    <row r="358" spans="1:19" x14ac:dyDescent="0.25">
      <c r="A358" t="s">
        <v>171</v>
      </c>
      <c r="B358" s="19">
        <f>'Energy Summary'!A358</f>
        <v>41623</v>
      </c>
      <c r="C358" s="7">
        <f>'Energy Summary'!B358</f>
        <v>19</v>
      </c>
      <c r="E358" s="224">
        <f>ACESMISOdata!E358</f>
        <v>39</v>
      </c>
      <c r="F358">
        <f>ACESMISOdata!H358</f>
        <v>7.7700000000000005E-2</v>
      </c>
      <c r="G358">
        <f>ACESMISOdata!I358</f>
        <v>1.4500000000000001E-2</v>
      </c>
      <c r="H358" s="225">
        <f>ACESMISOdata!J358</f>
        <v>15.171200000000001</v>
      </c>
      <c r="I358" s="102">
        <f>ACESMISOdata!K358</f>
        <v>0.20180000000000001</v>
      </c>
      <c r="J358">
        <f>ACESMISOdata!L358</f>
        <v>0.32440000000000002</v>
      </c>
      <c r="K358">
        <f>ACESMISOdata!M358</f>
        <v>0.29160000000000003</v>
      </c>
      <c r="L358" s="226">
        <f t="shared" si="10"/>
        <v>-0.14311245934817343</v>
      </c>
      <c r="M358" s="226">
        <f t="shared" si="11"/>
        <v>54.938087540651821</v>
      </c>
      <c r="N358" s="226">
        <f>M358*Inputs!$B$17</f>
        <v>60.431896294717006</v>
      </c>
      <c r="O358" s="225">
        <f>[3]ACESMISOdata!O358</f>
        <v>292.55</v>
      </c>
      <c r="P358" s="225">
        <f>[3]ACESMISOdata!P358</f>
        <v>79</v>
      </c>
      <c r="Q358" s="225">
        <f>[3]Summary!V358-P358</f>
        <v>887.4140000000001</v>
      </c>
      <c r="R358" s="227">
        <f>[3]ACESMISOdata!R358</f>
        <v>-127</v>
      </c>
      <c r="S358">
        <f>[3]ACESMISOdata!V358</f>
        <v>671.02</v>
      </c>
    </row>
    <row r="359" spans="1:19" x14ac:dyDescent="0.25">
      <c r="A359" t="s">
        <v>171</v>
      </c>
      <c r="B359" s="19">
        <f>'Energy Summary'!A359</f>
        <v>41623</v>
      </c>
      <c r="C359" s="7">
        <f>'Energy Summary'!B359</f>
        <v>20</v>
      </c>
      <c r="E359" s="224">
        <f>ACESMISOdata!E359</f>
        <v>36.85</v>
      </c>
      <c r="F359">
        <f>ACESMISOdata!H359</f>
        <v>7.7700000000000005E-2</v>
      </c>
      <c r="G359">
        <f>ACESMISOdata!I359</f>
        <v>1.4500000000000001E-2</v>
      </c>
      <c r="H359" s="225">
        <f>ACESMISOdata!J359</f>
        <v>14.645300000000001</v>
      </c>
      <c r="I359" s="102">
        <f>ACESMISOdata!K359</f>
        <v>8.6300000000000002E-2</v>
      </c>
      <c r="J359">
        <f>ACESMISOdata!L359</f>
        <v>0.10299999999999999</v>
      </c>
      <c r="K359">
        <f>ACESMISOdata!M359</f>
        <v>0.1164</v>
      </c>
      <c r="L359" s="226">
        <f t="shared" si="10"/>
        <v>-0.13056963194588664</v>
      </c>
      <c r="M359" s="226">
        <f t="shared" si="11"/>
        <v>51.762630368054111</v>
      </c>
      <c r="N359" s="226">
        <f>M359*Inputs!$B$17</f>
        <v>56.938893404859527</v>
      </c>
      <c r="O359" s="225">
        <f>[3]ACESMISOdata!O359</f>
        <v>209</v>
      </c>
      <c r="P359" s="225">
        <f>[3]ACESMISOdata!P359</f>
        <v>79</v>
      </c>
      <c r="Q359" s="225">
        <f>[3]Summary!V359-P359</f>
        <v>889.33390000000043</v>
      </c>
      <c r="R359" s="227">
        <f>[3]ACESMISOdata!R359</f>
        <v>-116.12</v>
      </c>
      <c r="S359">
        <f>[3]ACESMISOdata!V359</f>
        <v>804</v>
      </c>
    </row>
    <row r="360" spans="1:19" x14ac:dyDescent="0.25">
      <c r="A360" t="s">
        <v>171</v>
      </c>
      <c r="B360" s="19">
        <f>'Energy Summary'!A360</f>
        <v>41623</v>
      </c>
      <c r="C360" s="7">
        <f>'Energy Summary'!B360</f>
        <v>21</v>
      </c>
      <c r="E360" s="224">
        <f>ACESMISOdata!E360</f>
        <v>42.68</v>
      </c>
      <c r="F360">
        <f>ACESMISOdata!H360</f>
        <v>7.7700000000000005E-2</v>
      </c>
      <c r="G360">
        <f>ACESMISOdata!I360</f>
        <v>1.4500000000000001E-2</v>
      </c>
      <c r="H360" s="225">
        <f>ACESMISOdata!J360</f>
        <v>11.8154</v>
      </c>
      <c r="I360" s="102">
        <f>ACESMISOdata!K360</f>
        <v>0.1</v>
      </c>
      <c r="J360">
        <f>ACESMISOdata!L360</f>
        <v>0.11700000000000001</v>
      </c>
      <c r="K360">
        <f>ACESMISOdata!M360</f>
        <v>0.13619999999999999</v>
      </c>
      <c r="L360" s="226">
        <f t="shared" si="10"/>
        <v>-0.1279565497566407</v>
      </c>
      <c r="M360" s="226">
        <f t="shared" si="11"/>
        <v>54.812843450243356</v>
      </c>
      <c r="N360" s="226">
        <f>M360*Inputs!$B$17</f>
        <v>60.294127795267698</v>
      </c>
      <c r="O360" s="225">
        <f>[3]ACESMISOdata!O360</f>
        <v>41.99</v>
      </c>
      <c r="P360" s="225">
        <f>[3]ACESMISOdata!P360</f>
        <v>79</v>
      </c>
      <c r="Q360" s="225">
        <f>[3]Summary!V360-P360</f>
        <v>876.62570000000017</v>
      </c>
      <c r="R360" s="227">
        <f>[3]ACESMISOdata!R360</f>
        <v>-112.17</v>
      </c>
      <c r="S360">
        <f>[3]ACESMISOdata!V360</f>
        <v>971.75</v>
      </c>
    </row>
    <row r="361" spans="1:19" x14ac:dyDescent="0.25">
      <c r="A361" t="s">
        <v>171</v>
      </c>
      <c r="B361" s="19">
        <f>'Energy Summary'!A361</f>
        <v>41623</v>
      </c>
      <c r="C361" s="7">
        <f>'Energy Summary'!B361</f>
        <v>22</v>
      </c>
      <c r="E361" s="224">
        <f>ACESMISOdata!E361</f>
        <v>30.59</v>
      </c>
      <c r="F361">
        <f>ACESMISOdata!H361</f>
        <v>7.7700000000000005E-2</v>
      </c>
      <c r="G361">
        <f>ACESMISOdata!I361</f>
        <v>1.4500000000000001E-2</v>
      </c>
      <c r="H361" s="225">
        <f>ACESMISOdata!J361</f>
        <v>11.652699999999999</v>
      </c>
      <c r="I361" s="102">
        <f>ACESMISOdata!K361</f>
        <v>6.54E-2</v>
      </c>
      <c r="J361">
        <f>ACESMISOdata!L361</f>
        <v>5.0900000000000001E-2</v>
      </c>
      <c r="K361">
        <f>ACESMISOdata!M361</f>
        <v>8.2000000000000007E-3</v>
      </c>
      <c r="L361" s="226">
        <f t="shared" si="10"/>
        <v>-8.042090235952902E-2</v>
      </c>
      <c r="M361" s="226">
        <f t="shared" si="11"/>
        <v>42.378979097640475</v>
      </c>
      <c r="N361" s="226">
        <f>M361*Inputs!$B$17</f>
        <v>46.616877007404526</v>
      </c>
      <c r="O361" s="225">
        <f>[3]ACESMISOdata!O361</f>
        <v>110.68</v>
      </c>
      <c r="P361" s="225">
        <f>[3]ACESMISOdata!P361</f>
        <v>78</v>
      </c>
      <c r="Q361" s="225">
        <f>[3]Summary!V361-P361</f>
        <v>859.3537</v>
      </c>
      <c r="R361" s="227">
        <f>[3]ACESMISOdata!R361</f>
        <v>-69.11</v>
      </c>
      <c r="S361">
        <f>[3]ACESMISOdata!V361</f>
        <v>292.45999999999998</v>
      </c>
    </row>
    <row r="362" spans="1:19" x14ac:dyDescent="0.25">
      <c r="A362" t="s">
        <v>171</v>
      </c>
      <c r="B362" s="19">
        <f>'Energy Summary'!A362</f>
        <v>41623</v>
      </c>
      <c r="C362" s="7">
        <f>'Energy Summary'!B362</f>
        <v>23</v>
      </c>
      <c r="E362" s="224">
        <f>ACESMISOdata!E362</f>
        <v>29.45</v>
      </c>
      <c r="F362">
        <f>ACESMISOdata!H362</f>
        <v>7.7700000000000005E-2</v>
      </c>
      <c r="G362">
        <f>ACESMISOdata!I362</f>
        <v>1.4500000000000001E-2</v>
      </c>
      <c r="H362" s="225">
        <f>ACESMISOdata!J362</f>
        <v>10.353400000000001</v>
      </c>
      <c r="I362" s="102">
        <f>ACESMISOdata!K362</f>
        <v>8.8800000000000004E-2</v>
      </c>
      <c r="J362">
        <f>ACESMISOdata!L362</f>
        <v>9.0999999999999998E-2</v>
      </c>
      <c r="K362">
        <f>ACESMISOdata!M362</f>
        <v>0.1026</v>
      </c>
      <c r="L362" s="226">
        <f t="shared" si="10"/>
        <v>-0.10372442898881673</v>
      </c>
      <c r="M362" s="226">
        <f t="shared" si="11"/>
        <v>40.074275571011185</v>
      </c>
      <c r="N362" s="226">
        <f>M362*Inputs!$B$17</f>
        <v>44.081703128112309</v>
      </c>
      <c r="O362" s="225">
        <f>[3]ACESMISOdata!O362</f>
        <v>249.53</v>
      </c>
      <c r="P362" s="225">
        <f>[3]ACESMISOdata!P362</f>
        <v>77</v>
      </c>
      <c r="Q362" s="225">
        <f>[3]Summary!V362-P362</f>
        <v>835.1937999999999</v>
      </c>
      <c r="R362" s="227">
        <f>[3]ACESMISOdata!R362</f>
        <v>-86.63</v>
      </c>
      <c r="S362">
        <f>[3]ACESMISOdata!V362</f>
        <v>318.12</v>
      </c>
    </row>
    <row r="363" spans="1:19" x14ac:dyDescent="0.25">
      <c r="A363" t="s">
        <v>171</v>
      </c>
      <c r="B363" s="19">
        <f>'Energy Summary'!A363</f>
        <v>41623</v>
      </c>
      <c r="C363" s="7">
        <f>'Energy Summary'!B363</f>
        <v>24</v>
      </c>
      <c r="E363" s="224">
        <f>ACESMISOdata!E363</f>
        <v>28.6</v>
      </c>
      <c r="F363">
        <f>ACESMISOdata!H363</f>
        <v>7.7700000000000005E-2</v>
      </c>
      <c r="G363">
        <f>ACESMISOdata!I363</f>
        <v>1.4500000000000001E-2</v>
      </c>
      <c r="H363" s="225">
        <f>ACESMISOdata!J363</f>
        <v>1.7659</v>
      </c>
      <c r="I363" s="102">
        <f>ACESMISOdata!K363</f>
        <v>7.2099999999999997E-2</v>
      </c>
      <c r="J363">
        <f>ACESMISOdata!L363</f>
        <v>3.6799999999999999E-2</v>
      </c>
      <c r="K363">
        <f>ACESMISOdata!M363</f>
        <v>0</v>
      </c>
      <c r="L363" s="226">
        <f t="shared" si="10"/>
        <v>-8.3526150382043751E-2</v>
      </c>
      <c r="M363" s="226">
        <f t="shared" si="11"/>
        <v>30.483473849617955</v>
      </c>
      <c r="N363" s="226">
        <f>M363*Inputs!$B$17</f>
        <v>33.531821234579752</v>
      </c>
      <c r="O363" s="225">
        <f>[3]ACESMISOdata!O363</f>
        <v>-47.28</v>
      </c>
      <c r="P363" s="225">
        <f>[3]ACESMISOdata!P363</f>
        <v>76</v>
      </c>
      <c r="Q363" s="225">
        <f>[3]Summary!V363-P363</f>
        <v>806.33430000000021</v>
      </c>
      <c r="R363" s="227">
        <f>[3]ACESMISOdata!R363</f>
        <v>-67.349999999999994</v>
      </c>
      <c r="S363">
        <f>[3]ACESMISOdata!V363</f>
        <v>296.18</v>
      </c>
    </row>
    <row r="364" spans="1:19" x14ac:dyDescent="0.25">
      <c r="A364" t="s">
        <v>171</v>
      </c>
      <c r="B364" s="19">
        <f>'Energy Summary'!A364</f>
        <v>41624</v>
      </c>
      <c r="C364" s="7">
        <f>'Energy Summary'!B364</f>
        <v>1</v>
      </c>
      <c r="E364" s="224">
        <f>ACESMISOdata!E364</f>
        <v>27.1</v>
      </c>
      <c r="F364">
        <f>ACESMISOdata!H364</f>
        <v>7.7700000000000005E-2</v>
      </c>
      <c r="G364">
        <f>ACESMISOdata!I364</f>
        <v>1.4500000000000001E-2</v>
      </c>
      <c r="H364" s="225">
        <f>ACESMISOdata!J364</f>
        <v>0.21210000000000001</v>
      </c>
      <c r="I364" s="102">
        <f>ACESMISOdata!K364</f>
        <v>5.0500000000000003E-2</v>
      </c>
      <c r="J364">
        <f>ACESMISOdata!L364</f>
        <v>5.9400000000000001E-2</v>
      </c>
      <c r="K364">
        <f>ACESMISOdata!M364</f>
        <v>4.4900000000000002E-2</v>
      </c>
      <c r="L364" s="226">
        <f t="shared" si="10"/>
        <v>-6.6175648646751462E-2</v>
      </c>
      <c r="M364" s="226">
        <f t="shared" si="11"/>
        <v>27.492924351353249</v>
      </c>
      <c r="N364" s="226">
        <f>M364*Inputs!$B$17</f>
        <v>30.242216786488576</v>
      </c>
      <c r="O364" s="225">
        <f>[3]ACESMISOdata!O364</f>
        <v>-29.13</v>
      </c>
      <c r="P364" s="225">
        <f>[3]ACESMISOdata!P364</f>
        <v>75</v>
      </c>
      <c r="Q364" s="225">
        <f>[3]Summary!V364-P364</f>
        <v>793.49429999999995</v>
      </c>
      <c r="R364" s="227">
        <f>[3]ACESMISOdata!R364</f>
        <v>-52.51</v>
      </c>
      <c r="S364">
        <f>[3]ACESMISOdata!V364</f>
        <v>0</v>
      </c>
    </row>
    <row r="365" spans="1:19" x14ac:dyDescent="0.25">
      <c r="A365" t="s">
        <v>171</v>
      </c>
      <c r="B365" s="19">
        <f>'Energy Summary'!A365</f>
        <v>41624</v>
      </c>
      <c r="C365" s="7">
        <f>'Energy Summary'!B365</f>
        <v>2</v>
      </c>
      <c r="E365" s="224">
        <f>ACESMISOdata!E365</f>
        <v>26.05</v>
      </c>
      <c r="F365">
        <f>ACESMISOdata!H365</f>
        <v>7.7700000000000005E-2</v>
      </c>
      <c r="G365">
        <f>ACESMISOdata!I365</f>
        <v>1.4500000000000001E-2</v>
      </c>
      <c r="H365" s="225">
        <f>ACESMISOdata!J365</f>
        <v>0</v>
      </c>
      <c r="I365" s="102">
        <f>ACESMISOdata!K365</f>
        <v>1.37E-2</v>
      </c>
      <c r="J365">
        <f>ACESMISOdata!L365</f>
        <v>1.4200000000000001E-2</v>
      </c>
      <c r="K365">
        <f>ACESMISOdata!M365</f>
        <v>1.21E-2</v>
      </c>
      <c r="L365" s="226">
        <f t="shared" si="10"/>
        <v>-3.0530739988493222E-2</v>
      </c>
      <c r="M365" s="226">
        <f t="shared" si="11"/>
        <v>26.151669260011509</v>
      </c>
      <c r="N365" s="226">
        <f>M365*Inputs!$B$17</f>
        <v>28.766836186012661</v>
      </c>
      <c r="O365" s="225">
        <f>[3]ACESMISOdata!O365</f>
        <v>11.12</v>
      </c>
      <c r="P365" s="225">
        <f>[3]ACESMISOdata!P365</f>
        <v>73</v>
      </c>
      <c r="Q365" s="225">
        <f>[3]Summary!V365-P365</f>
        <v>788.05820000000028</v>
      </c>
      <c r="R365" s="227">
        <f>[3]ACESMISOdata!R365</f>
        <v>-24.06</v>
      </c>
      <c r="S365">
        <f>[3]ACESMISOdata!V365</f>
        <v>0</v>
      </c>
    </row>
    <row r="366" spans="1:19" x14ac:dyDescent="0.25">
      <c r="A366" t="s">
        <v>171</v>
      </c>
      <c r="B366" s="19">
        <f>'Energy Summary'!A366</f>
        <v>41624</v>
      </c>
      <c r="C366" s="7">
        <f>'Energy Summary'!B366</f>
        <v>3</v>
      </c>
      <c r="E366" s="224">
        <f>ACESMISOdata!E366</f>
        <v>25.54</v>
      </c>
      <c r="F366">
        <f>ACESMISOdata!H366</f>
        <v>7.7700000000000005E-2</v>
      </c>
      <c r="G366">
        <f>ACESMISOdata!I366</f>
        <v>1.4500000000000001E-2</v>
      </c>
      <c r="H366" s="225">
        <f>ACESMISOdata!J366</f>
        <v>0</v>
      </c>
      <c r="I366" s="102">
        <f>ACESMISOdata!K366</f>
        <v>2.98E-2</v>
      </c>
      <c r="J366">
        <f>ACESMISOdata!L366</f>
        <v>1.49E-2</v>
      </c>
      <c r="K366">
        <f>ACESMISOdata!M366</f>
        <v>1.17E-2</v>
      </c>
      <c r="L366" s="226">
        <f t="shared" si="10"/>
        <v>-1.8740539752801662E-2</v>
      </c>
      <c r="M366" s="226">
        <f t="shared" si="11"/>
        <v>25.669859460247203</v>
      </c>
      <c r="N366" s="226">
        <f>M366*Inputs!$B$17</f>
        <v>28.236845406271925</v>
      </c>
      <c r="O366" s="225">
        <f>[3]ACESMISOdata!O366</f>
        <v>-32.07</v>
      </c>
      <c r="P366" s="225">
        <f>[3]ACESMISOdata!P366</f>
        <v>72</v>
      </c>
      <c r="Q366" s="225">
        <f>[3]Summary!V366-P366</f>
        <v>791.86620000000039</v>
      </c>
      <c r="R366" s="227">
        <f>[3]ACESMISOdata!R366</f>
        <v>-14.84</v>
      </c>
      <c r="S366">
        <f>[3]ACESMISOdata!V366</f>
        <v>0</v>
      </c>
    </row>
    <row r="367" spans="1:19" x14ac:dyDescent="0.25">
      <c r="A367" t="s">
        <v>171</v>
      </c>
      <c r="B367" s="19">
        <f>'Energy Summary'!A367</f>
        <v>41624</v>
      </c>
      <c r="C367" s="7">
        <f>'Energy Summary'!B367</f>
        <v>4</v>
      </c>
      <c r="E367" s="224">
        <f>ACESMISOdata!E367</f>
        <v>25.66</v>
      </c>
      <c r="F367">
        <f>ACESMISOdata!H367</f>
        <v>7.7700000000000005E-2</v>
      </c>
      <c r="G367">
        <f>ACESMISOdata!I367</f>
        <v>1.4500000000000001E-2</v>
      </c>
      <c r="H367" s="225">
        <f>ACESMISOdata!J367</f>
        <v>0</v>
      </c>
      <c r="I367" s="102">
        <f>ACESMISOdata!K367</f>
        <v>2.9399999999999999E-2</v>
      </c>
      <c r="J367">
        <f>ACESMISOdata!L367</f>
        <v>1.6400000000000001E-2</v>
      </c>
      <c r="K367">
        <f>ACESMISOdata!M367</f>
        <v>8.0000000000000002E-3</v>
      </c>
      <c r="L367" s="226">
        <f t="shared" si="10"/>
        <v>-2.209929419748469E-2</v>
      </c>
      <c r="M367" s="226">
        <f t="shared" si="11"/>
        <v>25.783900705802516</v>
      </c>
      <c r="N367" s="226">
        <f>M367*Inputs!$B$17</f>
        <v>28.362290776382771</v>
      </c>
      <c r="O367" s="225">
        <f>[3]ACESMISOdata!O367</f>
        <v>-2.8</v>
      </c>
      <c r="P367" s="225">
        <f>[3]ACESMISOdata!P367</f>
        <v>73</v>
      </c>
      <c r="Q367" s="225">
        <f>[3]Summary!V367-P367</f>
        <v>792.78550000000007</v>
      </c>
      <c r="R367" s="227">
        <f>[3]ACESMISOdata!R367</f>
        <v>-17.52</v>
      </c>
      <c r="S367">
        <f>[3]ACESMISOdata!V367</f>
        <v>0</v>
      </c>
    </row>
    <row r="368" spans="1:19" x14ac:dyDescent="0.25">
      <c r="A368" t="s">
        <v>171</v>
      </c>
      <c r="B368" s="19">
        <f>'Energy Summary'!A368</f>
        <v>41624</v>
      </c>
      <c r="C368" s="7">
        <f>'Energy Summary'!B368</f>
        <v>5</v>
      </c>
      <c r="E368" s="224">
        <f>ACESMISOdata!E368</f>
        <v>25.27</v>
      </c>
      <c r="F368">
        <f>ACESMISOdata!H368</f>
        <v>7.7700000000000005E-2</v>
      </c>
      <c r="G368">
        <f>ACESMISOdata!I368</f>
        <v>1.4500000000000001E-2</v>
      </c>
      <c r="H368" s="225">
        <f>ACESMISOdata!J368</f>
        <v>0</v>
      </c>
      <c r="I368" s="102">
        <f>ACESMISOdata!K368</f>
        <v>5.2699999999999997E-2</v>
      </c>
      <c r="J368">
        <f>ACESMISOdata!L368</f>
        <v>1.67E-2</v>
      </c>
      <c r="K368">
        <f>ACESMISOdata!M368</f>
        <v>9.9000000000000008E-3</v>
      </c>
      <c r="L368" s="226">
        <f t="shared" si="10"/>
        <v>-1.3690738925838095E-2</v>
      </c>
      <c r="M368" s="226">
        <f t="shared" si="11"/>
        <v>25.427809261074163</v>
      </c>
      <c r="N368" s="226">
        <f>M368*Inputs!$B$17</f>
        <v>27.970590187181582</v>
      </c>
      <c r="O368" s="225">
        <f>[3]ACESMISOdata!O368</f>
        <v>-55.44</v>
      </c>
      <c r="P368" s="225">
        <f>[3]ACESMISOdata!P368</f>
        <v>73</v>
      </c>
      <c r="Q368" s="225">
        <f>[3]Summary!V368-P368</f>
        <v>802.00199999999973</v>
      </c>
      <c r="R368" s="227">
        <f>[3]ACESMISOdata!R368</f>
        <v>-10.98</v>
      </c>
      <c r="S368">
        <f>[3]ACESMISOdata!V368</f>
        <v>0</v>
      </c>
    </row>
    <row r="369" spans="1:19" x14ac:dyDescent="0.25">
      <c r="A369" t="s">
        <v>171</v>
      </c>
      <c r="B369" s="19">
        <f>'Energy Summary'!A369</f>
        <v>41624</v>
      </c>
      <c r="C369" s="7">
        <f>'Energy Summary'!B369</f>
        <v>6</v>
      </c>
      <c r="E369" s="224">
        <f>ACESMISOdata!E369</f>
        <v>25.34</v>
      </c>
      <c r="F369">
        <f>ACESMISOdata!H369</f>
        <v>7.7700000000000005E-2</v>
      </c>
      <c r="G369">
        <f>ACESMISOdata!I369</f>
        <v>1.4500000000000001E-2</v>
      </c>
      <c r="H369" s="225">
        <f>ACESMISOdata!J369</f>
        <v>0.97119999999999995</v>
      </c>
      <c r="I369" s="102">
        <f>ACESMISOdata!K369</f>
        <v>7.8299999999999995E-2</v>
      </c>
      <c r="J369">
        <f>ACESMISOdata!L369</f>
        <v>6.1600000000000002E-2</v>
      </c>
      <c r="K369">
        <f>ACESMISOdata!M369</f>
        <v>3.39E-2</v>
      </c>
      <c r="L369" s="226">
        <f t="shared" si="10"/>
        <v>-1.3071373067097795E-2</v>
      </c>
      <c r="M369" s="226">
        <f t="shared" si="11"/>
        <v>26.564128626932899</v>
      </c>
      <c r="N369" s="226">
        <f>M369*Inputs!$B$17</f>
        <v>29.220541489626189</v>
      </c>
      <c r="O369" s="225">
        <f>[3]ACESMISOdata!O369</f>
        <v>-140.88</v>
      </c>
      <c r="P369" s="225">
        <f>[3]ACESMISOdata!P369</f>
        <v>75</v>
      </c>
      <c r="Q369" s="225">
        <f>[3]Summary!V369-P369</f>
        <v>830.82319999999959</v>
      </c>
      <c r="R369" s="227">
        <f>[3]ACESMISOdata!R369</f>
        <v>-10.86</v>
      </c>
      <c r="S369">
        <f>[3]ACESMISOdata!V369</f>
        <v>0</v>
      </c>
    </row>
    <row r="370" spans="1:19" x14ac:dyDescent="0.25">
      <c r="A370" t="s">
        <v>171</v>
      </c>
      <c r="B370" s="19">
        <f>'Energy Summary'!A370</f>
        <v>41624</v>
      </c>
      <c r="C370" s="7">
        <f>'Energy Summary'!B370</f>
        <v>7</v>
      </c>
      <c r="E370" s="224">
        <f>ACESMISOdata!E370</f>
        <v>27.52</v>
      </c>
      <c r="F370">
        <f>ACESMISOdata!H370</f>
        <v>7.7700000000000005E-2</v>
      </c>
      <c r="G370">
        <f>ACESMISOdata!I370</f>
        <v>1.4500000000000001E-2</v>
      </c>
      <c r="H370" s="225">
        <f>ACESMISOdata!J370</f>
        <v>1.7219</v>
      </c>
      <c r="I370" s="102">
        <f>ACESMISOdata!K370</f>
        <v>6.9099999999999995E-2</v>
      </c>
      <c r="J370">
        <f>ACESMISOdata!L370</f>
        <v>9.5500000000000002E-2</v>
      </c>
      <c r="K370">
        <f>ACESMISOdata!M370</f>
        <v>5.1200000000000002E-2</v>
      </c>
      <c r="L370" s="226">
        <f t="shared" si="10"/>
        <v>-7.1025122725960205E-2</v>
      </c>
      <c r="M370" s="226">
        <f t="shared" si="11"/>
        <v>29.478874877274045</v>
      </c>
      <c r="N370" s="226">
        <f>M370*Inputs!$B$17</f>
        <v>32.426762365001451</v>
      </c>
      <c r="O370" s="225">
        <f>[3]ACESMISOdata!O370</f>
        <v>58.7</v>
      </c>
      <c r="P370" s="225">
        <f>[3]ACESMISOdata!P370</f>
        <v>79</v>
      </c>
      <c r="Q370" s="225">
        <f>[3]Summary!V370-P370</f>
        <v>865.74999999999943</v>
      </c>
      <c r="R370" s="227">
        <f>[3]ACESMISOdata!R370</f>
        <v>-61.49</v>
      </c>
      <c r="S370">
        <f>[3]ACESMISOdata!V370</f>
        <v>198.45</v>
      </c>
    </row>
    <row r="371" spans="1:19" x14ac:dyDescent="0.25">
      <c r="A371" t="s">
        <v>171</v>
      </c>
      <c r="B371" s="19">
        <f>'Energy Summary'!A371</f>
        <v>41624</v>
      </c>
      <c r="C371" s="7">
        <f>'Energy Summary'!B371</f>
        <v>8</v>
      </c>
      <c r="E371" s="224">
        <f>ACESMISOdata!E371</f>
        <v>36.17</v>
      </c>
      <c r="F371">
        <f>ACESMISOdata!H371</f>
        <v>7.7700000000000005E-2</v>
      </c>
      <c r="G371">
        <f>ACESMISOdata!I371</f>
        <v>1.4500000000000001E-2</v>
      </c>
      <c r="H371" s="225">
        <f>ACESMISOdata!J371</f>
        <v>5.4566999999999997</v>
      </c>
      <c r="I371" s="102">
        <f>ACESMISOdata!K371</f>
        <v>0.17399999999999999</v>
      </c>
      <c r="J371">
        <f>ACESMISOdata!L371</f>
        <v>0.20730000000000001</v>
      </c>
      <c r="K371">
        <f>ACESMISOdata!M371</f>
        <v>0.1651</v>
      </c>
      <c r="L371" s="226">
        <f t="shared" si="10"/>
        <v>-8.8668342057009977E-2</v>
      </c>
      <c r="M371" s="226">
        <f t="shared" si="11"/>
        <v>42.176631657942984</v>
      </c>
      <c r="N371" s="226">
        <f>M371*Inputs!$B$17</f>
        <v>46.394294823737283</v>
      </c>
      <c r="O371" s="225">
        <f>[3]ACESMISOdata!O371</f>
        <v>16.989999999999998</v>
      </c>
      <c r="P371" s="225">
        <f>[3]ACESMISOdata!P371</f>
        <v>82</v>
      </c>
      <c r="Q371" s="225">
        <f>[3]Summary!V371-P371</f>
        <v>858.02889999999991</v>
      </c>
      <c r="R371" s="227">
        <f>[3]ACESMISOdata!R371</f>
        <v>-76.08</v>
      </c>
      <c r="S371">
        <f>[3]ACESMISOdata!V371</f>
        <v>451.07</v>
      </c>
    </row>
    <row r="372" spans="1:19" x14ac:dyDescent="0.25">
      <c r="A372" t="s">
        <v>171</v>
      </c>
      <c r="B372" s="19">
        <f>'Energy Summary'!A372</f>
        <v>41624</v>
      </c>
      <c r="C372" s="7">
        <f>'Energy Summary'!B372</f>
        <v>9</v>
      </c>
      <c r="E372" s="224">
        <f>ACESMISOdata!E372</f>
        <v>35.17</v>
      </c>
      <c r="F372">
        <f>ACESMISOdata!H372</f>
        <v>7.7700000000000005E-2</v>
      </c>
      <c r="G372">
        <f>ACESMISOdata!I372</f>
        <v>1.4500000000000001E-2</v>
      </c>
      <c r="H372" s="225">
        <f>ACESMISOdata!J372</f>
        <v>6.2095000000000002</v>
      </c>
      <c r="I372" s="102">
        <f>ACESMISOdata!K372</f>
        <v>0.10340000000000001</v>
      </c>
      <c r="J372">
        <f>ACESMISOdata!L372</f>
        <v>0.13550000000000001</v>
      </c>
      <c r="K372">
        <f>ACESMISOdata!M372</f>
        <v>0.1303</v>
      </c>
      <c r="L372" s="226">
        <f t="shared" si="10"/>
        <v>-0.12433909595773827</v>
      </c>
      <c r="M372" s="226">
        <f t="shared" si="11"/>
        <v>41.716560904042261</v>
      </c>
      <c r="N372" s="226">
        <f>M372*Inputs!$B$17</f>
        <v>45.888216994446488</v>
      </c>
      <c r="O372" s="225">
        <f>[3]ACESMISOdata!O372</f>
        <v>253.69</v>
      </c>
      <c r="P372" s="225">
        <f>[3]ACESMISOdata!P372</f>
        <v>85</v>
      </c>
      <c r="Q372" s="225">
        <f>[3]Summary!V372-P372</f>
        <v>841.97169999999983</v>
      </c>
      <c r="R372" s="227">
        <f>[3]ACESMISOdata!R372</f>
        <v>-104.69</v>
      </c>
      <c r="S372">
        <f>[3]ACESMISOdata!V372</f>
        <v>0</v>
      </c>
    </row>
    <row r="373" spans="1:19" x14ac:dyDescent="0.25">
      <c r="A373" t="s">
        <v>171</v>
      </c>
      <c r="B373" s="19">
        <f>'Energy Summary'!A373</f>
        <v>41624</v>
      </c>
      <c r="C373" s="7">
        <f>'Energy Summary'!B373</f>
        <v>10</v>
      </c>
      <c r="E373" s="224">
        <f>ACESMISOdata!E373</f>
        <v>35.979999999999997</v>
      </c>
      <c r="F373">
        <f>ACESMISOdata!H373</f>
        <v>7.7700000000000005E-2</v>
      </c>
      <c r="G373">
        <f>ACESMISOdata!I373</f>
        <v>1.4500000000000001E-2</v>
      </c>
      <c r="H373" s="225">
        <f>ACESMISOdata!J373</f>
        <v>7.0053000000000001</v>
      </c>
      <c r="I373" s="102">
        <f>ACESMISOdata!K373</f>
        <v>8.4099999999999994E-2</v>
      </c>
      <c r="J373">
        <f>ACESMISOdata!L373</f>
        <v>0.13150000000000001</v>
      </c>
      <c r="K373">
        <f>ACESMISOdata!M373</f>
        <v>0.1118</v>
      </c>
      <c r="L373" s="226">
        <f t="shared" si="10"/>
        <v>-0.12267812342546171</v>
      </c>
      <c r="M373" s="226">
        <f t="shared" si="11"/>
        <v>43.282221876574539</v>
      </c>
      <c r="N373" s="226">
        <f>M373*Inputs!$B$17</f>
        <v>47.610444064231999</v>
      </c>
      <c r="O373" s="225">
        <f>[3]ACESMISOdata!O373</f>
        <v>63.04</v>
      </c>
      <c r="P373" s="225">
        <f>[3]ACESMISOdata!P373</f>
        <v>85</v>
      </c>
      <c r="Q373" s="225">
        <f>[3]Summary!V373-P373</f>
        <v>823.45570000000021</v>
      </c>
      <c r="R373" s="227">
        <f>[3]ACESMISOdata!R373</f>
        <v>-101.02</v>
      </c>
      <c r="S373">
        <f>[3]ACESMISOdata!V373</f>
        <v>834.49</v>
      </c>
    </row>
    <row r="374" spans="1:19" x14ac:dyDescent="0.25">
      <c r="A374" t="s">
        <v>171</v>
      </c>
      <c r="B374" s="19">
        <f>'Energy Summary'!A374</f>
        <v>41624</v>
      </c>
      <c r="C374" s="7">
        <f>'Energy Summary'!B374</f>
        <v>11</v>
      </c>
      <c r="E374" s="224">
        <f>ACESMISOdata!E374</f>
        <v>34.1</v>
      </c>
      <c r="F374">
        <f>ACESMISOdata!H374</f>
        <v>7.7700000000000005E-2</v>
      </c>
      <c r="G374">
        <f>ACESMISOdata!I374</f>
        <v>1.4500000000000001E-2</v>
      </c>
      <c r="H374" s="225">
        <f>ACESMISOdata!J374</f>
        <v>6.4398999999999997</v>
      </c>
      <c r="I374" s="102">
        <f>ACESMISOdata!K374</f>
        <v>7.2300000000000003E-2</v>
      </c>
      <c r="J374">
        <f>ACESMISOdata!L374</f>
        <v>0.1234</v>
      </c>
      <c r="K374">
        <f>ACESMISOdata!M374</f>
        <v>0.1048</v>
      </c>
      <c r="L374" s="226">
        <f t="shared" si="10"/>
        <v>-0.11266311296484713</v>
      </c>
      <c r="M374" s="226">
        <f t="shared" si="11"/>
        <v>40.819936887035148</v>
      </c>
      <c r="N374" s="226">
        <f>M374*Inputs!$B$17</f>
        <v>44.901930575738668</v>
      </c>
      <c r="O374" s="225">
        <f>[3]ACESMISOdata!O374</f>
        <v>308.75</v>
      </c>
      <c r="P374" s="225">
        <f>[3]ACESMISOdata!P374</f>
        <v>85</v>
      </c>
      <c r="Q374" s="225">
        <f>[3]Summary!V374-P374</f>
        <v>805.6762999999994</v>
      </c>
      <c r="R374" s="227">
        <f>[3]ACESMISOdata!R374</f>
        <v>-90.77</v>
      </c>
      <c r="S374">
        <f>[3]ACESMISOdata!V374</f>
        <v>738.75</v>
      </c>
    </row>
    <row r="375" spans="1:19" x14ac:dyDescent="0.25">
      <c r="A375" t="s">
        <v>171</v>
      </c>
      <c r="B375" s="19">
        <f>'Energy Summary'!A375</f>
        <v>41624</v>
      </c>
      <c r="C375" s="7">
        <f>'Energy Summary'!B375</f>
        <v>12</v>
      </c>
      <c r="E375" s="224">
        <f>ACESMISOdata!E375</f>
        <v>30.67</v>
      </c>
      <c r="F375">
        <f>ACESMISOdata!H375</f>
        <v>7.7700000000000005E-2</v>
      </c>
      <c r="G375">
        <f>ACESMISOdata!I375</f>
        <v>1.4500000000000001E-2</v>
      </c>
      <c r="H375" s="225">
        <f>ACESMISOdata!J375</f>
        <v>4.6764999999999999</v>
      </c>
      <c r="I375" s="102">
        <f>ACESMISOdata!K375</f>
        <v>7.4700000000000003E-2</v>
      </c>
      <c r="J375">
        <f>ACESMISOdata!L375</f>
        <v>0.11310000000000001</v>
      </c>
      <c r="K375">
        <f>ACESMISOdata!M375</f>
        <v>9.5899999999999999E-2</v>
      </c>
      <c r="L375" s="226">
        <f t="shared" si="10"/>
        <v>-9.7080875837332173E-2</v>
      </c>
      <c r="M375" s="226">
        <f t="shared" si="11"/>
        <v>35.625319124162672</v>
      </c>
      <c r="N375" s="226">
        <f>M375*Inputs!$B$17</f>
        <v>39.187851036578941</v>
      </c>
      <c r="O375" s="225">
        <f>[3]ACESMISOdata!O375</f>
        <v>719.59</v>
      </c>
      <c r="P375" s="225">
        <f>[3]ACESMISOdata!P375</f>
        <v>84</v>
      </c>
      <c r="Q375" s="225">
        <f>[3]Summary!V375-P375</f>
        <v>779.35019999999997</v>
      </c>
      <c r="R375" s="227">
        <f>[3]ACESMISOdata!R375</f>
        <v>-75.66</v>
      </c>
      <c r="S375">
        <f>[3]ACESMISOdata!V375</f>
        <v>1117.9000000000001</v>
      </c>
    </row>
    <row r="376" spans="1:19" x14ac:dyDescent="0.25">
      <c r="A376" t="s">
        <v>171</v>
      </c>
      <c r="B376" s="19">
        <f>'Energy Summary'!A376</f>
        <v>41624</v>
      </c>
      <c r="C376" s="7">
        <f>'Energy Summary'!B376</f>
        <v>13</v>
      </c>
      <c r="E376" s="224">
        <f>ACESMISOdata!E376</f>
        <v>37</v>
      </c>
      <c r="F376">
        <f>ACESMISOdata!H376</f>
        <v>7.7700000000000005E-2</v>
      </c>
      <c r="G376">
        <f>ACESMISOdata!I376</f>
        <v>1.4500000000000001E-2</v>
      </c>
      <c r="H376" s="225">
        <f>ACESMISOdata!J376</f>
        <v>2.1833</v>
      </c>
      <c r="I376" s="102">
        <f>ACESMISOdata!K376</f>
        <v>2.53E-2</v>
      </c>
      <c r="J376">
        <f>ACESMISOdata!L376</f>
        <v>2.3699999999999999E-2</v>
      </c>
      <c r="K376">
        <f>ACESMISOdata!M376</f>
        <v>1.3299999999999999E-2</v>
      </c>
      <c r="L376" s="226">
        <f t="shared" si="10"/>
        <v>-5.7450737299333504E-2</v>
      </c>
      <c r="M376" s="226">
        <f t="shared" si="11"/>
        <v>39.280349262700668</v>
      </c>
      <c r="N376" s="226">
        <f>M376*Inputs!$B$17</f>
        <v>43.20838418897074</v>
      </c>
      <c r="O376" s="225">
        <f>[3]ACESMISOdata!O376</f>
        <v>1023.48</v>
      </c>
      <c r="P376" s="225">
        <f>[3]ACESMISOdata!P376</f>
        <v>82</v>
      </c>
      <c r="Q376" s="225">
        <f>[3]Summary!V376-P376</f>
        <v>784.49820000000011</v>
      </c>
      <c r="R376" s="227">
        <f>[3]ACESMISOdata!R376</f>
        <v>-45.07</v>
      </c>
      <c r="S376">
        <f>[3]ACESMISOdata!V376</f>
        <v>1495.19</v>
      </c>
    </row>
    <row r="377" spans="1:19" x14ac:dyDescent="0.25">
      <c r="A377" t="s">
        <v>171</v>
      </c>
      <c r="B377" s="19">
        <f>'Energy Summary'!A377</f>
        <v>41624</v>
      </c>
      <c r="C377" s="7">
        <f>'Energy Summary'!B377</f>
        <v>14</v>
      </c>
      <c r="E377" s="224">
        <f>ACESMISOdata!E377</f>
        <v>33.96</v>
      </c>
      <c r="F377">
        <f>ACESMISOdata!H377</f>
        <v>7.7700000000000005E-2</v>
      </c>
      <c r="G377">
        <f>ACESMISOdata!I377</f>
        <v>1.4500000000000001E-2</v>
      </c>
      <c r="H377" s="225">
        <f>ACESMISOdata!J377</f>
        <v>6.6199999999999995E-2</v>
      </c>
      <c r="I377" s="102">
        <f>ACESMISOdata!K377</f>
        <v>3.4700000000000002E-2</v>
      </c>
      <c r="J377">
        <f>ACESMISOdata!L377</f>
        <v>2.4199999999999999E-2</v>
      </c>
      <c r="K377">
        <f>ACESMISOdata!M377</f>
        <v>1.3100000000000001E-2</v>
      </c>
      <c r="L377" s="226">
        <f t="shared" si="10"/>
        <v>-5.7164149418677347E-2</v>
      </c>
      <c r="M377" s="226">
        <f t="shared" si="11"/>
        <v>34.133235850581329</v>
      </c>
      <c r="N377" s="226">
        <f>M377*Inputs!$B$17</f>
        <v>37.546559435639466</v>
      </c>
      <c r="O377" s="225">
        <f>[3]ACESMISOdata!O377</f>
        <v>595.65</v>
      </c>
      <c r="P377" s="225">
        <f>[3]ACESMISOdata!P377</f>
        <v>81</v>
      </c>
      <c r="Q377" s="225">
        <f>[3]Summary!V377-P377</f>
        <v>758.69230000000027</v>
      </c>
      <c r="R377" s="227">
        <f>[3]ACESMISOdata!R377</f>
        <v>-43.37</v>
      </c>
      <c r="S377">
        <f>[3]ACESMISOdata!V377</f>
        <v>654.07000000000005</v>
      </c>
    </row>
    <row r="378" spans="1:19" x14ac:dyDescent="0.25">
      <c r="A378" t="s">
        <v>171</v>
      </c>
      <c r="B378" s="19">
        <f>'Energy Summary'!A378</f>
        <v>41624</v>
      </c>
      <c r="C378" s="7">
        <f>'Energy Summary'!B378</f>
        <v>15</v>
      </c>
      <c r="E378" s="224">
        <f>ACESMISOdata!E378</f>
        <v>26.37</v>
      </c>
      <c r="F378">
        <f>ACESMISOdata!H378</f>
        <v>7.7700000000000005E-2</v>
      </c>
      <c r="G378">
        <f>ACESMISOdata!I378</f>
        <v>1.4500000000000001E-2</v>
      </c>
      <c r="H378" s="225">
        <f>ACESMISOdata!J378</f>
        <v>6.3299999999999995E-2</v>
      </c>
      <c r="I378" s="102">
        <f>ACESMISOdata!K378</f>
        <v>1.5599999999999999E-2</v>
      </c>
      <c r="J378">
        <f>ACESMISOdata!L378</f>
        <v>1.4800000000000001E-2</v>
      </c>
      <c r="K378">
        <f>ACESMISOdata!M378</f>
        <v>1.34E-2</v>
      </c>
      <c r="L378" s="226">
        <f t="shared" si="10"/>
        <v>-5.5397626402644728E-2</v>
      </c>
      <c r="M378" s="226">
        <f t="shared" si="11"/>
        <v>26.513902373597361</v>
      </c>
      <c r="N378" s="226">
        <f>M378*Inputs!$B$17</f>
        <v>29.165292610957099</v>
      </c>
      <c r="O378" s="225">
        <f>[3]ACESMISOdata!O378</f>
        <v>599.82000000000005</v>
      </c>
      <c r="P378" s="225">
        <f>[3]ACESMISOdata!P378</f>
        <v>80</v>
      </c>
      <c r="Q378" s="225">
        <f>[3]Summary!V378-P378</f>
        <v>764.6537000000003</v>
      </c>
      <c r="R378" s="227">
        <f>[3]ACESMISOdata!R378</f>
        <v>-42.36</v>
      </c>
      <c r="S378">
        <f>[3]ACESMISOdata!V378</f>
        <v>310.13</v>
      </c>
    </row>
    <row r="379" spans="1:19" x14ac:dyDescent="0.25">
      <c r="A379" t="s">
        <v>171</v>
      </c>
      <c r="B379" s="19">
        <f>'Energy Summary'!A379</f>
        <v>41624</v>
      </c>
      <c r="C379" s="7">
        <f>'Energy Summary'!B379</f>
        <v>16</v>
      </c>
      <c r="E379" s="224">
        <f>ACESMISOdata!E379</f>
        <v>22.56</v>
      </c>
      <c r="F379">
        <f>ACESMISOdata!H379</f>
        <v>7.7700000000000005E-2</v>
      </c>
      <c r="G379">
        <f>ACESMISOdata!I379</f>
        <v>1.4500000000000001E-2</v>
      </c>
      <c r="H379" s="225">
        <f>ACESMISOdata!J379</f>
        <v>6.2399999999999997E-2</v>
      </c>
      <c r="I379" s="102">
        <f>ACESMISOdata!K379</f>
        <v>1.72E-2</v>
      </c>
      <c r="J379">
        <f>ACESMISOdata!L379</f>
        <v>1.24E-2</v>
      </c>
      <c r="K379">
        <f>ACESMISOdata!M379</f>
        <v>1.0999999999999999E-2</v>
      </c>
      <c r="L379" s="226">
        <f t="shared" si="10"/>
        <v>-5.0779990657218603E-2</v>
      </c>
      <c r="M379" s="226">
        <f t="shared" si="11"/>
        <v>22.70442000934278</v>
      </c>
      <c r="N379" s="226">
        <f>M379*Inputs!$B$17</f>
        <v>24.974862010277061</v>
      </c>
      <c r="O379" s="225">
        <f>[3]ACESMISOdata!O379</f>
        <v>848.77</v>
      </c>
      <c r="P379" s="225">
        <f>[3]ACESMISOdata!P379</f>
        <v>80</v>
      </c>
      <c r="Q379" s="225">
        <f>[3]Summary!V379-P379</f>
        <v>759.94500000000028</v>
      </c>
      <c r="R379" s="227">
        <f>[3]ACESMISOdata!R379</f>
        <v>-38.590000000000003</v>
      </c>
      <c r="S379">
        <f>[3]ACESMISOdata!V379</f>
        <v>205.81</v>
      </c>
    </row>
    <row r="380" spans="1:19" x14ac:dyDescent="0.25">
      <c r="A380" t="s">
        <v>171</v>
      </c>
      <c r="B380" s="19">
        <f>'Energy Summary'!A380</f>
        <v>41624</v>
      </c>
      <c r="C380" s="7">
        <f>'Energy Summary'!B380</f>
        <v>17</v>
      </c>
      <c r="E380" s="224">
        <f>ACESMISOdata!E380</f>
        <v>28.67</v>
      </c>
      <c r="F380">
        <f>ACESMISOdata!H380</f>
        <v>7.7700000000000005E-2</v>
      </c>
      <c r="G380">
        <f>ACESMISOdata!I380</f>
        <v>1.4500000000000001E-2</v>
      </c>
      <c r="H380" s="225">
        <f>ACESMISOdata!J380</f>
        <v>3.02</v>
      </c>
      <c r="I380" s="102">
        <f>ACESMISOdata!K380</f>
        <v>1.8700000000000001E-2</v>
      </c>
      <c r="J380">
        <f>ACESMISOdata!L380</f>
        <v>1.61E-2</v>
      </c>
      <c r="K380">
        <f>ACESMISOdata!M380</f>
        <v>1.44E-2</v>
      </c>
      <c r="L380" s="226">
        <f t="shared" si="10"/>
        <v>-4.4493692912734945E-2</v>
      </c>
      <c r="M380" s="226">
        <f t="shared" si="11"/>
        <v>31.786906307087268</v>
      </c>
      <c r="N380" s="226">
        <f>M380*Inputs!$B$17</f>
        <v>34.965596937796001</v>
      </c>
      <c r="O380" s="225">
        <f>[3]ACESMISOdata!O380</f>
        <v>816.43</v>
      </c>
      <c r="P380" s="225">
        <f>[3]ACESMISOdata!P380</f>
        <v>80</v>
      </c>
      <c r="Q380" s="225">
        <f>[3]Summary!V380-P380</f>
        <v>799.66390000000024</v>
      </c>
      <c r="R380" s="227">
        <f>[3]ACESMISOdata!R380</f>
        <v>-35.58</v>
      </c>
      <c r="S380">
        <f>[3]ACESMISOdata!V380</f>
        <v>555.62</v>
      </c>
    </row>
    <row r="381" spans="1:19" x14ac:dyDescent="0.25">
      <c r="A381" t="s">
        <v>171</v>
      </c>
      <c r="B381" s="19">
        <f>'Energy Summary'!A381</f>
        <v>41624</v>
      </c>
      <c r="C381" s="7">
        <f>'Energy Summary'!B381</f>
        <v>18</v>
      </c>
      <c r="E381" s="224">
        <f>ACESMISOdata!E381</f>
        <v>27</v>
      </c>
      <c r="F381">
        <f>ACESMISOdata!H381</f>
        <v>7.7700000000000005E-2</v>
      </c>
      <c r="G381">
        <f>ACESMISOdata!I381</f>
        <v>1.4500000000000001E-2</v>
      </c>
      <c r="H381" s="225">
        <f>ACESMISOdata!J381</f>
        <v>11.601599999999999</v>
      </c>
      <c r="I381" s="102">
        <f>ACESMISOdata!K381</f>
        <v>7.5399999999999995E-2</v>
      </c>
      <c r="J381">
        <f>ACESMISOdata!L381</f>
        <v>0.14019999999999999</v>
      </c>
      <c r="K381">
        <f>ACESMISOdata!M381</f>
        <v>0.1241</v>
      </c>
      <c r="L381" s="226">
        <f t="shared" si="10"/>
        <v>-7.0762568289027897E-2</v>
      </c>
      <c r="M381" s="226">
        <f t="shared" si="11"/>
        <v>38.962737431710977</v>
      </c>
      <c r="N381" s="226">
        <f>M381*Inputs!$B$17</f>
        <v>42.859011174882077</v>
      </c>
      <c r="O381" s="225">
        <f>[3]ACESMISOdata!O381</f>
        <v>905.02</v>
      </c>
      <c r="P381" s="225">
        <f>[3]ACESMISOdata!P381</f>
        <v>83</v>
      </c>
      <c r="Q381" s="225">
        <f>[3]Summary!V381-P381</f>
        <v>841.40530000000001</v>
      </c>
      <c r="R381" s="227">
        <f>[3]ACESMISOdata!R381</f>
        <v>-59.54</v>
      </c>
      <c r="S381">
        <f>[3]ACESMISOdata!V381</f>
        <v>554.16999999999996</v>
      </c>
    </row>
    <row r="382" spans="1:19" x14ac:dyDescent="0.25">
      <c r="A382" t="s">
        <v>171</v>
      </c>
      <c r="B382" s="19">
        <f>'Energy Summary'!A382</f>
        <v>41624</v>
      </c>
      <c r="C382" s="7">
        <f>'Energy Summary'!B382</f>
        <v>19</v>
      </c>
      <c r="E382" s="224">
        <f>ACESMISOdata!E382</f>
        <v>30.5</v>
      </c>
      <c r="F382">
        <f>ACESMISOdata!H382</f>
        <v>7.7700000000000005E-2</v>
      </c>
      <c r="G382">
        <f>ACESMISOdata!I382</f>
        <v>1.4500000000000001E-2</v>
      </c>
      <c r="H382" s="225">
        <f>ACESMISOdata!J382</f>
        <v>11.0153</v>
      </c>
      <c r="I382" s="102">
        <f>ACESMISOdata!K382</f>
        <v>0.13189999999999999</v>
      </c>
      <c r="J382">
        <f>ACESMISOdata!L382</f>
        <v>0.1613</v>
      </c>
      <c r="K382">
        <f>ACESMISOdata!M382</f>
        <v>0.1847</v>
      </c>
      <c r="L382" s="226">
        <f t="shared" si="10"/>
        <v>-0.10779270214367877</v>
      </c>
      <c r="M382" s="226">
        <f t="shared" si="11"/>
        <v>41.977607297856323</v>
      </c>
      <c r="N382" s="226">
        <f>M382*Inputs!$B$17</f>
        <v>46.175368027641959</v>
      </c>
      <c r="O382" s="225">
        <f>[3]ACESMISOdata!O382</f>
        <v>703.12</v>
      </c>
      <c r="P382" s="225">
        <f>[3]ACESMISOdata!P382</f>
        <v>84</v>
      </c>
      <c r="Q382" s="225">
        <f>[3]Summary!V382-P382</f>
        <v>857.47920000000045</v>
      </c>
      <c r="R382" s="227">
        <f>[3]ACESMISOdata!R382</f>
        <v>-92.43</v>
      </c>
      <c r="S382">
        <f>[3]ACESMISOdata!V382</f>
        <v>482.04</v>
      </c>
    </row>
    <row r="383" spans="1:19" x14ac:dyDescent="0.25">
      <c r="A383" t="s">
        <v>171</v>
      </c>
      <c r="B383" s="19">
        <f>'Energy Summary'!A383</f>
        <v>41624</v>
      </c>
      <c r="C383" s="7">
        <f>'Energy Summary'!B383</f>
        <v>20</v>
      </c>
      <c r="E383" s="224">
        <f>ACESMISOdata!E383</f>
        <v>28.8</v>
      </c>
      <c r="F383">
        <f>ACESMISOdata!H383</f>
        <v>7.7700000000000005E-2</v>
      </c>
      <c r="G383">
        <f>ACESMISOdata!I383</f>
        <v>1.4500000000000001E-2</v>
      </c>
      <c r="H383" s="225">
        <f>ACESMISOdata!J383</f>
        <v>4.8996000000000004</v>
      </c>
      <c r="I383" s="102">
        <f>ACESMISOdata!K383</f>
        <v>7.7600000000000002E-2</v>
      </c>
      <c r="J383">
        <f>ACESMISOdata!L383</f>
        <v>0.1323</v>
      </c>
      <c r="K383">
        <f>ACESMISOdata!M383</f>
        <v>0.1232</v>
      </c>
      <c r="L383" s="226">
        <f t="shared" si="10"/>
        <v>-8.3616462951853252E-2</v>
      </c>
      <c r="M383" s="226">
        <f t="shared" si="11"/>
        <v>34.041283537048145</v>
      </c>
      <c r="N383" s="226">
        <f>M383*Inputs!$B$17</f>
        <v>37.445411890752965</v>
      </c>
      <c r="O383" s="225">
        <f>[3]ACESMISOdata!O383</f>
        <v>340.82</v>
      </c>
      <c r="P383" s="225">
        <f>[3]ACESMISOdata!P383</f>
        <v>84</v>
      </c>
      <c r="Q383" s="225">
        <f>[3]Summary!V383-P383</f>
        <v>863.94470000000024</v>
      </c>
      <c r="R383" s="227">
        <f>[3]ACESMISOdata!R383</f>
        <v>-72.239999999999995</v>
      </c>
      <c r="S383">
        <f>[3]ACESMISOdata!V383</f>
        <v>419.25</v>
      </c>
    </row>
    <row r="384" spans="1:19" x14ac:dyDescent="0.25">
      <c r="A384" t="s">
        <v>171</v>
      </c>
      <c r="B384" s="19">
        <f>'Energy Summary'!A384</f>
        <v>41624</v>
      </c>
      <c r="C384" s="7">
        <f>'Energy Summary'!B384</f>
        <v>21</v>
      </c>
      <c r="E384" s="224">
        <f>ACESMISOdata!E384</f>
        <v>32.26</v>
      </c>
      <c r="F384">
        <f>ACESMISOdata!H384</f>
        <v>7.7700000000000005E-2</v>
      </c>
      <c r="G384">
        <f>ACESMISOdata!I384</f>
        <v>1.4500000000000001E-2</v>
      </c>
      <c r="H384" s="225">
        <f>ACESMISOdata!J384</f>
        <v>2.9868000000000001</v>
      </c>
      <c r="I384" s="102">
        <f>ACESMISOdata!K384</f>
        <v>5.1400000000000001E-2</v>
      </c>
      <c r="J384">
        <f>ACESMISOdata!L384</f>
        <v>9.6299999999999997E-2</v>
      </c>
      <c r="K384">
        <f>ACESMISOdata!M384</f>
        <v>7.3200000000000001E-2</v>
      </c>
      <c r="L384" s="226">
        <f t="shared" si="10"/>
        <v>-6.2045700673812598E-2</v>
      </c>
      <c r="M384" s="226">
        <f t="shared" si="11"/>
        <v>35.497854299326185</v>
      </c>
      <c r="N384" s="226">
        <f>M384*Inputs!$B$17</f>
        <v>39.047639729258805</v>
      </c>
      <c r="O384" s="225">
        <f>[3]ACESMISOdata!O384</f>
        <v>396.02</v>
      </c>
      <c r="P384" s="225">
        <f>[3]ACESMISOdata!P384</f>
        <v>82</v>
      </c>
      <c r="Q384" s="225">
        <f>[3]Summary!V384-P384</f>
        <v>864.20170000000007</v>
      </c>
      <c r="R384" s="227">
        <f>[3]ACESMISOdata!R384</f>
        <v>-53.62</v>
      </c>
      <c r="S384">
        <f>[3]ACESMISOdata!V384</f>
        <v>1011.6</v>
      </c>
    </row>
    <row r="385" spans="1:19" x14ac:dyDescent="0.25">
      <c r="A385" t="s">
        <v>171</v>
      </c>
      <c r="B385" s="19">
        <f>'Energy Summary'!A385</f>
        <v>41624</v>
      </c>
      <c r="C385" s="7">
        <f>'Energy Summary'!B385</f>
        <v>22</v>
      </c>
      <c r="E385" s="224">
        <f>ACESMISOdata!E385</f>
        <v>31.51</v>
      </c>
      <c r="F385">
        <f>ACESMISOdata!H385</f>
        <v>7.7700000000000005E-2</v>
      </c>
      <c r="G385">
        <f>ACESMISOdata!I385</f>
        <v>1.4500000000000001E-2</v>
      </c>
      <c r="H385" s="225">
        <f>ACESMISOdata!J385</f>
        <v>3.5648</v>
      </c>
      <c r="I385" s="102">
        <f>ACESMISOdata!K385</f>
        <v>4.4299999999999999E-2</v>
      </c>
      <c r="J385">
        <f>ACESMISOdata!L385</f>
        <v>8.6499999999999994E-2</v>
      </c>
      <c r="K385">
        <f>ACESMISOdata!M385</f>
        <v>6.6699999999999995E-2</v>
      </c>
      <c r="L385" s="226">
        <f t="shared" si="10"/>
        <v>-7.854497334107241E-2</v>
      </c>
      <c r="M385" s="226">
        <f t="shared" si="11"/>
        <v>35.285955026658925</v>
      </c>
      <c r="N385" s="226">
        <f>M385*Inputs!$B$17</f>
        <v>38.814550529324819</v>
      </c>
      <c r="O385" s="225">
        <f>[3]ACESMISOdata!O385</f>
        <v>442.89</v>
      </c>
      <c r="P385" s="225">
        <f>[3]ACESMISOdata!P385</f>
        <v>81</v>
      </c>
      <c r="Q385" s="225">
        <f>[3]Summary!V385-P385</f>
        <v>843.33849999999995</v>
      </c>
      <c r="R385" s="227">
        <f>[3]ACESMISOdata!R385</f>
        <v>-66.239999999999995</v>
      </c>
      <c r="S385">
        <f>[3]ACESMISOdata!V385</f>
        <v>676.86</v>
      </c>
    </row>
    <row r="386" spans="1:19" x14ac:dyDescent="0.25">
      <c r="A386" t="s">
        <v>171</v>
      </c>
      <c r="B386" s="19">
        <f>'Energy Summary'!A386</f>
        <v>41624</v>
      </c>
      <c r="C386" s="7">
        <f>'Energy Summary'!B386</f>
        <v>23</v>
      </c>
      <c r="E386" s="224">
        <f>ACESMISOdata!E386</f>
        <v>27.23</v>
      </c>
      <c r="F386">
        <f>ACESMISOdata!H386</f>
        <v>7.7700000000000005E-2</v>
      </c>
      <c r="G386">
        <f>ACESMISOdata!I386</f>
        <v>1.4500000000000001E-2</v>
      </c>
      <c r="H386" s="225">
        <f>ACESMISOdata!J386</f>
        <v>1.1237999999999999</v>
      </c>
      <c r="I386" s="102">
        <f>ACESMISOdata!K386</f>
        <v>4.65E-2</v>
      </c>
      <c r="J386">
        <f>ACESMISOdata!L386</f>
        <v>7.2999999999999995E-2</v>
      </c>
      <c r="K386">
        <f>ACESMISOdata!M386</f>
        <v>0</v>
      </c>
      <c r="L386" s="226">
        <f t="shared" si="10"/>
        <v>-6.5899241344927015E-2</v>
      </c>
      <c r="M386" s="226">
        <f t="shared" si="11"/>
        <v>28.499600758655077</v>
      </c>
      <c r="N386" s="226">
        <f>M386*Inputs!$B$17</f>
        <v>31.349560834520588</v>
      </c>
      <c r="O386" s="225">
        <f>[3]ACESMISOdata!O386</f>
        <v>568.02</v>
      </c>
      <c r="P386" s="225">
        <f>[3]ACESMISOdata!P386</f>
        <v>79</v>
      </c>
      <c r="Q386" s="225">
        <f>[3]Summary!V386-P386</f>
        <v>817.15660000000014</v>
      </c>
      <c r="R386" s="227">
        <f>[3]ACESMISOdata!R386</f>
        <v>-53.85</v>
      </c>
      <c r="S386">
        <f>[3]ACESMISOdata!V386</f>
        <v>266.52</v>
      </c>
    </row>
    <row r="387" spans="1:19" x14ac:dyDescent="0.25">
      <c r="A387" t="s">
        <v>171</v>
      </c>
      <c r="B387" s="19">
        <f>'Energy Summary'!A387</f>
        <v>41624</v>
      </c>
      <c r="C387" s="7">
        <f>'Energy Summary'!B387</f>
        <v>24</v>
      </c>
      <c r="E387" s="224">
        <f>ACESMISOdata!E387</f>
        <v>25.4</v>
      </c>
      <c r="F387">
        <f>ACESMISOdata!H387</f>
        <v>7.7700000000000005E-2</v>
      </c>
      <c r="G387">
        <f>ACESMISOdata!I387</f>
        <v>1.4500000000000001E-2</v>
      </c>
      <c r="H387" s="225">
        <f>ACESMISOdata!J387</f>
        <v>0.43609999999999999</v>
      </c>
      <c r="I387" s="102">
        <f>ACESMISOdata!K387</f>
        <v>3.2599999999999997E-2</v>
      </c>
      <c r="J387">
        <f>ACESMISOdata!L387</f>
        <v>9.4E-2</v>
      </c>
      <c r="K387">
        <f>ACESMISOdata!M387</f>
        <v>0</v>
      </c>
      <c r="L387" s="226">
        <f t="shared" si="10"/>
        <v>-4.979563411018658E-2</v>
      </c>
      <c r="M387" s="226">
        <f t="shared" si="11"/>
        <v>26.005104365889814</v>
      </c>
      <c r="N387" s="226">
        <f>M387*Inputs!$B$17</f>
        <v>28.605614802478797</v>
      </c>
      <c r="O387" s="225">
        <f>[3]ACESMISOdata!O387</f>
        <v>596.04</v>
      </c>
      <c r="P387" s="225">
        <f>[3]ACESMISOdata!P387</f>
        <v>75</v>
      </c>
      <c r="Q387" s="225">
        <f>[3]Summary!V387-P387</f>
        <v>790.02909999999997</v>
      </c>
      <c r="R387" s="227">
        <f>[3]ACESMISOdata!R387</f>
        <v>-39.340000000000003</v>
      </c>
      <c r="S387">
        <f>[3]ACESMISOdata!V387</f>
        <v>0</v>
      </c>
    </row>
    <row r="388" spans="1:19" x14ac:dyDescent="0.25">
      <c r="A388" t="s">
        <v>171</v>
      </c>
      <c r="B388" s="19">
        <f>'Energy Summary'!A388</f>
        <v>41625</v>
      </c>
      <c r="C388" s="7">
        <f>'Energy Summary'!B388</f>
        <v>1</v>
      </c>
      <c r="E388" s="224">
        <f>ACESMISOdata!E388</f>
        <v>22.2</v>
      </c>
      <c r="F388">
        <f>ACESMISOdata!H388</f>
        <v>7.7700000000000005E-2</v>
      </c>
      <c r="G388">
        <f>ACESMISOdata!I388</f>
        <v>1.4500000000000001E-2</v>
      </c>
      <c r="H388" s="225">
        <f>ACESMISOdata!J388</f>
        <v>0.1467</v>
      </c>
      <c r="I388" s="102">
        <f>ACESMISOdata!K388</f>
        <v>3.7999999999999999E-2</v>
      </c>
      <c r="J388">
        <f>ACESMISOdata!L388</f>
        <v>1.49E-2</v>
      </c>
      <c r="K388">
        <f>ACESMISOdata!M388</f>
        <v>1.04E-2</v>
      </c>
      <c r="L388" s="226">
        <f t="shared" ref="L388:L451" si="12">R388/Q388</f>
        <v>-5.527434321017078E-2</v>
      </c>
      <c r="M388" s="226">
        <f t="shared" ref="M388:M451" si="13">SUM(E388:L388)</f>
        <v>22.44692565678983</v>
      </c>
      <c r="N388" s="226">
        <f>M388*Inputs!$B$17</f>
        <v>24.691618222468815</v>
      </c>
      <c r="O388" s="225">
        <f>[3]ACESMISOdata!O388</f>
        <v>842.82</v>
      </c>
      <c r="P388" s="225">
        <f>[3]ACESMISOdata!P388</f>
        <v>73</v>
      </c>
      <c r="Q388" s="225">
        <f>[3]Summary!V388-P388</f>
        <v>767.80650000000014</v>
      </c>
      <c r="R388" s="227">
        <f>[3]ACESMISOdata!R388</f>
        <v>-42.44</v>
      </c>
      <c r="S388">
        <f>[3]ACESMISOdata!V388</f>
        <v>0</v>
      </c>
    </row>
    <row r="389" spans="1:19" x14ac:dyDescent="0.25">
      <c r="A389" t="s">
        <v>171</v>
      </c>
      <c r="B389" s="19">
        <f>'Energy Summary'!A389</f>
        <v>41625</v>
      </c>
      <c r="C389" s="7">
        <f>'Energy Summary'!B389</f>
        <v>2</v>
      </c>
      <c r="E389" s="224">
        <f>ACESMISOdata!E389</f>
        <v>23.3</v>
      </c>
      <c r="F389">
        <f>ACESMISOdata!H389</f>
        <v>7.7700000000000005E-2</v>
      </c>
      <c r="G389">
        <f>ACESMISOdata!I389</f>
        <v>1.4500000000000001E-2</v>
      </c>
      <c r="H389" s="225">
        <f>ACESMISOdata!J389</f>
        <v>0.3518</v>
      </c>
      <c r="I389" s="102">
        <f>ACESMISOdata!K389</f>
        <v>1.47E-2</v>
      </c>
      <c r="J389">
        <f>ACESMISOdata!L389</f>
        <v>1.49E-2</v>
      </c>
      <c r="K389">
        <f>ACESMISOdata!M389</f>
        <v>1.12E-2</v>
      </c>
      <c r="L389" s="226">
        <f t="shared" si="12"/>
        <v>-5.781752677817565E-2</v>
      </c>
      <c r="M389" s="226">
        <f t="shared" si="13"/>
        <v>23.726982473221828</v>
      </c>
      <c r="N389" s="226">
        <f>M389*Inputs!$B$17</f>
        <v>26.099680720544011</v>
      </c>
      <c r="O389" s="225">
        <f>[3]ACESMISOdata!O389</f>
        <v>746.35</v>
      </c>
      <c r="P389" s="225">
        <f>[3]ACESMISOdata!P389</f>
        <v>74</v>
      </c>
      <c r="Q389" s="225">
        <f>[3]Summary!V389-P389</f>
        <v>758.59350000000018</v>
      </c>
      <c r="R389" s="227">
        <f>[3]ACESMISOdata!R389</f>
        <v>-43.86</v>
      </c>
      <c r="S389">
        <f>[3]ACESMISOdata!V389</f>
        <v>0</v>
      </c>
    </row>
    <row r="390" spans="1:19" x14ac:dyDescent="0.25">
      <c r="A390" t="s">
        <v>171</v>
      </c>
      <c r="B390" s="19">
        <f>'Energy Summary'!A390</f>
        <v>41625</v>
      </c>
      <c r="C390" s="7">
        <f>'Energy Summary'!B390</f>
        <v>3</v>
      </c>
      <c r="E390" s="224">
        <f>ACESMISOdata!E390</f>
        <v>21.76</v>
      </c>
      <c r="F390">
        <f>ACESMISOdata!H390</f>
        <v>7.7700000000000005E-2</v>
      </c>
      <c r="G390">
        <f>ACESMISOdata!I390</f>
        <v>1.4500000000000001E-2</v>
      </c>
      <c r="H390" s="225">
        <f>ACESMISOdata!J390</f>
        <v>1.2999999999999999E-3</v>
      </c>
      <c r="I390" s="102">
        <f>ACESMISOdata!K390</f>
        <v>1.5800000000000002E-2</v>
      </c>
      <c r="J390">
        <f>ACESMISOdata!L390</f>
        <v>1.52E-2</v>
      </c>
      <c r="K390">
        <f>ACESMISOdata!M390</f>
        <v>1.15E-2</v>
      </c>
      <c r="L390" s="226">
        <f t="shared" si="12"/>
        <v>-4.0720938577427375E-2</v>
      </c>
      <c r="M390" s="226">
        <f t="shared" si="13"/>
        <v>21.855279061422578</v>
      </c>
      <c r="N390" s="226">
        <f>M390*Inputs!$B$17</f>
        <v>24.040806967564837</v>
      </c>
      <c r="O390" s="225">
        <f>[3]ACESMISOdata!O390</f>
        <v>649.85</v>
      </c>
      <c r="P390" s="225">
        <f>[3]ACESMISOdata!P390</f>
        <v>73</v>
      </c>
      <c r="Q390" s="225">
        <f>[3]Summary!V390-P390</f>
        <v>758.57780000000025</v>
      </c>
      <c r="R390" s="227">
        <f>[3]ACESMISOdata!R390</f>
        <v>-30.89</v>
      </c>
      <c r="S390">
        <f>[3]ACESMISOdata!V390</f>
        <v>0</v>
      </c>
    </row>
    <row r="391" spans="1:19" x14ac:dyDescent="0.25">
      <c r="A391" t="s">
        <v>171</v>
      </c>
      <c r="B391" s="19">
        <f>'Energy Summary'!A391</f>
        <v>41625</v>
      </c>
      <c r="C391" s="7">
        <f>'Energy Summary'!B391</f>
        <v>4</v>
      </c>
      <c r="E391" s="224">
        <f>ACESMISOdata!E391</f>
        <v>21.82</v>
      </c>
      <c r="F391">
        <f>ACESMISOdata!H391</f>
        <v>7.7700000000000005E-2</v>
      </c>
      <c r="G391">
        <f>ACESMISOdata!I391</f>
        <v>1.4500000000000001E-2</v>
      </c>
      <c r="H391" s="225">
        <f>ACESMISOdata!J391</f>
        <v>0.36109999999999998</v>
      </c>
      <c r="I391" s="102">
        <f>ACESMISOdata!K391</f>
        <v>1.5299999999999999E-2</v>
      </c>
      <c r="J391">
        <f>ACESMISOdata!L391</f>
        <v>1.46E-2</v>
      </c>
      <c r="K391">
        <f>ACESMISOdata!M391</f>
        <v>1.09E-2</v>
      </c>
      <c r="L391" s="226">
        <f t="shared" si="12"/>
        <v>-3.5357512516691128E-2</v>
      </c>
      <c r="M391" s="226">
        <f t="shared" si="13"/>
        <v>22.278742487483314</v>
      </c>
      <c r="N391" s="226">
        <f>M391*Inputs!$B$17</f>
        <v>24.506616736231646</v>
      </c>
      <c r="O391" s="225">
        <f>[3]ACESMISOdata!O391</f>
        <v>766.9</v>
      </c>
      <c r="P391" s="225">
        <f>[3]ACESMISOdata!P391</f>
        <v>74</v>
      </c>
      <c r="Q391" s="225">
        <f>[3]Summary!V391-P391</f>
        <v>759.38599999999985</v>
      </c>
      <c r="R391" s="227">
        <f>[3]ACESMISOdata!R391</f>
        <v>-26.85</v>
      </c>
      <c r="S391">
        <f>[3]ACESMISOdata!V391</f>
        <v>0</v>
      </c>
    </row>
    <row r="392" spans="1:19" x14ac:dyDescent="0.25">
      <c r="A392" t="s">
        <v>171</v>
      </c>
      <c r="B392" s="19">
        <f>'Energy Summary'!A392</f>
        <v>41625</v>
      </c>
      <c r="C392" s="7">
        <f>'Energy Summary'!B392</f>
        <v>5</v>
      </c>
      <c r="E392" s="224">
        <f>ACESMISOdata!E392</f>
        <v>24.53</v>
      </c>
      <c r="F392">
        <f>ACESMISOdata!H392</f>
        <v>7.7700000000000005E-2</v>
      </c>
      <c r="G392">
        <f>ACESMISOdata!I392</f>
        <v>1.4500000000000001E-2</v>
      </c>
      <c r="H392" s="225">
        <f>ACESMISOdata!J392</f>
        <v>5.9999999999999995E-4</v>
      </c>
      <c r="I392" s="102">
        <f>ACESMISOdata!K392</f>
        <v>4.48E-2</v>
      </c>
      <c r="J392">
        <f>ACESMISOdata!L392</f>
        <v>1.5900000000000001E-2</v>
      </c>
      <c r="K392">
        <f>ACESMISOdata!M392</f>
        <v>1.12E-2</v>
      </c>
      <c r="L392" s="226">
        <f t="shared" si="12"/>
        <v>-3.7285656110827257E-2</v>
      </c>
      <c r="M392" s="226">
        <f t="shared" si="13"/>
        <v>24.657414343889169</v>
      </c>
      <c r="N392" s="226">
        <f>M392*Inputs!$B$17</f>
        <v>27.12315577827809</v>
      </c>
      <c r="O392" s="225">
        <f>[3]ACESMISOdata!O392</f>
        <v>691.55</v>
      </c>
      <c r="P392" s="225">
        <f>[3]ACESMISOdata!P392</f>
        <v>74</v>
      </c>
      <c r="Q392" s="225">
        <f>[3]Summary!V392-P392</f>
        <v>771.07399999999961</v>
      </c>
      <c r="R392" s="227">
        <f>[3]ACESMISOdata!R392</f>
        <v>-28.75</v>
      </c>
      <c r="S392">
        <f>[3]ACESMISOdata!V392</f>
        <v>0</v>
      </c>
    </row>
    <row r="393" spans="1:19" x14ac:dyDescent="0.25">
      <c r="A393" t="s">
        <v>171</v>
      </c>
      <c r="B393" s="19">
        <f>'Energy Summary'!A393</f>
        <v>41625</v>
      </c>
      <c r="C393" s="7">
        <f>'Energy Summary'!B393</f>
        <v>6</v>
      </c>
      <c r="E393" s="224">
        <f>ACESMISOdata!E393</f>
        <v>23.1</v>
      </c>
      <c r="F393">
        <f>ACESMISOdata!H393</f>
        <v>7.7700000000000005E-2</v>
      </c>
      <c r="G393">
        <f>ACESMISOdata!I393</f>
        <v>1.4500000000000001E-2</v>
      </c>
      <c r="H393" s="225">
        <f>ACESMISOdata!J393</f>
        <v>0.1517</v>
      </c>
      <c r="I393" s="102">
        <f>ACESMISOdata!K393</f>
        <v>6.8500000000000005E-2</v>
      </c>
      <c r="J393">
        <f>ACESMISOdata!L393</f>
        <v>2.1600000000000001E-2</v>
      </c>
      <c r="K393">
        <f>ACESMISOdata!M393</f>
        <v>1.21E-2</v>
      </c>
      <c r="L393" s="226">
        <f t="shared" si="12"/>
        <v>-2.941856647721719E-2</v>
      </c>
      <c r="M393" s="226">
        <f t="shared" si="13"/>
        <v>23.416681433522786</v>
      </c>
      <c r="N393" s="226">
        <f>M393*Inputs!$B$17</f>
        <v>25.758349576875066</v>
      </c>
      <c r="O393" s="225">
        <f>[3]ACESMISOdata!O393</f>
        <v>835.22</v>
      </c>
      <c r="P393" s="225">
        <f>[3]ACESMISOdata!P393</f>
        <v>76</v>
      </c>
      <c r="Q393" s="225">
        <f>[3]Summary!V393-P393</f>
        <v>812.07219999999961</v>
      </c>
      <c r="R393" s="227">
        <f>[3]ACESMISOdata!R393</f>
        <v>-23.89</v>
      </c>
      <c r="S393">
        <f>[3]ACESMISOdata!V393</f>
        <v>0</v>
      </c>
    </row>
    <row r="394" spans="1:19" x14ac:dyDescent="0.25">
      <c r="A394" t="s">
        <v>171</v>
      </c>
      <c r="B394" s="19">
        <f>'Energy Summary'!A394</f>
        <v>41625</v>
      </c>
      <c r="C394" s="7">
        <f>'Energy Summary'!B394</f>
        <v>7</v>
      </c>
      <c r="E394" s="224">
        <f>ACESMISOdata!E394</f>
        <v>21.83</v>
      </c>
      <c r="F394">
        <f>ACESMISOdata!H394</f>
        <v>7.7700000000000005E-2</v>
      </c>
      <c r="G394">
        <f>ACESMISOdata!I394</f>
        <v>1.4500000000000001E-2</v>
      </c>
      <c r="H394" s="225">
        <f>ACESMISOdata!J394</f>
        <v>0.1208</v>
      </c>
      <c r="I394" s="102">
        <f>ACESMISOdata!K394</f>
        <v>7.2300000000000003E-2</v>
      </c>
      <c r="J394">
        <f>ACESMISOdata!L394</f>
        <v>5.7700000000000001E-2</v>
      </c>
      <c r="K394">
        <f>ACESMISOdata!M394</f>
        <v>4.0099999999999997E-2</v>
      </c>
      <c r="L394" s="226">
        <f t="shared" si="12"/>
        <v>-5.4752001376808794E-2</v>
      </c>
      <c r="M394" s="226">
        <f t="shared" si="13"/>
        <v>22.158347998623189</v>
      </c>
      <c r="N394" s="226">
        <f>M394*Inputs!$B$17</f>
        <v>24.37418279848551</v>
      </c>
      <c r="O394" s="225">
        <f>[3]ACESMISOdata!O394</f>
        <v>1754.96</v>
      </c>
      <c r="P394" s="225">
        <f>[3]ACESMISOdata!P394</f>
        <v>80</v>
      </c>
      <c r="Q394" s="225">
        <f>[3]Summary!V394-P394</f>
        <v>855.31120000000033</v>
      </c>
      <c r="R394" s="227">
        <f>[3]ACESMISOdata!R394</f>
        <v>-46.83</v>
      </c>
      <c r="S394">
        <f>[3]ACESMISOdata!V394</f>
        <v>0</v>
      </c>
    </row>
    <row r="395" spans="1:19" x14ac:dyDescent="0.25">
      <c r="A395" t="s">
        <v>171</v>
      </c>
      <c r="B395" s="19">
        <f>'Energy Summary'!A395</f>
        <v>41625</v>
      </c>
      <c r="C395" s="7">
        <f>'Energy Summary'!B395</f>
        <v>8</v>
      </c>
      <c r="E395" s="224">
        <f>ACESMISOdata!E395</f>
        <v>27.84</v>
      </c>
      <c r="F395">
        <f>ACESMISOdata!H395</f>
        <v>7.7700000000000005E-2</v>
      </c>
      <c r="G395">
        <f>ACESMISOdata!I395</f>
        <v>1.4500000000000001E-2</v>
      </c>
      <c r="H395" s="225">
        <f>ACESMISOdata!J395</f>
        <v>7.2035999999999998</v>
      </c>
      <c r="I395" s="102">
        <f>ACESMISOdata!K395</f>
        <v>0.1021</v>
      </c>
      <c r="J395">
        <f>ACESMISOdata!L395</f>
        <v>0.1351</v>
      </c>
      <c r="K395">
        <f>ACESMISOdata!M395</f>
        <v>9.98E-2</v>
      </c>
      <c r="L395" s="226">
        <f t="shared" si="12"/>
        <v>-9.615763299569538E-2</v>
      </c>
      <c r="M395" s="226">
        <f t="shared" si="13"/>
        <v>35.376642367004308</v>
      </c>
      <c r="N395" s="226">
        <f>M395*Inputs!$B$17</f>
        <v>38.914306603704745</v>
      </c>
      <c r="O395" s="225">
        <f>[3]ACESMISOdata!O395</f>
        <v>1341.69</v>
      </c>
      <c r="P395" s="225">
        <f>[3]ACESMISOdata!P395</f>
        <v>83</v>
      </c>
      <c r="Q395" s="225">
        <f>[3]Summary!V395-P395</f>
        <v>860.77409999999998</v>
      </c>
      <c r="R395" s="227">
        <f>[3]ACESMISOdata!R395</f>
        <v>-82.77</v>
      </c>
      <c r="S395">
        <f>[3]ACESMISOdata!V395</f>
        <v>285.24</v>
      </c>
    </row>
    <row r="396" spans="1:19" x14ac:dyDescent="0.25">
      <c r="A396" t="s">
        <v>171</v>
      </c>
      <c r="B396" s="19">
        <f>'Energy Summary'!A396</f>
        <v>41625</v>
      </c>
      <c r="C396" s="7">
        <f>'Energy Summary'!B396</f>
        <v>9</v>
      </c>
      <c r="E396" s="224">
        <f>ACESMISOdata!E396</f>
        <v>25.35</v>
      </c>
      <c r="F396">
        <f>ACESMISOdata!H396</f>
        <v>7.7700000000000005E-2</v>
      </c>
      <c r="G396">
        <f>ACESMISOdata!I396</f>
        <v>1.4500000000000001E-2</v>
      </c>
      <c r="H396" s="225">
        <f>ACESMISOdata!J396</f>
        <v>5.3787000000000003</v>
      </c>
      <c r="I396" s="102">
        <f>ACESMISOdata!K396</f>
        <v>7.5800000000000006E-2</v>
      </c>
      <c r="J396">
        <f>ACESMISOdata!L396</f>
        <v>8.2699999999999996E-2</v>
      </c>
      <c r="K396">
        <f>ACESMISOdata!M396</f>
        <v>7.9600000000000004E-2</v>
      </c>
      <c r="L396" s="226">
        <f t="shared" si="12"/>
        <v>-0.1017989366930766</v>
      </c>
      <c r="M396" s="226">
        <f t="shared" si="13"/>
        <v>30.957201063306925</v>
      </c>
      <c r="N396" s="226">
        <f>M396*Inputs!$B$17</f>
        <v>34.052921169637621</v>
      </c>
      <c r="O396" s="225">
        <f>[3]ACESMISOdata!O396</f>
        <v>1115.98</v>
      </c>
      <c r="P396" s="225">
        <f>[3]ACESMISOdata!P396</f>
        <v>85</v>
      </c>
      <c r="Q396" s="225">
        <f>[3]Summary!V396-P396</f>
        <v>845.58840000000066</v>
      </c>
      <c r="R396" s="227">
        <f>[3]ACESMISOdata!R396</f>
        <v>-86.08</v>
      </c>
      <c r="S396">
        <f>[3]ACESMISOdata!V396</f>
        <v>0</v>
      </c>
    </row>
    <row r="397" spans="1:19" x14ac:dyDescent="0.25">
      <c r="A397" t="s">
        <v>171</v>
      </c>
      <c r="B397" s="19">
        <f>'Energy Summary'!A397</f>
        <v>41625</v>
      </c>
      <c r="C397" s="7">
        <f>'Energy Summary'!B397</f>
        <v>10</v>
      </c>
      <c r="E397" s="224">
        <f>ACESMISOdata!E397</f>
        <v>25.75</v>
      </c>
      <c r="F397">
        <f>ACESMISOdata!H397</f>
        <v>7.7700000000000005E-2</v>
      </c>
      <c r="G397">
        <f>ACESMISOdata!I397</f>
        <v>1.4500000000000001E-2</v>
      </c>
      <c r="H397" s="225">
        <f>ACESMISOdata!J397</f>
        <v>2.9308999999999998</v>
      </c>
      <c r="I397" s="102">
        <f>ACESMISOdata!K397</f>
        <v>7.9500000000000001E-2</v>
      </c>
      <c r="J397">
        <f>ACESMISOdata!L397</f>
        <v>0.10299999999999999</v>
      </c>
      <c r="K397">
        <f>ACESMISOdata!M397</f>
        <v>9.7799999999999998E-2</v>
      </c>
      <c r="L397" s="226">
        <f t="shared" si="12"/>
        <v>-0.1196359206015159</v>
      </c>
      <c r="M397" s="226">
        <f t="shared" si="13"/>
        <v>28.933764079398486</v>
      </c>
      <c r="N397" s="226">
        <f>M397*Inputs!$B$17</f>
        <v>31.827140487338337</v>
      </c>
      <c r="O397" s="225">
        <f>[3]ACESMISOdata!O397</f>
        <v>2201.38</v>
      </c>
      <c r="P397" s="225">
        <f>[3]ACESMISOdata!P397</f>
        <v>85</v>
      </c>
      <c r="Q397" s="225">
        <f>[3]Summary!V397-P397</f>
        <v>836.87239999999963</v>
      </c>
      <c r="R397" s="227">
        <f>[3]ACESMISOdata!R397</f>
        <v>-100.12</v>
      </c>
      <c r="S397">
        <f>[3]ACESMISOdata!V397</f>
        <v>0</v>
      </c>
    </row>
    <row r="398" spans="1:19" x14ac:dyDescent="0.25">
      <c r="A398" t="s">
        <v>171</v>
      </c>
      <c r="B398" s="19">
        <f>'Energy Summary'!A398</f>
        <v>41625</v>
      </c>
      <c r="C398" s="7">
        <f>'Energy Summary'!B398</f>
        <v>11</v>
      </c>
      <c r="E398" s="224">
        <f>ACESMISOdata!E398</f>
        <v>24.86</v>
      </c>
      <c r="F398">
        <f>ACESMISOdata!H398</f>
        <v>7.7700000000000005E-2</v>
      </c>
      <c r="G398">
        <f>ACESMISOdata!I398</f>
        <v>1.4500000000000001E-2</v>
      </c>
      <c r="H398" s="225">
        <f>ACESMISOdata!J398</f>
        <v>0.1089</v>
      </c>
      <c r="I398" s="102">
        <f>ACESMISOdata!K398</f>
        <v>6.2199999999999998E-2</v>
      </c>
      <c r="J398">
        <f>ACESMISOdata!L398</f>
        <v>4.8500000000000001E-2</v>
      </c>
      <c r="K398">
        <f>ACESMISOdata!M398</f>
        <v>7.7000000000000002E-3</v>
      </c>
      <c r="L398" s="226">
        <f t="shared" si="12"/>
        <v>-8.9728458420124974E-2</v>
      </c>
      <c r="M398" s="226">
        <f t="shared" si="13"/>
        <v>25.089771541579875</v>
      </c>
      <c r="N398" s="226">
        <f>M398*Inputs!$B$17</f>
        <v>27.598748695737864</v>
      </c>
      <c r="O398" s="225">
        <f>[3]ACESMISOdata!O398</f>
        <v>1440.43</v>
      </c>
      <c r="P398" s="225">
        <f>[3]ACESMISOdata!P398</f>
        <v>84</v>
      </c>
      <c r="Q398" s="225">
        <f>[3]Summary!V398-P398</f>
        <v>840.75889999999981</v>
      </c>
      <c r="R398" s="227">
        <f>[3]ACESMISOdata!R398</f>
        <v>-75.44</v>
      </c>
      <c r="S398">
        <f>[3]ACESMISOdata!V398</f>
        <v>0</v>
      </c>
    </row>
    <row r="399" spans="1:19" x14ac:dyDescent="0.25">
      <c r="A399" t="s">
        <v>171</v>
      </c>
      <c r="B399" s="19">
        <f>'Energy Summary'!A399</f>
        <v>41625</v>
      </c>
      <c r="C399" s="7">
        <f>'Energy Summary'!B399</f>
        <v>12</v>
      </c>
      <c r="E399" s="224">
        <f>ACESMISOdata!E399</f>
        <v>26.11</v>
      </c>
      <c r="F399">
        <f>ACESMISOdata!H399</f>
        <v>7.7700000000000005E-2</v>
      </c>
      <c r="G399">
        <f>ACESMISOdata!I399</f>
        <v>1.4500000000000001E-2</v>
      </c>
      <c r="H399" s="225">
        <f>ACESMISOdata!J399</f>
        <v>0.11269999999999999</v>
      </c>
      <c r="I399" s="102">
        <f>ACESMISOdata!K399</f>
        <v>5.0700000000000002E-2</v>
      </c>
      <c r="J399">
        <f>ACESMISOdata!L399</f>
        <v>2.7699999999999999E-2</v>
      </c>
      <c r="K399">
        <f>ACESMISOdata!M399</f>
        <v>7.4000000000000003E-3</v>
      </c>
      <c r="L399" s="226">
        <f t="shared" si="12"/>
        <v>-8.1084991001471013E-2</v>
      </c>
      <c r="M399" s="226">
        <f t="shared" si="13"/>
        <v>26.319615008998529</v>
      </c>
      <c r="N399" s="226">
        <f>M399*Inputs!$B$17</f>
        <v>28.951576509898384</v>
      </c>
      <c r="O399" s="225">
        <f>[3]ACESMISOdata!O399</f>
        <v>1432.26</v>
      </c>
      <c r="P399" s="225">
        <f>[3]ACESMISOdata!P399</f>
        <v>83</v>
      </c>
      <c r="Q399" s="225">
        <f>[3]Summary!V399-P399</f>
        <v>839.85950000000059</v>
      </c>
      <c r="R399" s="227">
        <f>[3]ACESMISOdata!R399</f>
        <v>-68.099999999999994</v>
      </c>
      <c r="S399">
        <f>[3]ACESMISOdata!V399</f>
        <v>280.04000000000002</v>
      </c>
    </row>
    <row r="400" spans="1:19" x14ac:dyDescent="0.25">
      <c r="A400" t="s">
        <v>171</v>
      </c>
      <c r="B400" s="19">
        <f>'Energy Summary'!A400</f>
        <v>41625</v>
      </c>
      <c r="C400" s="7">
        <f>'Energy Summary'!B400</f>
        <v>13</v>
      </c>
      <c r="E400" s="224">
        <f>ACESMISOdata!E400</f>
        <v>27.94</v>
      </c>
      <c r="F400">
        <f>ACESMISOdata!H400</f>
        <v>7.7700000000000005E-2</v>
      </c>
      <c r="G400">
        <f>ACESMISOdata!I400</f>
        <v>1.4500000000000001E-2</v>
      </c>
      <c r="H400" s="225">
        <f>ACESMISOdata!J400</f>
        <v>0.1089</v>
      </c>
      <c r="I400" s="102">
        <f>ACESMISOdata!K400</f>
        <v>4.1000000000000002E-2</v>
      </c>
      <c r="J400">
        <f>ACESMISOdata!L400</f>
        <v>1.6899999999999998E-2</v>
      </c>
      <c r="K400">
        <f>ACESMISOdata!M400</f>
        <v>7.7000000000000002E-3</v>
      </c>
      <c r="L400" s="226">
        <f t="shared" si="12"/>
        <v>-8.640399946146432E-2</v>
      </c>
      <c r="M400" s="226">
        <f t="shared" si="13"/>
        <v>28.120296000538538</v>
      </c>
      <c r="N400" s="226">
        <f>M400*Inputs!$B$17</f>
        <v>30.932325600592396</v>
      </c>
      <c r="O400" s="225">
        <f>[3]ACESMISOdata!O400</f>
        <v>1661.74</v>
      </c>
      <c r="P400" s="225">
        <f>[3]ACESMISOdata!P400</f>
        <v>82</v>
      </c>
      <c r="Q400" s="225">
        <f>[3]Summary!V400-P400</f>
        <v>839.31299999999987</v>
      </c>
      <c r="R400" s="227">
        <f>[3]ACESMISOdata!R400</f>
        <v>-72.52</v>
      </c>
      <c r="S400">
        <f>[3]ACESMISOdata!V400</f>
        <v>266.06</v>
      </c>
    </row>
    <row r="401" spans="1:19" x14ac:dyDescent="0.25">
      <c r="A401" t="s">
        <v>171</v>
      </c>
      <c r="B401" s="19">
        <f>'Energy Summary'!A401</f>
        <v>41625</v>
      </c>
      <c r="C401" s="7">
        <f>'Energy Summary'!B401</f>
        <v>14</v>
      </c>
      <c r="E401" s="224">
        <f>ACESMISOdata!E401</f>
        <v>22.47</v>
      </c>
      <c r="F401">
        <f>ACESMISOdata!H401</f>
        <v>7.7700000000000005E-2</v>
      </c>
      <c r="G401">
        <f>ACESMISOdata!I401</f>
        <v>1.4500000000000001E-2</v>
      </c>
      <c r="H401" s="225">
        <f>ACESMISOdata!J401</f>
        <v>0.108</v>
      </c>
      <c r="I401" s="102">
        <f>ACESMISOdata!K401</f>
        <v>3.6700000000000003E-2</v>
      </c>
      <c r="J401">
        <f>ACESMISOdata!L401</f>
        <v>1.2E-2</v>
      </c>
      <c r="K401">
        <f>ACESMISOdata!M401</f>
        <v>7.1000000000000004E-3</v>
      </c>
      <c r="L401" s="226">
        <f t="shared" si="12"/>
        <v>-7.9460351162765147E-2</v>
      </c>
      <c r="M401" s="226">
        <f t="shared" si="13"/>
        <v>22.646539648837237</v>
      </c>
      <c r="N401" s="226">
        <f>M401*Inputs!$B$17</f>
        <v>24.911193613720961</v>
      </c>
      <c r="O401" s="225">
        <f>[3]ACESMISOdata!O401</f>
        <v>1651.03</v>
      </c>
      <c r="P401" s="225">
        <f>[3]ACESMISOdata!P401</f>
        <v>82</v>
      </c>
      <c r="Q401" s="225">
        <f>[3]Summary!V401-P401</f>
        <v>804.04880000000105</v>
      </c>
      <c r="R401" s="227">
        <f>[3]ACESMISOdata!R401</f>
        <v>-63.89</v>
      </c>
      <c r="S401">
        <f>[3]ACESMISOdata!V401</f>
        <v>0</v>
      </c>
    </row>
    <row r="402" spans="1:19" x14ac:dyDescent="0.25">
      <c r="A402" t="s">
        <v>171</v>
      </c>
      <c r="B402" s="19">
        <f>'Energy Summary'!A402</f>
        <v>41625</v>
      </c>
      <c r="C402" s="7">
        <f>'Energy Summary'!B402</f>
        <v>15</v>
      </c>
      <c r="E402" s="224">
        <f>ACESMISOdata!E402</f>
        <v>23.71</v>
      </c>
      <c r="F402">
        <f>ACESMISOdata!H402</f>
        <v>7.7700000000000005E-2</v>
      </c>
      <c r="G402">
        <f>ACESMISOdata!I402</f>
        <v>1.4500000000000001E-2</v>
      </c>
      <c r="H402" s="225">
        <f>ACESMISOdata!J402</f>
        <v>0.1094</v>
      </c>
      <c r="I402" s="102">
        <f>ACESMISOdata!K402</f>
        <v>2.6599999999999999E-2</v>
      </c>
      <c r="J402">
        <f>ACESMISOdata!L402</f>
        <v>1.23E-2</v>
      </c>
      <c r="K402">
        <f>ACESMISOdata!M402</f>
        <v>7.0000000000000001E-3</v>
      </c>
      <c r="L402" s="226">
        <f t="shared" si="12"/>
        <v>-8.1952181404924371E-2</v>
      </c>
      <c r="M402" s="226">
        <f t="shared" si="13"/>
        <v>23.875547818595077</v>
      </c>
      <c r="N402" s="226">
        <f>M402*Inputs!$B$17</f>
        <v>26.263102600454587</v>
      </c>
      <c r="O402" s="225">
        <f>[3]ACESMISOdata!O402</f>
        <v>1507.14</v>
      </c>
      <c r="P402" s="225">
        <f>[3]ACESMISOdata!P402</f>
        <v>82</v>
      </c>
      <c r="Q402" s="225">
        <f>[3]Summary!V402-P402</f>
        <v>795.58589999999981</v>
      </c>
      <c r="R402" s="227">
        <f>[3]ACESMISOdata!R402</f>
        <v>-65.2</v>
      </c>
      <c r="S402">
        <f>[3]ACESMISOdata!V402</f>
        <v>0</v>
      </c>
    </row>
    <row r="403" spans="1:19" x14ac:dyDescent="0.25">
      <c r="A403" t="s">
        <v>171</v>
      </c>
      <c r="B403" s="19">
        <f>'Energy Summary'!A403</f>
        <v>41625</v>
      </c>
      <c r="C403" s="7">
        <f>'Energy Summary'!B403</f>
        <v>16</v>
      </c>
      <c r="E403" s="224">
        <f>ACESMISOdata!E403</f>
        <v>23.75</v>
      </c>
      <c r="F403">
        <f>ACESMISOdata!H403</f>
        <v>7.7700000000000005E-2</v>
      </c>
      <c r="G403">
        <f>ACESMISOdata!I403</f>
        <v>1.4500000000000001E-2</v>
      </c>
      <c r="H403" s="225">
        <f>ACESMISOdata!J403</f>
        <v>0.1148</v>
      </c>
      <c r="I403" s="102">
        <f>ACESMISOdata!K403</f>
        <v>2.6800000000000001E-2</v>
      </c>
      <c r="J403">
        <f>ACESMISOdata!L403</f>
        <v>1.4E-2</v>
      </c>
      <c r="K403">
        <f>ACESMISOdata!M403</f>
        <v>7.1000000000000004E-3</v>
      </c>
      <c r="L403" s="226">
        <f t="shared" si="12"/>
        <v>-7.8922427713118457E-2</v>
      </c>
      <c r="M403" s="226">
        <f t="shared" si="13"/>
        <v>23.925977572286886</v>
      </c>
      <c r="N403" s="226">
        <f>M403*Inputs!$B$17</f>
        <v>26.318575329515575</v>
      </c>
      <c r="O403" s="225">
        <f>[3]ACESMISOdata!O403</f>
        <v>1344.34</v>
      </c>
      <c r="P403" s="225">
        <f>[3]ACESMISOdata!P403</f>
        <v>82</v>
      </c>
      <c r="Q403" s="225">
        <f>[3]Summary!V403-P403</f>
        <v>796.73170000000027</v>
      </c>
      <c r="R403" s="227">
        <f>[3]ACESMISOdata!R403</f>
        <v>-62.88</v>
      </c>
      <c r="S403">
        <f>[3]ACESMISOdata!V403</f>
        <v>0</v>
      </c>
    </row>
    <row r="404" spans="1:19" x14ac:dyDescent="0.25">
      <c r="A404" t="s">
        <v>171</v>
      </c>
      <c r="B404" s="19">
        <f>'Energy Summary'!A404</f>
        <v>41625</v>
      </c>
      <c r="C404" s="7">
        <f>'Energy Summary'!B404</f>
        <v>17</v>
      </c>
      <c r="E404" s="224">
        <f>ACESMISOdata!E404</f>
        <v>24.52</v>
      </c>
      <c r="F404">
        <f>ACESMISOdata!H404</f>
        <v>7.7700000000000005E-2</v>
      </c>
      <c r="G404">
        <f>ACESMISOdata!I404</f>
        <v>1.4500000000000001E-2</v>
      </c>
      <c r="H404" s="225">
        <f>ACESMISOdata!J404</f>
        <v>1.2542</v>
      </c>
      <c r="I404" s="102">
        <f>ACESMISOdata!K404</f>
        <v>2.7699999999999999E-2</v>
      </c>
      <c r="J404">
        <f>ACESMISOdata!L404</f>
        <v>1.2500000000000001E-2</v>
      </c>
      <c r="K404">
        <f>ACESMISOdata!M404</f>
        <v>6.8999999999999999E-3</v>
      </c>
      <c r="L404" s="226">
        <f t="shared" si="12"/>
        <v>-6.6091050814358704E-2</v>
      </c>
      <c r="M404" s="226">
        <f t="shared" si="13"/>
        <v>25.847408949185645</v>
      </c>
      <c r="N404" s="226">
        <f>M404*Inputs!$B$17</f>
        <v>28.432149844104213</v>
      </c>
      <c r="O404" s="225">
        <f>[3]ACESMISOdata!O404</f>
        <v>1223.94</v>
      </c>
      <c r="P404" s="225">
        <f>[3]ACESMISOdata!P404</f>
        <v>83</v>
      </c>
      <c r="Q404" s="225">
        <f>[3]Summary!V404-P404</f>
        <v>839.59930000000008</v>
      </c>
      <c r="R404" s="227">
        <f>[3]ACESMISOdata!R404</f>
        <v>-55.49</v>
      </c>
      <c r="S404">
        <f>[3]ACESMISOdata!V404</f>
        <v>0</v>
      </c>
    </row>
    <row r="405" spans="1:19" x14ac:dyDescent="0.25">
      <c r="A405" t="s">
        <v>171</v>
      </c>
      <c r="B405" s="19">
        <f>'Energy Summary'!A405</f>
        <v>41625</v>
      </c>
      <c r="C405" s="7">
        <f>'Energy Summary'!B405</f>
        <v>18</v>
      </c>
      <c r="E405" s="224">
        <f>ACESMISOdata!E405</f>
        <v>26.53</v>
      </c>
      <c r="F405">
        <f>ACESMISOdata!H405</f>
        <v>7.7700000000000005E-2</v>
      </c>
      <c r="G405">
        <f>ACESMISOdata!I405</f>
        <v>1.4500000000000001E-2</v>
      </c>
      <c r="H405" s="225">
        <f>ACESMISOdata!J405</f>
        <v>3.9946000000000002</v>
      </c>
      <c r="I405" s="102">
        <f>ACESMISOdata!K405</f>
        <v>7.8399999999999997E-2</v>
      </c>
      <c r="J405">
        <f>ACESMISOdata!L405</f>
        <v>7.7600000000000002E-2</v>
      </c>
      <c r="K405">
        <f>ACESMISOdata!M405</f>
        <v>6.5600000000000006E-2</v>
      </c>
      <c r="L405" s="226">
        <f t="shared" si="12"/>
        <v>-8.4600982436590269E-2</v>
      </c>
      <c r="M405" s="226">
        <f t="shared" si="13"/>
        <v>30.753799017563413</v>
      </c>
      <c r="N405" s="226">
        <f>M405*Inputs!$B$17</f>
        <v>33.829178919319759</v>
      </c>
      <c r="O405" s="225">
        <f>[3]ACESMISOdata!O405</f>
        <v>1403.16</v>
      </c>
      <c r="P405" s="225">
        <f>[3]ACESMISOdata!P405</f>
        <v>86</v>
      </c>
      <c r="Q405" s="225">
        <f>[3]Summary!V405-P405</f>
        <v>878.71319999999969</v>
      </c>
      <c r="R405" s="227">
        <f>[3]ACESMISOdata!R405</f>
        <v>-74.34</v>
      </c>
      <c r="S405">
        <f>[3]ACESMISOdata!V405</f>
        <v>0</v>
      </c>
    </row>
    <row r="406" spans="1:19" x14ac:dyDescent="0.25">
      <c r="A406" t="s">
        <v>171</v>
      </c>
      <c r="B406" s="19">
        <f>'Energy Summary'!A406</f>
        <v>41625</v>
      </c>
      <c r="C406" s="7">
        <f>'Energy Summary'!B406</f>
        <v>19</v>
      </c>
      <c r="E406" s="224">
        <f>ACESMISOdata!E406</f>
        <v>31.4</v>
      </c>
      <c r="F406">
        <f>ACESMISOdata!H406</f>
        <v>7.7700000000000005E-2</v>
      </c>
      <c r="G406">
        <f>ACESMISOdata!I406</f>
        <v>1.4500000000000001E-2</v>
      </c>
      <c r="H406" s="225">
        <f>ACESMISOdata!J406</f>
        <v>4.1524999999999999</v>
      </c>
      <c r="I406" s="102">
        <f>ACESMISOdata!K406</f>
        <v>0.13200000000000001</v>
      </c>
      <c r="J406">
        <f>ACESMISOdata!L406</f>
        <v>0.14729999999999999</v>
      </c>
      <c r="K406">
        <f>ACESMISOdata!M406</f>
        <v>0.1391</v>
      </c>
      <c r="L406" s="226">
        <f t="shared" si="12"/>
        <v>-0.12385268251468952</v>
      </c>
      <c r="M406" s="226">
        <f t="shared" si="13"/>
        <v>35.939247317485311</v>
      </c>
      <c r="N406" s="226">
        <f>M406*Inputs!$B$17</f>
        <v>39.533172049233848</v>
      </c>
      <c r="O406" s="225">
        <f>[3]ACESMISOdata!O406</f>
        <v>804.86</v>
      </c>
      <c r="P406" s="225">
        <f>[3]ACESMISOdata!P406</f>
        <v>86</v>
      </c>
      <c r="Q406" s="225">
        <f>[3]Summary!V406-P406</f>
        <v>895.74159999999983</v>
      </c>
      <c r="R406" s="227">
        <f>[3]ACESMISOdata!R406</f>
        <v>-110.94</v>
      </c>
      <c r="S406">
        <f>[3]ACESMISOdata!V406</f>
        <v>263.77999999999997</v>
      </c>
    </row>
    <row r="407" spans="1:19" x14ac:dyDescent="0.25">
      <c r="A407" t="s">
        <v>171</v>
      </c>
      <c r="B407" s="19">
        <f>'Energy Summary'!A407</f>
        <v>41625</v>
      </c>
      <c r="C407" s="7">
        <f>'Energy Summary'!B407</f>
        <v>20</v>
      </c>
      <c r="E407" s="224">
        <f>ACESMISOdata!E407</f>
        <v>28.68</v>
      </c>
      <c r="F407">
        <f>ACESMISOdata!H407</f>
        <v>7.7700000000000005E-2</v>
      </c>
      <c r="G407">
        <f>ACESMISOdata!I407</f>
        <v>1.4500000000000001E-2</v>
      </c>
      <c r="H407" s="225">
        <f>ACESMISOdata!J407</f>
        <v>2.77</v>
      </c>
      <c r="I407" s="102">
        <f>ACESMISOdata!K407</f>
        <v>0.108</v>
      </c>
      <c r="J407">
        <f>ACESMISOdata!L407</f>
        <v>0.12570000000000001</v>
      </c>
      <c r="K407">
        <f>ACESMISOdata!M407</f>
        <v>0.11799999999999999</v>
      </c>
      <c r="L407" s="226">
        <f t="shared" si="12"/>
        <v>-0.12801779318014292</v>
      </c>
      <c r="M407" s="226">
        <f t="shared" si="13"/>
        <v>31.765882206819857</v>
      </c>
      <c r="N407" s="226">
        <f>M407*Inputs!$B$17</f>
        <v>34.942470427501846</v>
      </c>
      <c r="O407" s="225">
        <f>[3]ACESMISOdata!O407</f>
        <v>765.23</v>
      </c>
      <c r="P407" s="225">
        <f>[3]ACESMISOdata!P407</f>
        <v>86</v>
      </c>
      <c r="Q407" s="225">
        <f>[3]Summary!V407-P407</f>
        <v>904.79610000000071</v>
      </c>
      <c r="R407" s="227">
        <f>[3]ACESMISOdata!R407</f>
        <v>-115.83</v>
      </c>
      <c r="S407">
        <f>[3]ACESMISOdata!V407</f>
        <v>0</v>
      </c>
    </row>
    <row r="408" spans="1:19" x14ac:dyDescent="0.25">
      <c r="A408" t="s">
        <v>171</v>
      </c>
      <c r="B408" s="19">
        <f>'Energy Summary'!A408</f>
        <v>41625</v>
      </c>
      <c r="C408" s="7">
        <f>'Energy Summary'!B408</f>
        <v>21</v>
      </c>
      <c r="E408" s="224">
        <f>ACESMISOdata!E408</f>
        <v>34.75</v>
      </c>
      <c r="F408">
        <f>ACESMISOdata!H408</f>
        <v>7.7700000000000005E-2</v>
      </c>
      <c r="G408">
        <f>ACESMISOdata!I408</f>
        <v>1.4500000000000001E-2</v>
      </c>
      <c r="H408" s="225">
        <f>ACESMISOdata!J408</f>
        <v>2.2262</v>
      </c>
      <c r="I408" s="102">
        <f>ACESMISOdata!K408</f>
        <v>9.1600000000000001E-2</v>
      </c>
      <c r="J408">
        <f>ACESMISOdata!L408</f>
        <v>0.1207</v>
      </c>
      <c r="K408">
        <f>ACESMISOdata!M408</f>
        <v>0.1103</v>
      </c>
      <c r="L408" s="226">
        <f t="shared" si="12"/>
        <v>-0.14173777977892105</v>
      </c>
      <c r="M408" s="226">
        <f t="shared" si="13"/>
        <v>37.249262220221077</v>
      </c>
      <c r="N408" s="226">
        <f>M408*Inputs!$B$17</f>
        <v>40.974188442243189</v>
      </c>
      <c r="O408" s="225">
        <f>[3]ACESMISOdata!O408</f>
        <v>635.96</v>
      </c>
      <c r="P408" s="225">
        <f>[3]ACESMISOdata!P408</f>
        <v>85</v>
      </c>
      <c r="Q408" s="225">
        <f>[3]Summary!V408-P408</f>
        <v>900.8184</v>
      </c>
      <c r="R408" s="227">
        <f>[3]ACESMISOdata!R408</f>
        <v>-127.68</v>
      </c>
      <c r="S408">
        <f>[3]ACESMISOdata!V408</f>
        <v>598.36</v>
      </c>
    </row>
    <row r="409" spans="1:19" x14ac:dyDescent="0.25">
      <c r="A409" t="s">
        <v>171</v>
      </c>
      <c r="B409" s="19">
        <f>'Energy Summary'!A409</f>
        <v>41625</v>
      </c>
      <c r="C409" s="7">
        <f>'Energy Summary'!B409</f>
        <v>22</v>
      </c>
      <c r="E409" s="224">
        <f>ACESMISOdata!E409</f>
        <v>32.85</v>
      </c>
      <c r="F409">
        <f>ACESMISOdata!H409</f>
        <v>7.7700000000000005E-2</v>
      </c>
      <c r="G409">
        <f>ACESMISOdata!I409</f>
        <v>1.4500000000000001E-2</v>
      </c>
      <c r="H409" s="225">
        <f>ACESMISOdata!J409</f>
        <v>2.3458999999999999</v>
      </c>
      <c r="I409" s="102">
        <f>ACESMISOdata!K409</f>
        <v>6.5199999999999994E-2</v>
      </c>
      <c r="J409">
        <f>ACESMISOdata!L409</f>
        <v>5.3699999999999998E-2</v>
      </c>
      <c r="K409">
        <f>ACESMISOdata!M409</f>
        <v>6.4000000000000003E-3</v>
      </c>
      <c r="L409" s="226">
        <f t="shared" si="12"/>
        <v>-0.13628967471879383</v>
      </c>
      <c r="M409" s="226">
        <f t="shared" si="13"/>
        <v>35.2771103252812</v>
      </c>
      <c r="N409" s="226">
        <f>M409*Inputs!$B$17</f>
        <v>38.804821357809324</v>
      </c>
      <c r="O409" s="225">
        <f>[3]ACESMISOdata!O409</f>
        <v>1207.02</v>
      </c>
      <c r="P409" s="225">
        <f>[3]ACESMISOdata!P409</f>
        <v>84</v>
      </c>
      <c r="Q409" s="225">
        <f>[3]Summary!V409-P409</f>
        <v>879.81720000000018</v>
      </c>
      <c r="R409" s="227">
        <f>[3]ACESMISOdata!R409</f>
        <v>-119.91</v>
      </c>
      <c r="S409">
        <f>[3]ACESMISOdata!V409</f>
        <v>678.16</v>
      </c>
    </row>
    <row r="410" spans="1:19" x14ac:dyDescent="0.25">
      <c r="A410" t="s">
        <v>171</v>
      </c>
      <c r="B410" s="19">
        <f>'Energy Summary'!A410</f>
        <v>41625</v>
      </c>
      <c r="C410" s="7">
        <f>'Energy Summary'!B410</f>
        <v>23</v>
      </c>
      <c r="E410" s="224">
        <f>ACESMISOdata!E410</f>
        <v>25.09</v>
      </c>
      <c r="F410">
        <f>ACESMISOdata!H410</f>
        <v>7.7700000000000005E-2</v>
      </c>
      <c r="G410">
        <f>ACESMISOdata!I410</f>
        <v>1.4500000000000001E-2</v>
      </c>
      <c r="H410" s="225">
        <f>ACESMISOdata!J410</f>
        <v>0.81689999999999996</v>
      </c>
      <c r="I410" s="102">
        <f>ACESMISOdata!K410</f>
        <v>5.9900000000000002E-2</v>
      </c>
      <c r="J410">
        <f>ACESMISOdata!L410</f>
        <v>7.22E-2</v>
      </c>
      <c r="K410">
        <f>ACESMISOdata!M410</f>
        <v>0</v>
      </c>
      <c r="L410" s="226">
        <f t="shared" si="12"/>
        <v>-8.7639552907474869E-2</v>
      </c>
      <c r="M410" s="226">
        <f t="shared" si="13"/>
        <v>26.043560447092524</v>
      </c>
      <c r="N410" s="226">
        <f>M410*Inputs!$B$17</f>
        <v>28.64791649180178</v>
      </c>
      <c r="O410" s="225">
        <f>[3]ACESMISOdata!O410</f>
        <v>248.38</v>
      </c>
      <c r="P410" s="225">
        <f>[3]ACESMISOdata!P410</f>
        <v>81</v>
      </c>
      <c r="Q410" s="225">
        <f>[3]Summary!V410-P410</f>
        <v>856.23440000000005</v>
      </c>
      <c r="R410" s="227">
        <f>[3]ACESMISOdata!R410</f>
        <v>-75.040000000000006</v>
      </c>
      <c r="S410">
        <f>[3]ACESMISOdata!V410</f>
        <v>0</v>
      </c>
    </row>
    <row r="411" spans="1:19" x14ac:dyDescent="0.25">
      <c r="A411" t="s">
        <v>171</v>
      </c>
      <c r="B411" s="19">
        <f>'Energy Summary'!A411</f>
        <v>41625</v>
      </c>
      <c r="C411" s="7">
        <f>'Energy Summary'!B411</f>
        <v>24</v>
      </c>
      <c r="E411" s="224">
        <f>ACESMISOdata!E411</f>
        <v>24.25</v>
      </c>
      <c r="F411">
        <f>ACESMISOdata!H411</f>
        <v>7.7700000000000005E-2</v>
      </c>
      <c r="G411">
        <f>ACESMISOdata!I411</f>
        <v>1.4500000000000001E-2</v>
      </c>
      <c r="H411" s="225">
        <f>ACESMISOdata!J411</f>
        <v>0.43509999999999999</v>
      </c>
      <c r="I411" s="102">
        <f>ACESMISOdata!K411</f>
        <v>3.6900000000000002E-2</v>
      </c>
      <c r="J411">
        <f>ACESMISOdata!L411</f>
        <v>3.1199999999999999E-2</v>
      </c>
      <c r="K411">
        <f>ACESMISOdata!M411</f>
        <v>0</v>
      </c>
      <c r="L411" s="226">
        <f t="shared" si="12"/>
        <v>-6.6441038226687593E-2</v>
      </c>
      <c r="M411" s="226">
        <f t="shared" si="13"/>
        <v>24.778958961773309</v>
      </c>
      <c r="N411" s="226">
        <f>M411*Inputs!$B$17</f>
        <v>27.256854857950643</v>
      </c>
      <c r="O411" s="225">
        <f>[3]ACESMISOdata!O411</f>
        <v>-32.380000000000003</v>
      </c>
      <c r="P411" s="225">
        <f>[3]ACESMISOdata!P411</f>
        <v>78</v>
      </c>
      <c r="Q411" s="225">
        <f>[3]Summary!V411-P411</f>
        <v>833.67150000000015</v>
      </c>
      <c r="R411" s="227">
        <f>[3]ACESMISOdata!R411</f>
        <v>-55.39</v>
      </c>
      <c r="S411">
        <f>[3]ACESMISOdata!V411</f>
        <v>0</v>
      </c>
    </row>
    <row r="412" spans="1:19" x14ac:dyDescent="0.25">
      <c r="A412" t="s">
        <v>171</v>
      </c>
      <c r="B412" s="19">
        <f>'Energy Summary'!A412</f>
        <v>41626</v>
      </c>
      <c r="C412" s="7">
        <f>'Energy Summary'!B412</f>
        <v>1</v>
      </c>
      <c r="E412" s="224">
        <f>ACESMISOdata!E412</f>
        <v>24.17</v>
      </c>
      <c r="F412">
        <f>ACESMISOdata!H412</f>
        <v>7.7700000000000005E-2</v>
      </c>
      <c r="G412">
        <f>ACESMISOdata!I412</f>
        <v>1.4500000000000001E-2</v>
      </c>
      <c r="H412" s="225">
        <f>ACESMISOdata!J412</f>
        <v>0.3352</v>
      </c>
      <c r="I412" s="102">
        <f>ACESMISOdata!K412</f>
        <v>4.99E-2</v>
      </c>
      <c r="J412">
        <f>ACESMISOdata!L412</f>
        <v>1.7399999999999999E-2</v>
      </c>
      <c r="K412">
        <f>ACESMISOdata!M412</f>
        <v>1.2800000000000001E-2</v>
      </c>
      <c r="L412" s="226">
        <f t="shared" si="12"/>
        <v>-4.6199905924166361E-2</v>
      </c>
      <c r="M412" s="226">
        <f t="shared" si="13"/>
        <v>24.631300094075836</v>
      </c>
      <c r="N412" s="226">
        <f>M412*Inputs!$B$17</f>
        <v>27.094430103483422</v>
      </c>
      <c r="O412" s="225">
        <f>[3]ACESMISOdata!O412</f>
        <v>-39.909999999999997</v>
      </c>
      <c r="P412" s="225">
        <f>[3]ACESMISOdata!P412</f>
        <v>76</v>
      </c>
      <c r="Q412" s="225">
        <f>[3]Summary!V412-P412</f>
        <v>823.3782999999994</v>
      </c>
      <c r="R412" s="227">
        <f>[3]ACESMISOdata!R412</f>
        <v>-38.04</v>
      </c>
      <c r="S412">
        <f>[3]ACESMISOdata!V412</f>
        <v>0</v>
      </c>
    </row>
    <row r="413" spans="1:19" x14ac:dyDescent="0.25">
      <c r="A413" t="s">
        <v>171</v>
      </c>
      <c r="B413" s="19">
        <f>'Energy Summary'!A413</f>
        <v>41626</v>
      </c>
      <c r="C413" s="7">
        <f>'Energy Summary'!B413</f>
        <v>2</v>
      </c>
      <c r="E413" s="224">
        <f>ACESMISOdata!E413</f>
        <v>24.31</v>
      </c>
      <c r="F413">
        <f>ACESMISOdata!H413</f>
        <v>7.7700000000000005E-2</v>
      </c>
      <c r="G413">
        <f>ACESMISOdata!I413</f>
        <v>1.4500000000000001E-2</v>
      </c>
      <c r="H413" s="225">
        <f>ACESMISOdata!J413</f>
        <v>0.40600000000000003</v>
      </c>
      <c r="I413" s="102">
        <f>ACESMISOdata!K413</f>
        <v>2.3400000000000001E-2</v>
      </c>
      <c r="J413">
        <f>ACESMISOdata!L413</f>
        <v>1.52E-2</v>
      </c>
      <c r="K413">
        <f>ACESMISOdata!M413</f>
        <v>1.0800000000000001E-2</v>
      </c>
      <c r="L413" s="226">
        <f t="shared" si="12"/>
        <v>-4.2302101032755585E-2</v>
      </c>
      <c r="M413" s="226">
        <f t="shared" si="13"/>
        <v>24.815297898967241</v>
      </c>
      <c r="N413" s="226">
        <f>M413*Inputs!$B$17</f>
        <v>27.296827688863967</v>
      </c>
      <c r="O413" s="225">
        <f>[3]ACESMISOdata!O413</f>
        <v>-57.48</v>
      </c>
      <c r="P413" s="225">
        <f>[3]ACESMISOdata!P413</f>
        <v>73</v>
      </c>
      <c r="Q413" s="225">
        <f>[3]Summary!V413-P413</f>
        <v>821.47219999999993</v>
      </c>
      <c r="R413" s="227">
        <f>[3]ACESMISOdata!R413</f>
        <v>-34.75</v>
      </c>
      <c r="S413">
        <f>[3]ACESMISOdata!V413</f>
        <v>0</v>
      </c>
    </row>
    <row r="414" spans="1:19" x14ac:dyDescent="0.25">
      <c r="A414" t="s">
        <v>171</v>
      </c>
      <c r="B414" s="19">
        <f>'Energy Summary'!A414</f>
        <v>41626</v>
      </c>
      <c r="C414" s="7">
        <f>'Energy Summary'!B414</f>
        <v>3</v>
      </c>
      <c r="E414" s="224">
        <f>ACESMISOdata!E414</f>
        <v>24.03</v>
      </c>
      <c r="F414">
        <f>ACESMISOdata!H414</f>
        <v>7.7700000000000005E-2</v>
      </c>
      <c r="G414">
        <f>ACESMISOdata!I414</f>
        <v>1.4500000000000001E-2</v>
      </c>
      <c r="H414" s="225">
        <f>ACESMISOdata!J414</f>
        <v>0.41930000000000001</v>
      </c>
      <c r="I414" s="102">
        <f>ACESMISOdata!K414</f>
        <v>2.3699999999999999E-2</v>
      </c>
      <c r="J414">
        <f>ACESMISOdata!L414</f>
        <v>1.54E-2</v>
      </c>
      <c r="K414">
        <f>ACESMISOdata!M414</f>
        <v>1.0999999999999999E-2</v>
      </c>
      <c r="L414" s="226">
        <f t="shared" si="12"/>
        <v>-3.5002286272988403E-2</v>
      </c>
      <c r="M414" s="226">
        <f t="shared" si="13"/>
        <v>24.556597713727015</v>
      </c>
      <c r="N414" s="226">
        <f>M414*Inputs!$B$17</f>
        <v>27.01225748509972</v>
      </c>
      <c r="O414" s="225">
        <f>[3]ACESMISOdata!O414</f>
        <v>323.58999999999997</v>
      </c>
      <c r="P414" s="225">
        <f>[3]ACESMISOdata!P414</f>
        <v>72</v>
      </c>
      <c r="Q414" s="225">
        <f>[3]Summary!V414-P414</f>
        <v>822.51770000000022</v>
      </c>
      <c r="R414" s="227">
        <f>[3]ACESMISOdata!R414</f>
        <v>-28.79</v>
      </c>
      <c r="S414">
        <f>[3]ACESMISOdata!V414</f>
        <v>0</v>
      </c>
    </row>
    <row r="415" spans="1:19" x14ac:dyDescent="0.25">
      <c r="A415" t="s">
        <v>171</v>
      </c>
      <c r="B415" s="19">
        <f>'Energy Summary'!A415</f>
        <v>41626</v>
      </c>
      <c r="C415" s="7">
        <f>'Energy Summary'!B415</f>
        <v>4</v>
      </c>
      <c r="E415" s="224">
        <f>ACESMISOdata!E415</f>
        <v>24.21</v>
      </c>
      <c r="F415">
        <f>ACESMISOdata!H415</f>
        <v>7.7700000000000005E-2</v>
      </c>
      <c r="G415">
        <f>ACESMISOdata!I415</f>
        <v>1.4500000000000001E-2</v>
      </c>
      <c r="H415" s="225">
        <f>ACESMISOdata!J415</f>
        <v>0.38290000000000002</v>
      </c>
      <c r="I415" s="102">
        <f>ACESMISOdata!K415</f>
        <v>2.1499999999999998E-2</v>
      </c>
      <c r="J415">
        <f>ACESMISOdata!L415</f>
        <v>1.54E-2</v>
      </c>
      <c r="K415">
        <f>ACESMISOdata!M415</f>
        <v>1.0999999999999999E-2</v>
      </c>
      <c r="L415" s="226">
        <f t="shared" si="12"/>
        <v>-5.3390038730951862E-2</v>
      </c>
      <c r="M415" s="226">
        <f t="shared" si="13"/>
        <v>24.679609961269048</v>
      </c>
      <c r="N415" s="226">
        <f>M415*Inputs!$B$17</f>
        <v>27.147570957395956</v>
      </c>
      <c r="O415" s="225">
        <f>[3]ACESMISOdata!O415</f>
        <v>203.48</v>
      </c>
      <c r="P415" s="225">
        <f>[3]ACESMISOdata!P415</f>
        <v>72</v>
      </c>
      <c r="Q415" s="225">
        <f>[3]Summary!V415-P415</f>
        <v>830.67930000000035</v>
      </c>
      <c r="R415" s="227">
        <f>[3]ACESMISOdata!R415</f>
        <v>-44.35</v>
      </c>
      <c r="S415">
        <f>[3]ACESMISOdata!V415</f>
        <v>0</v>
      </c>
    </row>
    <row r="416" spans="1:19" x14ac:dyDescent="0.25">
      <c r="A416" t="s">
        <v>171</v>
      </c>
      <c r="B416" s="19">
        <f>'Energy Summary'!A416</f>
        <v>41626</v>
      </c>
      <c r="C416" s="7">
        <f>'Energy Summary'!B416</f>
        <v>5</v>
      </c>
      <c r="E416" s="224">
        <f>ACESMISOdata!E416</f>
        <v>25.28</v>
      </c>
      <c r="F416">
        <f>ACESMISOdata!H416</f>
        <v>7.7700000000000005E-2</v>
      </c>
      <c r="G416">
        <f>ACESMISOdata!I416</f>
        <v>1.4500000000000001E-2</v>
      </c>
      <c r="H416" s="225">
        <f>ACESMISOdata!J416</f>
        <v>0.38080000000000003</v>
      </c>
      <c r="I416" s="102">
        <f>ACESMISOdata!K416</f>
        <v>3.6999999999999998E-2</v>
      </c>
      <c r="J416">
        <f>ACESMISOdata!L416</f>
        <v>1.5699999999999999E-2</v>
      </c>
      <c r="K416">
        <f>ACESMISOdata!M416</f>
        <v>1.09E-2</v>
      </c>
      <c r="L416" s="226">
        <f t="shared" si="12"/>
        <v>-5.9196512112864717E-2</v>
      </c>
      <c r="M416" s="226">
        <f t="shared" si="13"/>
        <v>25.757403487887135</v>
      </c>
      <c r="N416" s="226">
        <f>M416*Inputs!$B$17</f>
        <v>28.333143836675852</v>
      </c>
      <c r="O416" s="225">
        <f>[3]ACESMISOdata!O416</f>
        <v>348.22</v>
      </c>
      <c r="P416" s="225">
        <f>[3]ACESMISOdata!P416</f>
        <v>72</v>
      </c>
      <c r="Q416" s="225">
        <f>[3]Summary!V416-P416</f>
        <v>851.90830000000017</v>
      </c>
      <c r="R416" s="227">
        <f>[3]ACESMISOdata!R416</f>
        <v>-50.43</v>
      </c>
      <c r="S416">
        <f>[3]ACESMISOdata!V416</f>
        <v>0</v>
      </c>
    </row>
    <row r="417" spans="1:19" x14ac:dyDescent="0.25">
      <c r="A417" t="s">
        <v>171</v>
      </c>
      <c r="B417" s="19">
        <f>'Energy Summary'!A417</f>
        <v>41626</v>
      </c>
      <c r="C417" s="7">
        <f>'Energy Summary'!B417</f>
        <v>6</v>
      </c>
      <c r="E417" s="224">
        <f>ACESMISOdata!E417</f>
        <v>24.44</v>
      </c>
      <c r="F417">
        <f>ACESMISOdata!H417</f>
        <v>7.7700000000000005E-2</v>
      </c>
      <c r="G417">
        <f>ACESMISOdata!I417</f>
        <v>1.4500000000000001E-2</v>
      </c>
      <c r="H417" s="225">
        <f>ACESMISOdata!J417</f>
        <v>0.37359999999999999</v>
      </c>
      <c r="I417" s="102">
        <f>ACESMISOdata!K417</f>
        <v>6.7900000000000002E-2</v>
      </c>
      <c r="J417">
        <f>ACESMISOdata!L417</f>
        <v>3.1E-2</v>
      </c>
      <c r="K417">
        <f>ACESMISOdata!M417</f>
        <v>1.89E-2</v>
      </c>
      <c r="L417" s="226">
        <f t="shared" si="12"/>
        <v>-5.5940962990167466E-2</v>
      </c>
      <c r="M417" s="226">
        <f t="shared" si="13"/>
        <v>24.967659037009835</v>
      </c>
      <c r="N417" s="226">
        <f>M417*Inputs!$B$17</f>
        <v>27.464424940710821</v>
      </c>
      <c r="O417" s="225">
        <f>[3]ACESMISOdata!O417</f>
        <v>545.55999999999995</v>
      </c>
      <c r="P417" s="225">
        <f>[3]ACESMISOdata!P417</f>
        <v>74</v>
      </c>
      <c r="Q417" s="225">
        <f>[3]Summary!V417-P417</f>
        <v>886.29149999999981</v>
      </c>
      <c r="R417" s="227">
        <f>[3]ACESMISOdata!R417</f>
        <v>-49.58</v>
      </c>
      <c r="S417">
        <f>[3]ACESMISOdata!V417</f>
        <v>0</v>
      </c>
    </row>
    <row r="418" spans="1:19" x14ac:dyDescent="0.25">
      <c r="A418" t="s">
        <v>171</v>
      </c>
      <c r="B418" s="19">
        <f>'Energy Summary'!A418</f>
        <v>41626</v>
      </c>
      <c r="C418" s="7">
        <f>'Energy Summary'!B418</f>
        <v>7</v>
      </c>
      <c r="E418" s="224">
        <f>ACESMISOdata!E418</f>
        <v>28.99</v>
      </c>
      <c r="F418">
        <f>ACESMISOdata!H418</f>
        <v>7.7700000000000005E-2</v>
      </c>
      <c r="G418">
        <f>ACESMISOdata!I418</f>
        <v>1.4500000000000001E-2</v>
      </c>
      <c r="H418" s="225">
        <f>ACESMISOdata!J418</f>
        <v>1.8174999999999999</v>
      </c>
      <c r="I418" s="102">
        <f>ACESMISOdata!K418</f>
        <v>8.9300000000000004E-2</v>
      </c>
      <c r="J418">
        <f>ACESMISOdata!L418</f>
        <v>5.9200000000000003E-2</v>
      </c>
      <c r="K418">
        <f>ACESMISOdata!M418</f>
        <v>3.7199999999999997E-2</v>
      </c>
      <c r="L418" s="226">
        <f t="shared" si="12"/>
        <v>-5.3356173444141557E-2</v>
      </c>
      <c r="M418" s="226">
        <f t="shared" si="13"/>
        <v>31.03204382655586</v>
      </c>
      <c r="N418" s="226">
        <f>M418*Inputs!$B$17</f>
        <v>34.135248209211447</v>
      </c>
      <c r="O418" s="225">
        <f>[3]ACESMISOdata!O418</f>
        <v>393.99</v>
      </c>
      <c r="P418" s="225">
        <f>[3]ACESMISOdata!P418</f>
        <v>77</v>
      </c>
      <c r="Q418" s="225">
        <f>[3]Summary!V418-P418</f>
        <v>926.7905999999997</v>
      </c>
      <c r="R418" s="227">
        <f>[3]ACESMISOdata!R418</f>
        <v>-49.45</v>
      </c>
      <c r="S418">
        <f>[3]ACESMISOdata!V418</f>
        <v>588.38</v>
      </c>
    </row>
    <row r="419" spans="1:19" x14ac:dyDescent="0.25">
      <c r="A419" t="s">
        <v>171</v>
      </c>
      <c r="B419" s="19">
        <f>'Energy Summary'!A419</f>
        <v>41626</v>
      </c>
      <c r="C419" s="7">
        <f>'Energy Summary'!B419</f>
        <v>8</v>
      </c>
      <c r="E419" s="224">
        <f>ACESMISOdata!E419</f>
        <v>50.37</v>
      </c>
      <c r="F419">
        <f>ACESMISOdata!H419</f>
        <v>7.7700000000000005E-2</v>
      </c>
      <c r="G419">
        <f>ACESMISOdata!I419</f>
        <v>1.4500000000000001E-2</v>
      </c>
      <c r="H419" s="225">
        <f>ACESMISOdata!J419</f>
        <v>0.67420000000000002</v>
      </c>
      <c r="I419" s="102">
        <f>ACESMISOdata!K419</f>
        <v>0.1134</v>
      </c>
      <c r="J419">
        <f>ACESMISOdata!L419</f>
        <v>0.16250000000000001</v>
      </c>
      <c r="K419">
        <f>ACESMISOdata!M419</f>
        <v>0.1187</v>
      </c>
      <c r="L419" s="226">
        <f t="shared" si="12"/>
        <v>-0.11004900000730969</v>
      </c>
      <c r="M419" s="226">
        <f t="shared" si="13"/>
        <v>51.420950999992684</v>
      </c>
      <c r="N419" s="226">
        <f>M419*Inputs!$B$17</f>
        <v>56.563046099991958</v>
      </c>
      <c r="O419" s="225">
        <f>[3]ACESMISOdata!O419</f>
        <v>970.56</v>
      </c>
      <c r="P419" s="225">
        <f>[3]ACESMISOdata!P419</f>
        <v>81</v>
      </c>
      <c r="Q419" s="225">
        <f>[3]Summary!V419-P419</f>
        <v>916.59170000000006</v>
      </c>
      <c r="R419" s="227">
        <f>[3]ACESMISOdata!R419</f>
        <v>-100.87</v>
      </c>
      <c r="S419">
        <f>[3]ACESMISOdata!V419</f>
        <v>537.30999999999995</v>
      </c>
    </row>
    <row r="420" spans="1:19" x14ac:dyDescent="0.25">
      <c r="A420" t="s">
        <v>171</v>
      </c>
      <c r="B420" s="19">
        <f>'Energy Summary'!A420</f>
        <v>41626</v>
      </c>
      <c r="C420" s="7">
        <f>'Energy Summary'!B420</f>
        <v>9</v>
      </c>
      <c r="E420" s="224">
        <f>ACESMISOdata!E420</f>
        <v>16.95</v>
      </c>
      <c r="F420">
        <f>ACESMISOdata!H420</f>
        <v>7.7700000000000005E-2</v>
      </c>
      <c r="G420">
        <f>ACESMISOdata!I420</f>
        <v>1.4500000000000001E-2</v>
      </c>
      <c r="H420" s="225">
        <f>ACESMISOdata!J420</f>
        <v>0.36899999999999999</v>
      </c>
      <c r="I420" s="102">
        <f>ACESMISOdata!K420</f>
        <v>6.7599999999999993E-2</v>
      </c>
      <c r="J420">
        <f>ACESMISOdata!L420</f>
        <v>0.10730000000000001</v>
      </c>
      <c r="K420">
        <f>ACESMISOdata!M420</f>
        <v>7.1300000000000002E-2</v>
      </c>
      <c r="L420" s="226">
        <f t="shared" si="12"/>
        <v>-0.11345043795479604</v>
      </c>
      <c r="M420" s="226">
        <f t="shared" si="13"/>
        <v>17.543949562045203</v>
      </c>
      <c r="N420" s="226">
        <f>M420*Inputs!$B$17</f>
        <v>19.298344518249724</v>
      </c>
      <c r="O420" s="225">
        <f>[3]ACESMISOdata!O420</f>
        <v>511.24</v>
      </c>
      <c r="P420" s="225">
        <f>[3]ACESMISOdata!P420</f>
        <v>82</v>
      </c>
      <c r="Q420" s="225">
        <f>[3]Summary!V420-P420</f>
        <v>886.29010000000017</v>
      </c>
      <c r="R420" s="227">
        <f>[3]ACESMISOdata!R420</f>
        <v>-100.55</v>
      </c>
      <c r="S420">
        <f>[3]ACESMISOdata!V420</f>
        <v>0</v>
      </c>
    </row>
    <row r="421" spans="1:19" x14ac:dyDescent="0.25">
      <c r="A421" t="s">
        <v>171</v>
      </c>
      <c r="B421" s="19">
        <f>'Energy Summary'!A421</f>
        <v>41626</v>
      </c>
      <c r="C421" s="7">
        <f>'Energy Summary'!B421</f>
        <v>10</v>
      </c>
      <c r="E421" s="224">
        <f>ACESMISOdata!E421</f>
        <v>25.94</v>
      </c>
      <c r="F421">
        <f>ACESMISOdata!H421</f>
        <v>7.7700000000000005E-2</v>
      </c>
      <c r="G421">
        <f>ACESMISOdata!I421</f>
        <v>1.4500000000000001E-2</v>
      </c>
      <c r="H421" s="225">
        <f>ACESMISOdata!J421</f>
        <v>1.0407</v>
      </c>
      <c r="I421" s="102">
        <f>ACESMISOdata!K421</f>
        <v>8.4699999999999998E-2</v>
      </c>
      <c r="J421">
        <f>ACESMISOdata!L421</f>
        <v>0.1081</v>
      </c>
      <c r="K421">
        <f>ACESMISOdata!M421</f>
        <v>7.1999999999999995E-2</v>
      </c>
      <c r="L421" s="226">
        <f t="shared" si="12"/>
        <v>-0.10335104137204994</v>
      </c>
      <c r="M421" s="226">
        <f t="shared" si="13"/>
        <v>27.234348958627955</v>
      </c>
      <c r="N421" s="226">
        <f>M421*Inputs!$B$17</f>
        <v>29.957783854490753</v>
      </c>
      <c r="O421" s="225">
        <f>[3]ACESMISOdata!O421</f>
        <v>353.21</v>
      </c>
      <c r="P421" s="225">
        <f>[3]ACESMISOdata!P421</f>
        <v>81</v>
      </c>
      <c r="Q421" s="225">
        <f>[3]Summary!V421-P421</f>
        <v>856.69189999999935</v>
      </c>
      <c r="R421" s="227">
        <f>[3]ACESMISOdata!R421</f>
        <v>-88.54</v>
      </c>
      <c r="S421">
        <f>[3]ACESMISOdata!V421</f>
        <v>273.66000000000003</v>
      </c>
    </row>
    <row r="422" spans="1:19" x14ac:dyDescent="0.25">
      <c r="A422" t="s">
        <v>171</v>
      </c>
      <c r="B422" s="19">
        <f>'Energy Summary'!A422</f>
        <v>41626</v>
      </c>
      <c r="C422" s="7">
        <f>'Energy Summary'!B422</f>
        <v>11</v>
      </c>
      <c r="E422" s="224">
        <f>ACESMISOdata!E422</f>
        <v>23.83</v>
      </c>
      <c r="F422">
        <f>ACESMISOdata!H422</f>
        <v>7.7700000000000005E-2</v>
      </c>
      <c r="G422">
        <f>ACESMISOdata!I422</f>
        <v>1.4500000000000001E-2</v>
      </c>
      <c r="H422" s="225">
        <f>ACESMISOdata!J422</f>
        <v>0.41949999999999998</v>
      </c>
      <c r="I422" s="102">
        <f>ACESMISOdata!K422</f>
        <v>6.9900000000000004E-2</v>
      </c>
      <c r="J422">
        <f>ACESMISOdata!L422</f>
        <v>6.2199999999999998E-2</v>
      </c>
      <c r="K422">
        <f>ACESMISOdata!M422</f>
        <v>6.0999999999999999E-2</v>
      </c>
      <c r="L422" s="226">
        <f t="shared" si="12"/>
        <v>-9.5888604796761978E-2</v>
      </c>
      <c r="M422" s="226">
        <f t="shared" si="13"/>
        <v>24.438911395203238</v>
      </c>
      <c r="N422" s="226">
        <f>M422*Inputs!$B$17</f>
        <v>26.882802534723563</v>
      </c>
      <c r="O422" s="225">
        <f>[3]ACESMISOdata!O422</f>
        <v>436.8</v>
      </c>
      <c r="P422" s="225">
        <f>[3]ACESMISOdata!P422</f>
        <v>81</v>
      </c>
      <c r="Q422" s="225">
        <f>[3]Summary!V422-P422</f>
        <v>832.00709999999981</v>
      </c>
      <c r="R422" s="227">
        <f>[3]ACESMISOdata!R422</f>
        <v>-79.78</v>
      </c>
      <c r="S422">
        <f>[3]ACESMISOdata!V422</f>
        <v>0</v>
      </c>
    </row>
    <row r="423" spans="1:19" x14ac:dyDescent="0.25">
      <c r="A423" t="s">
        <v>171</v>
      </c>
      <c r="B423" s="19">
        <f>'Energy Summary'!A423</f>
        <v>41626</v>
      </c>
      <c r="C423" s="7">
        <f>'Energy Summary'!B423</f>
        <v>12</v>
      </c>
      <c r="E423" s="224">
        <f>ACESMISOdata!E423</f>
        <v>24.1</v>
      </c>
      <c r="F423">
        <f>ACESMISOdata!H423</f>
        <v>7.7700000000000005E-2</v>
      </c>
      <c r="G423">
        <f>ACESMISOdata!I423</f>
        <v>1.4500000000000001E-2</v>
      </c>
      <c r="H423" s="225">
        <f>ACESMISOdata!J423</f>
        <v>0.4325</v>
      </c>
      <c r="I423" s="102">
        <f>ACESMISOdata!K423</f>
        <v>6.25E-2</v>
      </c>
      <c r="J423">
        <f>ACESMISOdata!L423</f>
        <v>5.1799999999999999E-2</v>
      </c>
      <c r="K423">
        <f>ACESMISOdata!M423</f>
        <v>5.0900000000000001E-2</v>
      </c>
      <c r="L423" s="226">
        <f t="shared" si="12"/>
        <v>-8.5896840097525934E-2</v>
      </c>
      <c r="M423" s="226">
        <f t="shared" si="13"/>
        <v>24.704003159902477</v>
      </c>
      <c r="N423" s="226">
        <f>M423*Inputs!$B$17</f>
        <v>27.174403475892728</v>
      </c>
      <c r="O423" s="225">
        <f>[3]ACESMISOdata!O423</f>
        <v>488.61</v>
      </c>
      <c r="P423" s="225">
        <f>[3]ACESMISOdata!P423</f>
        <v>80</v>
      </c>
      <c r="Q423" s="225">
        <f>[3]Summary!V423-P423</f>
        <v>817.25940000000014</v>
      </c>
      <c r="R423" s="227">
        <f>[3]ACESMISOdata!R423</f>
        <v>-70.2</v>
      </c>
      <c r="S423">
        <f>[3]ACESMISOdata!V423</f>
        <v>0</v>
      </c>
    </row>
    <row r="424" spans="1:19" x14ac:dyDescent="0.25">
      <c r="A424" t="s">
        <v>171</v>
      </c>
      <c r="B424" s="19">
        <f>'Energy Summary'!A424</f>
        <v>41626</v>
      </c>
      <c r="C424" s="7">
        <f>'Energy Summary'!B424</f>
        <v>13</v>
      </c>
      <c r="E424" s="224">
        <f>ACESMISOdata!E424</f>
        <v>22.62</v>
      </c>
      <c r="F424">
        <f>ACESMISOdata!H424</f>
        <v>7.7700000000000005E-2</v>
      </c>
      <c r="G424">
        <f>ACESMISOdata!I424</f>
        <v>1.4500000000000001E-2</v>
      </c>
      <c r="H424" s="225">
        <f>ACESMISOdata!J424</f>
        <v>0.4098</v>
      </c>
      <c r="I424" s="102">
        <f>ACESMISOdata!K424</f>
        <v>4.2599999999999999E-2</v>
      </c>
      <c r="J424">
        <f>ACESMISOdata!L424</f>
        <v>2.3800000000000002E-2</v>
      </c>
      <c r="K424">
        <f>ACESMISOdata!M424</f>
        <v>2.24E-2</v>
      </c>
      <c r="L424" s="226">
        <f t="shared" si="12"/>
        <v>-8.5911705010570549E-2</v>
      </c>
      <c r="M424" s="226">
        <f t="shared" si="13"/>
        <v>23.124888294989436</v>
      </c>
      <c r="N424" s="226">
        <f>M424*Inputs!$B$17</f>
        <v>25.437377124488382</v>
      </c>
      <c r="O424" s="225">
        <f>[3]ACESMISOdata!O424</f>
        <v>289.37</v>
      </c>
      <c r="P424" s="225">
        <f>[3]ACESMISOdata!P424</f>
        <v>79</v>
      </c>
      <c r="Q424" s="225">
        <f>[3]Summary!V424-P424</f>
        <v>800.2402000000003</v>
      </c>
      <c r="R424" s="227">
        <f>[3]ACESMISOdata!R424</f>
        <v>-68.75</v>
      </c>
      <c r="S424">
        <f>[3]ACESMISOdata!V424</f>
        <v>0</v>
      </c>
    </row>
    <row r="425" spans="1:19" x14ac:dyDescent="0.25">
      <c r="A425" t="s">
        <v>171</v>
      </c>
      <c r="B425" s="19">
        <f>'Energy Summary'!A425</f>
        <v>41626</v>
      </c>
      <c r="C425" s="7">
        <f>'Energy Summary'!B425</f>
        <v>14</v>
      </c>
      <c r="E425" s="224">
        <f>ACESMISOdata!E425</f>
        <v>23.2</v>
      </c>
      <c r="F425">
        <f>ACESMISOdata!H425</f>
        <v>7.7700000000000005E-2</v>
      </c>
      <c r="G425">
        <f>ACESMISOdata!I425</f>
        <v>1.4500000000000001E-2</v>
      </c>
      <c r="H425" s="225">
        <f>ACESMISOdata!J425</f>
        <v>0.40629999999999999</v>
      </c>
      <c r="I425" s="102">
        <f>ACESMISOdata!K425</f>
        <v>3.5499999999999997E-2</v>
      </c>
      <c r="J425">
        <f>ACESMISOdata!L425</f>
        <v>2.3199999999999998E-2</v>
      </c>
      <c r="K425">
        <f>ACESMISOdata!M425</f>
        <v>2.0400000000000001E-2</v>
      </c>
      <c r="L425" s="226">
        <f t="shared" si="12"/>
        <v>-8.563677046380308E-2</v>
      </c>
      <c r="M425" s="226">
        <f t="shared" si="13"/>
        <v>23.691963229536196</v>
      </c>
      <c r="N425" s="226">
        <f>M425*Inputs!$B$17</f>
        <v>26.061159552489816</v>
      </c>
      <c r="O425" s="225">
        <f>[3]ACESMISOdata!O425</f>
        <v>76.290000000000006</v>
      </c>
      <c r="P425" s="225">
        <f>[3]ACESMISOdata!P425</f>
        <v>78</v>
      </c>
      <c r="Q425" s="225">
        <f>[3]Summary!V425-P425</f>
        <v>762.17259999999999</v>
      </c>
      <c r="R425" s="227">
        <f>[3]ACESMISOdata!R425</f>
        <v>-65.27</v>
      </c>
      <c r="S425">
        <f>[3]ACESMISOdata!V425</f>
        <v>0</v>
      </c>
    </row>
    <row r="426" spans="1:19" x14ac:dyDescent="0.25">
      <c r="A426" t="s">
        <v>171</v>
      </c>
      <c r="B426" s="19">
        <f>'Energy Summary'!A426</f>
        <v>41626</v>
      </c>
      <c r="C426" s="7">
        <f>'Energy Summary'!B426</f>
        <v>15</v>
      </c>
      <c r="E426" s="224">
        <f>ACESMISOdata!E426</f>
        <v>23.78</v>
      </c>
      <c r="F426">
        <f>ACESMISOdata!H426</f>
        <v>7.7700000000000005E-2</v>
      </c>
      <c r="G426">
        <f>ACESMISOdata!I426</f>
        <v>1.4500000000000001E-2</v>
      </c>
      <c r="H426" s="225">
        <f>ACESMISOdata!J426</f>
        <v>0.40589999999999998</v>
      </c>
      <c r="I426" s="102">
        <f>ACESMISOdata!K426</f>
        <v>3.3099999999999997E-2</v>
      </c>
      <c r="J426">
        <f>ACESMISOdata!L426</f>
        <v>1.7500000000000002E-2</v>
      </c>
      <c r="K426">
        <f>ACESMISOdata!M426</f>
        <v>1.5100000000000001E-2</v>
      </c>
      <c r="L426" s="226">
        <f t="shared" si="12"/>
        <v>-8.1973938614972264E-2</v>
      </c>
      <c r="M426" s="226">
        <f t="shared" si="13"/>
        <v>24.26182606138503</v>
      </c>
      <c r="N426" s="226">
        <f>M426*Inputs!$B$17</f>
        <v>26.688008667523533</v>
      </c>
      <c r="O426" s="225">
        <f>[3]ACESMISOdata!O426</f>
        <v>75.709999999999994</v>
      </c>
      <c r="P426" s="225">
        <f>[3]ACESMISOdata!P426</f>
        <v>78</v>
      </c>
      <c r="Q426" s="225">
        <f>[3]Summary!V426-P426</f>
        <v>777.5641999999998</v>
      </c>
      <c r="R426" s="227">
        <f>[3]ACESMISOdata!R426</f>
        <v>-63.74</v>
      </c>
      <c r="S426">
        <f>[3]ACESMISOdata!V426</f>
        <v>0</v>
      </c>
    </row>
    <row r="427" spans="1:19" x14ac:dyDescent="0.25">
      <c r="A427" t="s">
        <v>171</v>
      </c>
      <c r="B427" s="19">
        <f>'Energy Summary'!A427</f>
        <v>41626</v>
      </c>
      <c r="C427" s="7">
        <f>'Energy Summary'!B427</f>
        <v>16</v>
      </c>
      <c r="E427" s="224">
        <f>ACESMISOdata!E427</f>
        <v>24.78</v>
      </c>
      <c r="F427">
        <f>ACESMISOdata!H427</f>
        <v>7.7700000000000005E-2</v>
      </c>
      <c r="G427">
        <f>ACESMISOdata!I427</f>
        <v>1.4500000000000001E-2</v>
      </c>
      <c r="H427" s="225">
        <f>ACESMISOdata!J427</f>
        <v>0.37359999999999999</v>
      </c>
      <c r="I427" s="102">
        <f>ACESMISOdata!K427</f>
        <v>3.7600000000000001E-2</v>
      </c>
      <c r="J427">
        <f>ACESMISOdata!L427</f>
        <v>1.7100000000000001E-2</v>
      </c>
      <c r="K427">
        <f>ACESMISOdata!M427</f>
        <v>1.5699999999999999E-2</v>
      </c>
      <c r="L427" s="226">
        <f t="shared" si="12"/>
        <v>-7.0999448984197452E-2</v>
      </c>
      <c r="M427" s="226">
        <f t="shared" si="13"/>
        <v>25.245200551015806</v>
      </c>
      <c r="N427" s="226">
        <f>M427*Inputs!$B$17</f>
        <v>27.769720606117389</v>
      </c>
      <c r="O427" s="225">
        <f>[3]ACESMISOdata!O427</f>
        <v>-17.53</v>
      </c>
      <c r="P427" s="225">
        <f>[3]ACESMISOdata!P427</f>
        <v>77</v>
      </c>
      <c r="Q427" s="225">
        <f>[3]Summary!V427-P427</f>
        <v>785.63990000000013</v>
      </c>
      <c r="R427" s="227">
        <f>[3]ACESMISOdata!R427</f>
        <v>-55.78</v>
      </c>
      <c r="S427">
        <f>[3]ACESMISOdata!V427</f>
        <v>0</v>
      </c>
    </row>
    <row r="428" spans="1:19" x14ac:dyDescent="0.25">
      <c r="A428" t="s">
        <v>171</v>
      </c>
      <c r="B428" s="19">
        <f>'Energy Summary'!A428</f>
        <v>41626</v>
      </c>
      <c r="C428" s="7">
        <f>'Energy Summary'!B428</f>
        <v>17</v>
      </c>
      <c r="E428" s="224">
        <f>ACESMISOdata!E428</f>
        <v>25.33</v>
      </c>
      <c r="F428">
        <f>ACESMISOdata!H428</f>
        <v>7.7700000000000005E-2</v>
      </c>
      <c r="G428">
        <f>ACESMISOdata!I428</f>
        <v>1.4500000000000001E-2</v>
      </c>
      <c r="H428" s="225">
        <f>ACESMISOdata!J428</f>
        <v>0.4597</v>
      </c>
      <c r="I428" s="102">
        <f>ACESMISOdata!K428</f>
        <v>3.8899999999999997E-2</v>
      </c>
      <c r="J428">
        <f>ACESMISOdata!L428</f>
        <v>1.7299999999999999E-2</v>
      </c>
      <c r="K428">
        <f>ACESMISOdata!M428</f>
        <v>1.5299999999999999E-2</v>
      </c>
      <c r="L428" s="226">
        <f t="shared" si="12"/>
        <v>-5.4575757905859598E-2</v>
      </c>
      <c r="M428" s="226">
        <f t="shared" si="13"/>
        <v>25.898824242094143</v>
      </c>
      <c r="N428" s="226">
        <f>M428*Inputs!$B$17</f>
        <v>28.48870666630356</v>
      </c>
      <c r="O428" s="225">
        <f>[3]ACESMISOdata!O428</f>
        <v>-78.81</v>
      </c>
      <c r="P428" s="225">
        <f>[3]ACESMISOdata!P428</f>
        <v>77</v>
      </c>
      <c r="Q428" s="225">
        <f>[3]Summary!V428-P428</f>
        <v>826.19099999999924</v>
      </c>
      <c r="R428" s="227">
        <f>[3]ACESMISOdata!R428</f>
        <v>-45.09</v>
      </c>
      <c r="S428">
        <f>[3]ACESMISOdata!V428</f>
        <v>263.24</v>
      </c>
    </row>
    <row r="429" spans="1:19" x14ac:dyDescent="0.25">
      <c r="A429" t="s">
        <v>171</v>
      </c>
      <c r="B429" s="19">
        <f>'Energy Summary'!A429</f>
        <v>41626</v>
      </c>
      <c r="C429" s="7">
        <f>'Energy Summary'!B429</f>
        <v>18</v>
      </c>
      <c r="E429" s="224">
        <f>ACESMISOdata!E429</f>
        <v>32.06</v>
      </c>
      <c r="F429">
        <f>ACESMISOdata!H429</f>
        <v>7.7700000000000005E-2</v>
      </c>
      <c r="G429">
        <f>ACESMISOdata!I429</f>
        <v>1.4500000000000001E-2</v>
      </c>
      <c r="H429" s="225">
        <f>ACESMISOdata!J429</f>
        <v>2.8087</v>
      </c>
      <c r="I429" s="102">
        <f>ACESMISOdata!K429</f>
        <v>8.1799999999999998E-2</v>
      </c>
      <c r="J429">
        <f>ACESMISOdata!L429</f>
        <v>7.1599999999999997E-2</v>
      </c>
      <c r="K429">
        <f>ACESMISOdata!M429</f>
        <v>7.0999999999999994E-2</v>
      </c>
      <c r="L429" s="226">
        <f t="shared" si="12"/>
        <v>-7.5597598383422213E-2</v>
      </c>
      <c r="M429" s="226">
        <f t="shared" si="13"/>
        <v>35.109702401616573</v>
      </c>
      <c r="N429" s="226">
        <f>M429*Inputs!$B$17</f>
        <v>38.620672641778235</v>
      </c>
      <c r="O429" s="225">
        <f>[3]ACESMISOdata!O429</f>
        <v>341.33</v>
      </c>
      <c r="P429" s="225">
        <f>[3]ACESMISOdata!P429</f>
        <v>80</v>
      </c>
      <c r="Q429" s="225">
        <f>[3]Summary!V429-P429</f>
        <v>870.53029999999933</v>
      </c>
      <c r="R429" s="227">
        <f>[3]ACESMISOdata!R429</f>
        <v>-65.81</v>
      </c>
      <c r="S429">
        <f>[3]ACESMISOdata!V429</f>
        <v>710.2</v>
      </c>
    </row>
    <row r="430" spans="1:19" x14ac:dyDescent="0.25">
      <c r="A430" t="s">
        <v>171</v>
      </c>
      <c r="B430" s="19">
        <f>'Energy Summary'!A430</f>
        <v>41626</v>
      </c>
      <c r="C430" s="7">
        <f>'Energy Summary'!B430</f>
        <v>19</v>
      </c>
      <c r="E430" s="224">
        <f>ACESMISOdata!E430</f>
        <v>56.39</v>
      </c>
      <c r="F430">
        <f>ACESMISOdata!H430</f>
        <v>7.7700000000000005E-2</v>
      </c>
      <c r="G430">
        <f>ACESMISOdata!I430</f>
        <v>1.4500000000000001E-2</v>
      </c>
      <c r="H430" s="225">
        <f>ACESMISOdata!J430</f>
        <v>2.0607000000000002</v>
      </c>
      <c r="I430" s="102">
        <f>ACESMISOdata!K430</f>
        <v>9.9599999999999994E-2</v>
      </c>
      <c r="J430">
        <f>ACESMISOdata!L430</f>
        <v>0.18729999999999999</v>
      </c>
      <c r="K430">
        <f>ACESMISOdata!M430</f>
        <v>0.10639999999999999</v>
      </c>
      <c r="L430" s="226">
        <f t="shared" si="12"/>
        <v>-5.1513541673689614E-2</v>
      </c>
      <c r="M430" s="226">
        <f t="shared" si="13"/>
        <v>58.884686458326307</v>
      </c>
      <c r="N430" s="226">
        <f>M430*Inputs!$B$17</f>
        <v>64.773155104158946</v>
      </c>
      <c r="O430" s="225">
        <f>[3]ACESMISOdata!O430</f>
        <v>263.66000000000003</v>
      </c>
      <c r="P430" s="225">
        <f>[3]ACESMISOdata!P430</f>
        <v>81</v>
      </c>
      <c r="Q430" s="225">
        <f>[3]Summary!V430-P430</f>
        <v>875.10969999999963</v>
      </c>
      <c r="R430" s="227">
        <f>[3]ACESMISOdata!R430</f>
        <v>-45.08</v>
      </c>
      <c r="S430">
        <f>[3]ACESMISOdata!V430</f>
        <v>1161.4000000000001</v>
      </c>
    </row>
    <row r="431" spans="1:19" x14ac:dyDescent="0.25">
      <c r="A431" t="s">
        <v>171</v>
      </c>
      <c r="B431" s="19">
        <f>'Energy Summary'!A431</f>
        <v>41626</v>
      </c>
      <c r="C431" s="7">
        <f>'Energy Summary'!B431</f>
        <v>20</v>
      </c>
      <c r="E431" s="224">
        <f>ACESMISOdata!E431</f>
        <v>48.12</v>
      </c>
      <c r="F431">
        <f>ACESMISOdata!H431</f>
        <v>7.7700000000000005E-2</v>
      </c>
      <c r="G431">
        <f>ACESMISOdata!I431</f>
        <v>1.4500000000000001E-2</v>
      </c>
      <c r="H431" s="225">
        <f>ACESMISOdata!J431</f>
        <v>2.1562999999999999</v>
      </c>
      <c r="I431" s="102">
        <f>ACESMISOdata!K431</f>
        <v>0.1051</v>
      </c>
      <c r="J431">
        <f>ACESMISOdata!L431</f>
        <v>0.1883</v>
      </c>
      <c r="K431">
        <f>ACESMISOdata!M431</f>
        <v>0.1193</v>
      </c>
      <c r="L431" s="226">
        <f t="shared" si="12"/>
        <v>-6.5682118601577091E-2</v>
      </c>
      <c r="M431" s="226">
        <f t="shared" si="13"/>
        <v>50.715517881398419</v>
      </c>
      <c r="N431" s="226">
        <f>M431*Inputs!$B$17</f>
        <v>55.787069669538269</v>
      </c>
      <c r="O431" s="225">
        <f>[3]ACESMISOdata!O431</f>
        <v>168.68</v>
      </c>
      <c r="P431" s="225">
        <f>[3]ACESMISOdata!P431</f>
        <v>81</v>
      </c>
      <c r="Q431" s="225">
        <f>[3]Summary!V431-P431</f>
        <v>877.56000000000017</v>
      </c>
      <c r="R431" s="227">
        <f>[3]ACESMISOdata!R431</f>
        <v>-57.64</v>
      </c>
      <c r="S431">
        <f>[3]ACESMISOdata!V431</f>
        <v>474.67</v>
      </c>
    </row>
    <row r="432" spans="1:19" x14ac:dyDescent="0.25">
      <c r="A432" t="s">
        <v>171</v>
      </c>
      <c r="B432" s="19">
        <f>'Energy Summary'!A432</f>
        <v>41626</v>
      </c>
      <c r="C432" s="7">
        <f>'Energy Summary'!B432</f>
        <v>21</v>
      </c>
      <c r="E432" s="224">
        <f>ACESMISOdata!E432</f>
        <v>47.43</v>
      </c>
      <c r="F432">
        <f>ACESMISOdata!H432</f>
        <v>7.7700000000000005E-2</v>
      </c>
      <c r="G432">
        <f>ACESMISOdata!I432</f>
        <v>1.4500000000000001E-2</v>
      </c>
      <c r="H432" s="225">
        <f>ACESMISOdata!J432</f>
        <v>1.5566</v>
      </c>
      <c r="I432" s="102">
        <f>ACESMISOdata!K432</f>
        <v>8.2100000000000006E-2</v>
      </c>
      <c r="J432">
        <f>ACESMISOdata!L432</f>
        <v>9.3100000000000002E-2</v>
      </c>
      <c r="K432">
        <f>ACESMISOdata!M432</f>
        <v>0.1157</v>
      </c>
      <c r="L432" s="226">
        <f t="shared" si="12"/>
        <v>-8.8784050057031313E-2</v>
      </c>
      <c r="M432" s="226">
        <f t="shared" si="13"/>
        <v>49.280915949942965</v>
      </c>
      <c r="N432" s="226">
        <f>M432*Inputs!$B$17</f>
        <v>54.209007544937265</v>
      </c>
      <c r="O432" s="225">
        <f>[3]ACESMISOdata!O432</f>
        <v>70</v>
      </c>
      <c r="P432" s="225">
        <f>[3]ACESMISOdata!P432</f>
        <v>80</v>
      </c>
      <c r="Q432" s="225">
        <f>[3]Summary!V432-P432</f>
        <v>873.46769999999981</v>
      </c>
      <c r="R432" s="227">
        <f>[3]ACESMISOdata!R432</f>
        <v>-77.55</v>
      </c>
      <c r="S432">
        <f>[3]ACESMISOdata!V432</f>
        <v>806.38</v>
      </c>
    </row>
    <row r="433" spans="1:19" x14ac:dyDescent="0.25">
      <c r="A433" t="s">
        <v>171</v>
      </c>
      <c r="B433" s="19">
        <f>'Energy Summary'!A433</f>
        <v>41626</v>
      </c>
      <c r="C433" s="7">
        <f>'Energy Summary'!B433</f>
        <v>22</v>
      </c>
      <c r="E433" s="224">
        <f>ACESMISOdata!E433</f>
        <v>30.55</v>
      </c>
      <c r="F433">
        <f>ACESMISOdata!H433</f>
        <v>7.7700000000000005E-2</v>
      </c>
      <c r="G433">
        <f>ACESMISOdata!I433</f>
        <v>1.4500000000000001E-2</v>
      </c>
      <c r="H433" s="225">
        <f>ACESMISOdata!J433</f>
        <v>0.52500000000000002</v>
      </c>
      <c r="I433" s="102">
        <f>ACESMISOdata!K433</f>
        <v>5.0999999999999997E-2</v>
      </c>
      <c r="J433">
        <f>ACESMISOdata!L433</f>
        <v>4.4999999999999998E-2</v>
      </c>
      <c r="K433">
        <f>ACESMISOdata!M433</f>
        <v>4.6600000000000003E-2</v>
      </c>
      <c r="L433" s="226">
        <f t="shared" si="12"/>
        <v>-9.1127889690049493E-2</v>
      </c>
      <c r="M433" s="226">
        <f t="shared" si="13"/>
        <v>31.218672110309953</v>
      </c>
      <c r="N433" s="226">
        <f>M433*Inputs!$B$17</f>
        <v>34.340539321340948</v>
      </c>
      <c r="O433" s="225">
        <f>[3]ACESMISOdata!O433</f>
        <v>48.42</v>
      </c>
      <c r="P433" s="225">
        <f>[3]ACESMISOdata!P433</f>
        <v>79</v>
      </c>
      <c r="Q433" s="225">
        <f>[3]Summary!V433-P433</f>
        <v>847.27080000000012</v>
      </c>
      <c r="R433" s="227">
        <f>[3]ACESMISOdata!R433</f>
        <v>-77.209999999999994</v>
      </c>
      <c r="S433">
        <f>[3]ACESMISOdata!V433</f>
        <v>317.52999999999997</v>
      </c>
    </row>
    <row r="434" spans="1:19" x14ac:dyDescent="0.25">
      <c r="A434" t="s">
        <v>171</v>
      </c>
      <c r="B434" s="19">
        <f>'Energy Summary'!A434</f>
        <v>41626</v>
      </c>
      <c r="C434" s="7">
        <f>'Energy Summary'!B434</f>
        <v>23</v>
      </c>
      <c r="E434" s="224">
        <f>ACESMISOdata!E434</f>
        <v>25.21</v>
      </c>
      <c r="F434">
        <f>ACESMISOdata!H434</f>
        <v>7.7700000000000005E-2</v>
      </c>
      <c r="G434">
        <f>ACESMISOdata!I434</f>
        <v>1.4500000000000001E-2</v>
      </c>
      <c r="H434" s="225">
        <f>ACESMISOdata!J434</f>
        <v>1.1911</v>
      </c>
      <c r="I434" s="102">
        <f>ACESMISOdata!K434</f>
        <v>5.2299999999999999E-2</v>
      </c>
      <c r="J434">
        <f>ACESMISOdata!L434</f>
        <v>0.14630000000000001</v>
      </c>
      <c r="K434">
        <f>ACESMISOdata!M434</f>
        <v>0</v>
      </c>
      <c r="L434" s="226">
        <f t="shared" si="12"/>
        <v>-6.7156798169189624E-2</v>
      </c>
      <c r="M434" s="226">
        <f t="shared" si="13"/>
        <v>26.62474320183081</v>
      </c>
      <c r="N434" s="226">
        <f>M434*Inputs!$B$17</f>
        <v>29.287217522013894</v>
      </c>
      <c r="O434" s="225">
        <f>[3]ACESMISOdata!O434</f>
        <v>48.83</v>
      </c>
      <c r="P434" s="225">
        <f>[3]ACESMISOdata!P434</f>
        <v>76</v>
      </c>
      <c r="Q434" s="225">
        <f>[3]Summary!V434-P434</f>
        <v>822.10590000000025</v>
      </c>
      <c r="R434" s="227">
        <f>[3]ACESMISOdata!R434</f>
        <v>-55.21</v>
      </c>
      <c r="S434">
        <f>[3]ACESMISOdata!V434</f>
        <v>0</v>
      </c>
    </row>
    <row r="435" spans="1:19" x14ac:dyDescent="0.25">
      <c r="A435" t="s">
        <v>171</v>
      </c>
      <c r="B435" s="19">
        <f>'Energy Summary'!A435</f>
        <v>41626</v>
      </c>
      <c r="C435" s="7">
        <f>'Energy Summary'!B435</f>
        <v>24</v>
      </c>
      <c r="E435" s="224">
        <f>ACESMISOdata!E435</f>
        <v>21.95</v>
      </c>
      <c r="F435">
        <f>ACESMISOdata!H435</f>
        <v>7.7700000000000005E-2</v>
      </c>
      <c r="G435">
        <f>ACESMISOdata!I435</f>
        <v>1.4500000000000001E-2</v>
      </c>
      <c r="H435" s="225">
        <f>ACESMISOdata!J435</f>
        <v>0.6018</v>
      </c>
      <c r="I435" s="102">
        <f>ACESMISOdata!K435</f>
        <v>3.2599999999999997E-2</v>
      </c>
      <c r="J435">
        <f>ACESMISOdata!L435</f>
        <v>8.3799999999999999E-2</v>
      </c>
      <c r="K435">
        <f>ACESMISOdata!M435</f>
        <v>0</v>
      </c>
      <c r="L435" s="226">
        <f t="shared" si="12"/>
        <v>-6.2356100702024415E-2</v>
      </c>
      <c r="M435" s="226">
        <f t="shared" si="13"/>
        <v>22.698043899297975</v>
      </c>
      <c r="N435" s="226">
        <f>M435*Inputs!$B$17</f>
        <v>24.967848289227774</v>
      </c>
      <c r="O435" s="225">
        <f>[3]ACESMISOdata!O435</f>
        <v>153.55000000000001</v>
      </c>
      <c r="P435" s="225">
        <f>[3]ACESMISOdata!P435</f>
        <v>73</v>
      </c>
      <c r="Q435" s="225">
        <f>[3]Summary!V435-P435</f>
        <v>795.91249999999991</v>
      </c>
      <c r="R435" s="227">
        <f>[3]ACESMISOdata!R435</f>
        <v>-49.63</v>
      </c>
      <c r="S435">
        <f>[3]ACESMISOdata!V435</f>
        <v>0</v>
      </c>
    </row>
    <row r="436" spans="1:19" x14ac:dyDescent="0.25">
      <c r="A436" t="s">
        <v>171</v>
      </c>
      <c r="B436" s="19">
        <f>'Energy Summary'!A436</f>
        <v>41627</v>
      </c>
      <c r="C436" s="7">
        <f>'Energy Summary'!B436</f>
        <v>1</v>
      </c>
      <c r="E436" s="224">
        <f>ACESMISOdata!E436</f>
        <v>24.25</v>
      </c>
      <c r="F436">
        <f>ACESMISOdata!H436</f>
        <v>6.93E-2</v>
      </c>
      <c r="G436">
        <f>ACESMISOdata!I436</f>
        <v>1.29E-2</v>
      </c>
      <c r="H436" s="225">
        <f>ACESMISOdata!J436</f>
        <v>1.2755000000000001</v>
      </c>
      <c r="I436" s="102">
        <f>ACESMISOdata!K436</f>
        <v>3.3000000000000002E-2</v>
      </c>
      <c r="J436">
        <f>ACESMISOdata!L436</f>
        <v>1.7000000000000001E-2</v>
      </c>
      <c r="K436">
        <f>ACESMISOdata!M436</f>
        <v>1.04E-2</v>
      </c>
      <c r="L436" s="226">
        <f t="shared" si="12"/>
        <v>-4.8399954082751107E-2</v>
      </c>
      <c r="M436" s="226">
        <f t="shared" si="13"/>
        <v>25.619700045917249</v>
      </c>
      <c r="N436" s="226">
        <f>M436*Inputs!$B$17</f>
        <v>28.181670050508977</v>
      </c>
      <c r="O436" s="225">
        <f>[3]ACESMISOdata!O436</f>
        <v>-112.39</v>
      </c>
      <c r="P436" s="225">
        <f>[3]ACESMISOdata!P436</f>
        <v>70</v>
      </c>
      <c r="Q436" s="225">
        <f>[3]Summary!V436-P436</f>
        <v>781.40570000000025</v>
      </c>
      <c r="R436" s="227">
        <f>[3]ACESMISOdata!R436</f>
        <v>-37.82</v>
      </c>
      <c r="S436">
        <f>[3]ACESMISOdata!V436</f>
        <v>0</v>
      </c>
    </row>
    <row r="437" spans="1:19" x14ac:dyDescent="0.25">
      <c r="A437" t="s">
        <v>171</v>
      </c>
      <c r="B437" s="19">
        <f>'Energy Summary'!A437</f>
        <v>41627</v>
      </c>
      <c r="C437" s="7">
        <f>'Energy Summary'!B437</f>
        <v>2</v>
      </c>
      <c r="E437" s="224">
        <f>ACESMISOdata!E437</f>
        <v>24.98</v>
      </c>
      <c r="F437">
        <f>ACESMISOdata!H437</f>
        <v>6.93E-2</v>
      </c>
      <c r="G437">
        <f>ACESMISOdata!I437</f>
        <v>1.29E-2</v>
      </c>
      <c r="H437" s="225">
        <f>ACESMISOdata!J437</f>
        <v>0.72030000000000005</v>
      </c>
      <c r="I437" s="102">
        <f>ACESMISOdata!K437</f>
        <v>1.11E-2</v>
      </c>
      <c r="J437">
        <f>ACESMISOdata!L437</f>
        <v>1.2999999999999999E-2</v>
      </c>
      <c r="K437">
        <f>ACESMISOdata!M437</f>
        <v>8.0999999999999996E-3</v>
      </c>
      <c r="L437" s="226">
        <f t="shared" si="12"/>
        <v>-5.7923129296738228E-2</v>
      </c>
      <c r="M437" s="226">
        <f t="shared" si="13"/>
        <v>25.756776870703259</v>
      </c>
      <c r="N437" s="226">
        <f>M437*Inputs!$B$17</f>
        <v>28.332454557773588</v>
      </c>
      <c r="O437" s="225">
        <f>[3]ACESMISOdata!O437</f>
        <v>14.14</v>
      </c>
      <c r="P437" s="225">
        <f>[3]ACESMISOdata!P437</f>
        <v>63</v>
      </c>
      <c r="Q437" s="225">
        <f>[3]Summary!V437-P437</f>
        <v>776.37380000000019</v>
      </c>
      <c r="R437" s="227">
        <f>[3]ACESMISOdata!R437</f>
        <v>-44.97</v>
      </c>
      <c r="S437">
        <f>[3]ACESMISOdata!V437</f>
        <v>0</v>
      </c>
    </row>
    <row r="438" spans="1:19" x14ac:dyDescent="0.25">
      <c r="A438" t="s">
        <v>171</v>
      </c>
      <c r="B438" s="19">
        <f>'Energy Summary'!A438</f>
        <v>41627</v>
      </c>
      <c r="C438" s="7">
        <f>'Energy Summary'!B438</f>
        <v>3</v>
      </c>
      <c r="E438" s="224">
        <f>ACESMISOdata!E438</f>
        <v>29.06</v>
      </c>
      <c r="F438">
        <f>ACESMISOdata!H438</f>
        <v>6.93E-2</v>
      </c>
      <c r="G438">
        <f>ACESMISOdata!I438</f>
        <v>1.29E-2</v>
      </c>
      <c r="H438" s="225">
        <f>ACESMISOdata!J438</f>
        <v>0.71340000000000003</v>
      </c>
      <c r="I438" s="102">
        <f>ACESMISOdata!K438</f>
        <v>1.35E-2</v>
      </c>
      <c r="J438">
        <f>ACESMISOdata!L438</f>
        <v>1.29E-2</v>
      </c>
      <c r="K438">
        <f>ACESMISOdata!M438</f>
        <v>8.3999999999999995E-3</v>
      </c>
      <c r="L438" s="226">
        <f t="shared" si="12"/>
        <v>-5.0891567163724866E-2</v>
      </c>
      <c r="M438" s="226">
        <f t="shared" si="13"/>
        <v>29.839508432836272</v>
      </c>
      <c r="N438" s="226">
        <f>M438*Inputs!$B$17</f>
        <v>32.823459276119905</v>
      </c>
      <c r="O438" s="225">
        <f>[3]ACESMISOdata!O438</f>
        <v>-9.76</v>
      </c>
      <c r="P438" s="225">
        <f>[3]ACESMISOdata!P438</f>
        <v>62</v>
      </c>
      <c r="Q438" s="225">
        <f>[3]Summary!V438-P438</f>
        <v>772.23010000000056</v>
      </c>
      <c r="R438" s="227">
        <f>[3]ACESMISOdata!R438</f>
        <v>-39.299999999999997</v>
      </c>
      <c r="S438">
        <f>[3]ACESMISOdata!V438</f>
        <v>0</v>
      </c>
    </row>
    <row r="439" spans="1:19" x14ac:dyDescent="0.25">
      <c r="A439" t="s">
        <v>171</v>
      </c>
      <c r="B439" s="19">
        <f>'Energy Summary'!A439</f>
        <v>41627</v>
      </c>
      <c r="C439" s="7">
        <f>'Energy Summary'!B439</f>
        <v>4</v>
      </c>
      <c r="E439" s="224">
        <f>ACESMISOdata!E439</f>
        <v>27.74</v>
      </c>
      <c r="F439">
        <f>ACESMISOdata!H439</f>
        <v>6.93E-2</v>
      </c>
      <c r="G439">
        <f>ACESMISOdata!I439</f>
        <v>1.29E-2</v>
      </c>
      <c r="H439" s="225">
        <f>ACESMISOdata!J439</f>
        <v>0.75119999999999998</v>
      </c>
      <c r="I439" s="102">
        <f>ACESMISOdata!K439</f>
        <v>1.14E-2</v>
      </c>
      <c r="J439">
        <f>ACESMISOdata!L439</f>
        <v>1.24E-2</v>
      </c>
      <c r="K439">
        <f>ACESMISOdata!M439</f>
        <v>7.7999999999999996E-3</v>
      </c>
      <c r="L439" s="226">
        <f t="shared" si="12"/>
        <v>-4.2412174728371443E-2</v>
      </c>
      <c r="M439" s="226">
        <f t="shared" si="13"/>
        <v>28.562587825271621</v>
      </c>
      <c r="N439" s="226">
        <f>M439*Inputs!$B$17</f>
        <v>31.418846607798784</v>
      </c>
      <c r="O439" s="225">
        <f>[3]ACESMISOdata!O439</f>
        <v>173.66</v>
      </c>
      <c r="P439" s="225">
        <f>[3]ACESMISOdata!P439</f>
        <v>62</v>
      </c>
      <c r="Q439" s="225">
        <f>[3]Summary!V439-P439</f>
        <v>776.42800000000045</v>
      </c>
      <c r="R439" s="227">
        <f>[3]ACESMISOdata!R439</f>
        <v>-32.93</v>
      </c>
      <c r="S439">
        <f>[3]ACESMISOdata!V439</f>
        <v>0</v>
      </c>
    </row>
    <row r="440" spans="1:19" x14ac:dyDescent="0.25">
      <c r="A440" t="s">
        <v>171</v>
      </c>
      <c r="B440" s="19">
        <f>'Energy Summary'!A440</f>
        <v>41627</v>
      </c>
      <c r="C440" s="7">
        <f>'Energy Summary'!B440</f>
        <v>5</v>
      </c>
      <c r="E440" s="224">
        <f>ACESMISOdata!E440</f>
        <v>36.64</v>
      </c>
      <c r="F440">
        <f>ACESMISOdata!H440</f>
        <v>6.93E-2</v>
      </c>
      <c r="G440">
        <f>ACESMISOdata!I440</f>
        <v>1.29E-2</v>
      </c>
      <c r="H440" s="225">
        <f>ACESMISOdata!J440</f>
        <v>0.85619999999999996</v>
      </c>
      <c r="I440" s="102">
        <f>ACESMISOdata!K440</f>
        <v>2.7900000000000001E-2</v>
      </c>
      <c r="J440">
        <f>ACESMISOdata!L440</f>
        <v>1.26E-2</v>
      </c>
      <c r="K440">
        <f>ACESMISOdata!M440</f>
        <v>7.7999999999999996E-3</v>
      </c>
      <c r="L440" s="226">
        <f t="shared" si="12"/>
        <v>-4.6378847700246049E-2</v>
      </c>
      <c r="M440" s="226">
        <f t="shared" si="13"/>
        <v>37.58032115229976</v>
      </c>
      <c r="N440" s="226">
        <f>M440*Inputs!$B$17</f>
        <v>41.33835326752974</v>
      </c>
      <c r="O440" s="225">
        <f>[3]ACESMISOdata!O440</f>
        <v>43.52</v>
      </c>
      <c r="P440" s="225">
        <f>[3]ACESMISOdata!P440</f>
        <v>62</v>
      </c>
      <c r="Q440" s="225">
        <f>[3]Summary!V440-P440</f>
        <v>789.79969999999958</v>
      </c>
      <c r="R440" s="227">
        <f>[3]ACESMISOdata!R440</f>
        <v>-36.630000000000003</v>
      </c>
      <c r="S440">
        <f>[3]ACESMISOdata!V440</f>
        <v>0</v>
      </c>
    </row>
    <row r="441" spans="1:19" x14ac:dyDescent="0.25">
      <c r="A441" t="s">
        <v>171</v>
      </c>
      <c r="B441" s="19">
        <f>'Energy Summary'!A441</f>
        <v>41627</v>
      </c>
      <c r="C441" s="7">
        <f>'Energy Summary'!B441</f>
        <v>6</v>
      </c>
      <c r="E441" s="224">
        <f>ACESMISOdata!E441</f>
        <v>34.03</v>
      </c>
      <c r="F441">
        <f>ACESMISOdata!H441</f>
        <v>6.93E-2</v>
      </c>
      <c r="G441">
        <f>ACESMISOdata!I441</f>
        <v>1.29E-2</v>
      </c>
      <c r="H441" s="225">
        <f>ACESMISOdata!J441</f>
        <v>0.89859999999999995</v>
      </c>
      <c r="I441" s="102">
        <f>ACESMISOdata!K441</f>
        <v>4.5400000000000003E-2</v>
      </c>
      <c r="J441">
        <f>ACESMISOdata!L441</f>
        <v>3.0700000000000002E-2</v>
      </c>
      <c r="K441">
        <f>ACESMISOdata!M441</f>
        <v>1.6799999999999999E-2</v>
      </c>
      <c r="L441" s="226">
        <f t="shared" si="12"/>
        <v>-3.9797369525395657E-2</v>
      </c>
      <c r="M441" s="226">
        <f t="shared" si="13"/>
        <v>35.063902630474615</v>
      </c>
      <c r="N441" s="226">
        <f>M441*Inputs!$B$17</f>
        <v>38.57029289352208</v>
      </c>
      <c r="O441" s="225">
        <f>[3]ACESMISOdata!O441</f>
        <v>341.06</v>
      </c>
      <c r="P441" s="225">
        <f>[3]ACESMISOdata!P441</f>
        <v>63</v>
      </c>
      <c r="Q441" s="225">
        <f>[3]Summary!V441-P441</f>
        <v>821.15980000000025</v>
      </c>
      <c r="R441" s="227">
        <f>[3]ACESMISOdata!R441</f>
        <v>-32.68</v>
      </c>
      <c r="S441">
        <f>[3]ACESMISOdata!V441</f>
        <v>0</v>
      </c>
    </row>
    <row r="442" spans="1:19" x14ac:dyDescent="0.25">
      <c r="A442" t="s">
        <v>171</v>
      </c>
      <c r="B442" s="19">
        <f>'Energy Summary'!A442</f>
        <v>41627</v>
      </c>
      <c r="C442" s="7">
        <f>'Energy Summary'!B442</f>
        <v>7</v>
      </c>
      <c r="E442" s="224">
        <f>ACESMISOdata!E442</f>
        <v>92.23</v>
      </c>
      <c r="F442">
        <f>ACESMISOdata!H442</f>
        <v>6.93E-2</v>
      </c>
      <c r="G442">
        <f>ACESMISOdata!I442</f>
        <v>1.29E-2</v>
      </c>
      <c r="H442" s="225">
        <f>ACESMISOdata!J442</f>
        <v>1.2275</v>
      </c>
      <c r="I442" s="102">
        <f>ACESMISOdata!K442</f>
        <v>6.1499999999999999E-2</v>
      </c>
      <c r="J442">
        <f>ACESMISOdata!L442</f>
        <v>4.7199999999999999E-2</v>
      </c>
      <c r="K442">
        <f>ACESMISOdata!M442</f>
        <v>2.7699999999999999E-2</v>
      </c>
      <c r="L442" s="226">
        <f t="shared" si="12"/>
        <v>-9.3454816375200145E-2</v>
      </c>
      <c r="M442" s="226">
        <f t="shared" si="13"/>
        <v>93.582645183624805</v>
      </c>
      <c r="N442" s="226">
        <f>M442*Inputs!$B$17</f>
        <v>102.94090970198729</v>
      </c>
      <c r="O442" s="225">
        <f>[3]ACESMISOdata!O442</f>
        <v>558.94000000000005</v>
      </c>
      <c r="P442" s="225">
        <f>[3]ACESMISOdata!P442</f>
        <v>65</v>
      </c>
      <c r="Q442" s="225">
        <f>[3]Summary!V442-P442</f>
        <v>851.64149999999984</v>
      </c>
      <c r="R442" s="227">
        <f>[3]ACESMISOdata!R442</f>
        <v>-79.59</v>
      </c>
      <c r="S442">
        <f>[3]ACESMISOdata!V442</f>
        <v>858.88</v>
      </c>
    </row>
    <row r="443" spans="1:19" x14ac:dyDescent="0.25">
      <c r="A443" t="s">
        <v>171</v>
      </c>
      <c r="B443" s="19">
        <f>'Energy Summary'!A443</f>
        <v>41627</v>
      </c>
      <c r="C443" s="7">
        <f>'Energy Summary'!B443</f>
        <v>8</v>
      </c>
      <c r="E443" s="224">
        <f>ACESMISOdata!E443</f>
        <v>70.98</v>
      </c>
      <c r="F443">
        <f>ACESMISOdata!H443</f>
        <v>6.93E-2</v>
      </c>
      <c r="G443">
        <f>ACESMISOdata!I443</f>
        <v>1.29E-2</v>
      </c>
      <c r="H443" s="225">
        <f>ACESMISOdata!J443</f>
        <v>5.8562000000000003</v>
      </c>
      <c r="I443" s="102">
        <f>ACESMISOdata!K443</f>
        <v>5.8999999999999997E-2</v>
      </c>
      <c r="J443">
        <f>ACESMISOdata!L443</f>
        <v>3.7999999999999999E-2</v>
      </c>
      <c r="K443">
        <f>ACESMISOdata!M443</f>
        <v>1.2200000000000001E-2</v>
      </c>
      <c r="L443" s="226">
        <f t="shared" si="12"/>
        <v>-0.1350687374510427</v>
      </c>
      <c r="M443" s="226">
        <f t="shared" si="13"/>
        <v>76.892531262548971</v>
      </c>
      <c r="N443" s="226">
        <f>M443*Inputs!$B$17</f>
        <v>84.581784388803868</v>
      </c>
      <c r="O443" s="225">
        <f>[3]ACESMISOdata!O443</f>
        <v>871.97</v>
      </c>
      <c r="P443" s="225">
        <f>[3]ACESMISOdata!P443</f>
        <v>69</v>
      </c>
      <c r="Q443" s="225">
        <f>[3]Summary!V443-P443</f>
        <v>840.75709999999958</v>
      </c>
      <c r="R443" s="227">
        <f>[3]ACESMISOdata!R443</f>
        <v>-113.56</v>
      </c>
      <c r="S443">
        <f>[3]ACESMISOdata!V443</f>
        <v>1384</v>
      </c>
    </row>
    <row r="444" spans="1:19" x14ac:dyDescent="0.25">
      <c r="A444" t="s">
        <v>171</v>
      </c>
      <c r="B444" s="19">
        <f>'Energy Summary'!A444</f>
        <v>41627</v>
      </c>
      <c r="C444" s="7">
        <f>'Energy Summary'!B444</f>
        <v>9</v>
      </c>
      <c r="E444" s="224">
        <f>ACESMISOdata!E444</f>
        <v>37.33</v>
      </c>
      <c r="F444">
        <f>ACESMISOdata!H444</f>
        <v>6.93E-2</v>
      </c>
      <c r="G444">
        <f>ACESMISOdata!I444</f>
        <v>1.29E-2</v>
      </c>
      <c r="H444" s="225">
        <f>ACESMISOdata!J444</f>
        <v>6.0267999999999997</v>
      </c>
      <c r="I444" s="102">
        <f>ACESMISOdata!K444</f>
        <v>5.4699999999999999E-2</v>
      </c>
      <c r="J444">
        <f>ACESMISOdata!L444</f>
        <v>2.7699999999999999E-2</v>
      </c>
      <c r="K444">
        <f>ACESMISOdata!M444</f>
        <v>1.2E-2</v>
      </c>
      <c r="L444" s="226">
        <f t="shared" si="12"/>
        <v>-6.7809681477305289E-2</v>
      </c>
      <c r="M444" s="226">
        <f t="shared" si="13"/>
        <v>43.465590318522693</v>
      </c>
      <c r="N444" s="226">
        <f>M444*Inputs!$B$17</f>
        <v>47.812149350374966</v>
      </c>
      <c r="O444" s="225">
        <f>[3]ACESMISOdata!O444</f>
        <v>102.78</v>
      </c>
      <c r="P444" s="225">
        <f>[3]ACESMISOdata!P444</f>
        <v>70</v>
      </c>
      <c r="Q444" s="225">
        <f>[3]Summary!V444-P444</f>
        <v>820.53180000000054</v>
      </c>
      <c r="R444" s="227">
        <f>[3]ACESMISOdata!R444</f>
        <v>-55.64</v>
      </c>
      <c r="S444">
        <f>[3]ACESMISOdata!V444</f>
        <v>771.21</v>
      </c>
    </row>
    <row r="445" spans="1:19" x14ac:dyDescent="0.25">
      <c r="A445" t="s">
        <v>171</v>
      </c>
      <c r="B445" s="19">
        <f>'Energy Summary'!A445</f>
        <v>41627</v>
      </c>
      <c r="C445" s="7">
        <f>'Energy Summary'!B445</f>
        <v>10</v>
      </c>
      <c r="E445" s="224">
        <f>ACESMISOdata!E445</f>
        <v>31.3</v>
      </c>
      <c r="F445">
        <f>ACESMISOdata!H445</f>
        <v>6.93E-2</v>
      </c>
      <c r="G445">
        <f>ACESMISOdata!I445</f>
        <v>1.29E-2</v>
      </c>
      <c r="H445" s="225">
        <f>ACESMISOdata!J445</f>
        <v>1.5878000000000001</v>
      </c>
      <c r="I445" s="102">
        <f>ACESMISOdata!K445</f>
        <v>5.7500000000000002E-2</v>
      </c>
      <c r="J445">
        <f>ACESMISOdata!L445</f>
        <v>2.8799999999999999E-2</v>
      </c>
      <c r="K445">
        <f>ACESMISOdata!M445</f>
        <v>1.12E-2</v>
      </c>
      <c r="L445" s="226">
        <f t="shared" si="12"/>
        <v>-9.8188689492804015E-2</v>
      </c>
      <c r="M445" s="226">
        <f t="shared" si="13"/>
        <v>32.969311310507194</v>
      </c>
      <c r="N445" s="226">
        <f>M445*Inputs!$B$17</f>
        <v>36.266242441557914</v>
      </c>
      <c r="O445" s="225">
        <f>[3]ACESMISOdata!O445</f>
        <v>826.34</v>
      </c>
      <c r="P445" s="225">
        <f>[3]ACESMISOdata!P445</f>
        <v>71</v>
      </c>
      <c r="Q445" s="225">
        <f>[3]Summary!V445-P445</f>
        <v>804.98069999999984</v>
      </c>
      <c r="R445" s="227">
        <f>[3]ACESMISOdata!R445</f>
        <v>-79.040000000000006</v>
      </c>
      <c r="S445">
        <f>[3]ACESMISOdata!V445</f>
        <v>258.24</v>
      </c>
    </row>
    <row r="446" spans="1:19" x14ac:dyDescent="0.25">
      <c r="A446" t="s">
        <v>171</v>
      </c>
      <c r="B446" s="19">
        <f>'Energy Summary'!A446</f>
        <v>41627</v>
      </c>
      <c r="C446" s="7">
        <f>'Energy Summary'!B446</f>
        <v>11</v>
      </c>
      <c r="E446" s="224">
        <f>ACESMISOdata!E446</f>
        <v>34.340000000000003</v>
      </c>
      <c r="F446">
        <f>ACESMISOdata!H446</f>
        <v>6.93E-2</v>
      </c>
      <c r="G446">
        <f>ACESMISOdata!I446</f>
        <v>1.29E-2</v>
      </c>
      <c r="H446" s="225">
        <f>ACESMISOdata!J446</f>
        <v>0.89829999999999999</v>
      </c>
      <c r="I446" s="102">
        <f>ACESMISOdata!K446</f>
        <v>5.28E-2</v>
      </c>
      <c r="J446">
        <f>ACESMISOdata!L446</f>
        <v>2.8899999999999999E-2</v>
      </c>
      <c r="K446">
        <f>ACESMISOdata!M446</f>
        <v>1.1299999999999999E-2</v>
      </c>
      <c r="L446" s="226">
        <f t="shared" si="12"/>
        <v>-4.9656817345631231E-2</v>
      </c>
      <c r="M446" s="226">
        <f t="shared" si="13"/>
        <v>35.363843182654371</v>
      </c>
      <c r="N446" s="226">
        <f>M446*Inputs!$B$17</f>
        <v>38.900227500919812</v>
      </c>
      <c r="O446" s="225">
        <f>[3]ACESMISOdata!O446</f>
        <v>707.98</v>
      </c>
      <c r="P446" s="225">
        <f>[3]ACESMISOdata!P446</f>
        <v>71</v>
      </c>
      <c r="Q446" s="225">
        <f>[3]Summary!V446-P446</f>
        <v>788.21000000000015</v>
      </c>
      <c r="R446" s="227">
        <f>[3]ACESMISOdata!R446</f>
        <v>-39.14</v>
      </c>
      <c r="S446">
        <f>[3]ACESMISOdata!V446</f>
        <v>522.42999999999995</v>
      </c>
    </row>
    <row r="447" spans="1:19" x14ac:dyDescent="0.25">
      <c r="A447" t="s">
        <v>171</v>
      </c>
      <c r="B447" s="19">
        <f>'Energy Summary'!A447</f>
        <v>41627</v>
      </c>
      <c r="C447" s="7">
        <f>'Energy Summary'!B447</f>
        <v>12</v>
      </c>
      <c r="E447" s="224">
        <f>ACESMISOdata!E447</f>
        <v>28.22</v>
      </c>
      <c r="F447">
        <f>ACESMISOdata!H447</f>
        <v>6.93E-2</v>
      </c>
      <c r="G447">
        <f>ACESMISOdata!I447</f>
        <v>1.29E-2</v>
      </c>
      <c r="H447" s="225">
        <f>ACESMISOdata!J447</f>
        <v>0.76139999999999997</v>
      </c>
      <c r="I447" s="102">
        <f>ACESMISOdata!K447</f>
        <v>5.6300000000000003E-2</v>
      </c>
      <c r="J447">
        <f>ACESMISOdata!L447</f>
        <v>2.8000000000000001E-2</v>
      </c>
      <c r="K447">
        <f>ACESMISOdata!M447</f>
        <v>1.26E-2</v>
      </c>
      <c r="L447" s="226">
        <f t="shared" si="12"/>
        <v>-5.2015236135001447E-2</v>
      </c>
      <c r="M447" s="226">
        <f t="shared" si="13"/>
        <v>29.10848476386499</v>
      </c>
      <c r="N447" s="226">
        <f>M447*Inputs!$B$17</f>
        <v>32.019333240251491</v>
      </c>
      <c r="O447" s="225">
        <f>[3]ACESMISOdata!O447</f>
        <v>199.84</v>
      </c>
      <c r="P447" s="225">
        <f>[3]ACESMISOdata!P447</f>
        <v>71</v>
      </c>
      <c r="Q447" s="225">
        <f>[3]Summary!V447-P447</f>
        <v>769.19769999999994</v>
      </c>
      <c r="R447" s="227">
        <f>[3]ACESMISOdata!R447</f>
        <v>-40.01</v>
      </c>
      <c r="S447">
        <f>[3]ACESMISOdata!V447</f>
        <v>156.15</v>
      </c>
    </row>
    <row r="448" spans="1:19" x14ac:dyDescent="0.25">
      <c r="A448" t="s">
        <v>171</v>
      </c>
      <c r="B448" s="19">
        <f>'Energy Summary'!A448</f>
        <v>41627</v>
      </c>
      <c r="C448" s="7">
        <f>'Energy Summary'!B448</f>
        <v>13</v>
      </c>
      <c r="E448" s="224">
        <f>ACESMISOdata!E448</f>
        <v>27.96</v>
      </c>
      <c r="F448">
        <f>ACESMISOdata!H448</f>
        <v>6.93E-2</v>
      </c>
      <c r="G448">
        <f>ACESMISOdata!I448</f>
        <v>1.29E-2</v>
      </c>
      <c r="H448" s="225">
        <f>ACESMISOdata!J448</f>
        <v>0.75900000000000001</v>
      </c>
      <c r="I448" s="102">
        <f>ACESMISOdata!K448</f>
        <v>5.2299999999999999E-2</v>
      </c>
      <c r="J448">
        <f>ACESMISOdata!L448</f>
        <v>2.7099999999999999E-2</v>
      </c>
      <c r="K448">
        <f>ACESMISOdata!M448</f>
        <v>1.3299999999999999E-2</v>
      </c>
      <c r="L448" s="226">
        <f t="shared" si="12"/>
        <v>-6.9721897359076995E-2</v>
      </c>
      <c r="M448" s="226">
        <f t="shared" si="13"/>
        <v>28.824178102640921</v>
      </c>
      <c r="N448" s="226">
        <f>M448*Inputs!$B$17</f>
        <v>31.706595912905016</v>
      </c>
      <c r="O448" s="225">
        <f>[3]ACESMISOdata!O448</f>
        <v>309.47000000000003</v>
      </c>
      <c r="P448" s="225">
        <f>[3]ACESMISOdata!P448</f>
        <v>70</v>
      </c>
      <c r="Q448" s="225">
        <f>[3]Summary!V448-P448</f>
        <v>758.01150000000018</v>
      </c>
      <c r="R448" s="227">
        <f>[3]ACESMISOdata!R448</f>
        <v>-52.85</v>
      </c>
      <c r="S448">
        <f>[3]ACESMISOdata!V448</f>
        <v>160.31</v>
      </c>
    </row>
    <row r="449" spans="1:19" x14ac:dyDescent="0.25">
      <c r="A449" t="s">
        <v>171</v>
      </c>
      <c r="B449" s="19">
        <f>'Energy Summary'!A449</f>
        <v>41627</v>
      </c>
      <c r="C449" s="7">
        <f>'Energy Summary'!B449</f>
        <v>14</v>
      </c>
      <c r="E449" s="224">
        <f>ACESMISOdata!E449</f>
        <v>25.66</v>
      </c>
      <c r="F449">
        <f>ACESMISOdata!H449</f>
        <v>6.93E-2</v>
      </c>
      <c r="G449">
        <f>ACESMISOdata!I449</f>
        <v>1.29E-2</v>
      </c>
      <c r="H449" s="225">
        <f>ACESMISOdata!J449</f>
        <v>0.80759999999999998</v>
      </c>
      <c r="I449" s="102">
        <f>ACESMISOdata!K449</f>
        <v>4.7800000000000002E-2</v>
      </c>
      <c r="J449">
        <f>ACESMISOdata!L449</f>
        <v>1.6899999999999998E-2</v>
      </c>
      <c r="K449">
        <f>ACESMISOdata!M449</f>
        <v>1.3100000000000001E-2</v>
      </c>
      <c r="L449" s="226">
        <f t="shared" si="12"/>
        <v>-6.958542033997181E-2</v>
      </c>
      <c r="M449" s="226">
        <f t="shared" si="13"/>
        <v>26.558014579660025</v>
      </c>
      <c r="N449" s="226">
        <f>M449*Inputs!$B$17</f>
        <v>29.213816037626028</v>
      </c>
      <c r="O449" s="225">
        <f>[3]ACESMISOdata!O449</f>
        <v>481.21</v>
      </c>
      <c r="P449" s="225">
        <f>[3]ACESMISOdata!P449</f>
        <v>69</v>
      </c>
      <c r="Q449" s="225">
        <f>[3]Summary!V449-P449</f>
        <v>749.43860000000006</v>
      </c>
      <c r="R449" s="227">
        <f>[3]ACESMISOdata!R449</f>
        <v>-52.15</v>
      </c>
      <c r="S449">
        <f>[3]ACESMISOdata!V449</f>
        <v>0</v>
      </c>
    </row>
    <row r="450" spans="1:19" x14ac:dyDescent="0.25">
      <c r="A450" t="s">
        <v>171</v>
      </c>
      <c r="B450" s="19">
        <f>'Energy Summary'!A450</f>
        <v>41627</v>
      </c>
      <c r="C450" s="7">
        <f>'Energy Summary'!B450</f>
        <v>15</v>
      </c>
      <c r="E450" s="224">
        <f>ACESMISOdata!E450</f>
        <v>28.12</v>
      </c>
      <c r="F450">
        <f>ACESMISOdata!H450</f>
        <v>6.93E-2</v>
      </c>
      <c r="G450">
        <f>ACESMISOdata!I450</f>
        <v>1.29E-2</v>
      </c>
      <c r="H450" s="225">
        <f>ACESMISOdata!J450</f>
        <v>0.80969999999999998</v>
      </c>
      <c r="I450" s="102">
        <f>ACESMISOdata!K450</f>
        <v>4.1799999999999997E-2</v>
      </c>
      <c r="J450">
        <f>ACESMISOdata!L450</f>
        <v>9.1000000000000004E-3</v>
      </c>
      <c r="K450">
        <f>ACESMISOdata!M450</f>
        <v>1.01E-2</v>
      </c>
      <c r="L450" s="226">
        <f t="shared" si="12"/>
        <v>-6.5355888422132621E-2</v>
      </c>
      <c r="M450" s="226">
        <f t="shared" si="13"/>
        <v>29.007544111577864</v>
      </c>
      <c r="N450" s="226">
        <f>M450*Inputs!$B$17</f>
        <v>31.908298522735652</v>
      </c>
      <c r="O450" s="225">
        <f>[3]ACESMISOdata!O450</f>
        <v>600.44000000000005</v>
      </c>
      <c r="P450" s="225">
        <f>[3]ACESMISOdata!P450</f>
        <v>69</v>
      </c>
      <c r="Q450" s="225">
        <f>[3]Summary!V450-P450</f>
        <v>732.1452000000005</v>
      </c>
      <c r="R450" s="227">
        <f>[3]ACESMISOdata!R450</f>
        <v>-47.85</v>
      </c>
      <c r="S450">
        <f>[3]ACESMISOdata!V450</f>
        <v>332.01</v>
      </c>
    </row>
    <row r="451" spans="1:19" x14ac:dyDescent="0.25">
      <c r="A451" t="s">
        <v>171</v>
      </c>
      <c r="B451" s="19">
        <f>'Energy Summary'!A451</f>
        <v>41627</v>
      </c>
      <c r="C451" s="7">
        <f>'Energy Summary'!B451</f>
        <v>16</v>
      </c>
      <c r="E451" s="224">
        <f>ACESMISOdata!E451</f>
        <v>27.83</v>
      </c>
      <c r="F451">
        <f>ACESMISOdata!H451</f>
        <v>6.93E-2</v>
      </c>
      <c r="G451">
        <f>ACESMISOdata!I451</f>
        <v>1.29E-2</v>
      </c>
      <c r="H451" s="225">
        <f>ACESMISOdata!J451</f>
        <v>0.71779999999999999</v>
      </c>
      <c r="I451" s="102">
        <f>ACESMISOdata!K451</f>
        <v>4.3299999999999998E-2</v>
      </c>
      <c r="J451">
        <f>ACESMISOdata!L451</f>
        <v>1.15E-2</v>
      </c>
      <c r="K451">
        <f>ACESMISOdata!M451</f>
        <v>6.1999999999999998E-3</v>
      </c>
      <c r="L451" s="226">
        <f t="shared" si="12"/>
        <v>-5.8955809416289695E-2</v>
      </c>
      <c r="M451" s="226">
        <f t="shared" si="13"/>
        <v>28.632044190583706</v>
      </c>
      <c r="N451" s="226">
        <f>M451*Inputs!$B$17</f>
        <v>31.495248609642079</v>
      </c>
      <c r="O451" s="225">
        <f>[3]ACESMISOdata!O451</f>
        <v>281.47000000000003</v>
      </c>
      <c r="P451" s="225">
        <f>[3]ACESMISOdata!P451</f>
        <v>68</v>
      </c>
      <c r="Q451" s="225">
        <f>[3]Summary!V451-P451</f>
        <v>753.61530000000027</v>
      </c>
      <c r="R451" s="227">
        <f>[3]ACESMISOdata!R451</f>
        <v>-44.43</v>
      </c>
      <c r="S451">
        <f>[3]ACESMISOdata!V451</f>
        <v>121.79</v>
      </c>
    </row>
    <row r="452" spans="1:19" x14ac:dyDescent="0.25">
      <c r="A452" t="s">
        <v>171</v>
      </c>
      <c r="B452" s="19">
        <f>'Energy Summary'!A452</f>
        <v>41627</v>
      </c>
      <c r="C452" s="7">
        <f>'Energy Summary'!B452</f>
        <v>17</v>
      </c>
      <c r="E452" s="224">
        <f>ACESMISOdata!E452</f>
        <v>27.58</v>
      </c>
      <c r="F452">
        <f>ACESMISOdata!H452</f>
        <v>6.93E-2</v>
      </c>
      <c r="G452">
        <f>ACESMISOdata!I452</f>
        <v>1.29E-2</v>
      </c>
      <c r="H452" s="225">
        <f>ACESMISOdata!J452</f>
        <v>2.2801999999999998</v>
      </c>
      <c r="I452" s="102">
        <f>ACESMISOdata!K452</f>
        <v>3.9399999999999998E-2</v>
      </c>
      <c r="J452">
        <f>ACESMISOdata!L452</f>
        <v>1.15E-2</v>
      </c>
      <c r="K452">
        <f>ACESMISOdata!M452</f>
        <v>6.1999999999999998E-3</v>
      </c>
      <c r="L452" s="226">
        <f t="shared" ref="L452:L515" si="14">R452/Q452</f>
        <v>-4.5237943504630167E-2</v>
      </c>
      <c r="M452" s="226">
        <f t="shared" ref="M452:M515" si="15">SUM(E452:L452)</f>
        <v>29.954262056495367</v>
      </c>
      <c r="N452" s="226">
        <f>M452*Inputs!$B$17</f>
        <v>32.949688262144903</v>
      </c>
      <c r="O452" s="225">
        <f>[3]ACESMISOdata!O452</f>
        <v>273.31</v>
      </c>
      <c r="P452" s="225">
        <f>[3]ACESMISOdata!P452</f>
        <v>67</v>
      </c>
      <c r="Q452" s="225">
        <f>[3]Summary!V452-P452</f>
        <v>779.8762999999999</v>
      </c>
      <c r="R452" s="227">
        <f>[3]ACESMISOdata!R452</f>
        <v>-35.28</v>
      </c>
      <c r="S452">
        <f>[3]ACESMISOdata!V452</f>
        <v>95.56</v>
      </c>
    </row>
    <row r="453" spans="1:19" x14ac:dyDescent="0.25">
      <c r="A453" t="s">
        <v>171</v>
      </c>
      <c r="B453" s="19">
        <f>'Energy Summary'!A453</f>
        <v>41627</v>
      </c>
      <c r="C453" s="7">
        <f>'Energy Summary'!B453</f>
        <v>18</v>
      </c>
      <c r="E453" s="224">
        <f>ACESMISOdata!E453</f>
        <v>34.69</v>
      </c>
      <c r="F453">
        <f>ACESMISOdata!H453</f>
        <v>6.93E-2</v>
      </c>
      <c r="G453">
        <f>ACESMISOdata!I453</f>
        <v>1.29E-2</v>
      </c>
      <c r="H453" s="225">
        <f>ACESMISOdata!J453</f>
        <v>3.4074</v>
      </c>
      <c r="I453" s="102">
        <f>ACESMISOdata!K453</f>
        <v>4.8500000000000001E-2</v>
      </c>
      <c r="J453">
        <f>ACESMISOdata!L453</f>
        <v>2.4199999999999999E-2</v>
      </c>
      <c r="K453">
        <f>ACESMISOdata!M453</f>
        <v>2.6700000000000002E-2</v>
      </c>
      <c r="L453" s="226">
        <f t="shared" si="14"/>
        <v>-3.5407310074964157E-2</v>
      </c>
      <c r="M453" s="226">
        <f t="shared" si="15"/>
        <v>38.24359268992503</v>
      </c>
      <c r="N453" s="226">
        <f>M453*Inputs!$B$17</f>
        <v>42.06795195891754</v>
      </c>
      <c r="O453" s="225">
        <f>[3]ACESMISOdata!O453</f>
        <v>857.45</v>
      </c>
      <c r="P453" s="225">
        <f>[3]ACESMISOdata!P453</f>
        <v>68</v>
      </c>
      <c r="Q453" s="225">
        <f>[3]Summary!V453-P453</f>
        <v>801.52940000000069</v>
      </c>
      <c r="R453" s="227">
        <f>[3]ACESMISOdata!R453</f>
        <v>-28.38</v>
      </c>
      <c r="S453">
        <f>[3]ACESMISOdata!V453</f>
        <v>499.73</v>
      </c>
    </row>
    <row r="454" spans="1:19" x14ac:dyDescent="0.25">
      <c r="A454" t="s">
        <v>171</v>
      </c>
      <c r="B454" s="19">
        <f>'Energy Summary'!A454</f>
        <v>41627</v>
      </c>
      <c r="C454" s="7">
        <f>'Energy Summary'!B454</f>
        <v>19</v>
      </c>
      <c r="E454" s="224">
        <f>ACESMISOdata!E454</f>
        <v>43.43</v>
      </c>
      <c r="F454">
        <f>ACESMISOdata!H454</f>
        <v>6.93E-2</v>
      </c>
      <c r="G454">
        <f>ACESMISOdata!I454</f>
        <v>1.29E-2</v>
      </c>
      <c r="H454" s="225">
        <f>ACESMISOdata!J454</f>
        <v>2.8340000000000001</v>
      </c>
      <c r="I454" s="102">
        <f>ACESMISOdata!K454</f>
        <v>4.4400000000000002E-2</v>
      </c>
      <c r="J454">
        <f>ACESMISOdata!L454</f>
        <v>2.5700000000000001E-2</v>
      </c>
      <c r="K454">
        <f>ACESMISOdata!M454</f>
        <v>2.5499999999999998E-2</v>
      </c>
      <c r="L454" s="226">
        <f t="shared" si="14"/>
        <v>-9.4636971676890155E-2</v>
      </c>
      <c r="M454" s="226">
        <f t="shared" si="15"/>
        <v>46.347163028323116</v>
      </c>
      <c r="N454" s="226">
        <f>M454*Inputs!$B$17</f>
        <v>50.981879331155433</v>
      </c>
      <c r="O454" s="225">
        <f>[3]ACESMISOdata!O454</f>
        <v>1151.45</v>
      </c>
      <c r="P454" s="225">
        <f>[3]ACESMISOdata!P454</f>
        <v>70</v>
      </c>
      <c r="Q454" s="225">
        <f>[3]Summary!V454-P454</f>
        <v>800.21580000000006</v>
      </c>
      <c r="R454" s="227">
        <f>[3]ACESMISOdata!R454</f>
        <v>-75.73</v>
      </c>
      <c r="S454">
        <f>[3]ACESMISOdata!V454</f>
        <v>1996.79</v>
      </c>
    </row>
    <row r="455" spans="1:19" x14ac:dyDescent="0.25">
      <c r="A455" t="s">
        <v>171</v>
      </c>
      <c r="B455" s="19">
        <f>'Energy Summary'!A455</f>
        <v>41627</v>
      </c>
      <c r="C455" s="7">
        <f>'Energy Summary'!B455</f>
        <v>20</v>
      </c>
      <c r="E455" s="224">
        <f>ACESMISOdata!E455</f>
        <v>41.81</v>
      </c>
      <c r="F455">
        <f>ACESMISOdata!H455</f>
        <v>6.93E-2</v>
      </c>
      <c r="G455">
        <f>ACESMISOdata!I455</f>
        <v>1.29E-2</v>
      </c>
      <c r="H455" s="225">
        <f>ACESMISOdata!J455</f>
        <v>0.72889999999999999</v>
      </c>
      <c r="I455" s="102">
        <f>ACESMISOdata!K455</f>
        <v>4.9799999999999997E-2</v>
      </c>
      <c r="J455">
        <f>ACESMISOdata!L455</f>
        <v>2.5700000000000001E-2</v>
      </c>
      <c r="K455">
        <f>ACESMISOdata!M455</f>
        <v>2.5700000000000001E-2</v>
      </c>
      <c r="L455" s="226">
        <f t="shared" si="14"/>
        <v>-6.9776675893152076E-2</v>
      </c>
      <c r="M455" s="226">
        <f t="shared" si="15"/>
        <v>42.652523324106852</v>
      </c>
      <c r="N455" s="226">
        <f>M455*Inputs!$B$17</f>
        <v>46.917775656517541</v>
      </c>
      <c r="O455" s="225">
        <f>[3]ACESMISOdata!O455</f>
        <v>1414.63</v>
      </c>
      <c r="P455" s="225">
        <f>[3]ACESMISOdata!P455</f>
        <v>69</v>
      </c>
      <c r="Q455" s="225">
        <f>[3]Summary!V455-P455</f>
        <v>800.12409999999988</v>
      </c>
      <c r="R455" s="227">
        <f>[3]ACESMISOdata!R455</f>
        <v>-55.83</v>
      </c>
      <c r="S455">
        <f>[3]ACESMISOdata!V455</f>
        <v>777.02</v>
      </c>
    </row>
    <row r="456" spans="1:19" x14ac:dyDescent="0.25">
      <c r="A456" t="s">
        <v>171</v>
      </c>
      <c r="B456" s="19">
        <f>'Energy Summary'!A456</f>
        <v>41627</v>
      </c>
      <c r="C456" s="7">
        <f>'Energy Summary'!B456</f>
        <v>21</v>
      </c>
      <c r="E456" s="224">
        <f>ACESMISOdata!E456</f>
        <v>37.08</v>
      </c>
      <c r="F456">
        <f>ACESMISOdata!H456</f>
        <v>6.93E-2</v>
      </c>
      <c r="G456">
        <f>ACESMISOdata!I456</f>
        <v>1.29E-2</v>
      </c>
      <c r="H456" s="225">
        <f>ACESMISOdata!J456</f>
        <v>0.69479999999999997</v>
      </c>
      <c r="I456" s="102">
        <f>ACESMISOdata!K456</f>
        <v>4.19E-2</v>
      </c>
      <c r="J456">
        <f>ACESMISOdata!L456</f>
        <v>2.5899999999999999E-2</v>
      </c>
      <c r="K456">
        <f>ACESMISOdata!M456</f>
        <v>2.5999999999999999E-2</v>
      </c>
      <c r="L456" s="226">
        <f t="shared" si="14"/>
        <v>-8.358670842896021E-2</v>
      </c>
      <c r="M456" s="226">
        <f t="shared" si="15"/>
        <v>37.867213291571041</v>
      </c>
      <c r="N456" s="226">
        <f>M456*Inputs!$B$17</f>
        <v>41.653934620728151</v>
      </c>
      <c r="O456" s="225">
        <f>[3]ACESMISOdata!O456</f>
        <v>611.20000000000005</v>
      </c>
      <c r="P456" s="225">
        <f>[3]ACESMISOdata!P456</f>
        <v>68</v>
      </c>
      <c r="Q456" s="225">
        <f>[3]Summary!V456-P456</f>
        <v>794.14540000000022</v>
      </c>
      <c r="R456" s="227">
        <f>[3]ACESMISOdata!R456</f>
        <v>-66.38</v>
      </c>
      <c r="S456">
        <f>[3]ACESMISOdata!V456</f>
        <v>363.81</v>
      </c>
    </row>
    <row r="457" spans="1:19" x14ac:dyDescent="0.25">
      <c r="A457" t="s">
        <v>171</v>
      </c>
      <c r="B457" s="19">
        <f>'Energy Summary'!A457</f>
        <v>41627</v>
      </c>
      <c r="C457" s="7">
        <f>'Energy Summary'!B457</f>
        <v>22</v>
      </c>
      <c r="E457" s="224">
        <f>ACESMISOdata!E457</f>
        <v>36.15</v>
      </c>
      <c r="F457">
        <f>ACESMISOdata!H457</f>
        <v>6.93E-2</v>
      </c>
      <c r="G457">
        <f>ACESMISOdata!I457</f>
        <v>1.29E-2</v>
      </c>
      <c r="H457" s="225">
        <f>ACESMISOdata!J457</f>
        <v>0.70850000000000002</v>
      </c>
      <c r="I457" s="102">
        <f>ACESMISOdata!K457</f>
        <v>4.2599999999999999E-2</v>
      </c>
      <c r="J457">
        <f>ACESMISOdata!L457</f>
        <v>2.6499999999999999E-2</v>
      </c>
      <c r="K457">
        <f>ACESMISOdata!M457</f>
        <v>2.6599999999999999E-2</v>
      </c>
      <c r="L457" s="226">
        <f t="shared" si="14"/>
        <v>-0.13404351167833251</v>
      </c>
      <c r="M457" s="226">
        <f t="shared" si="15"/>
        <v>36.902356488321665</v>
      </c>
      <c r="N457" s="226">
        <f>M457*Inputs!$B$17</f>
        <v>40.592592137153837</v>
      </c>
      <c r="O457" s="225">
        <f>[3]ACESMISOdata!O457</f>
        <v>245.6</v>
      </c>
      <c r="P457" s="225">
        <f>[3]ACESMISOdata!P457</f>
        <v>67</v>
      </c>
      <c r="Q457" s="225">
        <f>[3]Summary!V457-P457</f>
        <v>779.59760000000006</v>
      </c>
      <c r="R457" s="227">
        <f>[3]ACESMISOdata!R457</f>
        <v>-104.5</v>
      </c>
      <c r="S457">
        <f>[3]ACESMISOdata!V457</f>
        <v>953.98</v>
      </c>
    </row>
    <row r="458" spans="1:19" x14ac:dyDescent="0.25">
      <c r="A458" t="s">
        <v>171</v>
      </c>
      <c r="B458" s="19">
        <f>'Energy Summary'!A458</f>
        <v>41627</v>
      </c>
      <c r="C458" s="7">
        <f>'Energy Summary'!B458</f>
        <v>23</v>
      </c>
      <c r="E458" s="224">
        <f>ACESMISOdata!E458</f>
        <v>31.1</v>
      </c>
      <c r="F458">
        <f>ACESMISOdata!H458</f>
        <v>6.93E-2</v>
      </c>
      <c r="G458">
        <f>ACESMISOdata!I458</f>
        <v>1.29E-2</v>
      </c>
      <c r="H458" s="225">
        <f>ACESMISOdata!J458</f>
        <v>0.69950000000000001</v>
      </c>
      <c r="I458" s="102">
        <f>ACESMISOdata!K458</f>
        <v>3.7600000000000001E-2</v>
      </c>
      <c r="J458">
        <f>ACESMISOdata!L458</f>
        <v>3.78E-2</v>
      </c>
      <c r="K458">
        <f>ACESMISOdata!M458</f>
        <v>0</v>
      </c>
      <c r="L458" s="226">
        <f t="shared" si="14"/>
        <v>-4.5070575052558889E-2</v>
      </c>
      <c r="M458" s="226">
        <f t="shared" si="15"/>
        <v>31.912029424947441</v>
      </c>
      <c r="N458" s="226">
        <f>M458*Inputs!$B$17</f>
        <v>35.103232367442189</v>
      </c>
      <c r="O458" s="225">
        <f>[3]ACESMISOdata!O458</f>
        <v>300.83999999999997</v>
      </c>
      <c r="P458" s="225">
        <f>[3]ACESMISOdata!P458</f>
        <v>65</v>
      </c>
      <c r="Q458" s="225">
        <f>[3]Summary!V458-P458</f>
        <v>746.16309999999999</v>
      </c>
      <c r="R458" s="227">
        <f>[3]ACESMISOdata!R458</f>
        <v>-33.630000000000003</v>
      </c>
      <c r="S458">
        <f>[3]ACESMISOdata!V458</f>
        <v>647.64</v>
      </c>
    </row>
    <row r="459" spans="1:19" x14ac:dyDescent="0.25">
      <c r="A459" t="s">
        <v>171</v>
      </c>
      <c r="B459" s="19">
        <f>'Energy Summary'!A459</f>
        <v>41627</v>
      </c>
      <c r="C459" s="7">
        <f>'Energy Summary'!B459</f>
        <v>24</v>
      </c>
      <c r="E459" s="224">
        <f>ACESMISOdata!E459</f>
        <v>31.63</v>
      </c>
      <c r="F459">
        <f>ACESMISOdata!H459</f>
        <v>6.93E-2</v>
      </c>
      <c r="G459">
        <f>ACESMISOdata!I459</f>
        <v>1.29E-2</v>
      </c>
      <c r="H459" s="225">
        <f>ACESMISOdata!J459</f>
        <v>0.61370000000000002</v>
      </c>
      <c r="I459" s="102">
        <f>ACESMISOdata!K459</f>
        <v>3.3599999999999998E-2</v>
      </c>
      <c r="J459">
        <f>ACESMISOdata!L459</f>
        <v>3.56E-2</v>
      </c>
      <c r="K459">
        <f>ACESMISOdata!M459</f>
        <v>0</v>
      </c>
      <c r="L459" s="226">
        <f t="shared" si="14"/>
        <v>-7.3689716020999774E-2</v>
      </c>
      <c r="M459" s="226">
        <f t="shared" si="15"/>
        <v>32.321410283978999</v>
      </c>
      <c r="N459" s="226">
        <f>M459*Inputs!$B$17</f>
        <v>35.553551312376904</v>
      </c>
      <c r="O459" s="225">
        <f>[3]ACESMISOdata!O459</f>
        <v>178.32</v>
      </c>
      <c r="P459" s="225">
        <f>[3]ACESMISOdata!P459</f>
        <v>62</v>
      </c>
      <c r="Q459" s="225">
        <f>[3]Summary!V459-P459</f>
        <v>720.0462</v>
      </c>
      <c r="R459" s="227">
        <f>[3]ACESMISOdata!R459</f>
        <v>-53.06</v>
      </c>
      <c r="S459">
        <f>[3]ACESMISOdata!V459</f>
        <v>656.87</v>
      </c>
    </row>
    <row r="460" spans="1:19" x14ac:dyDescent="0.25">
      <c r="A460" t="s">
        <v>171</v>
      </c>
      <c r="B460" s="19">
        <f>'Energy Summary'!A460</f>
        <v>41628</v>
      </c>
      <c r="C460" s="7">
        <f>'Energy Summary'!B460</f>
        <v>1</v>
      </c>
      <c r="E460" s="224">
        <f>ACESMISOdata!E460</f>
        <v>26.64</v>
      </c>
      <c r="F460">
        <f>ACESMISOdata!H460</f>
        <v>6.93E-2</v>
      </c>
      <c r="G460">
        <f>ACESMISOdata!I460</f>
        <v>1.29E-2</v>
      </c>
      <c r="H460" s="225">
        <f>ACESMISOdata!J460</f>
        <v>0.47949999999999998</v>
      </c>
      <c r="I460" s="102">
        <f>ACESMISOdata!K460</f>
        <v>3.2800000000000003E-2</v>
      </c>
      <c r="J460">
        <f>ACESMISOdata!L460</f>
        <v>1.01E-2</v>
      </c>
      <c r="K460">
        <f>ACESMISOdata!M460</f>
        <v>9.5999999999999992E-3</v>
      </c>
      <c r="L460" s="226">
        <f t="shared" si="14"/>
        <v>-5.3312723800159292E-2</v>
      </c>
      <c r="M460" s="226">
        <f t="shared" si="15"/>
        <v>27.200887276199843</v>
      </c>
      <c r="N460" s="226">
        <f>M460*Inputs!$B$17</f>
        <v>29.920976003819831</v>
      </c>
      <c r="O460" s="225">
        <f>[3]ACESMISOdata!O460</f>
        <v>131.54</v>
      </c>
      <c r="P460" s="225">
        <f>[3]ACESMISOdata!P460</f>
        <v>59</v>
      </c>
      <c r="Q460" s="225">
        <f>[3]Summary!V460-P460</f>
        <v>706.21039999999971</v>
      </c>
      <c r="R460" s="227">
        <f>[3]ACESMISOdata!R460</f>
        <v>-37.65</v>
      </c>
      <c r="S460">
        <f>[3]ACESMISOdata!V460</f>
        <v>0</v>
      </c>
    </row>
    <row r="461" spans="1:19" x14ac:dyDescent="0.25">
      <c r="A461" t="s">
        <v>171</v>
      </c>
      <c r="B461" s="19">
        <f>'Energy Summary'!A461</f>
        <v>41628</v>
      </c>
      <c r="C461" s="7">
        <f>'Energy Summary'!B461</f>
        <v>2</v>
      </c>
      <c r="E461" s="224">
        <f>ACESMISOdata!E461</f>
        <v>25.6</v>
      </c>
      <c r="F461">
        <f>ACESMISOdata!H461</f>
        <v>6.93E-2</v>
      </c>
      <c r="G461">
        <f>ACESMISOdata!I461</f>
        <v>1.29E-2</v>
      </c>
      <c r="H461" s="225">
        <f>ACESMISOdata!J461</f>
        <v>0.28079999999999999</v>
      </c>
      <c r="I461" s="102">
        <f>ACESMISOdata!K461</f>
        <v>2.01E-2</v>
      </c>
      <c r="J461">
        <f>ACESMISOdata!L461</f>
        <v>1.0200000000000001E-2</v>
      </c>
      <c r="K461">
        <f>ACESMISOdata!M461</f>
        <v>9.5999999999999992E-3</v>
      </c>
      <c r="L461" s="226">
        <f t="shared" si="14"/>
        <v>-7.6223977048510388E-2</v>
      </c>
      <c r="M461" s="226">
        <f t="shared" si="15"/>
        <v>25.926676022951487</v>
      </c>
      <c r="N461" s="226">
        <f>M461*Inputs!$B$17</f>
        <v>28.519343625246638</v>
      </c>
      <c r="O461" s="225">
        <f>[3]ACESMISOdata!O461</f>
        <v>152.30000000000001</v>
      </c>
      <c r="P461" s="225">
        <f>[3]ACESMISOdata!P461</f>
        <v>56</v>
      </c>
      <c r="Q461" s="225">
        <f>[3]Summary!V461-P461</f>
        <v>699.91100000000063</v>
      </c>
      <c r="R461" s="227">
        <f>[3]ACESMISOdata!R461</f>
        <v>-53.35</v>
      </c>
      <c r="S461">
        <f>[3]ACESMISOdata!V461</f>
        <v>0</v>
      </c>
    </row>
    <row r="462" spans="1:19" x14ac:dyDescent="0.25">
      <c r="A462" t="s">
        <v>171</v>
      </c>
      <c r="B462" s="19">
        <f>'Energy Summary'!A462</f>
        <v>41628</v>
      </c>
      <c r="C462" s="7">
        <f>'Energy Summary'!B462</f>
        <v>3</v>
      </c>
      <c r="E462" s="224">
        <f>ACESMISOdata!E462</f>
        <v>25.4</v>
      </c>
      <c r="F462">
        <f>ACESMISOdata!H462</f>
        <v>6.93E-2</v>
      </c>
      <c r="G462">
        <f>ACESMISOdata!I462</f>
        <v>1.29E-2</v>
      </c>
      <c r="H462" s="225">
        <f>ACESMISOdata!J462</f>
        <v>0.31040000000000001</v>
      </c>
      <c r="I462" s="102">
        <f>ACESMISOdata!K462</f>
        <v>1.52E-2</v>
      </c>
      <c r="J462">
        <f>ACESMISOdata!L462</f>
        <v>1.0500000000000001E-2</v>
      </c>
      <c r="K462">
        <f>ACESMISOdata!M462</f>
        <v>9.9000000000000008E-3</v>
      </c>
      <c r="L462" s="226">
        <f t="shared" si="14"/>
        <v>-7.1483080727581833E-2</v>
      </c>
      <c r="M462" s="226">
        <f t="shared" si="15"/>
        <v>25.756716919272414</v>
      </c>
      <c r="N462" s="226">
        <f>M462*Inputs!$B$17</f>
        <v>28.332388611199658</v>
      </c>
      <c r="O462" s="225">
        <f>[3]ACESMISOdata!O462</f>
        <v>42.01</v>
      </c>
      <c r="P462" s="225">
        <f>[3]ACESMISOdata!P462</f>
        <v>55</v>
      </c>
      <c r="Q462" s="225">
        <f>[3]Summary!V462-P462</f>
        <v>693.59070000000008</v>
      </c>
      <c r="R462" s="227">
        <f>[3]ACESMISOdata!R462</f>
        <v>-49.58</v>
      </c>
      <c r="S462">
        <f>[3]ACESMISOdata!V462</f>
        <v>0</v>
      </c>
    </row>
    <row r="463" spans="1:19" x14ac:dyDescent="0.25">
      <c r="A463" t="s">
        <v>171</v>
      </c>
      <c r="B463" s="19">
        <f>'Energy Summary'!A463</f>
        <v>41628</v>
      </c>
      <c r="C463" s="7">
        <f>'Energy Summary'!B463</f>
        <v>4</v>
      </c>
      <c r="E463" s="224">
        <f>ACESMISOdata!E463</f>
        <v>25.39</v>
      </c>
      <c r="F463">
        <f>ACESMISOdata!H463</f>
        <v>6.93E-2</v>
      </c>
      <c r="G463">
        <f>ACESMISOdata!I463</f>
        <v>1.29E-2</v>
      </c>
      <c r="H463" s="225">
        <f>ACESMISOdata!J463</f>
        <v>0.15279999999999999</v>
      </c>
      <c r="I463" s="102">
        <f>ACESMISOdata!K463</f>
        <v>1.4E-2</v>
      </c>
      <c r="J463">
        <f>ACESMISOdata!L463</f>
        <v>1.06E-2</v>
      </c>
      <c r="K463">
        <f>ACESMISOdata!M463</f>
        <v>0.01</v>
      </c>
      <c r="L463" s="226">
        <f t="shared" si="14"/>
        <v>-6.0523483197066345E-2</v>
      </c>
      <c r="M463" s="226">
        <f t="shared" si="15"/>
        <v>25.599076516802931</v>
      </c>
      <c r="N463" s="226">
        <f>M463*Inputs!$B$17</f>
        <v>28.158984168483226</v>
      </c>
      <c r="O463" s="225">
        <f>[3]ACESMISOdata!O463</f>
        <v>-40.43</v>
      </c>
      <c r="P463" s="225">
        <f>[3]ACESMISOdata!P463</f>
        <v>55</v>
      </c>
      <c r="Q463" s="225">
        <f>[3]Summary!V463-P463</f>
        <v>701.05020000000002</v>
      </c>
      <c r="R463" s="227">
        <f>[3]ACESMISOdata!R463</f>
        <v>-42.43</v>
      </c>
      <c r="S463">
        <f>[3]ACESMISOdata!V463</f>
        <v>0</v>
      </c>
    </row>
    <row r="464" spans="1:19" x14ac:dyDescent="0.25">
      <c r="A464" t="s">
        <v>171</v>
      </c>
      <c r="B464" s="19">
        <f>'Energy Summary'!A464</f>
        <v>41628</v>
      </c>
      <c r="C464" s="7">
        <f>'Energy Summary'!B464</f>
        <v>5</v>
      </c>
      <c r="E464" s="224">
        <f>ACESMISOdata!E464</f>
        <v>25.64</v>
      </c>
      <c r="F464">
        <f>ACESMISOdata!H464</f>
        <v>6.93E-2</v>
      </c>
      <c r="G464">
        <f>ACESMISOdata!I464</f>
        <v>1.29E-2</v>
      </c>
      <c r="H464" s="225">
        <f>ACESMISOdata!J464</f>
        <v>0.14610000000000001</v>
      </c>
      <c r="I464" s="102">
        <f>ACESMISOdata!K464</f>
        <v>3.0599999999999999E-2</v>
      </c>
      <c r="J464">
        <f>ACESMISOdata!L464</f>
        <v>1.0699999999999999E-2</v>
      </c>
      <c r="K464">
        <f>ACESMISOdata!M464</f>
        <v>1.03E-2</v>
      </c>
      <c r="L464" s="226">
        <f t="shared" si="14"/>
        <v>-6.0531907140494563E-2</v>
      </c>
      <c r="M464" s="226">
        <f t="shared" si="15"/>
        <v>25.859368092859505</v>
      </c>
      <c r="N464" s="226">
        <f>M464*Inputs!$B$17</f>
        <v>28.445304902145459</v>
      </c>
      <c r="O464" s="225">
        <f>[3]ACESMISOdata!O464</f>
        <v>-38.94</v>
      </c>
      <c r="P464" s="225">
        <f>[3]ACESMISOdata!P464</f>
        <v>55</v>
      </c>
      <c r="Q464" s="225">
        <f>[3]Summary!V464-P464</f>
        <v>713.50800000000004</v>
      </c>
      <c r="R464" s="227">
        <f>[3]ACESMISOdata!R464</f>
        <v>-43.19</v>
      </c>
      <c r="S464">
        <f>[3]ACESMISOdata!V464</f>
        <v>0</v>
      </c>
    </row>
    <row r="465" spans="1:19" x14ac:dyDescent="0.25">
      <c r="A465" t="s">
        <v>171</v>
      </c>
      <c r="B465" s="19">
        <f>'Energy Summary'!A465</f>
        <v>41628</v>
      </c>
      <c r="C465" s="7">
        <f>'Energy Summary'!B465</f>
        <v>6</v>
      </c>
      <c r="E465" s="224">
        <f>ACESMISOdata!E465</f>
        <v>26.41</v>
      </c>
      <c r="F465">
        <f>ACESMISOdata!H465</f>
        <v>6.93E-2</v>
      </c>
      <c r="G465">
        <f>ACESMISOdata!I465</f>
        <v>1.29E-2</v>
      </c>
      <c r="H465" s="225">
        <f>ACESMISOdata!J465</f>
        <v>0.1431</v>
      </c>
      <c r="I465" s="102">
        <f>ACESMISOdata!K465</f>
        <v>5.96E-2</v>
      </c>
      <c r="J465">
        <f>ACESMISOdata!L465</f>
        <v>1.6500000000000001E-2</v>
      </c>
      <c r="K465">
        <f>ACESMISOdata!M465</f>
        <v>1.4500000000000001E-2</v>
      </c>
      <c r="L465" s="226">
        <f t="shared" si="14"/>
        <v>-5.4067553511412757E-2</v>
      </c>
      <c r="M465" s="226">
        <f t="shared" si="15"/>
        <v>26.671832446488587</v>
      </c>
      <c r="N465" s="226">
        <f>M465*Inputs!$B$17</f>
        <v>29.339015691137448</v>
      </c>
      <c r="O465" s="225">
        <f>[3]ACESMISOdata!O465</f>
        <v>-8.34</v>
      </c>
      <c r="P465" s="225">
        <f>[3]ACESMISOdata!P465</f>
        <v>56</v>
      </c>
      <c r="Q465" s="225">
        <f>[3]Summary!V465-P465</f>
        <v>740.37009999999975</v>
      </c>
      <c r="R465" s="227">
        <f>[3]ACESMISOdata!R465</f>
        <v>-40.03</v>
      </c>
      <c r="S465">
        <f>[3]ACESMISOdata!V465</f>
        <v>0</v>
      </c>
    </row>
    <row r="466" spans="1:19" x14ac:dyDescent="0.25">
      <c r="A466" t="s">
        <v>171</v>
      </c>
      <c r="B466" s="19">
        <f>'Energy Summary'!A466</f>
        <v>41628</v>
      </c>
      <c r="C466" s="7">
        <f>'Energy Summary'!B466</f>
        <v>7</v>
      </c>
      <c r="E466" s="224">
        <f>ACESMISOdata!E466</f>
        <v>33.700000000000003</v>
      </c>
      <c r="F466">
        <f>ACESMISOdata!H466</f>
        <v>6.93E-2</v>
      </c>
      <c r="G466">
        <f>ACESMISOdata!I466</f>
        <v>1.29E-2</v>
      </c>
      <c r="H466" s="225">
        <f>ACESMISOdata!J466</f>
        <v>0.16719999999999999</v>
      </c>
      <c r="I466" s="102">
        <f>ACESMISOdata!K466</f>
        <v>7.6100000000000001E-2</v>
      </c>
      <c r="J466">
        <f>ACESMISOdata!L466</f>
        <v>4.1000000000000002E-2</v>
      </c>
      <c r="K466">
        <f>ACESMISOdata!M466</f>
        <v>1.44E-2</v>
      </c>
      <c r="L466" s="226">
        <f t="shared" si="14"/>
        <v>-6.4409237714844816E-2</v>
      </c>
      <c r="M466" s="226">
        <f t="shared" si="15"/>
        <v>34.016490762285152</v>
      </c>
      <c r="N466" s="226">
        <f>M466*Inputs!$B$17</f>
        <v>37.418139838513667</v>
      </c>
      <c r="O466" s="225">
        <f>[3]ACESMISOdata!O466</f>
        <v>-14.39</v>
      </c>
      <c r="P466" s="225">
        <f>[3]ACESMISOdata!P466</f>
        <v>59</v>
      </c>
      <c r="Q466" s="225">
        <f>[3]Summary!V466-P466</f>
        <v>766.34969999999976</v>
      </c>
      <c r="R466" s="227">
        <f>[3]ACESMISOdata!R466</f>
        <v>-49.36</v>
      </c>
      <c r="S466">
        <f>[3]ACESMISOdata!V466</f>
        <v>1184.43</v>
      </c>
    </row>
    <row r="467" spans="1:19" x14ac:dyDescent="0.25">
      <c r="A467" t="s">
        <v>171</v>
      </c>
      <c r="B467" s="19">
        <f>'Energy Summary'!A467</f>
        <v>41628</v>
      </c>
      <c r="C467" s="7">
        <f>'Energy Summary'!B467</f>
        <v>8</v>
      </c>
      <c r="E467" s="224">
        <f>ACESMISOdata!E467</f>
        <v>39.93</v>
      </c>
      <c r="F467">
        <f>ACESMISOdata!H467</f>
        <v>6.93E-2</v>
      </c>
      <c r="G467">
        <f>ACESMISOdata!I467</f>
        <v>1.29E-2</v>
      </c>
      <c r="H467" s="225">
        <f>ACESMISOdata!J467</f>
        <v>1.3547</v>
      </c>
      <c r="I467" s="102">
        <f>ACESMISOdata!K467</f>
        <v>8.0199999999999994E-2</v>
      </c>
      <c r="J467">
        <f>ACESMISOdata!L467</f>
        <v>3.7699999999999997E-2</v>
      </c>
      <c r="K467">
        <f>ACESMISOdata!M467</f>
        <v>6.4000000000000003E-3</v>
      </c>
      <c r="L467" s="226">
        <f t="shared" si="14"/>
        <v>-9.7320498431273939E-2</v>
      </c>
      <c r="M467" s="226">
        <f t="shared" si="15"/>
        <v>41.393879501568726</v>
      </c>
      <c r="N467" s="226">
        <f>M467*Inputs!$B$17</f>
        <v>45.5332674517256</v>
      </c>
      <c r="O467" s="225">
        <f>[3]ACESMISOdata!O467</f>
        <v>128.46</v>
      </c>
      <c r="P467" s="225">
        <f>[3]ACESMISOdata!P467</f>
        <v>62</v>
      </c>
      <c r="Q467" s="225">
        <f>[3]Summary!V467-P467</f>
        <v>771.67709999999977</v>
      </c>
      <c r="R467" s="227">
        <f>[3]ACESMISOdata!R467</f>
        <v>-75.099999999999994</v>
      </c>
      <c r="S467">
        <f>[3]ACESMISOdata!V467</f>
        <v>1326.89</v>
      </c>
    </row>
    <row r="468" spans="1:19" x14ac:dyDescent="0.25">
      <c r="A468" t="s">
        <v>171</v>
      </c>
      <c r="B468" s="19">
        <f>'Energy Summary'!A468</f>
        <v>41628</v>
      </c>
      <c r="C468" s="7">
        <f>'Energy Summary'!B468</f>
        <v>9</v>
      </c>
      <c r="E468" s="224">
        <f>ACESMISOdata!E468</f>
        <v>37.090000000000003</v>
      </c>
      <c r="F468">
        <f>ACESMISOdata!H468</f>
        <v>6.93E-2</v>
      </c>
      <c r="G468">
        <f>ACESMISOdata!I468</f>
        <v>1.29E-2</v>
      </c>
      <c r="H468" s="225">
        <f>ACESMISOdata!J468</f>
        <v>2.0472000000000001</v>
      </c>
      <c r="I468" s="102">
        <f>ACESMISOdata!K468</f>
        <v>6.2399999999999997E-2</v>
      </c>
      <c r="J468">
        <f>ACESMISOdata!L468</f>
        <v>2.7699999999999999E-2</v>
      </c>
      <c r="K468">
        <f>ACESMISOdata!M468</f>
        <v>9.2999999999999992E-3</v>
      </c>
      <c r="L468" s="226">
        <f t="shared" si="14"/>
        <v>-7.9965008704007565E-2</v>
      </c>
      <c r="M468" s="226">
        <f t="shared" si="15"/>
        <v>39.238834991296002</v>
      </c>
      <c r="N468" s="226">
        <f>M468*Inputs!$B$17</f>
        <v>43.162718490425604</v>
      </c>
      <c r="O468" s="225">
        <f>[3]ACESMISOdata!O468</f>
        <v>168.51</v>
      </c>
      <c r="P468" s="225">
        <f>[3]ACESMISOdata!P468</f>
        <v>62</v>
      </c>
      <c r="Q468" s="225">
        <f>[3]Summary!V468-P468</f>
        <v>775.96439999999984</v>
      </c>
      <c r="R468" s="227">
        <f>[3]ACESMISOdata!R468</f>
        <v>-62.05</v>
      </c>
      <c r="S468">
        <f>[3]ACESMISOdata!V468</f>
        <v>1056.31</v>
      </c>
    </row>
    <row r="469" spans="1:19" x14ac:dyDescent="0.25">
      <c r="A469" t="s">
        <v>171</v>
      </c>
      <c r="B469" s="19">
        <f>'Energy Summary'!A469</f>
        <v>41628</v>
      </c>
      <c r="C469" s="7">
        <f>'Energy Summary'!B469</f>
        <v>10</v>
      </c>
      <c r="E469" s="224">
        <f>ACESMISOdata!E469</f>
        <v>38.94</v>
      </c>
      <c r="F469">
        <f>ACESMISOdata!H469</f>
        <v>6.93E-2</v>
      </c>
      <c r="G469">
        <f>ACESMISOdata!I469</f>
        <v>1.29E-2</v>
      </c>
      <c r="H469" s="225">
        <f>ACESMISOdata!J469</f>
        <v>1.7882</v>
      </c>
      <c r="I469" s="102">
        <f>ACESMISOdata!K469</f>
        <v>5.7099999999999998E-2</v>
      </c>
      <c r="J469">
        <f>ACESMISOdata!L469</f>
        <v>3.0800000000000001E-2</v>
      </c>
      <c r="K469">
        <f>ACESMISOdata!M469</f>
        <v>1.01E-2</v>
      </c>
      <c r="L469" s="226">
        <f t="shared" si="14"/>
        <v>-1.7524939857885634E-2</v>
      </c>
      <c r="M469" s="226">
        <f t="shared" si="15"/>
        <v>40.890875060142115</v>
      </c>
      <c r="N469" s="226">
        <f>M469*Inputs!$B$17</f>
        <v>44.979962566156331</v>
      </c>
      <c r="O469" s="225">
        <f>[3]ACESMISOdata!O469</f>
        <v>659.14</v>
      </c>
      <c r="P469" s="225">
        <f>[3]ACESMISOdata!P469</f>
        <v>64</v>
      </c>
      <c r="Q469" s="225">
        <f>[3]Summary!V469-P469</f>
        <v>776.03689999999949</v>
      </c>
      <c r="R469" s="227">
        <f>[3]ACESMISOdata!R469</f>
        <v>-13.6</v>
      </c>
      <c r="S469">
        <f>[3]ACESMISOdata!V469</f>
        <v>1202.83</v>
      </c>
    </row>
    <row r="470" spans="1:19" x14ac:dyDescent="0.25">
      <c r="A470" t="s">
        <v>171</v>
      </c>
      <c r="B470" s="19">
        <f>'Energy Summary'!A470</f>
        <v>41628</v>
      </c>
      <c r="C470" s="7">
        <f>'Energy Summary'!B470</f>
        <v>11</v>
      </c>
      <c r="E470" s="224">
        <f>ACESMISOdata!E470</f>
        <v>37.33</v>
      </c>
      <c r="F470">
        <f>ACESMISOdata!H470</f>
        <v>6.93E-2</v>
      </c>
      <c r="G470">
        <f>ACESMISOdata!I470</f>
        <v>1.29E-2</v>
      </c>
      <c r="H470" s="225">
        <f>ACESMISOdata!J470</f>
        <v>1.8165</v>
      </c>
      <c r="I470" s="102">
        <f>ACESMISOdata!K470</f>
        <v>4.5999999999999999E-2</v>
      </c>
      <c r="J470">
        <f>ACESMISOdata!L470</f>
        <v>2.8500000000000001E-2</v>
      </c>
      <c r="K470">
        <f>ACESMISOdata!M470</f>
        <v>4.7999999999999996E-3</v>
      </c>
      <c r="L470" s="226">
        <f t="shared" si="14"/>
        <v>-7.8857707759680692E-2</v>
      </c>
      <c r="M470" s="226">
        <f t="shared" si="15"/>
        <v>39.229142292240319</v>
      </c>
      <c r="N470" s="226">
        <f>M470*Inputs!$B$17</f>
        <v>43.152056521464353</v>
      </c>
      <c r="O470" s="225">
        <f>[3]ACESMISOdata!O470</f>
        <v>22.58</v>
      </c>
      <c r="P470" s="225">
        <f>[3]ACESMISOdata!P470</f>
        <v>65</v>
      </c>
      <c r="Q470" s="225">
        <f>[3]Summary!V470-P470</f>
        <v>778.49079999999969</v>
      </c>
      <c r="R470" s="227">
        <f>[3]ACESMISOdata!R470</f>
        <v>-61.39</v>
      </c>
      <c r="S470">
        <f>[3]ACESMISOdata!V470</f>
        <v>1407.34</v>
      </c>
    </row>
    <row r="471" spans="1:19" x14ac:dyDescent="0.25">
      <c r="A471" t="s">
        <v>171</v>
      </c>
      <c r="B471" s="19">
        <f>'Energy Summary'!A471</f>
        <v>41628</v>
      </c>
      <c r="C471" s="7">
        <f>'Energy Summary'!B471</f>
        <v>12</v>
      </c>
      <c r="E471" s="224">
        <f>ACESMISOdata!E471</f>
        <v>32.619999999999997</v>
      </c>
      <c r="F471">
        <f>ACESMISOdata!H471</f>
        <v>6.93E-2</v>
      </c>
      <c r="G471">
        <f>ACESMISOdata!I471</f>
        <v>1.29E-2</v>
      </c>
      <c r="H471" s="225">
        <f>ACESMISOdata!J471</f>
        <v>1.3076000000000001</v>
      </c>
      <c r="I471" s="102">
        <f>ACESMISOdata!K471</f>
        <v>6.4600000000000005E-2</v>
      </c>
      <c r="J471">
        <f>ACESMISOdata!L471</f>
        <v>2.7199999999999998E-2</v>
      </c>
      <c r="K471">
        <f>ACESMISOdata!M471</f>
        <v>6.1999999999999998E-3</v>
      </c>
      <c r="L471" s="226">
        <f t="shared" si="14"/>
        <v>-7.2660786414282669E-2</v>
      </c>
      <c r="M471" s="226">
        <f t="shared" si="15"/>
        <v>34.035139213585715</v>
      </c>
      <c r="N471" s="226">
        <f>M471*Inputs!$B$17</f>
        <v>37.438653134944289</v>
      </c>
      <c r="O471" s="225">
        <f>[3]ACESMISOdata!O471</f>
        <v>-70.73</v>
      </c>
      <c r="P471" s="225">
        <f>[3]ACESMISOdata!P471</f>
        <v>65</v>
      </c>
      <c r="Q471" s="225">
        <f>[3]Summary!V471-P471</f>
        <v>767.67680000000007</v>
      </c>
      <c r="R471" s="227">
        <f>[3]ACESMISOdata!R471</f>
        <v>-55.78</v>
      </c>
      <c r="S471">
        <f>[3]ACESMISOdata!V471</f>
        <v>433.68</v>
      </c>
    </row>
    <row r="472" spans="1:19" x14ac:dyDescent="0.25">
      <c r="A472" t="s">
        <v>171</v>
      </c>
      <c r="B472" s="19">
        <f>'Energy Summary'!A472</f>
        <v>41628</v>
      </c>
      <c r="C472" s="7">
        <f>'Energy Summary'!B472</f>
        <v>13</v>
      </c>
      <c r="E472" s="224">
        <f>ACESMISOdata!E472</f>
        <v>30.25</v>
      </c>
      <c r="F472">
        <f>ACESMISOdata!H472</f>
        <v>6.93E-2</v>
      </c>
      <c r="G472">
        <f>ACESMISOdata!I472</f>
        <v>1.29E-2</v>
      </c>
      <c r="H472" s="225">
        <f>ACESMISOdata!J472</f>
        <v>0.86</v>
      </c>
      <c r="I472" s="102">
        <f>ACESMISOdata!K472</f>
        <v>5.4199999999999998E-2</v>
      </c>
      <c r="J472">
        <f>ACESMISOdata!L472</f>
        <v>2.7400000000000001E-2</v>
      </c>
      <c r="K472">
        <f>ACESMISOdata!M472</f>
        <v>6.1999999999999998E-3</v>
      </c>
      <c r="L472" s="226">
        <f t="shared" si="14"/>
        <v>-8.5909501475230951E-2</v>
      </c>
      <c r="M472" s="226">
        <f t="shared" si="15"/>
        <v>31.194090498524766</v>
      </c>
      <c r="N472" s="226">
        <f>M472*Inputs!$B$17</f>
        <v>34.313499548377244</v>
      </c>
      <c r="O472" s="225">
        <f>[3]ACESMISOdata!O472</f>
        <v>65.97</v>
      </c>
      <c r="P472" s="225">
        <f>[3]ACESMISOdata!P472</f>
        <v>65</v>
      </c>
      <c r="Q472" s="225">
        <f>[3]Summary!V472-P472</f>
        <v>761.03339999999969</v>
      </c>
      <c r="R472" s="227">
        <f>[3]ACESMISOdata!R472</f>
        <v>-65.38</v>
      </c>
      <c r="S472">
        <f>[3]ACESMISOdata!V472</f>
        <v>420.2</v>
      </c>
    </row>
    <row r="473" spans="1:19" x14ac:dyDescent="0.25">
      <c r="A473" t="s">
        <v>171</v>
      </c>
      <c r="B473" s="19">
        <f>'Energy Summary'!A473</f>
        <v>41628</v>
      </c>
      <c r="C473" s="7">
        <f>'Energy Summary'!B473</f>
        <v>14</v>
      </c>
      <c r="E473" s="224">
        <f>ACESMISOdata!E473</f>
        <v>31.87</v>
      </c>
      <c r="F473">
        <f>ACESMISOdata!H473</f>
        <v>6.93E-2</v>
      </c>
      <c r="G473">
        <f>ACESMISOdata!I473</f>
        <v>1.29E-2</v>
      </c>
      <c r="H473" s="225">
        <f>ACESMISOdata!J473</f>
        <v>1.5405</v>
      </c>
      <c r="I473" s="102">
        <f>ACESMISOdata!K473</f>
        <v>4.2099999999999999E-2</v>
      </c>
      <c r="J473">
        <f>ACESMISOdata!L473</f>
        <v>2.7699999999999999E-2</v>
      </c>
      <c r="K473">
        <f>ACESMISOdata!M473</f>
        <v>6.3E-3</v>
      </c>
      <c r="L473" s="226">
        <f t="shared" si="14"/>
        <v>-0.11128514546586761</v>
      </c>
      <c r="M473" s="226">
        <f t="shared" si="15"/>
        <v>33.457514854534132</v>
      </c>
      <c r="N473" s="226">
        <f>M473*Inputs!$B$17</f>
        <v>36.803266339987552</v>
      </c>
      <c r="O473" s="225">
        <f>[3]ACESMISOdata!O473</f>
        <v>85.86</v>
      </c>
      <c r="P473" s="225">
        <f>[3]ACESMISOdata!P473</f>
        <v>65</v>
      </c>
      <c r="Q473" s="225">
        <f>[3]Summary!V473-P473</f>
        <v>752.66110000000072</v>
      </c>
      <c r="R473" s="227">
        <f>[3]ACESMISOdata!R473</f>
        <v>-83.76</v>
      </c>
      <c r="S473">
        <f>[3]ACESMISOdata!V473</f>
        <v>654.98</v>
      </c>
    </row>
    <row r="474" spans="1:19" x14ac:dyDescent="0.25">
      <c r="A474" t="s">
        <v>171</v>
      </c>
      <c r="B474" s="19">
        <f>'Energy Summary'!A474</f>
        <v>41628</v>
      </c>
      <c r="C474" s="7">
        <f>'Energy Summary'!B474</f>
        <v>15</v>
      </c>
      <c r="E474" s="224">
        <f>ACESMISOdata!E474</f>
        <v>33.97</v>
      </c>
      <c r="F474">
        <f>ACESMISOdata!H474</f>
        <v>6.93E-2</v>
      </c>
      <c r="G474">
        <f>ACESMISOdata!I474</f>
        <v>1.29E-2</v>
      </c>
      <c r="H474" s="225">
        <f>ACESMISOdata!J474</f>
        <v>1.2768999999999999</v>
      </c>
      <c r="I474" s="102">
        <f>ACESMISOdata!K474</f>
        <v>4.5400000000000003E-2</v>
      </c>
      <c r="J474">
        <f>ACESMISOdata!L474</f>
        <v>2.7799999999999998E-2</v>
      </c>
      <c r="K474">
        <f>ACESMISOdata!M474</f>
        <v>6.3E-3</v>
      </c>
      <c r="L474" s="226">
        <f t="shared" si="14"/>
        <v>-7.8097088312554158E-2</v>
      </c>
      <c r="M474" s="226">
        <f t="shared" si="15"/>
        <v>35.330502911687446</v>
      </c>
      <c r="N474" s="226">
        <f>M474*Inputs!$B$17</f>
        <v>38.863553202856195</v>
      </c>
      <c r="O474" s="225">
        <f>[3]ACESMISOdata!O474</f>
        <v>12.82</v>
      </c>
      <c r="P474" s="225">
        <f>[3]ACESMISOdata!P474</f>
        <v>65</v>
      </c>
      <c r="Q474" s="225">
        <f>[3]Summary!V474-P474</f>
        <v>752.65290000000005</v>
      </c>
      <c r="R474" s="227">
        <f>[3]ACESMISOdata!R474</f>
        <v>-58.78</v>
      </c>
      <c r="S474">
        <f>[3]ACESMISOdata!V474</f>
        <v>1052.25</v>
      </c>
    </row>
    <row r="475" spans="1:19" x14ac:dyDescent="0.25">
      <c r="A475" t="s">
        <v>171</v>
      </c>
      <c r="B475" s="19">
        <f>'Energy Summary'!A475</f>
        <v>41628</v>
      </c>
      <c r="C475" s="7">
        <f>'Energy Summary'!B475</f>
        <v>16</v>
      </c>
      <c r="E475" s="224">
        <f>ACESMISOdata!E475</f>
        <v>32.86</v>
      </c>
      <c r="F475">
        <f>ACESMISOdata!H475</f>
        <v>6.93E-2</v>
      </c>
      <c r="G475">
        <f>ACESMISOdata!I475</f>
        <v>1.29E-2</v>
      </c>
      <c r="H475" s="225">
        <f>ACESMISOdata!J475</f>
        <v>0.2666</v>
      </c>
      <c r="I475" s="102">
        <f>ACESMISOdata!K475</f>
        <v>4.9299999999999997E-2</v>
      </c>
      <c r="J475">
        <f>ACESMISOdata!L475</f>
        <v>2.75E-2</v>
      </c>
      <c r="K475">
        <f>ACESMISOdata!M475</f>
        <v>6.3E-3</v>
      </c>
      <c r="L475" s="226">
        <f t="shared" si="14"/>
        <v>-8.6373756251258885E-2</v>
      </c>
      <c r="M475" s="226">
        <f t="shared" si="15"/>
        <v>33.20552624374875</v>
      </c>
      <c r="N475" s="226">
        <f>M475*Inputs!$B$17</f>
        <v>36.526078868123626</v>
      </c>
      <c r="O475" s="225">
        <f>[3]ACESMISOdata!O475</f>
        <v>-207.2</v>
      </c>
      <c r="P475" s="225">
        <f>[3]ACESMISOdata!P475</f>
        <v>64</v>
      </c>
      <c r="Q475" s="225">
        <f>[3]Summary!V475-P475</f>
        <v>749.64900000000034</v>
      </c>
      <c r="R475" s="227">
        <f>[3]ACESMISOdata!R475</f>
        <v>-64.75</v>
      </c>
      <c r="S475">
        <f>[3]ACESMISOdata!V475</f>
        <v>512.36</v>
      </c>
    </row>
    <row r="476" spans="1:19" x14ac:dyDescent="0.25">
      <c r="A476" t="s">
        <v>171</v>
      </c>
      <c r="B476" s="19">
        <f>'Energy Summary'!A476</f>
        <v>41628</v>
      </c>
      <c r="C476" s="7">
        <f>'Energy Summary'!B476</f>
        <v>17</v>
      </c>
      <c r="E476" s="224">
        <f>ACESMISOdata!E476</f>
        <v>31.76</v>
      </c>
      <c r="F476">
        <f>ACESMISOdata!H476</f>
        <v>6.93E-2</v>
      </c>
      <c r="G476">
        <f>ACESMISOdata!I476</f>
        <v>1.29E-2</v>
      </c>
      <c r="H476" s="225">
        <f>ACESMISOdata!J476</f>
        <v>2.1052</v>
      </c>
      <c r="I476" s="102">
        <f>ACESMISOdata!K476</f>
        <v>4.6800000000000001E-2</v>
      </c>
      <c r="J476">
        <f>ACESMISOdata!L476</f>
        <v>2.3199999999999998E-2</v>
      </c>
      <c r="K476">
        <f>ACESMISOdata!M476</f>
        <v>6.0000000000000001E-3</v>
      </c>
      <c r="L476" s="226">
        <f t="shared" si="14"/>
        <v>-7.2201711927486936E-2</v>
      </c>
      <c r="M476" s="226">
        <f t="shared" si="15"/>
        <v>33.951198288072518</v>
      </c>
      <c r="N476" s="226">
        <f>M476*Inputs!$B$17</f>
        <v>37.346318116879772</v>
      </c>
      <c r="O476" s="225">
        <f>[3]ACESMISOdata!O476</f>
        <v>-116</v>
      </c>
      <c r="P476" s="225">
        <f>[3]ACESMISOdata!P476</f>
        <v>65</v>
      </c>
      <c r="Q476" s="225">
        <f>[3]Summary!V476-P476</f>
        <v>763.13980000000004</v>
      </c>
      <c r="R476" s="227">
        <f>[3]ACESMISOdata!R476</f>
        <v>-55.1</v>
      </c>
      <c r="S476">
        <f>[3]ACESMISOdata!V476</f>
        <v>571.12</v>
      </c>
    </row>
    <row r="477" spans="1:19" x14ac:dyDescent="0.25">
      <c r="A477" t="s">
        <v>171</v>
      </c>
      <c r="B477" s="19">
        <f>'Energy Summary'!A477</f>
        <v>41628</v>
      </c>
      <c r="C477" s="7">
        <f>'Energy Summary'!B477</f>
        <v>18</v>
      </c>
      <c r="E477" s="224">
        <f>ACESMISOdata!E477</f>
        <v>32.08</v>
      </c>
      <c r="F477">
        <f>ACESMISOdata!H477</f>
        <v>6.93E-2</v>
      </c>
      <c r="G477">
        <f>ACESMISOdata!I477</f>
        <v>1.29E-2</v>
      </c>
      <c r="H477" s="225">
        <f>ACESMISOdata!J477</f>
        <v>3.8248000000000002</v>
      </c>
      <c r="I477" s="102">
        <f>ACESMISOdata!K477</f>
        <v>7.4999999999999997E-2</v>
      </c>
      <c r="J477">
        <f>ACESMISOdata!L477</f>
        <v>2.8000000000000001E-2</v>
      </c>
      <c r="K477">
        <f>ACESMISOdata!M477</f>
        <v>1.23E-2</v>
      </c>
      <c r="L477" s="226">
        <f t="shared" si="14"/>
        <v>-8.6166491195169739E-2</v>
      </c>
      <c r="M477" s="226">
        <f t="shared" si="15"/>
        <v>36.016133508804835</v>
      </c>
      <c r="N477" s="226">
        <f>M477*Inputs!$B$17</f>
        <v>39.617746859685319</v>
      </c>
      <c r="O477" s="225">
        <f>[3]ACESMISOdata!O477</f>
        <v>-77.22</v>
      </c>
      <c r="P477" s="225">
        <f>[3]ACESMISOdata!P477</f>
        <v>67</v>
      </c>
      <c r="Q477" s="225">
        <f>[3]Summary!V477-P477</f>
        <v>771.06539999999961</v>
      </c>
      <c r="R477" s="227">
        <f>[3]ACESMISOdata!R477</f>
        <v>-66.44</v>
      </c>
      <c r="S477">
        <f>[3]ACESMISOdata!V477</f>
        <v>490.28</v>
      </c>
    </row>
    <row r="478" spans="1:19" x14ac:dyDescent="0.25">
      <c r="A478" t="s">
        <v>171</v>
      </c>
      <c r="B478" s="19">
        <f>'Energy Summary'!A478</f>
        <v>41628</v>
      </c>
      <c r="C478" s="7">
        <f>'Energy Summary'!B478</f>
        <v>19</v>
      </c>
      <c r="E478" s="224">
        <f>ACESMISOdata!E478</f>
        <v>34.909999999999997</v>
      </c>
      <c r="F478">
        <f>ACESMISOdata!H478</f>
        <v>6.93E-2</v>
      </c>
      <c r="G478">
        <f>ACESMISOdata!I478</f>
        <v>1.29E-2</v>
      </c>
      <c r="H478" s="225">
        <f>ACESMISOdata!J478</f>
        <v>3.8186</v>
      </c>
      <c r="I478" s="102">
        <f>ACESMISOdata!K478</f>
        <v>6.3799999999999996E-2</v>
      </c>
      <c r="J478">
        <f>ACESMISOdata!L478</f>
        <v>2.7400000000000001E-2</v>
      </c>
      <c r="K478">
        <f>ACESMISOdata!M478</f>
        <v>1.24E-2</v>
      </c>
      <c r="L478" s="226">
        <f t="shared" si="14"/>
        <v>-9.6966578913281004E-2</v>
      </c>
      <c r="M478" s="226">
        <f t="shared" si="15"/>
        <v>38.817433421086719</v>
      </c>
      <c r="N478" s="226">
        <f>M478*Inputs!$B$17</f>
        <v>42.699176763195396</v>
      </c>
      <c r="O478" s="225">
        <f>[3]ACESMISOdata!O478</f>
        <v>-377.12</v>
      </c>
      <c r="P478" s="225">
        <f>[3]ACESMISOdata!P478</f>
        <v>67</v>
      </c>
      <c r="Q478" s="225">
        <f>[3]Summary!V478-P478</f>
        <v>767.37780000000032</v>
      </c>
      <c r="R478" s="227">
        <f>[3]ACESMISOdata!R478</f>
        <v>-74.41</v>
      </c>
      <c r="S478">
        <f>[3]ACESMISOdata!V478</f>
        <v>615.41</v>
      </c>
    </row>
    <row r="479" spans="1:19" x14ac:dyDescent="0.25">
      <c r="A479" t="s">
        <v>171</v>
      </c>
      <c r="B479" s="19">
        <f>'Energy Summary'!A479</f>
        <v>41628</v>
      </c>
      <c r="C479" s="7">
        <f>'Energy Summary'!B479</f>
        <v>20</v>
      </c>
      <c r="E479" s="224">
        <f>ACESMISOdata!E479</f>
        <v>38.33</v>
      </c>
      <c r="F479">
        <f>ACESMISOdata!H479</f>
        <v>6.93E-2</v>
      </c>
      <c r="G479">
        <f>ACESMISOdata!I479</f>
        <v>1.29E-2</v>
      </c>
      <c r="H479" s="225">
        <f>ACESMISOdata!J479</f>
        <v>1.1212</v>
      </c>
      <c r="I479" s="102">
        <f>ACESMISOdata!K479</f>
        <v>7.46E-2</v>
      </c>
      <c r="J479">
        <f>ACESMISOdata!L479</f>
        <v>2.75E-2</v>
      </c>
      <c r="K479">
        <f>ACESMISOdata!M479</f>
        <v>1.2800000000000001E-2</v>
      </c>
      <c r="L479" s="226">
        <f t="shared" si="14"/>
        <v>-4.2305661166140929E-2</v>
      </c>
      <c r="M479" s="226">
        <f t="shared" si="15"/>
        <v>39.60599433883386</v>
      </c>
      <c r="N479" s="226">
        <f>M479*Inputs!$B$17</f>
        <v>43.566593772717248</v>
      </c>
      <c r="O479" s="225">
        <f>[3]ACESMISOdata!O479</f>
        <v>-398.91</v>
      </c>
      <c r="P479" s="225">
        <f>[3]ACESMISOdata!P479</f>
        <v>66</v>
      </c>
      <c r="Q479" s="225">
        <f>[3]Summary!V479-P479</f>
        <v>759.70920000000024</v>
      </c>
      <c r="R479" s="227">
        <f>[3]ACESMISOdata!R479</f>
        <v>-32.14</v>
      </c>
      <c r="S479">
        <f>[3]ACESMISOdata!V479</f>
        <v>573.46</v>
      </c>
    </row>
    <row r="480" spans="1:19" x14ac:dyDescent="0.25">
      <c r="A480" t="s">
        <v>171</v>
      </c>
      <c r="B480" s="19">
        <f>'Energy Summary'!A480</f>
        <v>41628</v>
      </c>
      <c r="C480" s="7">
        <f>'Energy Summary'!B480</f>
        <v>21</v>
      </c>
      <c r="E480" s="224">
        <f>ACESMISOdata!E480</f>
        <v>30.06</v>
      </c>
      <c r="F480">
        <f>ACESMISOdata!H480</f>
        <v>6.93E-2</v>
      </c>
      <c r="G480">
        <f>ACESMISOdata!I480</f>
        <v>1.29E-2</v>
      </c>
      <c r="H480" s="225">
        <f>ACESMISOdata!J480</f>
        <v>1.6832</v>
      </c>
      <c r="I480" s="102">
        <f>ACESMISOdata!K480</f>
        <v>7.4200000000000002E-2</v>
      </c>
      <c r="J480">
        <f>ACESMISOdata!L480</f>
        <v>2.81E-2</v>
      </c>
      <c r="K480">
        <f>ACESMISOdata!M480</f>
        <v>1.2699999999999999E-2</v>
      </c>
      <c r="L480" s="226">
        <f t="shared" si="14"/>
        <v>-0.10565421762373042</v>
      </c>
      <c r="M480" s="226">
        <f t="shared" si="15"/>
        <v>31.834745782376263</v>
      </c>
      <c r="N480" s="226">
        <f>M480*Inputs!$B$17</f>
        <v>35.018220360613896</v>
      </c>
      <c r="O480" s="225">
        <f>[3]ACESMISOdata!O480</f>
        <v>-181.53</v>
      </c>
      <c r="P480" s="225">
        <f>[3]ACESMISOdata!P480</f>
        <v>65</v>
      </c>
      <c r="Q480" s="225">
        <f>[3]Summary!V480-P480</f>
        <v>751.31880000000001</v>
      </c>
      <c r="R480" s="227">
        <f>[3]ACESMISOdata!R480</f>
        <v>-79.38</v>
      </c>
      <c r="S480">
        <f>[3]ACESMISOdata!V480</f>
        <v>465.05</v>
      </c>
    </row>
    <row r="481" spans="1:19" x14ac:dyDescent="0.25">
      <c r="A481" t="s">
        <v>171</v>
      </c>
      <c r="B481" s="19">
        <f>'Energy Summary'!A481</f>
        <v>41628</v>
      </c>
      <c r="C481" s="7">
        <f>'Energy Summary'!B481</f>
        <v>22</v>
      </c>
      <c r="E481" s="224">
        <f>ACESMISOdata!E481</f>
        <v>28.18</v>
      </c>
      <c r="F481">
        <f>ACESMISOdata!H481</f>
        <v>6.93E-2</v>
      </c>
      <c r="G481">
        <f>ACESMISOdata!I481</f>
        <v>1.29E-2</v>
      </c>
      <c r="H481" s="225">
        <f>ACESMISOdata!J481</f>
        <v>1.0976999999999999</v>
      </c>
      <c r="I481" s="102">
        <f>ACESMISOdata!K481</f>
        <v>7.0599999999999996E-2</v>
      </c>
      <c r="J481">
        <f>ACESMISOdata!L481</f>
        <v>2.7699999999999999E-2</v>
      </c>
      <c r="K481">
        <f>ACESMISOdata!M481</f>
        <v>6.8999999999999999E-3</v>
      </c>
      <c r="L481" s="226">
        <f t="shared" si="14"/>
        <v>-0.1217369079068811</v>
      </c>
      <c r="M481" s="226">
        <f t="shared" si="15"/>
        <v>29.343363092093114</v>
      </c>
      <c r="N481" s="226">
        <f>M481*Inputs!$B$17</f>
        <v>32.277699401302428</v>
      </c>
      <c r="O481" s="225">
        <f>[3]ACESMISOdata!O481</f>
        <v>12.62</v>
      </c>
      <c r="P481" s="225">
        <f>[3]ACESMISOdata!P481</f>
        <v>63</v>
      </c>
      <c r="Q481" s="225">
        <f>[3]Summary!V481-P481</f>
        <v>739.46350000000018</v>
      </c>
      <c r="R481" s="227">
        <f>[3]ACESMISOdata!R481</f>
        <v>-90.02</v>
      </c>
      <c r="S481">
        <f>[3]ACESMISOdata!V481</f>
        <v>296.39999999999998</v>
      </c>
    </row>
    <row r="482" spans="1:19" x14ac:dyDescent="0.25">
      <c r="A482" t="s">
        <v>171</v>
      </c>
      <c r="B482" s="19">
        <f>'Energy Summary'!A482</f>
        <v>41628</v>
      </c>
      <c r="C482" s="7">
        <f>'Energy Summary'!B482</f>
        <v>23</v>
      </c>
      <c r="E482" s="224">
        <f>ACESMISOdata!E482</f>
        <v>29.93</v>
      </c>
      <c r="F482">
        <f>ACESMISOdata!H482</f>
        <v>6.93E-2</v>
      </c>
      <c r="G482">
        <f>ACESMISOdata!I482</f>
        <v>1.29E-2</v>
      </c>
      <c r="H482" s="225">
        <f>ACESMISOdata!J482</f>
        <v>0.5343</v>
      </c>
      <c r="I482" s="102">
        <f>ACESMISOdata!K482</f>
        <v>4.4400000000000002E-2</v>
      </c>
      <c r="J482">
        <f>ACESMISOdata!L482</f>
        <v>2.86E-2</v>
      </c>
      <c r="K482">
        <f>ACESMISOdata!M482</f>
        <v>3.5099999999999999E-2</v>
      </c>
      <c r="L482" s="226">
        <f t="shared" si="14"/>
        <v>-9.4574540332520163E-2</v>
      </c>
      <c r="M482" s="226">
        <f t="shared" si="15"/>
        <v>30.560025459667475</v>
      </c>
      <c r="N482" s="226">
        <f>M482*Inputs!$B$17</f>
        <v>33.616028005634227</v>
      </c>
      <c r="O482" s="225">
        <f>[3]ACESMISOdata!O482</f>
        <v>17.670000000000002</v>
      </c>
      <c r="P482" s="225">
        <f>[3]ACESMISOdata!P482</f>
        <v>61</v>
      </c>
      <c r="Q482" s="225">
        <f>[3]Summary!V482-P482</f>
        <v>715.62599999999929</v>
      </c>
      <c r="R482" s="227">
        <f>[3]ACESMISOdata!R482</f>
        <v>-67.680000000000007</v>
      </c>
      <c r="S482">
        <f>[3]ACESMISOdata!V482</f>
        <v>318.20999999999998</v>
      </c>
    </row>
    <row r="483" spans="1:19" x14ac:dyDescent="0.25">
      <c r="A483" t="s">
        <v>171</v>
      </c>
      <c r="B483" s="19">
        <f>'Energy Summary'!A483</f>
        <v>41628</v>
      </c>
      <c r="C483" s="7">
        <f>'Energy Summary'!B483</f>
        <v>24</v>
      </c>
      <c r="E483" s="224">
        <f>ACESMISOdata!E483</f>
        <v>28.27</v>
      </c>
      <c r="F483">
        <f>ACESMISOdata!H483</f>
        <v>6.93E-2</v>
      </c>
      <c r="G483">
        <f>ACESMISOdata!I483</f>
        <v>1.29E-2</v>
      </c>
      <c r="H483" s="225">
        <f>ACESMISOdata!J483</f>
        <v>0.61809999999999998</v>
      </c>
      <c r="I483" s="102">
        <f>ACESMISOdata!K483</f>
        <v>4.5999999999999999E-2</v>
      </c>
      <c r="J483">
        <f>ACESMISOdata!L483</f>
        <v>3.0499999999999999E-2</v>
      </c>
      <c r="K483">
        <f>ACESMISOdata!M483</f>
        <v>1.4200000000000001E-2</v>
      </c>
      <c r="L483" s="226">
        <f t="shared" si="14"/>
        <v>-7.8987435117463881E-2</v>
      </c>
      <c r="M483" s="226">
        <f t="shared" si="15"/>
        <v>28.982012564882528</v>
      </c>
      <c r="N483" s="226">
        <f>M483*Inputs!$B$17</f>
        <v>31.880213821370784</v>
      </c>
      <c r="O483" s="225">
        <f>[3]ACESMISOdata!O483</f>
        <v>-73</v>
      </c>
      <c r="P483" s="225">
        <f>[3]ACESMISOdata!P483</f>
        <v>58</v>
      </c>
      <c r="Q483" s="225">
        <f>[3]Summary!V483-P483</f>
        <v>692.13540000000114</v>
      </c>
      <c r="R483" s="227">
        <f>[3]ACESMISOdata!R483</f>
        <v>-54.67</v>
      </c>
      <c r="S483">
        <f>[3]ACESMISOdata!V483</f>
        <v>325.8</v>
      </c>
    </row>
    <row r="484" spans="1:19" x14ac:dyDescent="0.25">
      <c r="A484" t="s">
        <v>171</v>
      </c>
      <c r="B484" s="19">
        <f>'Energy Summary'!A484</f>
        <v>41629</v>
      </c>
      <c r="C484" s="7">
        <f>'Energy Summary'!B484</f>
        <v>1</v>
      </c>
      <c r="E484" s="224">
        <f>ACESMISOdata!E484</f>
        <v>24.62</v>
      </c>
      <c r="F484">
        <f>ACESMISOdata!H484</f>
        <v>6.93E-2</v>
      </c>
      <c r="G484">
        <f>ACESMISOdata!I484</f>
        <v>1.29E-2</v>
      </c>
      <c r="H484" s="225">
        <f>ACESMISOdata!J484</f>
        <v>0.31740000000000002</v>
      </c>
      <c r="I484" s="102">
        <f>ACESMISOdata!K484</f>
        <v>3.2800000000000003E-2</v>
      </c>
      <c r="J484">
        <f>ACESMISOdata!L484</f>
        <v>1.0200000000000001E-2</v>
      </c>
      <c r="K484">
        <f>ACESMISOdata!M484</f>
        <v>1.01E-2</v>
      </c>
      <c r="L484" s="226">
        <f t="shared" si="14"/>
        <v>-2.0668330420280764E-2</v>
      </c>
      <c r="M484" s="226">
        <f t="shared" si="15"/>
        <v>25.052031669579719</v>
      </c>
      <c r="N484" s="226">
        <f>M484*Inputs!$B$17</f>
        <v>27.557234836537692</v>
      </c>
      <c r="O484" s="225">
        <f>[3]ACESMISOdata!O484</f>
        <v>57.8</v>
      </c>
      <c r="P484" s="225">
        <f>[3]ACESMISOdata!P484</f>
        <v>55</v>
      </c>
      <c r="Q484" s="225">
        <f>[3]Summary!V484-P484</f>
        <v>673.97800000000052</v>
      </c>
      <c r="R484" s="227">
        <f>[3]ACESMISOdata!R484</f>
        <v>-13.93</v>
      </c>
      <c r="S484">
        <f>[3]ACESMISOdata!V484</f>
        <v>0</v>
      </c>
    </row>
    <row r="485" spans="1:19" x14ac:dyDescent="0.25">
      <c r="A485" t="s">
        <v>171</v>
      </c>
      <c r="B485" s="19">
        <f>'Energy Summary'!A485</f>
        <v>41629</v>
      </c>
      <c r="C485" s="7">
        <f>'Energy Summary'!B485</f>
        <v>2</v>
      </c>
      <c r="E485" s="224">
        <f>ACESMISOdata!E485</f>
        <v>24.66</v>
      </c>
      <c r="F485">
        <f>ACESMISOdata!H485</f>
        <v>6.93E-2</v>
      </c>
      <c r="G485">
        <f>ACESMISOdata!I485</f>
        <v>1.29E-2</v>
      </c>
      <c r="H485" s="225">
        <f>ACESMISOdata!J485</f>
        <v>0.3543</v>
      </c>
      <c r="I485" s="102">
        <f>ACESMISOdata!K485</f>
        <v>1.3299999999999999E-2</v>
      </c>
      <c r="J485">
        <f>ACESMISOdata!L485</f>
        <v>9.7999999999999997E-3</v>
      </c>
      <c r="K485">
        <f>ACESMISOdata!M485</f>
        <v>1.04E-2</v>
      </c>
      <c r="L485" s="226">
        <f t="shared" si="14"/>
        <v>-2.4041961739667276E-2</v>
      </c>
      <c r="M485" s="226">
        <f t="shared" si="15"/>
        <v>25.105958038260329</v>
      </c>
      <c r="N485" s="226">
        <f>M485*Inputs!$B$17</f>
        <v>27.616553842086365</v>
      </c>
      <c r="O485" s="225">
        <f>[3]ACESMISOdata!O485</f>
        <v>312.77</v>
      </c>
      <c r="P485" s="225">
        <f>[3]ACESMISOdata!P485</f>
        <v>56</v>
      </c>
      <c r="Q485" s="225">
        <f>[3]Summary!V485-P485</f>
        <v>663.42340000000081</v>
      </c>
      <c r="R485" s="227">
        <f>[3]ACESMISOdata!R485</f>
        <v>-15.95</v>
      </c>
      <c r="S485">
        <f>[3]ACESMISOdata!V485</f>
        <v>0</v>
      </c>
    </row>
    <row r="486" spans="1:19" x14ac:dyDescent="0.25">
      <c r="A486" t="s">
        <v>171</v>
      </c>
      <c r="B486" s="19">
        <f>'Energy Summary'!A486</f>
        <v>41629</v>
      </c>
      <c r="C486" s="7">
        <f>'Energy Summary'!B486</f>
        <v>3</v>
      </c>
      <c r="E486" s="224">
        <f>ACESMISOdata!E486</f>
        <v>23.96</v>
      </c>
      <c r="F486">
        <f>ACESMISOdata!H486</f>
        <v>6.93E-2</v>
      </c>
      <c r="G486">
        <f>ACESMISOdata!I486</f>
        <v>1.29E-2</v>
      </c>
      <c r="H486" s="225">
        <f>ACESMISOdata!J486</f>
        <v>0.22989999999999999</v>
      </c>
      <c r="I486" s="102">
        <f>ACESMISOdata!K486</f>
        <v>1.3100000000000001E-2</v>
      </c>
      <c r="J486">
        <f>ACESMISOdata!L486</f>
        <v>1.0200000000000001E-2</v>
      </c>
      <c r="K486">
        <f>ACESMISOdata!M486</f>
        <v>1.0500000000000001E-2</v>
      </c>
      <c r="L486" s="226">
        <f t="shared" si="14"/>
        <v>-2.332373879532891E-2</v>
      </c>
      <c r="M486" s="226">
        <f t="shared" si="15"/>
        <v>24.282576261204671</v>
      </c>
      <c r="N486" s="226">
        <f>M486*Inputs!$B$17</f>
        <v>26.710833887325141</v>
      </c>
      <c r="O486" s="225">
        <f>[3]ACESMISOdata!O486</f>
        <v>-9.3699999999999992</v>
      </c>
      <c r="P486" s="225">
        <f>[3]ACESMISOdata!P486</f>
        <v>54</v>
      </c>
      <c r="Q486" s="225">
        <f>[3]Summary!V486-P486</f>
        <v>660.27149999999949</v>
      </c>
      <c r="R486" s="227">
        <f>[3]ACESMISOdata!R486</f>
        <v>-15.4</v>
      </c>
      <c r="S486">
        <f>[3]ACESMISOdata!V486</f>
        <v>0</v>
      </c>
    </row>
    <row r="487" spans="1:19" x14ac:dyDescent="0.25">
      <c r="A487" t="s">
        <v>171</v>
      </c>
      <c r="B487" s="19">
        <f>'Energy Summary'!A487</f>
        <v>41629</v>
      </c>
      <c r="C487" s="7">
        <f>'Energy Summary'!B487</f>
        <v>4</v>
      </c>
      <c r="E487" s="224">
        <f>ACESMISOdata!E487</f>
        <v>23.63</v>
      </c>
      <c r="F487">
        <f>ACESMISOdata!H487</f>
        <v>6.93E-2</v>
      </c>
      <c r="G487">
        <f>ACESMISOdata!I487</f>
        <v>1.29E-2</v>
      </c>
      <c r="H487" s="225">
        <f>ACESMISOdata!J487</f>
        <v>0.31559999999999999</v>
      </c>
      <c r="I487" s="102">
        <f>ACESMISOdata!K487</f>
        <v>1.4E-2</v>
      </c>
      <c r="J487">
        <f>ACESMISOdata!L487</f>
        <v>9.4000000000000004E-3</v>
      </c>
      <c r="K487">
        <f>ACESMISOdata!M487</f>
        <v>9.5999999999999992E-3</v>
      </c>
      <c r="L487" s="226">
        <f t="shared" si="14"/>
        <v>-4.703184069256091E-2</v>
      </c>
      <c r="M487" s="226">
        <f t="shared" si="15"/>
        <v>24.013768159307432</v>
      </c>
      <c r="N487" s="226">
        <f>M487*Inputs!$B$17</f>
        <v>26.415144975238178</v>
      </c>
      <c r="O487" s="225">
        <f>[3]ACESMISOdata!O487</f>
        <v>62.31</v>
      </c>
      <c r="P487" s="225">
        <f>[3]ACESMISOdata!P487</f>
        <v>54</v>
      </c>
      <c r="Q487" s="225">
        <f>[3]Summary!V487-P487</f>
        <v>659.76580000000001</v>
      </c>
      <c r="R487" s="227">
        <f>[3]ACESMISOdata!R487</f>
        <v>-31.03</v>
      </c>
      <c r="S487">
        <f>[3]ACESMISOdata!V487</f>
        <v>0</v>
      </c>
    </row>
    <row r="488" spans="1:19" x14ac:dyDescent="0.25">
      <c r="A488" t="s">
        <v>171</v>
      </c>
      <c r="B488" s="19">
        <f>'Energy Summary'!A488</f>
        <v>41629</v>
      </c>
      <c r="C488" s="7">
        <f>'Energy Summary'!B488</f>
        <v>5</v>
      </c>
      <c r="E488" s="224">
        <f>ACESMISOdata!E488</f>
        <v>23.13</v>
      </c>
      <c r="F488">
        <f>ACESMISOdata!H488</f>
        <v>6.93E-2</v>
      </c>
      <c r="G488">
        <f>ACESMISOdata!I488</f>
        <v>1.29E-2</v>
      </c>
      <c r="H488" s="225">
        <f>ACESMISOdata!J488</f>
        <v>0.33510000000000001</v>
      </c>
      <c r="I488" s="102">
        <f>ACESMISOdata!K488</f>
        <v>1.46E-2</v>
      </c>
      <c r="J488">
        <f>ACESMISOdata!L488</f>
        <v>9.4000000000000004E-3</v>
      </c>
      <c r="K488">
        <f>ACESMISOdata!M488</f>
        <v>9.5999999999999992E-3</v>
      </c>
      <c r="L488" s="226">
        <f t="shared" si="14"/>
        <v>-4.3412652839623873E-2</v>
      </c>
      <c r="M488" s="226">
        <f t="shared" si="15"/>
        <v>23.537487347160372</v>
      </c>
      <c r="N488" s="226">
        <f>M488*Inputs!$B$17</f>
        <v>25.891236081876411</v>
      </c>
      <c r="O488" s="225">
        <f>[3]ACESMISOdata!O488</f>
        <v>30.54</v>
      </c>
      <c r="P488" s="225">
        <f>[3]ACESMISOdata!P488</f>
        <v>54</v>
      </c>
      <c r="Q488" s="225">
        <f>[3]Summary!V488-P488</f>
        <v>664.55280000000016</v>
      </c>
      <c r="R488" s="227">
        <f>[3]ACESMISOdata!R488</f>
        <v>-28.85</v>
      </c>
      <c r="S488">
        <f>[3]ACESMISOdata!V488</f>
        <v>0</v>
      </c>
    </row>
    <row r="489" spans="1:19" x14ac:dyDescent="0.25">
      <c r="A489" t="s">
        <v>171</v>
      </c>
      <c r="B489" s="19">
        <f>'Energy Summary'!A489</f>
        <v>41629</v>
      </c>
      <c r="C489" s="7">
        <f>'Energy Summary'!B489</f>
        <v>6</v>
      </c>
      <c r="E489" s="224">
        <f>ACESMISOdata!E489</f>
        <v>23.41</v>
      </c>
      <c r="F489">
        <f>ACESMISOdata!H489</f>
        <v>6.93E-2</v>
      </c>
      <c r="G489">
        <f>ACESMISOdata!I489</f>
        <v>1.29E-2</v>
      </c>
      <c r="H489" s="225">
        <f>ACESMISOdata!J489</f>
        <v>0.35070000000000001</v>
      </c>
      <c r="I489" s="102">
        <f>ACESMISOdata!K489</f>
        <v>1.5299999999999999E-2</v>
      </c>
      <c r="J489">
        <f>ACESMISOdata!L489</f>
        <v>1.04E-2</v>
      </c>
      <c r="K489">
        <f>ACESMISOdata!M489</f>
        <v>1.0500000000000001E-2</v>
      </c>
      <c r="L489" s="226">
        <f t="shared" si="14"/>
        <v>-4.5320242551778592E-2</v>
      </c>
      <c r="M489" s="226">
        <f t="shared" si="15"/>
        <v>23.83377975744822</v>
      </c>
      <c r="N489" s="226">
        <f>M489*Inputs!$B$17</f>
        <v>26.217157733193044</v>
      </c>
      <c r="O489" s="225">
        <f>[3]ACESMISOdata!O489</f>
        <v>22.15</v>
      </c>
      <c r="P489" s="225">
        <f>[3]ACESMISOdata!P489</f>
        <v>55</v>
      </c>
      <c r="Q489" s="225">
        <f>[3]Summary!V489-P489</f>
        <v>666.81020000000012</v>
      </c>
      <c r="R489" s="227">
        <f>[3]ACESMISOdata!R489</f>
        <v>-30.22</v>
      </c>
      <c r="S489">
        <f>[3]ACESMISOdata!V489</f>
        <v>0</v>
      </c>
    </row>
    <row r="490" spans="1:19" x14ac:dyDescent="0.25">
      <c r="A490" t="s">
        <v>171</v>
      </c>
      <c r="B490" s="19">
        <f>'Energy Summary'!A490</f>
        <v>41629</v>
      </c>
      <c r="C490" s="7">
        <f>'Energy Summary'!B490</f>
        <v>7</v>
      </c>
      <c r="E490" s="224">
        <f>ACESMISOdata!E490</f>
        <v>24.54</v>
      </c>
      <c r="F490">
        <f>ACESMISOdata!H490</f>
        <v>6.93E-2</v>
      </c>
      <c r="G490">
        <f>ACESMISOdata!I490</f>
        <v>1.29E-2</v>
      </c>
      <c r="H490" s="225">
        <f>ACESMISOdata!J490</f>
        <v>0.31659999999999999</v>
      </c>
      <c r="I490" s="102">
        <f>ACESMISOdata!K490</f>
        <v>2.98E-2</v>
      </c>
      <c r="J490">
        <f>ACESMISOdata!L490</f>
        <v>0.01</v>
      </c>
      <c r="K490">
        <f>ACESMISOdata!M490</f>
        <v>1.04E-2</v>
      </c>
      <c r="L490" s="226">
        <f t="shared" si="14"/>
        <v>-6.2778582891875004E-2</v>
      </c>
      <c r="M490" s="226">
        <f t="shared" si="15"/>
        <v>24.926221417108124</v>
      </c>
      <c r="N490" s="226">
        <f>M490*Inputs!$B$17</f>
        <v>27.418843558818939</v>
      </c>
      <c r="O490" s="225">
        <f>[3]ACESMISOdata!O490</f>
        <v>36.6</v>
      </c>
      <c r="P490" s="225">
        <f>[3]ACESMISOdata!P490</f>
        <v>56</v>
      </c>
      <c r="Q490" s="225">
        <f>[3]Summary!V490-P490</f>
        <v>639.8679000000003</v>
      </c>
      <c r="R490" s="227">
        <f>[3]ACESMISOdata!R490</f>
        <v>-40.17</v>
      </c>
      <c r="S490">
        <f>[3]ACESMISOdata!V490</f>
        <v>0</v>
      </c>
    </row>
    <row r="491" spans="1:19" x14ac:dyDescent="0.25">
      <c r="A491" t="s">
        <v>171</v>
      </c>
      <c r="B491" s="19">
        <f>'Energy Summary'!A491</f>
        <v>41629</v>
      </c>
      <c r="C491" s="7">
        <f>'Energy Summary'!B491</f>
        <v>8</v>
      </c>
      <c r="E491" s="224">
        <f>ACESMISOdata!E491</f>
        <v>24.33</v>
      </c>
      <c r="F491">
        <f>ACESMISOdata!H491</f>
        <v>6.93E-2</v>
      </c>
      <c r="G491">
        <f>ACESMISOdata!I491</f>
        <v>1.29E-2</v>
      </c>
      <c r="H491" s="225">
        <f>ACESMISOdata!J491</f>
        <v>0.31140000000000001</v>
      </c>
      <c r="I491" s="102">
        <f>ACESMISOdata!K491</f>
        <v>4.0899999999999999E-2</v>
      </c>
      <c r="J491">
        <f>ACESMISOdata!L491</f>
        <v>1.8499999999999999E-2</v>
      </c>
      <c r="K491">
        <f>ACESMISOdata!M491</f>
        <v>1.06E-2</v>
      </c>
      <c r="L491" s="226">
        <f t="shared" si="14"/>
        <v>-6.2542723528856925E-2</v>
      </c>
      <c r="M491" s="226">
        <f t="shared" si="15"/>
        <v>24.731057276471137</v>
      </c>
      <c r="N491" s="226">
        <f>M491*Inputs!$B$17</f>
        <v>27.204163004118254</v>
      </c>
      <c r="O491" s="225">
        <f>[3]ACESMISOdata!O491</f>
        <v>7.61</v>
      </c>
      <c r="P491" s="225">
        <f>[3]ACESMISOdata!P491</f>
        <v>57</v>
      </c>
      <c r="Q491" s="225">
        <f>[3]Summary!V491-P491</f>
        <v>696.48389999999949</v>
      </c>
      <c r="R491" s="227">
        <f>[3]ACESMISOdata!R491</f>
        <v>-43.56</v>
      </c>
      <c r="S491">
        <f>[3]ACESMISOdata!V491</f>
        <v>0</v>
      </c>
    </row>
    <row r="492" spans="1:19" x14ac:dyDescent="0.25">
      <c r="A492" t="s">
        <v>171</v>
      </c>
      <c r="B492" s="19">
        <f>'Energy Summary'!A492</f>
        <v>41629</v>
      </c>
      <c r="C492" s="7">
        <f>'Energy Summary'!B492</f>
        <v>9</v>
      </c>
      <c r="E492" s="224">
        <f>ACESMISOdata!E492</f>
        <v>27.83</v>
      </c>
      <c r="F492">
        <f>ACESMISOdata!H492</f>
        <v>6.93E-2</v>
      </c>
      <c r="G492">
        <f>ACESMISOdata!I492</f>
        <v>1.29E-2</v>
      </c>
      <c r="H492" s="225">
        <f>ACESMISOdata!J492</f>
        <v>0.29089999999999999</v>
      </c>
      <c r="I492" s="102">
        <f>ACESMISOdata!K492</f>
        <v>4.2999999999999997E-2</v>
      </c>
      <c r="J492">
        <f>ACESMISOdata!L492</f>
        <v>2.6200000000000001E-2</v>
      </c>
      <c r="K492">
        <f>ACESMISOdata!M492</f>
        <v>7.0000000000000001E-3</v>
      </c>
      <c r="L492" s="226">
        <f t="shared" si="14"/>
        <v>-8.8680705562747902E-2</v>
      </c>
      <c r="M492" s="226">
        <f t="shared" si="15"/>
        <v>28.190619294437248</v>
      </c>
      <c r="N492" s="226">
        <f>M492*Inputs!$B$17</f>
        <v>31.009681223880975</v>
      </c>
      <c r="O492" s="225">
        <f>[3]ACESMISOdata!O492</f>
        <v>16.600000000000001</v>
      </c>
      <c r="P492" s="225">
        <f>[3]ACESMISOdata!P492</f>
        <v>57</v>
      </c>
      <c r="Q492" s="225">
        <f>[3]Summary!V492-P492</f>
        <v>722.1413</v>
      </c>
      <c r="R492" s="227">
        <f>[3]ACESMISOdata!R492</f>
        <v>-64.040000000000006</v>
      </c>
      <c r="S492">
        <f>[3]ACESMISOdata!V492</f>
        <v>0</v>
      </c>
    </row>
    <row r="493" spans="1:19" x14ac:dyDescent="0.25">
      <c r="A493" t="s">
        <v>171</v>
      </c>
      <c r="B493" s="19">
        <f>'Energy Summary'!A493</f>
        <v>41629</v>
      </c>
      <c r="C493" s="7">
        <f>'Energy Summary'!B493</f>
        <v>10</v>
      </c>
      <c r="E493" s="224">
        <f>ACESMISOdata!E493</f>
        <v>36.9</v>
      </c>
      <c r="F493">
        <f>ACESMISOdata!H493</f>
        <v>6.93E-2</v>
      </c>
      <c r="G493">
        <f>ACESMISOdata!I493</f>
        <v>1.29E-2</v>
      </c>
      <c r="H493" s="225">
        <f>ACESMISOdata!J493</f>
        <v>0.2666</v>
      </c>
      <c r="I493" s="102">
        <f>ACESMISOdata!K493</f>
        <v>4.3999999999999997E-2</v>
      </c>
      <c r="J493">
        <f>ACESMISOdata!L493</f>
        <v>2.9499999999999998E-2</v>
      </c>
      <c r="K493">
        <f>ACESMISOdata!M493</f>
        <v>6.7000000000000002E-3</v>
      </c>
      <c r="L493" s="226">
        <f t="shared" si="14"/>
        <v>-8.8023925173705081E-2</v>
      </c>
      <c r="M493" s="226">
        <f t="shared" si="15"/>
        <v>37.240976074826285</v>
      </c>
      <c r="N493" s="226">
        <f>M493*Inputs!$B$17</f>
        <v>40.965073682308919</v>
      </c>
      <c r="O493" s="225">
        <f>[3]ACESMISOdata!O493</f>
        <v>266.81</v>
      </c>
      <c r="P493" s="225">
        <f>[3]ACESMISOdata!P493</f>
        <v>59</v>
      </c>
      <c r="Q493" s="225">
        <f>[3]Summary!V493-P493</f>
        <v>738.43559999999979</v>
      </c>
      <c r="R493" s="227">
        <f>[3]ACESMISOdata!R493</f>
        <v>-65</v>
      </c>
      <c r="S493">
        <f>[3]ACESMISOdata!V493</f>
        <v>965.94</v>
      </c>
    </row>
    <row r="494" spans="1:19" x14ac:dyDescent="0.25">
      <c r="A494" t="s">
        <v>171</v>
      </c>
      <c r="B494" s="19">
        <f>'Energy Summary'!A494</f>
        <v>41629</v>
      </c>
      <c r="C494" s="7">
        <f>'Energy Summary'!B494</f>
        <v>11</v>
      </c>
      <c r="E494" s="224">
        <f>ACESMISOdata!E494</f>
        <v>36.619999999999997</v>
      </c>
      <c r="F494">
        <f>ACESMISOdata!H494</f>
        <v>6.93E-2</v>
      </c>
      <c r="G494">
        <f>ACESMISOdata!I494</f>
        <v>1.29E-2</v>
      </c>
      <c r="H494" s="225">
        <f>ACESMISOdata!J494</f>
        <v>0.24629999999999999</v>
      </c>
      <c r="I494" s="102">
        <f>ACESMISOdata!K494</f>
        <v>3.5200000000000002E-2</v>
      </c>
      <c r="J494">
        <f>ACESMISOdata!L494</f>
        <v>2.87E-2</v>
      </c>
      <c r="K494">
        <f>ACESMISOdata!M494</f>
        <v>6.4999999999999997E-3</v>
      </c>
      <c r="L494" s="226">
        <f t="shared" si="14"/>
        <v>-9.8923871480018424E-2</v>
      </c>
      <c r="M494" s="226">
        <f t="shared" si="15"/>
        <v>36.919976128519984</v>
      </c>
      <c r="N494" s="226">
        <f>M494*Inputs!$B$17</f>
        <v>40.611973741371983</v>
      </c>
      <c r="O494" s="225">
        <f>[3]ACESMISOdata!O494</f>
        <v>904.42</v>
      </c>
      <c r="P494" s="225">
        <f>[3]ACESMISOdata!P494</f>
        <v>60</v>
      </c>
      <c r="Q494" s="225">
        <f>[3]Summary!V494-P494</f>
        <v>727.93350000000009</v>
      </c>
      <c r="R494" s="227">
        <f>[3]ACESMISOdata!R494</f>
        <v>-72.010000000000005</v>
      </c>
      <c r="S494">
        <f>[3]ACESMISOdata!V494</f>
        <v>1480.93</v>
      </c>
    </row>
    <row r="495" spans="1:19" x14ac:dyDescent="0.25">
      <c r="A495" t="s">
        <v>171</v>
      </c>
      <c r="B495" s="19">
        <f>'Energy Summary'!A495</f>
        <v>41629</v>
      </c>
      <c r="C495" s="7">
        <f>'Energy Summary'!B495</f>
        <v>12</v>
      </c>
      <c r="E495" s="224">
        <f>ACESMISOdata!E495</f>
        <v>38.1</v>
      </c>
      <c r="F495">
        <f>ACESMISOdata!H495</f>
        <v>6.93E-2</v>
      </c>
      <c r="G495">
        <f>ACESMISOdata!I495</f>
        <v>1.29E-2</v>
      </c>
      <c r="H495" s="225">
        <f>ACESMISOdata!J495</f>
        <v>0.32369999999999999</v>
      </c>
      <c r="I495" s="102">
        <f>ACESMISOdata!K495</f>
        <v>3.9699999999999999E-2</v>
      </c>
      <c r="J495">
        <f>ACESMISOdata!L495</f>
        <v>2.8500000000000001E-2</v>
      </c>
      <c r="K495">
        <f>ACESMISOdata!M495</f>
        <v>6.4999999999999997E-3</v>
      </c>
      <c r="L495" s="226">
        <f t="shared" si="14"/>
        <v>-0.10342760917429403</v>
      </c>
      <c r="M495" s="226">
        <f t="shared" si="15"/>
        <v>38.477172390825714</v>
      </c>
      <c r="N495" s="226">
        <f>M495*Inputs!$B$17</f>
        <v>42.324889629908292</v>
      </c>
      <c r="O495" s="225">
        <f>[3]ACESMISOdata!O495</f>
        <v>624.82000000000005</v>
      </c>
      <c r="P495" s="225">
        <f>[3]ACESMISOdata!P495</f>
        <v>60</v>
      </c>
      <c r="Q495" s="225">
        <f>[3]Summary!V495-P495</f>
        <v>746.99589999999978</v>
      </c>
      <c r="R495" s="227">
        <f>[3]ACESMISOdata!R495</f>
        <v>-77.260000000000005</v>
      </c>
      <c r="S495">
        <f>[3]ACESMISOdata!V495</f>
        <v>1370.58</v>
      </c>
    </row>
    <row r="496" spans="1:19" x14ac:dyDescent="0.25">
      <c r="A496" t="s">
        <v>171</v>
      </c>
      <c r="B496" s="19">
        <f>'Energy Summary'!A496</f>
        <v>41629</v>
      </c>
      <c r="C496" s="7">
        <f>'Energy Summary'!B496</f>
        <v>13</v>
      </c>
      <c r="E496" s="224">
        <f>ACESMISOdata!E496</f>
        <v>33.78</v>
      </c>
      <c r="F496">
        <f>ACESMISOdata!H496</f>
        <v>6.93E-2</v>
      </c>
      <c r="G496">
        <f>ACESMISOdata!I496</f>
        <v>1.29E-2</v>
      </c>
      <c r="H496" s="225">
        <f>ACESMISOdata!J496</f>
        <v>0.60960000000000003</v>
      </c>
      <c r="I496" s="102">
        <f>ACESMISOdata!K496</f>
        <v>4.0500000000000001E-2</v>
      </c>
      <c r="J496">
        <f>ACESMISOdata!L496</f>
        <v>2.87E-2</v>
      </c>
      <c r="K496">
        <f>ACESMISOdata!M496</f>
        <v>6.4999999999999997E-3</v>
      </c>
      <c r="L496" s="226">
        <f t="shared" si="14"/>
        <v>-0.1181553684204108</v>
      </c>
      <c r="M496" s="226">
        <f t="shared" si="15"/>
        <v>34.429344631579596</v>
      </c>
      <c r="N496" s="226">
        <f>M496*Inputs!$B$17</f>
        <v>37.872279094737557</v>
      </c>
      <c r="O496" s="225">
        <f>[3]ACESMISOdata!O496</f>
        <v>307.99</v>
      </c>
      <c r="P496" s="225">
        <f>[3]ACESMISOdata!P496</f>
        <v>59</v>
      </c>
      <c r="Q496" s="225">
        <f>[3]Summary!V496-P496</f>
        <v>721.67690000000027</v>
      </c>
      <c r="R496" s="227">
        <f>[3]ACESMISOdata!R496</f>
        <v>-85.27</v>
      </c>
      <c r="S496">
        <f>[3]ACESMISOdata!V496</f>
        <v>817.27</v>
      </c>
    </row>
    <row r="497" spans="1:19" x14ac:dyDescent="0.25">
      <c r="A497" t="s">
        <v>171</v>
      </c>
      <c r="B497" s="19">
        <f>'Energy Summary'!A497</f>
        <v>41629</v>
      </c>
      <c r="C497" s="7">
        <f>'Energy Summary'!B497</f>
        <v>14</v>
      </c>
      <c r="E497" s="224">
        <f>ACESMISOdata!E497</f>
        <v>31.25</v>
      </c>
      <c r="F497">
        <f>ACESMISOdata!H497</f>
        <v>6.93E-2</v>
      </c>
      <c r="G497">
        <f>ACESMISOdata!I497</f>
        <v>1.29E-2</v>
      </c>
      <c r="H497" s="225">
        <f>ACESMISOdata!J497</f>
        <v>0.43919999999999998</v>
      </c>
      <c r="I497" s="102">
        <f>ACESMISOdata!K497</f>
        <v>3.7499999999999999E-2</v>
      </c>
      <c r="J497">
        <f>ACESMISOdata!L497</f>
        <v>1.9699999999999999E-2</v>
      </c>
      <c r="K497">
        <f>ACESMISOdata!M497</f>
        <v>6.6E-3</v>
      </c>
      <c r="L497" s="226">
        <f t="shared" si="14"/>
        <v>-9.6446389081772388E-2</v>
      </c>
      <c r="M497" s="226">
        <f t="shared" si="15"/>
        <v>31.738753610918224</v>
      </c>
      <c r="N497" s="226">
        <f>M497*Inputs!$B$17</f>
        <v>34.912628972010047</v>
      </c>
      <c r="O497" s="225">
        <f>[3]ACESMISOdata!O497</f>
        <v>56.82</v>
      </c>
      <c r="P497" s="225">
        <f>[3]ACESMISOdata!P497</f>
        <v>59</v>
      </c>
      <c r="Q497" s="225">
        <f>[3]Summary!V497-P497</f>
        <v>717.18599999999992</v>
      </c>
      <c r="R497" s="227">
        <f>[3]ACESMISOdata!R497</f>
        <v>-69.17</v>
      </c>
      <c r="S497">
        <f>[3]ACESMISOdata!V497</f>
        <v>288.62</v>
      </c>
    </row>
    <row r="498" spans="1:19" x14ac:dyDescent="0.25">
      <c r="A498" t="s">
        <v>171</v>
      </c>
      <c r="B498" s="19">
        <f>'Energy Summary'!A498</f>
        <v>41629</v>
      </c>
      <c r="C498" s="7">
        <f>'Energy Summary'!B498</f>
        <v>15</v>
      </c>
      <c r="E498" s="224">
        <f>ACESMISOdata!E498</f>
        <v>29.81</v>
      </c>
      <c r="F498">
        <f>ACESMISOdata!H498</f>
        <v>6.93E-2</v>
      </c>
      <c r="G498">
        <f>ACESMISOdata!I498</f>
        <v>1.29E-2</v>
      </c>
      <c r="H498" s="225">
        <f>ACESMISOdata!J498</f>
        <v>0.41460000000000002</v>
      </c>
      <c r="I498" s="102">
        <f>ACESMISOdata!K498</f>
        <v>2.6100000000000002E-2</v>
      </c>
      <c r="J498">
        <f>ACESMISOdata!L498</f>
        <v>1.0800000000000001E-2</v>
      </c>
      <c r="K498">
        <f>ACESMISOdata!M498</f>
        <v>6.6E-3</v>
      </c>
      <c r="L498" s="226">
        <f t="shared" si="14"/>
        <v>-6.0227159618790091E-2</v>
      </c>
      <c r="M498" s="226">
        <f t="shared" si="15"/>
        <v>30.290072840381203</v>
      </c>
      <c r="N498" s="226">
        <f>M498*Inputs!$B$17</f>
        <v>33.31908012441933</v>
      </c>
      <c r="O498" s="225">
        <f>[3]ACESMISOdata!O498</f>
        <v>-10.61</v>
      </c>
      <c r="P498" s="225">
        <f>[3]ACESMISOdata!P498</f>
        <v>59</v>
      </c>
      <c r="Q498" s="225">
        <f>[3]Summary!V498-P498</f>
        <v>731.39760000000012</v>
      </c>
      <c r="R498" s="227">
        <f>[3]ACESMISOdata!R498</f>
        <v>-44.05</v>
      </c>
      <c r="S498">
        <f>[3]ACESMISOdata!V498</f>
        <v>305.18</v>
      </c>
    </row>
    <row r="499" spans="1:19" x14ac:dyDescent="0.25">
      <c r="A499" t="s">
        <v>171</v>
      </c>
      <c r="B499" s="19">
        <f>'Energy Summary'!A499</f>
        <v>41629</v>
      </c>
      <c r="C499" s="7">
        <f>'Energy Summary'!B499</f>
        <v>16</v>
      </c>
      <c r="E499" s="224">
        <f>ACESMISOdata!E499</f>
        <v>26.38</v>
      </c>
      <c r="F499">
        <f>ACESMISOdata!H499</f>
        <v>6.93E-2</v>
      </c>
      <c r="G499">
        <f>ACESMISOdata!I499</f>
        <v>1.29E-2</v>
      </c>
      <c r="H499" s="225">
        <f>ACESMISOdata!J499</f>
        <v>0.28910000000000002</v>
      </c>
      <c r="I499" s="102">
        <f>ACESMISOdata!K499</f>
        <v>2.3800000000000002E-2</v>
      </c>
      <c r="J499">
        <f>ACESMISOdata!L499</f>
        <v>1.2E-2</v>
      </c>
      <c r="K499">
        <f>ACESMISOdata!M499</f>
        <v>6.6E-3</v>
      </c>
      <c r="L499" s="226">
        <f t="shared" si="14"/>
        <v>-7.7360585859198777E-2</v>
      </c>
      <c r="M499" s="226">
        <f t="shared" si="15"/>
        <v>26.716339414140798</v>
      </c>
      <c r="N499" s="226">
        <f>M499*Inputs!$B$17</f>
        <v>29.38797335555488</v>
      </c>
      <c r="O499" s="225">
        <f>[3]ACESMISOdata!O499</f>
        <v>-19.11</v>
      </c>
      <c r="P499" s="225">
        <f>[3]ACESMISOdata!P499</f>
        <v>58</v>
      </c>
      <c r="Q499" s="225">
        <f>[3]Summary!V499-P499</f>
        <v>728.40710000000013</v>
      </c>
      <c r="R499" s="227">
        <f>[3]ACESMISOdata!R499</f>
        <v>-56.35</v>
      </c>
      <c r="S499">
        <f>[3]ACESMISOdata!V499</f>
        <v>0</v>
      </c>
    </row>
    <row r="500" spans="1:19" x14ac:dyDescent="0.25">
      <c r="A500" t="s">
        <v>171</v>
      </c>
      <c r="B500" s="19">
        <f>'Energy Summary'!A500</f>
        <v>41629</v>
      </c>
      <c r="C500" s="7">
        <f>'Energy Summary'!B500</f>
        <v>17</v>
      </c>
      <c r="E500" s="224">
        <f>ACESMISOdata!E500</f>
        <v>27.3</v>
      </c>
      <c r="F500">
        <f>ACESMISOdata!H500</f>
        <v>6.93E-2</v>
      </c>
      <c r="G500">
        <f>ACESMISOdata!I500</f>
        <v>1.29E-2</v>
      </c>
      <c r="H500" s="225">
        <f>ACESMISOdata!J500</f>
        <v>0.52729999999999999</v>
      </c>
      <c r="I500" s="102">
        <f>ACESMISOdata!K500</f>
        <v>2.18E-2</v>
      </c>
      <c r="J500">
        <f>ACESMISOdata!L500</f>
        <v>9.1000000000000004E-3</v>
      </c>
      <c r="K500">
        <f>ACESMISOdata!M500</f>
        <v>6.4999999999999997E-3</v>
      </c>
      <c r="L500" s="226">
        <f t="shared" si="14"/>
        <v>-8.8512062476837211E-2</v>
      </c>
      <c r="M500" s="226">
        <f t="shared" si="15"/>
        <v>27.858387937523158</v>
      </c>
      <c r="N500" s="226">
        <f>M500*Inputs!$B$17</f>
        <v>30.644226731275477</v>
      </c>
      <c r="O500" s="225">
        <f>[3]ACESMISOdata!O500</f>
        <v>-2.71</v>
      </c>
      <c r="P500" s="225">
        <f>[3]ACESMISOdata!P500</f>
        <v>59</v>
      </c>
      <c r="Q500" s="225">
        <f>[3]Summary!V500-P500</f>
        <v>747.69469999999944</v>
      </c>
      <c r="R500" s="227">
        <f>[3]ACESMISOdata!R500</f>
        <v>-66.180000000000007</v>
      </c>
      <c r="S500">
        <f>[3]ACESMISOdata!V500</f>
        <v>0</v>
      </c>
    </row>
    <row r="501" spans="1:19" x14ac:dyDescent="0.25">
      <c r="A501" t="s">
        <v>171</v>
      </c>
      <c r="B501" s="19">
        <f>'Energy Summary'!A501</f>
        <v>41629</v>
      </c>
      <c r="C501" s="7">
        <f>'Energy Summary'!B501</f>
        <v>18</v>
      </c>
      <c r="E501" s="224">
        <f>ACESMISOdata!E501</f>
        <v>35.65</v>
      </c>
      <c r="F501">
        <f>ACESMISOdata!H501</f>
        <v>6.93E-2</v>
      </c>
      <c r="G501">
        <f>ACESMISOdata!I501</f>
        <v>1.29E-2</v>
      </c>
      <c r="H501" s="225">
        <f>ACESMISOdata!J501</f>
        <v>1.1045</v>
      </c>
      <c r="I501" s="102">
        <f>ACESMISOdata!K501</f>
        <v>7.5399999999999995E-2</v>
      </c>
      <c r="J501">
        <f>ACESMISOdata!L501</f>
        <v>3.8699999999999998E-2</v>
      </c>
      <c r="K501">
        <f>ACESMISOdata!M501</f>
        <v>5.8999999999999999E-3</v>
      </c>
      <c r="L501" s="226">
        <f t="shared" si="14"/>
        <v>-0.11673997533166836</v>
      </c>
      <c r="M501" s="226">
        <f t="shared" si="15"/>
        <v>36.839960024668329</v>
      </c>
      <c r="N501" s="226">
        <f>M501*Inputs!$B$17</f>
        <v>40.523956027135164</v>
      </c>
      <c r="O501" s="225">
        <f>[3]ACESMISOdata!O501</f>
        <v>281.77999999999997</v>
      </c>
      <c r="P501" s="225">
        <f>[3]ACESMISOdata!P501</f>
        <v>61</v>
      </c>
      <c r="Q501" s="225">
        <f>[3]Summary!V501-P501</f>
        <v>755.8679000000003</v>
      </c>
      <c r="R501" s="227">
        <f>[3]ACESMISOdata!R501</f>
        <v>-88.24</v>
      </c>
      <c r="S501">
        <f>[3]ACESMISOdata!V501</f>
        <v>594.5</v>
      </c>
    </row>
    <row r="502" spans="1:19" x14ac:dyDescent="0.25">
      <c r="A502" t="s">
        <v>171</v>
      </c>
      <c r="B502" s="19">
        <f>'Energy Summary'!A502</f>
        <v>41629</v>
      </c>
      <c r="C502" s="7">
        <f>'Energy Summary'!B502</f>
        <v>19</v>
      </c>
      <c r="E502" s="224">
        <f>ACESMISOdata!E502</f>
        <v>31.71</v>
      </c>
      <c r="F502">
        <f>ACESMISOdata!H502</f>
        <v>6.93E-2</v>
      </c>
      <c r="G502">
        <f>ACESMISOdata!I502</f>
        <v>1.29E-2</v>
      </c>
      <c r="H502" s="225">
        <f>ACESMISOdata!J502</f>
        <v>0.2422</v>
      </c>
      <c r="I502" s="102">
        <f>ACESMISOdata!K502</f>
        <v>6.7400000000000002E-2</v>
      </c>
      <c r="J502">
        <f>ACESMISOdata!L502</f>
        <v>3.7499999999999999E-2</v>
      </c>
      <c r="K502">
        <f>ACESMISOdata!M502</f>
        <v>9.4999999999999998E-3</v>
      </c>
      <c r="L502" s="226">
        <f t="shared" si="14"/>
        <v>-0.19739620743999975</v>
      </c>
      <c r="M502" s="226">
        <f t="shared" si="15"/>
        <v>31.951403792560001</v>
      </c>
      <c r="N502" s="226">
        <f>M502*Inputs!$B$17</f>
        <v>35.146544171816004</v>
      </c>
      <c r="O502" s="225">
        <f>[3]ACESMISOdata!O502</f>
        <v>484.84</v>
      </c>
      <c r="P502" s="225">
        <f>[3]ACESMISOdata!P502</f>
        <v>62</v>
      </c>
      <c r="Q502" s="225">
        <f>[3]Summary!V502-P502</f>
        <v>738.00809999999967</v>
      </c>
      <c r="R502" s="227">
        <f>[3]ACESMISOdata!R502</f>
        <v>-145.68</v>
      </c>
      <c r="S502">
        <f>[3]ACESMISOdata!V502</f>
        <v>484.1</v>
      </c>
    </row>
    <row r="503" spans="1:19" x14ac:dyDescent="0.25">
      <c r="A503" t="s">
        <v>171</v>
      </c>
      <c r="B503" s="19">
        <f>'Energy Summary'!A503</f>
        <v>41629</v>
      </c>
      <c r="C503" s="7">
        <f>'Energy Summary'!B503</f>
        <v>20</v>
      </c>
      <c r="E503" s="224">
        <f>ACESMISOdata!E503</f>
        <v>30.77</v>
      </c>
      <c r="F503">
        <f>ACESMISOdata!H503</f>
        <v>6.93E-2</v>
      </c>
      <c r="G503">
        <f>ACESMISOdata!I503</f>
        <v>1.29E-2</v>
      </c>
      <c r="H503" s="225">
        <f>ACESMISOdata!J503</f>
        <v>0.55189999999999995</v>
      </c>
      <c r="I503" s="102">
        <f>ACESMISOdata!K503</f>
        <v>5.2200000000000003E-2</v>
      </c>
      <c r="J503">
        <f>ACESMISOdata!L503</f>
        <v>2.7699999999999999E-2</v>
      </c>
      <c r="K503">
        <f>ACESMISOdata!M503</f>
        <v>9.4999999999999998E-3</v>
      </c>
      <c r="L503" s="226">
        <f t="shared" si="14"/>
        <v>-0.17487403153349035</v>
      </c>
      <c r="M503" s="226">
        <f t="shared" si="15"/>
        <v>31.318625968466502</v>
      </c>
      <c r="N503" s="226">
        <f>M503*Inputs!$B$17</f>
        <v>34.450488565313158</v>
      </c>
      <c r="O503" s="225">
        <f>[3]ACESMISOdata!O503</f>
        <v>79.75</v>
      </c>
      <c r="P503" s="225">
        <f>[3]ACESMISOdata!P503</f>
        <v>61</v>
      </c>
      <c r="Q503" s="225">
        <f>[3]Summary!V503-P503</f>
        <v>733.55660000000023</v>
      </c>
      <c r="R503" s="227">
        <f>[3]ACESMISOdata!R503</f>
        <v>-128.28</v>
      </c>
      <c r="S503">
        <f>[3]ACESMISOdata!V503</f>
        <v>276.79000000000002</v>
      </c>
    </row>
    <row r="504" spans="1:19" x14ac:dyDescent="0.25">
      <c r="A504" t="s">
        <v>171</v>
      </c>
      <c r="B504" s="19">
        <f>'Energy Summary'!A504</f>
        <v>41629</v>
      </c>
      <c r="C504" s="7">
        <f>'Energy Summary'!B504</f>
        <v>21</v>
      </c>
      <c r="E504" s="224">
        <f>ACESMISOdata!E504</f>
        <v>27.29</v>
      </c>
      <c r="F504">
        <f>ACESMISOdata!H504</f>
        <v>6.93E-2</v>
      </c>
      <c r="G504">
        <f>ACESMISOdata!I504</f>
        <v>1.29E-2</v>
      </c>
      <c r="H504" s="225">
        <f>ACESMISOdata!J504</f>
        <v>0.37830000000000003</v>
      </c>
      <c r="I504" s="102">
        <f>ACESMISOdata!K504</f>
        <v>3.9800000000000002E-2</v>
      </c>
      <c r="J504">
        <f>ACESMISOdata!L504</f>
        <v>2.76E-2</v>
      </c>
      <c r="K504">
        <f>ACESMISOdata!M504</f>
        <v>6.1000000000000004E-3</v>
      </c>
      <c r="L504" s="226">
        <f t="shared" si="14"/>
        <v>-0.1406180609374863</v>
      </c>
      <c r="M504" s="226">
        <f t="shared" si="15"/>
        <v>27.683381939062507</v>
      </c>
      <c r="N504" s="226">
        <f>M504*Inputs!$B$17</f>
        <v>30.451720132968759</v>
      </c>
      <c r="O504" s="225">
        <f>[3]ACESMISOdata!O504</f>
        <v>95.3</v>
      </c>
      <c r="P504" s="225">
        <f>[3]ACESMISOdata!P504</f>
        <v>61</v>
      </c>
      <c r="Q504" s="225">
        <f>[3]Summary!V504-P504</f>
        <v>734.96960000000047</v>
      </c>
      <c r="R504" s="227">
        <f>[3]ACESMISOdata!R504</f>
        <v>-103.35</v>
      </c>
      <c r="S504">
        <f>[3]ACESMISOdata!V504</f>
        <v>0</v>
      </c>
    </row>
    <row r="505" spans="1:19" x14ac:dyDescent="0.25">
      <c r="A505" t="s">
        <v>171</v>
      </c>
      <c r="B505" s="19">
        <f>'Energy Summary'!A505</f>
        <v>41629</v>
      </c>
      <c r="C505" s="7">
        <f>'Energy Summary'!B505</f>
        <v>22</v>
      </c>
      <c r="E505" s="224">
        <f>ACESMISOdata!E505</f>
        <v>27.29</v>
      </c>
      <c r="F505">
        <f>ACESMISOdata!H505</f>
        <v>6.93E-2</v>
      </c>
      <c r="G505">
        <f>ACESMISOdata!I505</f>
        <v>1.29E-2</v>
      </c>
      <c r="H505" s="225">
        <f>ACESMISOdata!J505</f>
        <v>0.22600000000000001</v>
      </c>
      <c r="I505" s="102">
        <f>ACESMISOdata!K505</f>
        <v>3.7699999999999997E-2</v>
      </c>
      <c r="J505">
        <f>ACESMISOdata!L505</f>
        <v>2.3699999999999999E-2</v>
      </c>
      <c r="K505">
        <f>ACESMISOdata!M505</f>
        <v>6.4000000000000003E-3</v>
      </c>
      <c r="L505" s="226">
        <f t="shared" si="14"/>
        <v>-0.15284643557035668</v>
      </c>
      <c r="M505" s="226">
        <f t="shared" si="15"/>
        <v>27.51315356442964</v>
      </c>
      <c r="N505" s="226">
        <f>M505*Inputs!$B$17</f>
        <v>30.264468920872606</v>
      </c>
      <c r="O505" s="225">
        <f>[3]ACESMISOdata!O505</f>
        <v>80.48</v>
      </c>
      <c r="P505" s="225">
        <f>[3]ACESMISOdata!P505</f>
        <v>60</v>
      </c>
      <c r="Q505" s="225">
        <f>[3]Summary!V505-P505</f>
        <v>728.83609999999976</v>
      </c>
      <c r="R505" s="227">
        <f>[3]ACESMISOdata!R505</f>
        <v>-111.4</v>
      </c>
      <c r="S505">
        <f>[3]ACESMISOdata!V505</f>
        <v>0</v>
      </c>
    </row>
    <row r="506" spans="1:19" x14ac:dyDescent="0.25">
      <c r="A506" t="s">
        <v>171</v>
      </c>
      <c r="B506" s="19">
        <f>'Energy Summary'!A506</f>
        <v>41629</v>
      </c>
      <c r="C506" s="7">
        <f>'Energy Summary'!B506</f>
        <v>23</v>
      </c>
      <c r="E506" s="224">
        <f>ACESMISOdata!E506</f>
        <v>25.99</v>
      </c>
      <c r="F506">
        <f>ACESMISOdata!H506</f>
        <v>6.93E-2</v>
      </c>
      <c r="G506">
        <f>ACESMISOdata!I506</f>
        <v>1.29E-2</v>
      </c>
      <c r="H506" s="225">
        <f>ACESMISOdata!J506</f>
        <v>0.188</v>
      </c>
      <c r="I506" s="102">
        <f>ACESMISOdata!K506</f>
        <v>3.5400000000000001E-2</v>
      </c>
      <c r="J506">
        <f>ACESMISOdata!L506</f>
        <v>1.46E-2</v>
      </c>
      <c r="K506">
        <f>ACESMISOdata!M506</f>
        <v>9.7999999999999997E-3</v>
      </c>
      <c r="L506" s="226">
        <f t="shared" si="14"/>
        <v>-0.1133643112113342</v>
      </c>
      <c r="M506" s="226">
        <f t="shared" si="15"/>
        <v>26.206635688788658</v>
      </c>
      <c r="N506" s="226">
        <f>M506*Inputs!$B$17</f>
        <v>28.827299257667526</v>
      </c>
      <c r="O506" s="225">
        <f>[3]ACESMISOdata!O506</f>
        <v>85.61</v>
      </c>
      <c r="P506" s="225">
        <f>[3]ACESMISOdata!P506</f>
        <v>58</v>
      </c>
      <c r="Q506" s="225">
        <f>[3]Summary!V506-P506</f>
        <v>709.1296999999995</v>
      </c>
      <c r="R506" s="227">
        <f>[3]ACESMISOdata!R506</f>
        <v>-80.39</v>
      </c>
      <c r="S506">
        <f>[3]ACESMISOdata!V506</f>
        <v>0</v>
      </c>
    </row>
    <row r="507" spans="1:19" x14ac:dyDescent="0.25">
      <c r="A507" t="s">
        <v>171</v>
      </c>
      <c r="B507" s="19">
        <f>'Energy Summary'!A507</f>
        <v>41629</v>
      </c>
      <c r="C507" s="7">
        <f>'Energy Summary'!B507</f>
        <v>24</v>
      </c>
      <c r="E507" s="224">
        <f>ACESMISOdata!E507</f>
        <v>25.25</v>
      </c>
      <c r="F507">
        <f>ACESMISOdata!H507</f>
        <v>6.93E-2</v>
      </c>
      <c r="G507">
        <f>ACESMISOdata!I507</f>
        <v>1.29E-2</v>
      </c>
      <c r="H507" s="225">
        <f>ACESMISOdata!J507</f>
        <v>0.18790000000000001</v>
      </c>
      <c r="I507" s="102">
        <f>ACESMISOdata!K507</f>
        <v>3.3500000000000002E-2</v>
      </c>
      <c r="J507">
        <f>ACESMISOdata!L507</f>
        <v>9.1999999999999998E-3</v>
      </c>
      <c r="K507">
        <f>ACESMISOdata!M507</f>
        <v>0.01</v>
      </c>
      <c r="L507" s="226">
        <f t="shared" si="14"/>
        <v>-0.10738533966845659</v>
      </c>
      <c r="M507" s="226">
        <f t="shared" si="15"/>
        <v>25.46541466033154</v>
      </c>
      <c r="N507" s="226">
        <f>M507*Inputs!$B$17</f>
        <v>28.011956126364694</v>
      </c>
      <c r="O507" s="225">
        <f>[3]ACESMISOdata!O507</f>
        <v>117.16</v>
      </c>
      <c r="P507" s="225">
        <f>[3]ACESMISOdata!P507</f>
        <v>56</v>
      </c>
      <c r="Q507" s="225">
        <f>[3]Summary!V507-P507</f>
        <v>691.99390000000017</v>
      </c>
      <c r="R507" s="227">
        <f>[3]ACESMISOdata!R507</f>
        <v>-74.31</v>
      </c>
      <c r="S507">
        <f>[3]ACESMISOdata!V507</f>
        <v>0</v>
      </c>
    </row>
    <row r="508" spans="1:19" x14ac:dyDescent="0.25">
      <c r="A508" t="s">
        <v>171</v>
      </c>
      <c r="B508" s="19">
        <f>'Energy Summary'!A508</f>
        <v>41630</v>
      </c>
      <c r="C508" s="7">
        <f>'Energy Summary'!B508</f>
        <v>1</v>
      </c>
      <c r="E508" s="224">
        <f>ACESMISOdata!E508</f>
        <v>26.69</v>
      </c>
      <c r="F508">
        <f>ACESMISOdata!H508</f>
        <v>6.93E-2</v>
      </c>
      <c r="G508">
        <f>ACESMISOdata!I508</f>
        <v>1.29E-2</v>
      </c>
      <c r="H508" s="225">
        <f>ACESMISOdata!J508</f>
        <v>0.16270000000000001</v>
      </c>
      <c r="I508" s="102">
        <f>ACESMISOdata!K508</f>
        <v>3.7499999999999999E-2</v>
      </c>
      <c r="J508">
        <f>ACESMISOdata!L508</f>
        <v>9.7000000000000003E-3</v>
      </c>
      <c r="K508">
        <f>ACESMISOdata!M508</f>
        <v>1.0699999999999999E-2</v>
      </c>
      <c r="L508" s="226">
        <f t="shared" si="14"/>
        <v>-1.9073288701738335E-2</v>
      </c>
      <c r="M508" s="226">
        <f t="shared" si="15"/>
        <v>26.973726711298262</v>
      </c>
      <c r="N508" s="226">
        <f>M508*Inputs!$B$17</f>
        <v>29.671099382428089</v>
      </c>
      <c r="O508" s="225">
        <f>[3]ACESMISOdata!O508</f>
        <v>730.47</v>
      </c>
      <c r="P508" s="225">
        <f>[3]ACESMISOdata!P508</f>
        <v>54</v>
      </c>
      <c r="Q508" s="225">
        <f>[3]Summary!V508-P508</f>
        <v>670.57130000000063</v>
      </c>
      <c r="R508" s="227">
        <f>[3]ACESMISOdata!R508</f>
        <v>-12.79</v>
      </c>
      <c r="S508">
        <f>[3]ACESMISOdata!V508</f>
        <v>0</v>
      </c>
    </row>
    <row r="509" spans="1:19" x14ac:dyDescent="0.25">
      <c r="A509" t="s">
        <v>171</v>
      </c>
      <c r="B509" s="19">
        <f>'Energy Summary'!A509</f>
        <v>41630</v>
      </c>
      <c r="C509" s="7">
        <f>'Energy Summary'!B509</f>
        <v>2</v>
      </c>
      <c r="E509" s="224">
        <f>ACESMISOdata!E509</f>
        <v>22.22</v>
      </c>
      <c r="F509">
        <f>ACESMISOdata!H509</f>
        <v>6.93E-2</v>
      </c>
      <c r="G509">
        <f>ACESMISOdata!I509</f>
        <v>1.29E-2</v>
      </c>
      <c r="H509" s="225">
        <f>ACESMISOdata!J509</f>
        <v>0.15160000000000001</v>
      </c>
      <c r="I509" s="102">
        <f>ACESMISOdata!K509</f>
        <v>2.35E-2</v>
      </c>
      <c r="J509">
        <f>ACESMISOdata!L509</f>
        <v>9.7999999999999997E-3</v>
      </c>
      <c r="K509">
        <f>ACESMISOdata!M509</f>
        <v>1.0500000000000001E-2</v>
      </c>
      <c r="L509" s="226">
        <f t="shared" si="14"/>
        <v>-7.5588281838191954E-2</v>
      </c>
      <c r="M509" s="226">
        <f t="shared" si="15"/>
        <v>22.422011718161798</v>
      </c>
      <c r="N509" s="226">
        <f>M509*Inputs!$B$17</f>
        <v>24.664212889977978</v>
      </c>
      <c r="O509" s="225">
        <f>[3]ACESMISOdata!O509</f>
        <v>38.07</v>
      </c>
      <c r="P509" s="225">
        <f>[3]ACESMISOdata!P509</f>
        <v>52</v>
      </c>
      <c r="Q509" s="225">
        <f>[3]Summary!V509-P509</f>
        <v>667.2991999999997</v>
      </c>
      <c r="R509" s="227">
        <f>[3]ACESMISOdata!R509</f>
        <v>-50.44</v>
      </c>
      <c r="S509">
        <f>[3]ACESMISOdata!V509</f>
        <v>0</v>
      </c>
    </row>
    <row r="510" spans="1:19" x14ac:dyDescent="0.25">
      <c r="A510" t="s">
        <v>171</v>
      </c>
      <c r="B510" s="19">
        <f>'Energy Summary'!A510</f>
        <v>41630</v>
      </c>
      <c r="C510" s="7">
        <f>'Energy Summary'!B510</f>
        <v>3</v>
      </c>
      <c r="E510" s="224">
        <f>ACESMISOdata!E510</f>
        <v>22.99</v>
      </c>
      <c r="F510">
        <f>ACESMISOdata!H510</f>
        <v>6.93E-2</v>
      </c>
      <c r="G510">
        <f>ACESMISOdata!I510</f>
        <v>1.29E-2</v>
      </c>
      <c r="H510" s="225">
        <f>ACESMISOdata!J510</f>
        <v>0.1376</v>
      </c>
      <c r="I510" s="102">
        <f>ACESMISOdata!K510</f>
        <v>2.7199999999999998E-2</v>
      </c>
      <c r="J510">
        <f>ACESMISOdata!L510</f>
        <v>1.01E-2</v>
      </c>
      <c r="K510">
        <f>ACESMISOdata!M510</f>
        <v>1.09E-2</v>
      </c>
      <c r="L510" s="226">
        <f t="shared" si="14"/>
        <v>-7.6897605531884489E-2</v>
      </c>
      <c r="M510" s="226">
        <f t="shared" si="15"/>
        <v>23.181102394468112</v>
      </c>
      <c r="N510" s="226">
        <f>M510*Inputs!$B$17</f>
        <v>25.499212633914926</v>
      </c>
      <c r="O510" s="225">
        <f>[3]ACESMISOdata!O510</f>
        <v>88.91</v>
      </c>
      <c r="P510" s="225">
        <f>[3]ACESMISOdata!P510</f>
        <v>52</v>
      </c>
      <c r="Q510" s="225">
        <f>[3]Summary!V510-P510</f>
        <v>674.66340000000002</v>
      </c>
      <c r="R510" s="227">
        <f>[3]ACESMISOdata!R510</f>
        <v>-51.88</v>
      </c>
      <c r="S510">
        <f>[3]ACESMISOdata!V510</f>
        <v>0</v>
      </c>
    </row>
    <row r="511" spans="1:19" x14ac:dyDescent="0.25">
      <c r="A511" t="s">
        <v>171</v>
      </c>
      <c r="B511" s="19">
        <f>'Energy Summary'!A511</f>
        <v>41630</v>
      </c>
      <c r="C511" s="7">
        <f>'Energy Summary'!B511</f>
        <v>4</v>
      </c>
      <c r="E511" s="224">
        <f>ACESMISOdata!E511</f>
        <v>23.58</v>
      </c>
      <c r="F511">
        <f>ACESMISOdata!H511</f>
        <v>6.93E-2</v>
      </c>
      <c r="G511">
        <f>ACESMISOdata!I511</f>
        <v>1.29E-2</v>
      </c>
      <c r="H511" s="225">
        <f>ACESMISOdata!J511</f>
        <v>0.1789</v>
      </c>
      <c r="I511" s="102">
        <f>ACESMISOdata!K511</f>
        <v>1.67E-2</v>
      </c>
      <c r="J511">
        <f>ACESMISOdata!L511</f>
        <v>8.6E-3</v>
      </c>
      <c r="K511">
        <f>ACESMISOdata!M511</f>
        <v>1.04E-2</v>
      </c>
      <c r="L511" s="226">
        <f t="shared" si="14"/>
        <v>-6.7730959693212911E-2</v>
      </c>
      <c r="M511" s="226">
        <f t="shared" si="15"/>
        <v>23.809069040306785</v>
      </c>
      <c r="N511" s="226">
        <f>M511*Inputs!$B$17</f>
        <v>26.189975944337466</v>
      </c>
      <c r="O511" s="225">
        <f>[3]ACESMISOdata!O511</f>
        <v>30.13</v>
      </c>
      <c r="P511" s="225">
        <f>[3]ACESMISOdata!P511</f>
        <v>51</v>
      </c>
      <c r="Q511" s="225">
        <f>[3]Summary!V511-P511</f>
        <v>677.23829999999953</v>
      </c>
      <c r="R511" s="227">
        <f>[3]ACESMISOdata!R511</f>
        <v>-45.87</v>
      </c>
      <c r="S511">
        <f>[3]ACESMISOdata!V511</f>
        <v>0</v>
      </c>
    </row>
    <row r="512" spans="1:19" x14ac:dyDescent="0.25">
      <c r="A512" t="s">
        <v>171</v>
      </c>
      <c r="B512" s="19">
        <f>'Energy Summary'!A512</f>
        <v>41630</v>
      </c>
      <c r="C512" s="7">
        <f>'Energy Summary'!B512</f>
        <v>5</v>
      </c>
      <c r="E512" s="224">
        <f>ACESMISOdata!E512</f>
        <v>22.64</v>
      </c>
      <c r="F512">
        <f>ACESMISOdata!H512</f>
        <v>6.93E-2</v>
      </c>
      <c r="G512">
        <f>ACESMISOdata!I512</f>
        <v>1.29E-2</v>
      </c>
      <c r="H512" s="225">
        <f>ACESMISOdata!J512</f>
        <v>0.16839999999999999</v>
      </c>
      <c r="I512" s="102">
        <f>ACESMISOdata!K512</f>
        <v>1.6500000000000001E-2</v>
      </c>
      <c r="J512">
        <f>ACESMISOdata!L512</f>
        <v>9.1000000000000004E-3</v>
      </c>
      <c r="K512">
        <f>ACESMISOdata!M512</f>
        <v>0.01</v>
      </c>
      <c r="L512" s="226">
        <f t="shared" si="14"/>
        <v>-6.0667661959493434E-2</v>
      </c>
      <c r="M512" s="226">
        <f t="shared" si="15"/>
        <v>22.865532338040506</v>
      </c>
      <c r="N512" s="226">
        <f>M512*Inputs!$B$17</f>
        <v>25.152085571844559</v>
      </c>
      <c r="O512" s="225">
        <f>[3]ACESMISOdata!O512</f>
        <v>31.62</v>
      </c>
      <c r="P512" s="225">
        <f>[3]ACESMISOdata!P512</f>
        <v>51</v>
      </c>
      <c r="Q512" s="225">
        <f>[3]Summary!V512-P512</f>
        <v>679.93389999999977</v>
      </c>
      <c r="R512" s="227">
        <f>[3]ACESMISOdata!R512</f>
        <v>-41.25</v>
      </c>
      <c r="S512">
        <f>[3]ACESMISOdata!V512</f>
        <v>0</v>
      </c>
    </row>
    <row r="513" spans="1:19" x14ac:dyDescent="0.25">
      <c r="A513" t="s">
        <v>171</v>
      </c>
      <c r="B513" s="19">
        <f>'Energy Summary'!A513</f>
        <v>41630</v>
      </c>
      <c r="C513" s="7">
        <f>'Energy Summary'!B513</f>
        <v>6</v>
      </c>
      <c r="E513" s="224">
        <f>ACESMISOdata!E513</f>
        <v>22.88</v>
      </c>
      <c r="F513">
        <f>ACESMISOdata!H513</f>
        <v>6.93E-2</v>
      </c>
      <c r="G513">
        <f>ACESMISOdata!I513</f>
        <v>1.29E-2</v>
      </c>
      <c r="H513" s="225">
        <f>ACESMISOdata!J513</f>
        <v>0.17730000000000001</v>
      </c>
      <c r="I513" s="102">
        <f>ACESMISOdata!K513</f>
        <v>1.8599999999999998E-2</v>
      </c>
      <c r="J513">
        <f>ACESMISOdata!L513</f>
        <v>8.0999999999999996E-3</v>
      </c>
      <c r="K513">
        <f>ACESMISOdata!M513</f>
        <v>8.9999999999999993E-3</v>
      </c>
      <c r="L513" s="226">
        <f t="shared" si="14"/>
        <v>-6.7591543322441744E-2</v>
      </c>
      <c r="M513" s="226">
        <f t="shared" si="15"/>
        <v>23.10760845667755</v>
      </c>
      <c r="N513" s="226">
        <f>M513*Inputs!$B$17</f>
        <v>25.418369302345308</v>
      </c>
      <c r="O513" s="225">
        <f>[3]ACESMISOdata!O513</f>
        <v>55.6</v>
      </c>
      <c r="P513" s="225">
        <f>[3]ACESMISOdata!P513</f>
        <v>51</v>
      </c>
      <c r="Q513" s="225">
        <f>[3]Summary!V513-P513</f>
        <v>692.98610000000087</v>
      </c>
      <c r="R513" s="227">
        <f>[3]ACESMISOdata!R513</f>
        <v>-46.84</v>
      </c>
      <c r="S513">
        <f>[3]ACESMISOdata!V513</f>
        <v>0</v>
      </c>
    </row>
    <row r="514" spans="1:19" x14ac:dyDescent="0.25">
      <c r="A514" t="s">
        <v>171</v>
      </c>
      <c r="B514" s="19">
        <f>'Energy Summary'!A514</f>
        <v>41630</v>
      </c>
      <c r="C514" s="7">
        <f>'Energy Summary'!B514</f>
        <v>7</v>
      </c>
      <c r="E514" s="224">
        <f>ACESMISOdata!E514</f>
        <v>22.91</v>
      </c>
      <c r="F514">
        <f>ACESMISOdata!H514</f>
        <v>6.93E-2</v>
      </c>
      <c r="G514">
        <f>ACESMISOdata!I514</f>
        <v>1.29E-2</v>
      </c>
      <c r="H514" s="225">
        <f>ACESMISOdata!J514</f>
        <v>0.16489999999999999</v>
      </c>
      <c r="I514" s="102">
        <f>ACESMISOdata!K514</f>
        <v>3.6200000000000003E-2</v>
      </c>
      <c r="J514">
        <f>ACESMISOdata!L514</f>
        <v>9.9000000000000008E-3</v>
      </c>
      <c r="K514">
        <f>ACESMISOdata!M514</f>
        <v>1.0999999999999999E-2</v>
      </c>
      <c r="L514" s="226">
        <f t="shared" si="14"/>
        <v>-5.9687478947998369E-2</v>
      </c>
      <c r="M514" s="226">
        <f t="shared" si="15"/>
        <v>23.154512521051995</v>
      </c>
      <c r="N514" s="226">
        <f>M514*Inputs!$B$17</f>
        <v>25.469963773157197</v>
      </c>
      <c r="O514" s="225">
        <f>[3]ACESMISOdata!O514</f>
        <v>45.47</v>
      </c>
      <c r="P514" s="225">
        <f>[3]ACESMISOdata!P514</f>
        <v>52</v>
      </c>
      <c r="Q514" s="225">
        <f>[3]Summary!V514-P514</f>
        <v>711.0368999999996</v>
      </c>
      <c r="R514" s="227">
        <f>[3]ACESMISOdata!R514</f>
        <v>-42.44</v>
      </c>
      <c r="S514">
        <f>[3]ACESMISOdata!V514</f>
        <v>0</v>
      </c>
    </row>
    <row r="515" spans="1:19" x14ac:dyDescent="0.25">
      <c r="A515" t="s">
        <v>171</v>
      </c>
      <c r="B515" s="19">
        <f>'Energy Summary'!A515</f>
        <v>41630</v>
      </c>
      <c r="C515" s="7">
        <f>'Energy Summary'!B515</f>
        <v>8</v>
      </c>
      <c r="E515" s="224">
        <f>ACESMISOdata!E515</f>
        <v>23.99</v>
      </c>
      <c r="F515">
        <f>ACESMISOdata!H515</f>
        <v>6.93E-2</v>
      </c>
      <c r="G515">
        <f>ACESMISOdata!I515</f>
        <v>1.29E-2</v>
      </c>
      <c r="H515" s="225">
        <f>ACESMISOdata!J515</f>
        <v>0.1739</v>
      </c>
      <c r="I515" s="102">
        <f>ACESMISOdata!K515</f>
        <v>4.9799999999999997E-2</v>
      </c>
      <c r="J515">
        <f>ACESMISOdata!L515</f>
        <v>1.06E-2</v>
      </c>
      <c r="K515">
        <f>ACESMISOdata!M515</f>
        <v>1.11E-2</v>
      </c>
      <c r="L515" s="226">
        <f t="shared" si="14"/>
        <v>-7.4241650711164411E-2</v>
      </c>
      <c r="M515" s="226">
        <f t="shared" si="15"/>
        <v>24.24335834928883</v>
      </c>
      <c r="N515" s="226">
        <f>M515*Inputs!$B$17</f>
        <v>26.667694184217716</v>
      </c>
      <c r="O515" s="225">
        <f>[3]ACESMISOdata!O515</f>
        <v>194.27</v>
      </c>
      <c r="P515" s="225">
        <f>[3]ACESMISOdata!P515</f>
        <v>52</v>
      </c>
      <c r="Q515" s="225">
        <f>[3]Summary!V515-P515</f>
        <v>733.55049999999983</v>
      </c>
      <c r="R515" s="227">
        <f>[3]ACESMISOdata!R515</f>
        <v>-54.46</v>
      </c>
      <c r="S515">
        <f>[3]ACESMISOdata!V515</f>
        <v>0</v>
      </c>
    </row>
    <row r="516" spans="1:19" x14ac:dyDescent="0.25">
      <c r="A516" t="s">
        <v>171</v>
      </c>
      <c r="B516" s="19">
        <f>'Energy Summary'!A516</f>
        <v>41630</v>
      </c>
      <c r="C516" s="7">
        <f>'Energy Summary'!B516</f>
        <v>9</v>
      </c>
      <c r="E516" s="224">
        <f>ACESMISOdata!E516</f>
        <v>25.33</v>
      </c>
      <c r="F516">
        <f>ACESMISOdata!H516</f>
        <v>6.93E-2</v>
      </c>
      <c r="G516">
        <f>ACESMISOdata!I516</f>
        <v>1.29E-2</v>
      </c>
      <c r="H516" s="225">
        <f>ACESMISOdata!J516</f>
        <v>0.14680000000000001</v>
      </c>
      <c r="I516" s="102">
        <f>ACESMISOdata!K516</f>
        <v>4.1799999999999997E-2</v>
      </c>
      <c r="J516">
        <f>ACESMISOdata!L516</f>
        <v>8.8000000000000005E-3</v>
      </c>
      <c r="K516">
        <f>ACESMISOdata!M516</f>
        <v>7.1000000000000004E-3</v>
      </c>
      <c r="L516" s="226">
        <f t="shared" ref="L516:L579" si="16">R516/Q516</f>
        <v>-5.7675563568110134E-2</v>
      </c>
      <c r="M516" s="226">
        <f t="shared" ref="M516:M579" si="17">SUM(E516:L516)</f>
        <v>25.559024436431883</v>
      </c>
      <c r="N516" s="226">
        <f>M516*Inputs!$B$17</f>
        <v>28.114926880075075</v>
      </c>
      <c r="O516" s="225">
        <f>[3]ACESMISOdata!O516</f>
        <v>22.31</v>
      </c>
      <c r="P516" s="225">
        <f>[3]ACESMISOdata!P516</f>
        <v>53</v>
      </c>
      <c r="Q516" s="225">
        <f>[3]Summary!V516-P516</f>
        <v>755.25919999999996</v>
      </c>
      <c r="R516" s="227">
        <f>[3]ACESMISOdata!R516</f>
        <v>-43.56</v>
      </c>
      <c r="S516">
        <f>[3]ACESMISOdata!V516</f>
        <v>0</v>
      </c>
    </row>
    <row r="517" spans="1:19" x14ac:dyDescent="0.25">
      <c r="A517" t="s">
        <v>171</v>
      </c>
      <c r="B517" s="19">
        <f>'Energy Summary'!A517</f>
        <v>41630</v>
      </c>
      <c r="C517" s="7">
        <f>'Energy Summary'!B517</f>
        <v>10</v>
      </c>
      <c r="E517" s="224">
        <f>ACESMISOdata!E517</f>
        <v>25.64</v>
      </c>
      <c r="F517">
        <f>ACESMISOdata!H517</f>
        <v>6.93E-2</v>
      </c>
      <c r="G517">
        <f>ACESMISOdata!I517</f>
        <v>1.29E-2</v>
      </c>
      <c r="H517" s="225">
        <f>ACESMISOdata!J517</f>
        <v>0.14990000000000001</v>
      </c>
      <c r="I517" s="102">
        <f>ACESMISOdata!K517</f>
        <v>4.4600000000000001E-2</v>
      </c>
      <c r="J517">
        <f>ACESMISOdata!L517</f>
        <v>8.6E-3</v>
      </c>
      <c r="K517">
        <f>ACESMISOdata!M517</f>
        <v>6.8999999999999999E-3</v>
      </c>
      <c r="L517" s="226">
        <f t="shared" si="16"/>
        <v>-9.9244817334813606E-2</v>
      </c>
      <c r="M517" s="226">
        <f t="shared" si="17"/>
        <v>25.832955182665184</v>
      </c>
      <c r="N517" s="226">
        <f>M517*Inputs!$B$17</f>
        <v>28.416250700931705</v>
      </c>
      <c r="O517" s="225">
        <f>[3]ACESMISOdata!O517</f>
        <v>40.630000000000003</v>
      </c>
      <c r="P517" s="225">
        <f>[3]ACESMISOdata!P517</f>
        <v>55</v>
      </c>
      <c r="Q517" s="225">
        <f>[3]Summary!V517-P517</f>
        <v>765.6823000000004</v>
      </c>
      <c r="R517" s="227">
        <f>[3]ACESMISOdata!R517</f>
        <v>-75.989999999999995</v>
      </c>
      <c r="S517">
        <f>[3]ACESMISOdata!V517</f>
        <v>0</v>
      </c>
    </row>
    <row r="518" spans="1:19" x14ac:dyDescent="0.25">
      <c r="A518" t="s">
        <v>171</v>
      </c>
      <c r="B518" s="19">
        <f>'Energy Summary'!A518</f>
        <v>41630</v>
      </c>
      <c r="C518" s="7">
        <f>'Energy Summary'!B518</f>
        <v>11</v>
      </c>
      <c r="E518" s="224">
        <f>ACESMISOdata!E518</f>
        <v>26.88</v>
      </c>
      <c r="F518">
        <f>ACESMISOdata!H518</f>
        <v>6.93E-2</v>
      </c>
      <c r="G518">
        <f>ACESMISOdata!I518</f>
        <v>1.29E-2</v>
      </c>
      <c r="H518" s="225">
        <f>ACESMISOdata!J518</f>
        <v>0.1512</v>
      </c>
      <c r="I518" s="102">
        <f>ACESMISOdata!K518</f>
        <v>3.2800000000000003E-2</v>
      </c>
      <c r="J518">
        <f>ACESMISOdata!L518</f>
        <v>1.49E-2</v>
      </c>
      <c r="K518">
        <f>ACESMISOdata!M518</f>
        <v>6.7999999999999996E-3</v>
      </c>
      <c r="L518" s="226">
        <f t="shared" si="16"/>
        <v>-0.1209010857698357</v>
      </c>
      <c r="M518" s="226">
        <f t="shared" si="17"/>
        <v>27.046998914230159</v>
      </c>
      <c r="N518" s="226">
        <f>M518*Inputs!$B$17</f>
        <v>29.751698805653177</v>
      </c>
      <c r="O518" s="225">
        <f>[3]ACESMISOdata!O518</f>
        <v>57.08</v>
      </c>
      <c r="P518" s="225">
        <f>[3]ACESMISOdata!P518</f>
        <v>57</v>
      </c>
      <c r="Q518" s="225">
        <f>[3]Summary!V518-P518</f>
        <v>760.70450000000017</v>
      </c>
      <c r="R518" s="227">
        <f>[3]ACESMISOdata!R518</f>
        <v>-91.97</v>
      </c>
      <c r="S518">
        <f>[3]ACESMISOdata!V518</f>
        <v>0</v>
      </c>
    </row>
    <row r="519" spans="1:19" x14ac:dyDescent="0.25">
      <c r="A519" t="s">
        <v>171</v>
      </c>
      <c r="B519" s="19">
        <f>'Energy Summary'!A519</f>
        <v>41630</v>
      </c>
      <c r="C519" s="7">
        <f>'Energy Summary'!B519</f>
        <v>12</v>
      </c>
      <c r="E519" s="224">
        <f>ACESMISOdata!E519</f>
        <v>26.82</v>
      </c>
      <c r="F519">
        <f>ACESMISOdata!H519</f>
        <v>6.93E-2</v>
      </c>
      <c r="G519">
        <f>ACESMISOdata!I519</f>
        <v>1.29E-2</v>
      </c>
      <c r="H519" s="225">
        <f>ACESMISOdata!J519</f>
        <v>0.1482</v>
      </c>
      <c r="I519" s="102">
        <f>ACESMISOdata!K519</f>
        <v>3.1399999999999997E-2</v>
      </c>
      <c r="J519">
        <f>ACESMISOdata!L519</f>
        <v>1.18E-2</v>
      </c>
      <c r="K519">
        <f>ACESMISOdata!M519</f>
        <v>6.7999999999999996E-3</v>
      </c>
      <c r="L519" s="226">
        <f t="shared" si="16"/>
        <v>-0.12630660282600048</v>
      </c>
      <c r="M519" s="226">
        <f t="shared" si="17"/>
        <v>26.974093397173995</v>
      </c>
      <c r="N519" s="226">
        <f>M519*Inputs!$B$17</f>
        <v>29.671502736891398</v>
      </c>
      <c r="O519" s="225">
        <f>[3]ACESMISOdata!O519</f>
        <v>55.91</v>
      </c>
      <c r="P519" s="225">
        <f>[3]ACESMISOdata!P519</f>
        <v>58</v>
      </c>
      <c r="Q519" s="225">
        <f>[3]Summary!V519-P519</f>
        <v>751.66300000000001</v>
      </c>
      <c r="R519" s="227">
        <f>[3]ACESMISOdata!R519</f>
        <v>-94.94</v>
      </c>
      <c r="S519">
        <f>[3]ACESMISOdata!V519</f>
        <v>0</v>
      </c>
    </row>
    <row r="520" spans="1:19" x14ac:dyDescent="0.25">
      <c r="A520" t="s">
        <v>171</v>
      </c>
      <c r="B520" s="19">
        <f>'Energy Summary'!A520</f>
        <v>41630</v>
      </c>
      <c r="C520" s="7">
        <f>'Energy Summary'!B520</f>
        <v>13</v>
      </c>
      <c r="E520" s="224">
        <f>ACESMISOdata!E520</f>
        <v>26.33</v>
      </c>
      <c r="F520">
        <f>ACESMISOdata!H520</f>
        <v>6.93E-2</v>
      </c>
      <c r="G520">
        <f>ACESMISOdata!I520</f>
        <v>1.29E-2</v>
      </c>
      <c r="H520" s="225">
        <f>ACESMISOdata!J520</f>
        <v>0.157</v>
      </c>
      <c r="I520" s="102">
        <f>ACESMISOdata!K520</f>
        <v>2.8500000000000001E-2</v>
      </c>
      <c r="J520">
        <f>ACESMISOdata!L520</f>
        <v>1.01E-2</v>
      </c>
      <c r="K520">
        <f>ACESMISOdata!M520</f>
        <v>6.7999999999999996E-3</v>
      </c>
      <c r="L520" s="226">
        <f t="shared" si="16"/>
        <v>-0.11250762550211706</v>
      </c>
      <c r="M520" s="226">
        <f t="shared" si="17"/>
        <v>26.502092374497877</v>
      </c>
      <c r="N520" s="226">
        <f>M520*Inputs!$B$17</f>
        <v>29.152301611947667</v>
      </c>
      <c r="O520" s="225">
        <f>[3]ACESMISOdata!O520</f>
        <v>86.29</v>
      </c>
      <c r="P520" s="225">
        <f>[3]ACESMISOdata!P520</f>
        <v>58</v>
      </c>
      <c r="Q520" s="225">
        <f>[3]Summary!V520-P520</f>
        <v>754.70440000000042</v>
      </c>
      <c r="R520" s="227">
        <f>[3]ACESMISOdata!R520</f>
        <v>-84.91</v>
      </c>
      <c r="S520">
        <f>[3]ACESMISOdata!V520</f>
        <v>0</v>
      </c>
    </row>
    <row r="521" spans="1:19" x14ac:dyDescent="0.25">
      <c r="A521" t="s">
        <v>171</v>
      </c>
      <c r="B521" s="19">
        <f>'Energy Summary'!A521</f>
        <v>41630</v>
      </c>
      <c r="C521" s="7">
        <f>'Energy Summary'!B521</f>
        <v>14</v>
      </c>
      <c r="E521" s="224">
        <f>ACESMISOdata!E521</f>
        <v>25.78</v>
      </c>
      <c r="F521">
        <f>ACESMISOdata!H521</f>
        <v>6.93E-2</v>
      </c>
      <c r="G521">
        <f>ACESMISOdata!I521</f>
        <v>1.29E-2</v>
      </c>
      <c r="H521" s="225">
        <f>ACESMISOdata!J521</f>
        <v>0.13389999999999999</v>
      </c>
      <c r="I521" s="102">
        <f>ACESMISOdata!K521</f>
        <v>2.6599999999999999E-2</v>
      </c>
      <c r="J521">
        <f>ACESMISOdata!L521</f>
        <v>8.8999999999999999E-3</v>
      </c>
      <c r="K521">
        <f>ACESMISOdata!M521</f>
        <v>6.7999999999999996E-3</v>
      </c>
      <c r="L521" s="226">
        <f t="shared" si="16"/>
        <v>-9.5639606801965329E-2</v>
      </c>
      <c r="M521" s="226">
        <f t="shared" si="17"/>
        <v>25.942760393198032</v>
      </c>
      <c r="N521" s="226">
        <f>M521*Inputs!$B$17</f>
        <v>28.537036432517837</v>
      </c>
      <c r="O521" s="225">
        <f>[3]ACESMISOdata!O521</f>
        <v>18.809999999999999</v>
      </c>
      <c r="P521" s="225">
        <f>[3]ACESMISOdata!P521</f>
        <v>58</v>
      </c>
      <c r="Q521" s="225">
        <f>[3]Summary!V521-P521</f>
        <v>753.03529999999989</v>
      </c>
      <c r="R521" s="227">
        <f>[3]ACESMISOdata!R521</f>
        <v>-72.02</v>
      </c>
      <c r="S521">
        <f>[3]ACESMISOdata!V521</f>
        <v>0</v>
      </c>
    </row>
    <row r="522" spans="1:19" x14ac:dyDescent="0.25">
      <c r="A522" t="s">
        <v>171</v>
      </c>
      <c r="B522" s="19">
        <f>'Energy Summary'!A522</f>
        <v>41630</v>
      </c>
      <c r="C522" s="7">
        <f>'Energy Summary'!B522</f>
        <v>15</v>
      </c>
      <c r="E522" s="224">
        <f>ACESMISOdata!E522</f>
        <v>26.02</v>
      </c>
      <c r="F522">
        <f>ACESMISOdata!H522</f>
        <v>6.93E-2</v>
      </c>
      <c r="G522">
        <f>ACESMISOdata!I522</f>
        <v>1.29E-2</v>
      </c>
      <c r="H522" s="225">
        <f>ACESMISOdata!J522</f>
        <v>0.12620000000000001</v>
      </c>
      <c r="I522" s="102">
        <f>ACESMISOdata!K522</f>
        <v>2.53E-2</v>
      </c>
      <c r="J522">
        <f>ACESMISOdata!L522</f>
        <v>8.3000000000000001E-3</v>
      </c>
      <c r="K522">
        <f>ACESMISOdata!M522</f>
        <v>6.7000000000000002E-3</v>
      </c>
      <c r="L522" s="226">
        <f t="shared" si="16"/>
        <v>-9.1676437012844142E-2</v>
      </c>
      <c r="M522" s="226">
        <f t="shared" si="17"/>
        <v>26.177023562987152</v>
      </c>
      <c r="N522" s="226">
        <f>M522*Inputs!$B$17</f>
        <v>28.79472591928587</v>
      </c>
      <c r="O522" s="225">
        <f>[3]ACESMISOdata!O522</f>
        <v>38.9</v>
      </c>
      <c r="P522" s="225">
        <f>[3]ACESMISOdata!P522</f>
        <v>59</v>
      </c>
      <c r="Q522" s="225">
        <f>[3]Summary!V522-P522</f>
        <v>751.33810000000005</v>
      </c>
      <c r="R522" s="227">
        <f>[3]ACESMISOdata!R522</f>
        <v>-68.88</v>
      </c>
      <c r="S522">
        <f>[3]ACESMISOdata!V522</f>
        <v>0</v>
      </c>
    </row>
    <row r="523" spans="1:19" x14ac:dyDescent="0.25">
      <c r="A523" t="s">
        <v>171</v>
      </c>
      <c r="B523" s="19">
        <f>'Energy Summary'!A523</f>
        <v>41630</v>
      </c>
      <c r="C523" s="7">
        <f>'Energy Summary'!B523</f>
        <v>16</v>
      </c>
      <c r="E523" s="224">
        <f>ACESMISOdata!E523</f>
        <v>25.93</v>
      </c>
      <c r="F523">
        <f>ACESMISOdata!H523</f>
        <v>6.93E-2</v>
      </c>
      <c r="G523">
        <f>ACESMISOdata!I523</f>
        <v>1.29E-2</v>
      </c>
      <c r="H523" s="225">
        <f>ACESMISOdata!J523</f>
        <v>0.1411</v>
      </c>
      <c r="I523" s="102">
        <f>ACESMISOdata!K523</f>
        <v>2.5899999999999999E-2</v>
      </c>
      <c r="J523">
        <f>ACESMISOdata!L523</f>
        <v>8.3999999999999995E-3</v>
      </c>
      <c r="K523">
        <f>ACESMISOdata!M523</f>
        <v>6.7999999999999996E-3</v>
      </c>
      <c r="L523" s="226">
        <f t="shared" si="16"/>
        <v>-0.10302171024912089</v>
      </c>
      <c r="M523" s="226">
        <f t="shared" si="17"/>
        <v>26.091378289750878</v>
      </c>
      <c r="N523" s="226">
        <f>M523*Inputs!$B$17</f>
        <v>28.700516118725968</v>
      </c>
      <c r="O523" s="225">
        <f>[3]ACESMISOdata!O523</f>
        <v>34.81</v>
      </c>
      <c r="P523" s="225">
        <f>[3]ACESMISOdata!P523</f>
        <v>58</v>
      </c>
      <c r="Q523" s="225">
        <f>[3]Summary!V523-P523</f>
        <v>743.82379999999944</v>
      </c>
      <c r="R523" s="227">
        <f>[3]ACESMISOdata!R523</f>
        <v>-76.63</v>
      </c>
      <c r="S523">
        <f>[3]ACESMISOdata!V523</f>
        <v>0</v>
      </c>
    </row>
    <row r="524" spans="1:19" x14ac:dyDescent="0.25">
      <c r="A524" t="s">
        <v>171</v>
      </c>
      <c r="B524" s="19">
        <f>'Energy Summary'!A524</f>
        <v>41630</v>
      </c>
      <c r="C524" s="7">
        <f>'Energy Summary'!B524</f>
        <v>17</v>
      </c>
      <c r="E524" s="224">
        <f>ACESMISOdata!E524</f>
        <v>26.78</v>
      </c>
      <c r="F524">
        <f>ACESMISOdata!H524</f>
        <v>6.93E-2</v>
      </c>
      <c r="G524">
        <f>ACESMISOdata!I524</f>
        <v>1.29E-2</v>
      </c>
      <c r="H524" s="225">
        <f>ACESMISOdata!J524</f>
        <v>0.13650000000000001</v>
      </c>
      <c r="I524" s="102">
        <f>ACESMISOdata!K524</f>
        <v>2.8500000000000001E-2</v>
      </c>
      <c r="J524">
        <f>ACESMISOdata!L524</f>
        <v>9.2999999999999992E-3</v>
      </c>
      <c r="K524">
        <f>ACESMISOdata!M524</f>
        <v>6.6E-3</v>
      </c>
      <c r="L524" s="226">
        <f t="shared" si="16"/>
        <v>-6.7060634535444474E-2</v>
      </c>
      <c r="M524" s="226">
        <f t="shared" si="17"/>
        <v>26.976039365464555</v>
      </c>
      <c r="N524" s="226">
        <f>M524*Inputs!$B$17</f>
        <v>29.673643302011012</v>
      </c>
      <c r="O524" s="225">
        <f>[3]ACESMISOdata!O524</f>
        <v>-11.46</v>
      </c>
      <c r="P524" s="225">
        <f>[3]ACESMISOdata!P524</f>
        <v>59</v>
      </c>
      <c r="Q524" s="225">
        <f>[3]Summary!V524-P524</f>
        <v>779.74210000000005</v>
      </c>
      <c r="R524" s="227">
        <f>[3]ACESMISOdata!R524</f>
        <v>-52.29</v>
      </c>
      <c r="S524">
        <f>[3]ACESMISOdata!V524</f>
        <v>0</v>
      </c>
    </row>
    <row r="525" spans="1:19" x14ac:dyDescent="0.25">
      <c r="A525" t="s">
        <v>171</v>
      </c>
      <c r="B525" s="19">
        <f>'Energy Summary'!A525</f>
        <v>41630</v>
      </c>
      <c r="C525" s="7">
        <f>'Energy Summary'!B525</f>
        <v>18</v>
      </c>
      <c r="E525" s="224">
        <f>ACESMISOdata!E525</f>
        <v>43.35</v>
      </c>
      <c r="F525">
        <f>ACESMISOdata!H525</f>
        <v>6.93E-2</v>
      </c>
      <c r="G525">
        <f>ACESMISOdata!I525</f>
        <v>1.29E-2</v>
      </c>
      <c r="H525" s="225">
        <f>ACESMISOdata!J525</f>
        <v>0.19719999999999999</v>
      </c>
      <c r="I525" s="102">
        <f>ACESMISOdata!K525</f>
        <v>8.4599999999999995E-2</v>
      </c>
      <c r="J525">
        <f>ACESMISOdata!L525</f>
        <v>8.2299999999999998E-2</v>
      </c>
      <c r="K525">
        <f>ACESMISOdata!M525</f>
        <v>9.9000000000000008E-3</v>
      </c>
      <c r="L525" s="226">
        <f t="shared" si="16"/>
        <v>-7.6960673734867299E-2</v>
      </c>
      <c r="M525" s="226">
        <f t="shared" si="17"/>
        <v>43.729239326265137</v>
      </c>
      <c r="N525" s="226">
        <f>M525*Inputs!$B$17</f>
        <v>48.102163258891657</v>
      </c>
      <c r="O525" s="225">
        <f>[3]ACESMISOdata!O525</f>
        <v>218.54</v>
      </c>
      <c r="P525" s="225">
        <f>[3]ACESMISOdata!P525</f>
        <v>61</v>
      </c>
      <c r="Q525" s="225">
        <f>[3]Summary!V525-P525</f>
        <v>797.93999999999983</v>
      </c>
      <c r="R525" s="227">
        <f>[3]ACESMISOdata!R525</f>
        <v>-61.41</v>
      </c>
      <c r="S525">
        <f>[3]ACESMISOdata!V525</f>
        <v>663.54</v>
      </c>
    </row>
    <row r="526" spans="1:19" x14ac:dyDescent="0.25">
      <c r="A526" t="s">
        <v>171</v>
      </c>
      <c r="B526" s="19">
        <f>'Energy Summary'!A526</f>
        <v>41630</v>
      </c>
      <c r="C526" s="7">
        <f>'Energy Summary'!B526</f>
        <v>19</v>
      </c>
      <c r="E526" s="224">
        <f>ACESMISOdata!E526</f>
        <v>29.27</v>
      </c>
      <c r="F526">
        <f>ACESMISOdata!H526</f>
        <v>6.93E-2</v>
      </c>
      <c r="G526">
        <f>ACESMISOdata!I526</f>
        <v>1.29E-2</v>
      </c>
      <c r="H526" s="225">
        <f>ACESMISOdata!J526</f>
        <v>0.1205</v>
      </c>
      <c r="I526" s="102">
        <f>ACESMISOdata!K526</f>
        <v>9.1499999999999998E-2</v>
      </c>
      <c r="J526">
        <f>ACESMISOdata!L526</f>
        <v>7.7299999999999994E-2</v>
      </c>
      <c r="K526">
        <f>ACESMISOdata!M526</f>
        <v>2.5600000000000001E-2</v>
      </c>
      <c r="L526" s="226">
        <f t="shared" si="16"/>
        <v>-0.1124588672945233</v>
      </c>
      <c r="M526" s="226">
        <f t="shared" si="17"/>
        <v>29.554641132705473</v>
      </c>
      <c r="N526" s="226">
        <f>M526*Inputs!$B$17</f>
        <v>32.510105245976021</v>
      </c>
      <c r="O526" s="225">
        <f>[3]ACESMISOdata!O526</f>
        <v>223.06</v>
      </c>
      <c r="P526" s="225">
        <f>[3]ACESMISOdata!P526</f>
        <v>62</v>
      </c>
      <c r="Q526" s="225">
        <f>[3]Summary!V526-P526</f>
        <v>797.35820000000035</v>
      </c>
      <c r="R526" s="227">
        <f>[3]ACESMISOdata!R526</f>
        <v>-89.67</v>
      </c>
      <c r="S526">
        <f>[3]ACESMISOdata!V526</f>
        <v>191.85</v>
      </c>
    </row>
    <row r="527" spans="1:19" x14ac:dyDescent="0.25">
      <c r="A527" t="s">
        <v>171</v>
      </c>
      <c r="B527" s="19">
        <f>'Energy Summary'!A527</f>
        <v>41630</v>
      </c>
      <c r="C527" s="7">
        <f>'Energy Summary'!B527</f>
        <v>20</v>
      </c>
      <c r="E527" s="224">
        <f>ACESMISOdata!E527</f>
        <v>31</v>
      </c>
      <c r="F527">
        <f>ACESMISOdata!H527</f>
        <v>6.93E-2</v>
      </c>
      <c r="G527">
        <f>ACESMISOdata!I527</f>
        <v>1.29E-2</v>
      </c>
      <c r="H527" s="225">
        <f>ACESMISOdata!J527</f>
        <v>0.13009999999999999</v>
      </c>
      <c r="I527" s="102">
        <f>ACESMISOdata!K527</f>
        <v>6.1100000000000002E-2</v>
      </c>
      <c r="J527">
        <f>ACESMISOdata!L527</f>
        <v>2.8899999999999999E-2</v>
      </c>
      <c r="K527">
        <f>ACESMISOdata!M527</f>
        <v>8.9999999999999993E-3</v>
      </c>
      <c r="L527" s="226">
        <f t="shared" si="16"/>
        <v>-0.10816663727559361</v>
      </c>
      <c r="M527" s="226">
        <f t="shared" si="17"/>
        <v>31.203133362724401</v>
      </c>
      <c r="N527" s="226">
        <f>M527*Inputs!$B$17</f>
        <v>34.323446698996847</v>
      </c>
      <c r="O527" s="225">
        <f>[3]ACESMISOdata!O527</f>
        <v>569.14</v>
      </c>
      <c r="P527" s="225">
        <f>[3]ACESMISOdata!P527</f>
        <v>63</v>
      </c>
      <c r="Q527" s="225">
        <f>[3]Summary!V527-P527</f>
        <v>801.26369999999952</v>
      </c>
      <c r="R527" s="227">
        <f>[3]ACESMISOdata!R527</f>
        <v>-86.67</v>
      </c>
      <c r="S527">
        <f>[3]ACESMISOdata!V527</f>
        <v>195.82</v>
      </c>
    </row>
    <row r="528" spans="1:19" x14ac:dyDescent="0.25">
      <c r="A528" t="s">
        <v>171</v>
      </c>
      <c r="B528" s="19">
        <f>'Energy Summary'!A528</f>
        <v>41630</v>
      </c>
      <c r="C528" s="7">
        <f>'Energy Summary'!B528</f>
        <v>21</v>
      </c>
      <c r="E528" s="224">
        <f>ACESMISOdata!E528</f>
        <v>31.07</v>
      </c>
      <c r="F528">
        <f>ACESMISOdata!H528</f>
        <v>6.93E-2</v>
      </c>
      <c r="G528">
        <f>ACESMISOdata!I528</f>
        <v>1.29E-2</v>
      </c>
      <c r="H528" s="225">
        <f>ACESMISOdata!J528</f>
        <v>0.13900000000000001</v>
      </c>
      <c r="I528" s="102">
        <f>ACESMISOdata!K528</f>
        <v>5.8299999999999998E-2</v>
      </c>
      <c r="J528">
        <f>ACESMISOdata!L528</f>
        <v>2.92E-2</v>
      </c>
      <c r="K528">
        <f>ACESMISOdata!M528</f>
        <v>9.4000000000000004E-3</v>
      </c>
      <c r="L528" s="226">
        <f t="shared" si="16"/>
        <v>-0.14489513327458872</v>
      </c>
      <c r="M528" s="226">
        <f t="shared" si="17"/>
        <v>31.243204866725407</v>
      </c>
      <c r="N528" s="226">
        <f>M528*Inputs!$B$17</f>
        <v>34.367525353397951</v>
      </c>
      <c r="O528" s="225">
        <f>[3]ACESMISOdata!O528</f>
        <v>153.62</v>
      </c>
      <c r="P528" s="225">
        <f>[3]ACESMISOdata!P528</f>
        <v>63</v>
      </c>
      <c r="Q528" s="225">
        <f>[3]Summary!V528-P528</f>
        <v>798.37049999999977</v>
      </c>
      <c r="R528" s="227">
        <f>[3]ACESMISOdata!R528</f>
        <v>-115.68</v>
      </c>
      <c r="S528">
        <f>[3]ACESMISOdata!V528</f>
        <v>361.07</v>
      </c>
    </row>
    <row r="529" spans="1:19" x14ac:dyDescent="0.25">
      <c r="A529" t="s">
        <v>171</v>
      </c>
      <c r="B529" s="19">
        <f>'Energy Summary'!A529</f>
        <v>41630</v>
      </c>
      <c r="C529" s="7">
        <f>'Energy Summary'!B529</f>
        <v>22</v>
      </c>
      <c r="E529" s="224">
        <f>ACESMISOdata!E529</f>
        <v>29.58</v>
      </c>
      <c r="F529">
        <f>ACESMISOdata!H529</f>
        <v>6.93E-2</v>
      </c>
      <c r="G529">
        <f>ACESMISOdata!I529</f>
        <v>1.29E-2</v>
      </c>
      <c r="H529" s="225">
        <f>ACESMISOdata!J529</f>
        <v>0.64290000000000003</v>
      </c>
      <c r="I529" s="102">
        <f>ACESMISOdata!K529</f>
        <v>5.5300000000000002E-2</v>
      </c>
      <c r="J529">
        <f>ACESMISOdata!L529</f>
        <v>2.9499999999999998E-2</v>
      </c>
      <c r="K529">
        <f>ACESMISOdata!M529</f>
        <v>9.4999999999999998E-3</v>
      </c>
      <c r="L529" s="226">
        <f t="shared" si="16"/>
        <v>-0.16710392873763566</v>
      </c>
      <c r="M529" s="226">
        <f t="shared" si="17"/>
        <v>30.232296071262358</v>
      </c>
      <c r="N529" s="226">
        <f>M529*Inputs!$B$17</f>
        <v>33.255525678388594</v>
      </c>
      <c r="O529" s="225">
        <f>[3]ACESMISOdata!O529</f>
        <v>125.62</v>
      </c>
      <c r="P529" s="225">
        <f>[3]ACESMISOdata!P529</f>
        <v>62</v>
      </c>
      <c r="Q529" s="225">
        <f>[3]Summary!V529-P529</f>
        <v>785.37950000000046</v>
      </c>
      <c r="R529" s="227">
        <f>[3]ACESMISOdata!R529</f>
        <v>-131.24</v>
      </c>
      <c r="S529">
        <f>[3]ACESMISOdata!V529</f>
        <v>369.61</v>
      </c>
    </row>
    <row r="530" spans="1:19" x14ac:dyDescent="0.25">
      <c r="A530" t="s">
        <v>171</v>
      </c>
      <c r="B530" s="19">
        <f>'Energy Summary'!A530</f>
        <v>41630</v>
      </c>
      <c r="C530" s="7">
        <f>'Energy Summary'!B530</f>
        <v>23</v>
      </c>
      <c r="E530" s="224">
        <f>ACESMISOdata!E530</f>
        <v>25.7</v>
      </c>
      <c r="F530">
        <f>ACESMISOdata!H530</f>
        <v>6.93E-2</v>
      </c>
      <c r="G530">
        <f>ACESMISOdata!I530</f>
        <v>1.29E-2</v>
      </c>
      <c r="H530" s="225">
        <f>ACESMISOdata!J530</f>
        <v>0.15060000000000001</v>
      </c>
      <c r="I530" s="102">
        <f>ACESMISOdata!K530</f>
        <v>4.3799999999999999E-2</v>
      </c>
      <c r="J530">
        <f>ACESMISOdata!L530</f>
        <v>2.9100000000000001E-2</v>
      </c>
      <c r="K530">
        <f>ACESMISOdata!M530</f>
        <v>9.5999999999999992E-3</v>
      </c>
      <c r="L530" s="226">
        <f t="shared" si="16"/>
        <v>-0.15955594067071077</v>
      </c>
      <c r="M530" s="226">
        <f t="shared" si="17"/>
        <v>25.855744059329286</v>
      </c>
      <c r="N530" s="226">
        <f>M530*Inputs!$B$17</f>
        <v>28.441318465262217</v>
      </c>
      <c r="O530" s="225">
        <f>[3]ACESMISOdata!O530</f>
        <v>78.88</v>
      </c>
      <c r="P530" s="225">
        <f>[3]ACESMISOdata!P530</f>
        <v>61</v>
      </c>
      <c r="Q530" s="225">
        <f>[3]Summary!V530-P530</f>
        <v>771.14019999999982</v>
      </c>
      <c r="R530" s="227">
        <f>[3]ACESMISOdata!R530</f>
        <v>-123.04</v>
      </c>
      <c r="S530">
        <f>[3]ACESMISOdata!V530</f>
        <v>0</v>
      </c>
    </row>
    <row r="531" spans="1:19" x14ac:dyDescent="0.25">
      <c r="A531" t="s">
        <v>171</v>
      </c>
      <c r="B531" s="19">
        <f>'Energy Summary'!A531</f>
        <v>41630</v>
      </c>
      <c r="C531" s="7">
        <f>'Energy Summary'!B531</f>
        <v>24</v>
      </c>
      <c r="E531" s="224">
        <f>ACESMISOdata!E531</f>
        <v>24.29</v>
      </c>
      <c r="F531">
        <f>ACESMISOdata!H531</f>
        <v>6.93E-2</v>
      </c>
      <c r="G531">
        <f>ACESMISOdata!I531</f>
        <v>1.29E-2</v>
      </c>
      <c r="H531" s="225">
        <f>ACESMISOdata!J531</f>
        <v>0.1497</v>
      </c>
      <c r="I531" s="102">
        <f>ACESMISOdata!K531</f>
        <v>4.8500000000000001E-2</v>
      </c>
      <c r="J531">
        <f>ACESMISOdata!L531</f>
        <v>8.9999999999999993E-3</v>
      </c>
      <c r="K531">
        <f>ACESMISOdata!M531</f>
        <v>9.7999999999999997E-3</v>
      </c>
      <c r="L531" s="226">
        <f t="shared" si="16"/>
        <v>-0.12767347340506383</v>
      </c>
      <c r="M531" s="226">
        <f t="shared" si="17"/>
        <v>24.46152652659493</v>
      </c>
      <c r="N531" s="226">
        <f>M531*Inputs!$B$17</f>
        <v>26.907679179254426</v>
      </c>
      <c r="O531" s="225">
        <f>[3]ACESMISOdata!O531</f>
        <v>77.12</v>
      </c>
      <c r="P531" s="225">
        <f>[3]ACESMISOdata!P531</f>
        <v>59</v>
      </c>
      <c r="Q531" s="225">
        <f>[3]Summary!V531-P531</f>
        <v>755.9127000000002</v>
      </c>
      <c r="R531" s="227">
        <f>[3]ACESMISOdata!R531</f>
        <v>-96.51</v>
      </c>
      <c r="S531">
        <f>[3]ACESMISOdata!V531</f>
        <v>0</v>
      </c>
    </row>
    <row r="532" spans="1:19" x14ac:dyDescent="0.25">
      <c r="A532" t="s">
        <v>171</v>
      </c>
      <c r="B532" s="19">
        <f>'Energy Summary'!A532</f>
        <v>41631</v>
      </c>
      <c r="C532" s="7">
        <f>'Energy Summary'!B532</f>
        <v>1</v>
      </c>
      <c r="E532" s="224">
        <f>ACESMISOdata!E532</f>
        <v>24.03</v>
      </c>
      <c r="F532">
        <f>ACESMISOdata!H532</f>
        <v>6.93E-2</v>
      </c>
      <c r="G532">
        <f>ACESMISOdata!I532</f>
        <v>1.29E-2</v>
      </c>
      <c r="H532" s="225">
        <f>ACESMISOdata!J532</f>
        <v>0.2205</v>
      </c>
      <c r="I532" s="102">
        <f>ACESMISOdata!K532</f>
        <v>1.37E-2</v>
      </c>
      <c r="J532">
        <f>ACESMISOdata!L532</f>
        <v>9.1999999999999998E-3</v>
      </c>
      <c r="K532">
        <f>ACESMISOdata!M532</f>
        <v>1.01E-2</v>
      </c>
      <c r="L532" s="226">
        <f t="shared" si="16"/>
        <v>-0.10294965114030938</v>
      </c>
      <c r="M532" s="226">
        <f t="shared" si="17"/>
        <v>24.26275034885969</v>
      </c>
      <c r="N532" s="226">
        <f>M532*Inputs!$B$17</f>
        <v>26.689025383745662</v>
      </c>
      <c r="O532" s="225">
        <f>[3]ACESMISOdata!O532</f>
        <v>47.28</v>
      </c>
      <c r="P532" s="225">
        <f>[3]ACESMISOdata!P532</f>
        <v>59</v>
      </c>
      <c r="Q532" s="225">
        <f>[3]Summary!V532-P532</f>
        <v>748.42409999999973</v>
      </c>
      <c r="R532" s="227">
        <f>[3]ACESMISOdata!R532</f>
        <v>-77.05</v>
      </c>
      <c r="S532">
        <f>[3]ACESMISOdata!V532</f>
        <v>0</v>
      </c>
    </row>
    <row r="533" spans="1:19" x14ac:dyDescent="0.25">
      <c r="A533" t="s">
        <v>171</v>
      </c>
      <c r="B533" s="19">
        <f>'Energy Summary'!A533</f>
        <v>41631</v>
      </c>
      <c r="C533" s="7">
        <f>'Energy Summary'!B533</f>
        <v>2</v>
      </c>
      <c r="E533" s="224">
        <f>ACESMISOdata!E533</f>
        <v>22.81</v>
      </c>
      <c r="F533">
        <f>ACESMISOdata!H533</f>
        <v>6.93E-2</v>
      </c>
      <c r="G533">
        <f>ACESMISOdata!I533</f>
        <v>1.29E-2</v>
      </c>
      <c r="H533" s="225">
        <f>ACESMISOdata!J533</f>
        <v>0.22020000000000001</v>
      </c>
      <c r="I533" s="102">
        <f>ACESMISOdata!K533</f>
        <v>6.6E-3</v>
      </c>
      <c r="J533">
        <f>ACESMISOdata!L533</f>
        <v>9.1999999999999998E-3</v>
      </c>
      <c r="K533">
        <f>ACESMISOdata!M533</f>
        <v>0.01</v>
      </c>
      <c r="L533" s="226">
        <f t="shared" si="16"/>
        <v>-9.0018910361160651E-2</v>
      </c>
      <c r="M533" s="226">
        <f t="shared" si="17"/>
        <v>23.048181089638835</v>
      </c>
      <c r="N533" s="226">
        <f>M533*Inputs!$B$17</f>
        <v>25.352999198602721</v>
      </c>
      <c r="O533" s="225">
        <f>[3]ACESMISOdata!O533</f>
        <v>-3.96</v>
      </c>
      <c r="P533" s="225">
        <f>[3]ACESMISOdata!P533</f>
        <v>59</v>
      </c>
      <c r="Q533" s="225">
        <f>[3]Summary!V533-P533</f>
        <v>751.17549999999972</v>
      </c>
      <c r="R533" s="227">
        <f>[3]ACESMISOdata!R533</f>
        <v>-67.62</v>
      </c>
      <c r="S533">
        <f>[3]ACESMISOdata!V533</f>
        <v>0</v>
      </c>
    </row>
    <row r="534" spans="1:19" x14ac:dyDescent="0.25">
      <c r="A534" t="s">
        <v>171</v>
      </c>
      <c r="B534" s="19">
        <f>'Energy Summary'!A534</f>
        <v>41631</v>
      </c>
      <c r="C534" s="7">
        <f>'Energy Summary'!B534</f>
        <v>3</v>
      </c>
      <c r="E534" s="224">
        <f>ACESMISOdata!E534</f>
        <v>22.66</v>
      </c>
      <c r="F534">
        <f>ACESMISOdata!H534</f>
        <v>6.93E-2</v>
      </c>
      <c r="G534">
        <f>ACESMISOdata!I534</f>
        <v>1.29E-2</v>
      </c>
      <c r="H534" s="225">
        <f>ACESMISOdata!J534</f>
        <v>0.21690000000000001</v>
      </c>
      <c r="I534" s="102">
        <f>ACESMISOdata!K534</f>
        <v>9.7000000000000003E-3</v>
      </c>
      <c r="J534">
        <f>ACESMISOdata!L534</f>
        <v>7.3000000000000001E-3</v>
      </c>
      <c r="K534">
        <f>ACESMISOdata!M534</f>
        <v>7.6E-3</v>
      </c>
      <c r="L534" s="226">
        <f t="shared" si="16"/>
        <v>-7.6241897048776E-2</v>
      </c>
      <c r="M534" s="226">
        <f t="shared" si="17"/>
        <v>22.907458102951221</v>
      </c>
      <c r="N534" s="226">
        <f>M534*Inputs!$B$17</f>
        <v>25.198203913246346</v>
      </c>
      <c r="O534" s="225">
        <f>[3]ACESMISOdata!O534</f>
        <v>-0.73</v>
      </c>
      <c r="P534" s="225">
        <f>[3]ACESMISOdata!P534</f>
        <v>59</v>
      </c>
      <c r="Q534" s="225">
        <f>[3]Summary!V534-P534</f>
        <v>750.11250000000018</v>
      </c>
      <c r="R534" s="227">
        <f>[3]ACESMISOdata!R534</f>
        <v>-57.19</v>
      </c>
      <c r="S534">
        <f>[3]ACESMISOdata!V534</f>
        <v>0</v>
      </c>
    </row>
    <row r="535" spans="1:19" x14ac:dyDescent="0.25">
      <c r="A535" t="s">
        <v>171</v>
      </c>
      <c r="B535" s="19">
        <f>'Energy Summary'!A535</f>
        <v>41631</v>
      </c>
      <c r="C535" s="7">
        <f>'Energy Summary'!B535</f>
        <v>4</v>
      </c>
      <c r="E535" s="224">
        <f>ACESMISOdata!E535</f>
        <v>22.05</v>
      </c>
      <c r="F535">
        <f>ACESMISOdata!H535</f>
        <v>6.93E-2</v>
      </c>
      <c r="G535">
        <f>ACESMISOdata!I535</f>
        <v>1.29E-2</v>
      </c>
      <c r="H535" s="225">
        <f>ACESMISOdata!J535</f>
        <v>0.21729999999999999</v>
      </c>
      <c r="I535" s="102">
        <f>ACESMISOdata!K535</f>
        <v>4.1999999999999997E-3</v>
      </c>
      <c r="J535">
        <f>ACESMISOdata!L535</f>
        <v>9.4000000000000004E-3</v>
      </c>
      <c r="K535">
        <f>ACESMISOdata!M535</f>
        <v>1.0200000000000001E-2</v>
      </c>
      <c r="L535" s="226">
        <f t="shared" si="16"/>
        <v>-8.8399357849209395E-2</v>
      </c>
      <c r="M535" s="226">
        <f t="shared" si="17"/>
        <v>22.284900642150792</v>
      </c>
      <c r="N535" s="226">
        <f>M535*Inputs!$B$17</f>
        <v>24.513390706365872</v>
      </c>
      <c r="O535" s="225">
        <f>[3]ACESMISOdata!O535</f>
        <v>11.11</v>
      </c>
      <c r="P535" s="225">
        <f>[3]ACESMISOdata!P535</f>
        <v>59</v>
      </c>
      <c r="Q535" s="225">
        <f>[3]Summary!V535-P535</f>
        <v>752.7203999999997</v>
      </c>
      <c r="R535" s="227">
        <f>[3]ACESMISOdata!R535</f>
        <v>-66.540000000000006</v>
      </c>
      <c r="S535">
        <f>[3]ACESMISOdata!V535</f>
        <v>0</v>
      </c>
    </row>
    <row r="536" spans="1:19" x14ac:dyDescent="0.25">
      <c r="A536" t="s">
        <v>171</v>
      </c>
      <c r="B536" s="19">
        <f>'Energy Summary'!A536</f>
        <v>41631</v>
      </c>
      <c r="C536" s="7">
        <f>'Energy Summary'!B536</f>
        <v>5</v>
      </c>
      <c r="E536" s="224">
        <f>ACESMISOdata!E536</f>
        <v>22.84</v>
      </c>
      <c r="F536">
        <f>ACESMISOdata!H536</f>
        <v>6.93E-2</v>
      </c>
      <c r="G536">
        <f>ACESMISOdata!I536</f>
        <v>1.29E-2</v>
      </c>
      <c r="H536" s="225">
        <f>ACESMISOdata!J536</f>
        <v>0.21010000000000001</v>
      </c>
      <c r="I536" s="102">
        <f>ACESMISOdata!K536</f>
        <v>1.5599999999999999E-2</v>
      </c>
      <c r="J536">
        <f>ACESMISOdata!L536</f>
        <v>1.04E-2</v>
      </c>
      <c r="K536">
        <f>ACESMISOdata!M536</f>
        <v>1.0200000000000001E-2</v>
      </c>
      <c r="L536" s="226">
        <f t="shared" si="16"/>
        <v>-0.11379488037056008</v>
      </c>
      <c r="M536" s="226">
        <f t="shared" si="17"/>
        <v>23.054705119629439</v>
      </c>
      <c r="N536" s="226">
        <f>M536*Inputs!$B$17</f>
        <v>25.360175631592384</v>
      </c>
      <c r="O536" s="225">
        <f>[3]ACESMISOdata!O536</f>
        <v>62.59</v>
      </c>
      <c r="P536" s="225">
        <f>[3]ACESMISOdata!P536</f>
        <v>59</v>
      </c>
      <c r="Q536" s="225">
        <f>[3]Summary!V536-P536</f>
        <v>763.03959999999984</v>
      </c>
      <c r="R536" s="227">
        <f>[3]ACESMISOdata!R536</f>
        <v>-86.83</v>
      </c>
      <c r="S536">
        <f>[3]ACESMISOdata!V536</f>
        <v>0</v>
      </c>
    </row>
    <row r="537" spans="1:19" x14ac:dyDescent="0.25">
      <c r="A537" t="s">
        <v>171</v>
      </c>
      <c r="B537" s="19">
        <f>'Energy Summary'!A537</f>
        <v>41631</v>
      </c>
      <c r="C537" s="7">
        <f>'Energy Summary'!B537</f>
        <v>6</v>
      </c>
      <c r="E537" s="224">
        <f>ACESMISOdata!E537</f>
        <v>24.8</v>
      </c>
      <c r="F537">
        <f>ACESMISOdata!H537</f>
        <v>6.93E-2</v>
      </c>
      <c r="G537">
        <f>ACESMISOdata!I537</f>
        <v>1.29E-2</v>
      </c>
      <c r="H537" s="225">
        <f>ACESMISOdata!J537</f>
        <v>0.214</v>
      </c>
      <c r="I537" s="102">
        <f>ACESMISOdata!K537</f>
        <v>2.1399999999999999E-2</v>
      </c>
      <c r="J537">
        <f>ACESMISOdata!L537</f>
        <v>1.2500000000000001E-2</v>
      </c>
      <c r="K537">
        <f>ACESMISOdata!M537</f>
        <v>1.0800000000000001E-2</v>
      </c>
      <c r="L537" s="226">
        <f t="shared" si="16"/>
        <v>-6.0569444239779821E-2</v>
      </c>
      <c r="M537" s="226">
        <f t="shared" si="17"/>
        <v>25.080330555760217</v>
      </c>
      <c r="N537" s="226">
        <f>M537*Inputs!$B$17</f>
        <v>27.588363611336241</v>
      </c>
      <c r="O537" s="225">
        <f>[3]ACESMISOdata!O537</f>
        <v>68.11</v>
      </c>
      <c r="P537" s="225">
        <f>[3]ACESMISOdata!P537</f>
        <v>60</v>
      </c>
      <c r="Q537" s="225">
        <f>[3]Summary!V537-P537</f>
        <v>787.19559999999967</v>
      </c>
      <c r="R537" s="227">
        <f>[3]ACESMISOdata!R537</f>
        <v>-47.68</v>
      </c>
      <c r="S537">
        <f>[3]ACESMISOdata!V537</f>
        <v>0</v>
      </c>
    </row>
    <row r="538" spans="1:19" x14ac:dyDescent="0.25">
      <c r="A538" t="s">
        <v>171</v>
      </c>
      <c r="B538" s="19">
        <f>'Energy Summary'!A538</f>
        <v>41631</v>
      </c>
      <c r="C538" s="7">
        <f>'Energy Summary'!B538</f>
        <v>7</v>
      </c>
      <c r="E538" s="224">
        <f>ACESMISOdata!E538</f>
        <v>24.78</v>
      </c>
      <c r="F538">
        <f>ACESMISOdata!H538</f>
        <v>6.93E-2</v>
      </c>
      <c r="G538">
        <f>ACESMISOdata!I538</f>
        <v>1.29E-2</v>
      </c>
      <c r="H538" s="225">
        <f>ACESMISOdata!J538</f>
        <v>0.17749999999999999</v>
      </c>
      <c r="I538" s="102">
        <f>ACESMISOdata!K538</f>
        <v>2.8000000000000001E-2</v>
      </c>
      <c r="J538">
        <f>ACESMISOdata!L538</f>
        <v>3.95E-2</v>
      </c>
      <c r="K538">
        <f>ACESMISOdata!M538</f>
        <v>9.7999999999999997E-3</v>
      </c>
      <c r="L538" s="226">
        <f t="shared" si="16"/>
        <v>-0.13986333845612262</v>
      </c>
      <c r="M538" s="226">
        <f t="shared" si="17"/>
        <v>24.97713666154387</v>
      </c>
      <c r="N538" s="226">
        <f>M538*Inputs!$B$17</f>
        <v>27.47485032769826</v>
      </c>
      <c r="O538" s="225">
        <f>[3]ACESMISOdata!O538</f>
        <v>69.23</v>
      </c>
      <c r="P538" s="225">
        <f>[3]ACESMISOdata!P538</f>
        <v>63</v>
      </c>
      <c r="Q538" s="225">
        <f>[3]Summary!V538-P538</f>
        <v>813.29390000000035</v>
      </c>
      <c r="R538" s="227">
        <f>[3]ACESMISOdata!R538</f>
        <v>-113.75</v>
      </c>
      <c r="S538">
        <f>[3]ACESMISOdata!V538</f>
        <v>0</v>
      </c>
    </row>
    <row r="539" spans="1:19" x14ac:dyDescent="0.25">
      <c r="A539" t="s">
        <v>171</v>
      </c>
      <c r="B539" s="19">
        <f>'Energy Summary'!A539</f>
        <v>41631</v>
      </c>
      <c r="C539" s="7">
        <f>'Energy Summary'!B539</f>
        <v>8</v>
      </c>
      <c r="E539" s="224">
        <f>ACESMISOdata!E539</f>
        <v>26.01</v>
      </c>
      <c r="F539">
        <f>ACESMISOdata!H539</f>
        <v>6.93E-2</v>
      </c>
      <c r="G539">
        <f>ACESMISOdata!I539</f>
        <v>1.29E-2</v>
      </c>
      <c r="H539" s="225">
        <f>ACESMISOdata!J539</f>
        <v>0.17829999999999999</v>
      </c>
      <c r="I539" s="102">
        <f>ACESMISOdata!K539</f>
        <v>4.6399999999999997E-2</v>
      </c>
      <c r="J539">
        <f>ACESMISOdata!L539</f>
        <v>3.9699999999999999E-2</v>
      </c>
      <c r="K539">
        <f>ACESMISOdata!M539</f>
        <v>5.7000000000000002E-3</v>
      </c>
      <c r="L539" s="226">
        <f t="shared" si="16"/>
        <v>-0.18688586821626194</v>
      </c>
      <c r="M539" s="226">
        <f t="shared" si="17"/>
        <v>26.175414131783736</v>
      </c>
      <c r="N539" s="226">
        <f>M539*Inputs!$B$17</f>
        <v>28.792955544962112</v>
      </c>
      <c r="O539" s="225">
        <f>[3]ACESMISOdata!O539</f>
        <v>173.27</v>
      </c>
      <c r="P539" s="225">
        <f>[3]ACESMISOdata!P539</f>
        <v>66</v>
      </c>
      <c r="Q539" s="225">
        <f>[3]Summary!V539-P539</f>
        <v>828.74110000000019</v>
      </c>
      <c r="R539" s="227">
        <f>[3]ACESMISOdata!R539</f>
        <v>-154.88</v>
      </c>
      <c r="S539">
        <f>[3]ACESMISOdata!V539</f>
        <v>0</v>
      </c>
    </row>
    <row r="540" spans="1:19" x14ac:dyDescent="0.25">
      <c r="A540" t="s">
        <v>171</v>
      </c>
      <c r="B540" s="19">
        <f>'Energy Summary'!A540</f>
        <v>41631</v>
      </c>
      <c r="C540" s="7">
        <f>'Energy Summary'!B540</f>
        <v>9</v>
      </c>
      <c r="E540" s="224">
        <f>ACESMISOdata!E540</f>
        <v>29.23</v>
      </c>
      <c r="F540">
        <f>ACESMISOdata!H540</f>
        <v>6.93E-2</v>
      </c>
      <c r="G540">
        <f>ACESMISOdata!I540</f>
        <v>1.29E-2</v>
      </c>
      <c r="H540" s="225">
        <f>ACESMISOdata!J540</f>
        <v>0.19009999999999999</v>
      </c>
      <c r="I540" s="102">
        <f>ACESMISOdata!K540</f>
        <v>5.2600000000000001E-2</v>
      </c>
      <c r="J540">
        <f>ACESMISOdata!L540</f>
        <v>2.76E-2</v>
      </c>
      <c r="K540">
        <f>ACESMISOdata!M540</f>
        <v>5.4000000000000003E-3</v>
      </c>
      <c r="L540" s="226">
        <f t="shared" si="16"/>
        <v>-0.20069588210680966</v>
      </c>
      <c r="M540" s="226">
        <f t="shared" si="17"/>
        <v>29.387204117893191</v>
      </c>
      <c r="N540" s="226">
        <f>M540*Inputs!$B$17</f>
        <v>32.32592452968251</v>
      </c>
      <c r="O540" s="225">
        <f>[3]ACESMISOdata!O540</f>
        <v>258.26</v>
      </c>
      <c r="P540" s="225">
        <f>[3]ACESMISOdata!P540</f>
        <v>68</v>
      </c>
      <c r="Q540" s="225">
        <f>[3]Summary!V540-P540</f>
        <v>840.77459999999974</v>
      </c>
      <c r="R540" s="227">
        <f>[3]ACESMISOdata!R540</f>
        <v>-168.74</v>
      </c>
      <c r="S540">
        <f>[3]ACESMISOdata!V540</f>
        <v>344.19</v>
      </c>
    </row>
    <row r="541" spans="1:19" x14ac:dyDescent="0.25">
      <c r="A541" t="s">
        <v>171</v>
      </c>
      <c r="B541" s="19">
        <f>'Energy Summary'!A541</f>
        <v>41631</v>
      </c>
      <c r="C541" s="7">
        <f>'Energy Summary'!B541</f>
        <v>10</v>
      </c>
      <c r="E541" s="224">
        <f>ACESMISOdata!E541</f>
        <v>29.81</v>
      </c>
      <c r="F541">
        <f>ACESMISOdata!H541</f>
        <v>6.93E-2</v>
      </c>
      <c r="G541">
        <f>ACESMISOdata!I541</f>
        <v>1.29E-2</v>
      </c>
      <c r="H541" s="225">
        <f>ACESMISOdata!J541</f>
        <v>0.1855</v>
      </c>
      <c r="I541" s="102">
        <f>ACESMISOdata!K541</f>
        <v>5.8099999999999999E-2</v>
      </c>
      <c r="J541">
        <f>ACESMISOdata!L541</f>
        <v>2.75E-2</v>
      </c>
      <c r="K541">
        <f>ACESMISOdata!M541</f>
        <v>6.1000000000000004E-3</v>
      </c>
      <c r="L541" s="226">
        <f t="shared" si="16"/>
        <v>-0.24310585252282074</v>
      </c>
      <c r="M541" s="226">
        <f t="shared" si="17"/>
        <v>29.926294147477176</v>
      </c>
      <c r="N541" s="226">
        <f>M541*Inputs!$B$17</f>
        <v>32.918923562224897</v>
      </c>
      <c r="O541" s="225">
        <f>[3]ACESMISOdata!O541</f>
        <v>267.48</v>
      </c>
      <c r="P541" s="225">
        <f>[3]ACESMISOdata!P541</f>
        <v>70</v>
      </c>
      <c r="Q541" s="225">
        <f>[3]Summary!V541-P541</f>
        <v>843.04840000000002</v>
      </c>
      <c r="R541" s="227">
        <f>[3]ACESMISOdata!R541</f>
        <v>-204.95</v>
      </c>
      <c r="S541">
        <f>[3]ACESMISOdata!V541</f>
        <v>379.03</v>
      </c>
    </row>
    <row r="542" spans="1:19" x14ac:dyDescent="0.25">
      <c r="A542" t="s">
        <v>171</v>
      </c>
      <c r="B542" s="19">
        <f>'Energy Summary'!A542</f>
        <v>41631</v>
      </c>
      <c r="C542" s="7">
        <f>'Energy Summary'!B542</f>
        <v>11</v>
      </c>
      <c r="E542" s="224">
        <f>ACESMISOdata!E542</f>
        <v>26.24</v>
      </c>
      <c r="F542">
        <f>ACESMISOdata!H542</f>
        <v>6.93E-2</v>
      </c>
      <c r="G542">
        <f>ACESMISOdata!I542</f>
        <v>1.29E-2</v>
      </c>
      <c r="H542" s="225">
        <f>ACESMISOdata!J542</f>
        <v>0.17399999999999999</v>
      </c>
      <c r="I542" s="102">
        <f>ACESMISOdata!K542</f>
        <v>3.9100000000000003E-2</v>
      </c>
      <c r="J542">
        <f>ACESMISOdata!L542</f>
        <v>2.8400000000000002E-2</v>
      </c>
      <c r="K542">
        <f>ACESMISOdata!M542</f>
        <v>5.7000000000000002E-3</v>
      </c>
      <c r="L542" s="226">
        <f t="shared" si="16"/>
        <v>-0.21419470359241677</v>
      </c>
      <c r="M542" s="226">
        <f t="shared" si="17"/>
        <v>26.355205296407583</v>
      </c>
      <c r="N542" s="226">
        <f>M542*Inputs!$B$17</f>
        <v>28.990725826048344</v>
      </c>
      <c r="O542" s="225">
        <f>[3]ACESMISOdata!O542</f>
        <v>153.07</v>
      </c>
      <c r="P542" s="225">
        <f>[3]ACESMISOdata!P542</f>
        <v>72</v>
      </c>
      <c r="Q542" s="225">
        <f>[3]Summary!V542-P542</f>
        <v>840.40359999999998</v>
      </c>
      <c r="R542" s="227">
        <f>[3]ACESMISOdata!R542</f>
        <v>-180.01</v>
      </c>
      <c r="S542">
        <f>[3]ACESMISOdata!V542</f>
        <v>0</v>
      </c>
    </row>
    <row r="543" spans="1:19" x14ac:dyDescent="0.25">
      <c r="A543" t="s">
        <v>171</v>
      </c>
      <c r="B543" s="19">
        <f>'Energy Summary'!A543</f>
        <v>41631</v>
      </c>
      <c r="C543" s="7">
        <f>'Energy Summary'!B543</f>
        <v>12</v>
      </c>
      <c r="E543" s="224">
        <f>ACESMISOdata!E543</f>
        <v>27.77</v>
      </c>
      <c r="F543">
        <f>ACESMISOdata!H543</f>
        <v>6.93E-2</v>
      </c>
      <c r="G543">
        <f>ACESMISOdata!I543</f>
        <v>1.29E-2</v>
      </c>
      <c r="H543" s="225">
        <f>ACESMISOdata!J543</f>
        <v>0.1731</v>
      </c>
      <c r="I543" s="102">
        <f>ACESMISOdata!K543</f>
        <v>2.9399999999999999E-2</v>
      </c>
      <c r="J543">
        <f>ACESMISOdata!L543</f>
        <v>2.6700000000000002E-2</v>
      </c>
      <c r="K543">
        <f>ACESMISOdata!M543</f>
        <v>5.7999999999999996E-3</v>
      </c>
      <c r="L543" s="226">
        <f t="shared" si="16"/>
        <v>-0.2108913243618821</v>
      </c>
      <c r="M543" s="226">
        <f t="shared" si="17"/>
        <v>27.876308675638118</v>
      </c>
      <c r="N543" s="226">
        <f>M543*Inputs!$B$17</f>
        <v>30.663939543201931</v>
      </c>
      <c r="O543" s="225">
        <f>[3]ACESMISOdata!O543</f>
        <v>156.08000000000001</v>
      </c>
      <c r="P543" s="225">
        <f>[3]ACESMISOdata!P543</f>
        <v>72</v>
      </c>
      <c r="Q543" s="225">
        <f>[3]Summary!V543-P543</f>
        <v>836.26010000000031</v>
      </c>
      <c r="R543" s="227">
        <f>[3]ACESMISOdata!R543</f>
        <v>-176.36</v>
      </c>
      <c r="S543">
        <f>[3]ACESMISOdata!V543</f>
        <v>0</v>
      </c>
    </row>
    <row r="544" spans="1:19" x14ac:dyDescent="0.25">
      <c r="A544" t="s">
        <v>171</v>
      </c>
      <c r="B544" s="19">
        <f>'Energy Summary'!A544</f>
        <v>41631</v>
      </c>
      <c r="C544" s="7">
        <f>'Energy Summary'!B544</f>
        <v>13</v>
      </c>
      <c r="E544" s="224">
        <f>ACESMISOdata!E544</f>
        <v>27.45</v>
      </c>
      <c r="F544">
        <f>ACESMISOdata!H544</f>
        <v>6.93E-2</v>
      </c>
      <c r="G544">
        <f>ACESMISOdata!I544</f>
        <v>1.29E-2</v>
      </c>
      <c r="H544" s="225">
        <f>ACESMISOdata!J544</f>
        <v>0.2097</v>
      </c>
      <c r="I544" s="102">
        <f>ACESMISOdata!K544</f>
        <v>3.0499999999999999E-2</v>
      </c>
      <c r="J544">
        <f>ACESMISOdata!L544</f>
        <v>2.6100000000000002E-2</v>
      </c>
      <c r="K544">
        <f>ACESMISOdata!M544</f>
        <v>5.5999999999999999E-3</v>
      </c>
      <c r="L544" s="226">
        <f t="shared" si="16"/>
        <v>-0.17098461198478304</v>
      </c>
      <c r="M544" s="226">
        <f t="shared" si="17"/>
        <v>27.633115388015216</v>
      </c>
      <c r="N544" s="226">
        <f>M544*Inputs!$B$17</f>
        <v>30.396426926816741</v>
      </c>
      <c r="O544" s="225">
        <f>[3]ACESMISOdata!O544</f>
        <v>69.45</v>
      </c>
      <c r="P544" s="225">
        <f>[3]ACESMISOdata!P544</f>
        <v>72</v>
      </c>
      <c r="Q544" s="225">
        <f>[3]Summary!V544-P544</f>
        <v>833.5253000000007</v>
      </c>
      <c r="R544" s="227">
        <f>[3]ACESMISOdata!R544</f>
        <v>-142.52000000000001</v>
      </c>
      <c r="S544">
        <f>[3]ACESMISOdata!V544</f>
        <v>0</v>
      </c>
    </row>
    <row r="545" spans="1:19" x14ac:dyDescent="0.25">
      <c r="A545" t="s">
        <v>171</v>
      </c>
      <c r="B545" s="19">
        <f>'Energy Summary'!A545</f>
        <v>41631</v>
      </c>
      <c r="C545" s="7">
        <f>'Energy Summary'!B545</f>
        <v>14</v>
      </c>
      <c r="E545" s="224">
        <f>ACESMISOdata!E545</f>
        <v>26.56</v>
      </c>
      <c r="F545">
        <f>ACESMISOdata!H545</f>
        <v>6.93E-2</v>
      </c>
      <c r="G545">
        <f>ACESMISOdata!I545</f>
        <v>1.29E-2</v>
      </c>
      <c r="H545" s="225">
        <f>ACESMISOdata!J545</f>
        <v>0.19919999999999999</v>
      </c>
      <c r="I545" s="102">
        <f>ACESMISOdata!K545</f>
        <v>2.2800000000000001E-2</v>
      </c>
      <c r="J545">
        <f>ACESMISOdata!L545</f>
        <v>8.3000000000000001E-3</v>
      </c>
      <c r="K545">
        <f>ACESMISOdata!M545</f>
        <v>5.1999999999999998E-3</v>
      </c>
      <c r="L545" s="226">
        <f t="shared" si="16"/>
        <v>-0.16744342078801089</v>
      </c>
      <c r="M545" s="226">
        <f t="shared" si="17"/>
        <v>26.710256579211983</v>
      </c>
      <c r="N545" s="226">
        <f>M545*Inputs!$B$17</f>
        <v>29.381282237133185</v>
      </c>
      <c r="O545" s="225">
        <f>[3]ACESMISOdata!O545</f>
        <v>66.209999999999994</v>
      </c>
      <c r="P545" s="225">
        <f>[3]ACESMISOdata!P545</f>
        <v>73</v>
      </c>
      <c r="Q545" s="225">
        <f>[3]Summary!V545-P545</f>
        <v>823.92009999999993</v>
      </c>
      <c r="R545" s="227">
        <f>[3]ACESMISOdata!R545</f>
        <v>-137.96</v>
      </c>
      <c r="S545">
        <f>[3]ACESMISOdata!V545</f>
        <v>0</v>
      </c>
    </row>
    <row r="546" spans="1:19" x14ac:dyDescent="0.25">
      <c r="A546" t="s">
        <v>171</v>
      </c>
      <c r="B546" s="19">
        <f>'Energy Summary'!A546</f>
        <v>41631</v>
      </c>
      <c r="C546" s="7">
        <f>'Energy Summary'!B546</f>
        <v>15</v>
      </c>
      <c r="E546" s="224">
        <f>ACESMISOdata!E546</f>
        <v>26.54</v>
      </c>
      <c r="F546">
        <f>ACESMISOdata!H546</f>
        <v>6.93E-2</v>
      </c>
      <c r="G546">
        <f>ACESMISOdata!I546</f>
        <v>1.29E-2</v>
      </c>
      <c r="H546" s="225">
        <f>ACESMISOdata!J546</f>
        <v>0.19470000000000001</v>
      </c>
      <c r="I546" s="102">
        <f>ACESMISOdata!K546</f>
        <v>2.23E-2</v>
      </c>
      <c r="J546">
        <f>ACESMISOdata!L546</f>
        <v>8.0999999999999996E-3</v>
      </c>
      <c r="K546">
        <f>ACESMISOdata!M546</f>
        <v>5.5999999999999999E-3</v>
      </c>
      <c r="L546" s="226">
        <f t="shared" si="16"/>
        <v>-0.15406976816203613</v>
      </c>
      <c r="M546" s="226">
        <f t="shared" si="17"/>
        <v>26.698830231837963</v>
      </c>
      <c r="N546" s="226">
        <f>M546*Inputs!$B$17</f>
        <v>29.368713255021763</v>
      </c>
      <c r="O546" s="225">
        <f>[3]ACESMISOdata!O546</f>
        <v>40.69</v>
      </c>
      <c r="P546" s="225">
        <f>[3]ACESMISOdata!P546</f>
        <v>72</v>
      </c>
      <c r="Q546" s="225">
        <f>[3]Summary!V546-P546</f>
        <v>807.2965999999999</v>
      </c>
      <c r="R546" s="227">
        <f>[3]ACESMISOdata!R546</f>
        <v>-124.38</v>
      </c>
      <c r="S546">
        <f>[3]ACESMISOdata!V546</f>
        <v>0</v>
      </c>
    </row>
    <row r="547" spans="1:19" x14ac:dyDescent="0.25">
      <c r="A547" t="s">
        <v>171</v>
      </c>
      <c r="B547" s="19">
        <f>'Energy Summary'!A547</f>
        <v>41631</v>
      </c>
      <c r="C547" s="7">
        <f>'Energy Summary'!B547</f>
        <v>16</v>
      </c>
      <c r="E547" s="224">
        <f>ACESMISOdata!E547</f>
        <v>26.23</v>
      </c>
      <c r="F547">
        <f>ACESMISOdata!H547</f>
        <v>6.93E-2</v>
      </c>
      <c r="G547">
        <f>ACESMISOdata!I547</f>
        <v>1.29E-2</v>
      </c>
      <c r="H547" s="225">
        <f>ACESMISOdata!J547</f>
        <v>0.19089999999999999</v>
      </c>
      <c r="I547" s="102">
        <f>ACESMISOdata!K547</f>
        <v>2.23E-2</v>
      </c>
      <c r="J547">
        <f>ACESMISOdata!L547</f>
        <v>7.6E-3</v>
      </c>
      <c r="K547">
        <f>ACESMISOdata!M547</f>
        <v>5.8999999999999999E-3</v>
      </c>
      <c r="L547" s="226">
        <f t="shared" si="16"/>
        <v>-0.12826070088977529</v>
      </c>
      <c r="M547" s="226">
        <f t="shared" si="17"/>
        <v>26.410639299110223</v>
      </c>
      <c r="N547" s="226">
        <f>M547*Inputs!$B$17</f>
        <v>29.051703229021246</v>
      </c>
      <c r="O547" s="225">
        <f>[3]ACESMISOdata!O547</f>
        <v>15.67</v>
      </c>
      <c r="P547" s="225">
        <f>[3]ACESMISOdata!P547</f>
        <v>71</v>
      </c>
      <c r="Q547" s="225">
        <f>[3]Summary!V547-P547</f>
        <v>826.12990000000013</v>
      </c>
      <c r="R547" s="227">
        <f>[3]ACESMISOdata!R547</f>
        <v>-105.96</v>
      </c>
      <c r="S547">
        <f>[3]ACESMISOdata!V547</f>
        <v>0</v>
      </c>
    </row>
    <row r="548" spans="1:19" x14ac:dyDescent="0.25">
      <c r="A548" t="s">
        <v>171</v>
      </c>
      <c r="B548" s="19">
        <f>'Energy Summary'!A548</f>
        <v>41631</v>
      </c>
      <c r="C548" s="7">
        <f>'Energy Summary'!B548</f>
        <v>17</v>
      </c>
      <c r="E548" s="224">
        <f>ACESMISOdata!E548</f>
        <v>31.77</v>
      </c>
      <c r="F548">
        <f>ACESMISOdata!H548</f>
        <v>6.93E-2</v>
      </c>
      <c r="G548">
        <f>ACESMISOdata!I548</f>
        <v>1.29E-2</v>
      </c>
      <c r="H548" s="225">
        <f>ACESMISOdata!J548</f>
        <v>0.3906</v>
      </c>
      <c r="I548" s="102">
        <f>ACESMISOdata!K548</f>
        <v>2.5499999999999998E-2</v>
      </c>
      <c r="J548">
        <f>ACESMISOdata!L548</f>
        <v>8.0000000000000002E-3</v>
      </c>
      <c r="K548">
        <f>ACESMISOdata!M548</f>
        <v>5.4999999999999997E-3</v>
      </c>
      <c r="L548" s="226">
        <f t="shared" si="16"/>
        <v>-0.15310311847928931</v>
      </c>
      <c r="M548" s="226">
        <f t="shared" si="17"/>
        <v>32.12869688152071</v>
      </c>
      <c r="N548" s="226">
        <f>M548*Inputs!$B$17</f>
        <v>35.341566569672786</v>
      </c>
      <c r="O548" s="225">
        <f>[3]ACESMISOdata!O548</f>
        <v>-14.66</v>
      </c>
      <c r="P548" s="225">
        <f>[3]ACESMISOdata!P548</f>
        <v>71</v>
      </c>
      <c r="Q548" s="225">
        <f>[3]Summary!V548-P548</f>
        <v>851.51759999999945</v>
      </c>
      <c r="R548" s="227">
        <f>[3]ACESMISOdata!R548</f>
        <v>-130.37</v>
      </c>
      <c r="S548">
        <f>[3]ACESMISOdata!V548</f>
        <v>172.35</v>
      </c>
    </row>
    <row r="549" spans="1:19" x14ac:dyDescent="0.25">
      <c r="A549" t="s">
        <v>171</v>
      </c>
      <c r="B549" s="19">
        <f>'Energy Summary'!A549</f>
        <v>41631</v>
      </c>
      <c r="C549" s="7">
        <f>'Energy Summary'!B549</f>
        <v>18</v>
      </c>
      <c r="E549" s="224">
        <f>ACESMISOdata!E549</f>
        <v>30.34</v>
      </c>
      <c r="F549">
        <f>ACESMISOdata!H549</f>
        <v>6.93E-2</v>
      </c>
      <c r="G549">
        <f>ACESMISOdata!I549</f>
        <v>1.29E-2</v>
      </c>
      <c r="H549" s="225">
        <f>ACESMISOdata!J549</f>
        <v>0.1605</v>
      </c>
      <c r="I549" s="102">
        <f>ACESMISOdata!K549</f>
        <v>5.4300000000000001E-2</v>
      </c>
      <c r="J549">
        <f>ACESMISOdata!L549</f>
        <v>2.5899999999999999E-2</v>
      </c>
      <c r="K549">
        <f>ACESMISOdata!M549</f>
        <v>5.3E-3</v>
      </c>
      <c r="L549" s="226">
        <f t="shared" si="16"/>
        <v>-0.2278241346313479</v>
      </c>
      <c r="M549" s="226">
        <f t="shared" si="17"/>
        <v>30.440375865368647</v>
      </c>
      <c r="N549" s="226">
        <f>M549*Inputs!$B$17</f>
        <v>33.484413451905517</v>
      </c>
      <c r="O549" s="225">
        <f>[3]ACESMISOdata!O549</f>
        <v>4.17</v>
      </c>
      <c r="P549" s="225">
        <f>[3]ACESMISOdata!P549</f>
        <v>73</v>
      </c>
      <c r="Q549" s="225">
        <f>[3]Summary!V549-P549</f>
        <v>880.02090000000021</v>
      </c>
      <c r="R549" s="227">
        <f>[3]ACESMISOdata!R549</f>
        <v>-200.49</v>
      </c>
      <c r="S549">
        <f>[3]ACESMISOdata!V549</f>
        <v>248.24</v>
      </c>
    </row>
    <row r="550" spans="1:19" x14ac:dyDescent="0.25">
      <c r="A550" t="s">
        <v>171</v>
      </c>
      <c r="B550" s="19">
        <f>'Energy Summary'!A550</f>
        <v>41631</v>
      </c>
      <c r="C550" s="7">
        <f>'Energy Summary'!B550</f>
        <v>19</v>
      </c>
      <c r="E550" s="224">
        <f>ACESMISOdata!E550</f>
        <v>34.67</v>
      </c>
      <c r="F550">
        <f>ACESMISOdata!H550</f>
        <v>6.93E-2</v>
      </c>
      <c r="G550">
        <f>ACESMISOdata!I550</f>
        <v>1.29E-2</v>
      </c>
      <c r="H550" s="225">
        <f>ACESMISOdata!J550</f>
        <v>0.15509999999999999</v>
      </c>
      <c r="I550" s="102">
        <f>ACESMISOdata!K550</f>
        <v>5.4699999999999999E-2</v>
      </c>
      <c r="J550">
        <f>ACESMISOdata!L550</f>
        <v>6.9800000000000001E-2</v>
      </c>
      <c r="K550">
        <f>ACESMISOdata!M550</f>
        <v>5.9400000000000001E-2</v>
      </c>
      <c r="L550" s="226">
        <f t="shared" si="16"/>
        <v>-0.36540846697563018</v>
      </c>
      <c r="M550" s="226">
        <f t="shared" si="17"/>
        <v>34.725791533024363</v>
      </c>
      <c r="N550" s="226">
        <f>M550*Inputs!$B$17</f>
        <v>38.198370686326804</v>
      </c>
      <c r="O550" s="225">
        <f>[3]ACESMISOdata!O550</f>
        <v>57.26</v>
      </c>
      <c r="P550" s="225">
        <f>[3]ACESMISOdata!P550</f>
        <v>75</v>
      </c>
      <c r="Q550" s="225">
        <f>[3]Summary!V550-P550</f>
        <v>882.21820000000025</v>
      </c>
      <c r="R550" s="227">
        <f>[3]ACESMISOdata!R550</f>
        <v>-322.37</v>
      </c>
      <c r="S550">
        <f>[3]ACESMISOdata!V550</f>
        <v>983.93</v>
      </c>
    </row>
    <row r="551" spans="1:19" x14ac:dyDescent="0.25">
      <c r="A551" t="s">
        <v>171</v>
      </c>
      <c r="B551" s="19">
        <f>'Energy Summary'!A551</f>
        <v>41631</v>
      </c>
      <c r="C551" s="7">
        <f>'Energy Summary'!B551</f>
        <v>20</v>
      </c>
      <c r="E551" s="224">
        <f>ACESMISOdata!E551</f>
        <v>31.84</v>
      </c>
      <c r="F551">
        <f>ACESMISOdata!H551</f>
        <v>6.93E-2</v>
      </c>
      <c r="G551">
        <f>ACESMISOdata!I551</f>
        <v>1.29E-2</v>
      </c>
      <c r="H551" s="225">
        <f>ACESMISOdata!J551</f>
        <v>0.14299999999999999</v>
      </c>
      <c r="I551" s="102">
        <f>ACESMISOdata!K551</f>
        <v>4.5100000000000001E-2</v>
      </c>
      <c r="J551">
        <f>ACESMISOdata!L551</f>
        <v>5.45E-2</v>
      </c>
      <c r="K551">
        <f>ACESMISOdata!M551</f>
        <v>5.8700000000000002E-2</v>
      </c>
      <c r="L551" s="226">
        <f t="shared" si="16"/>
        <v>-0.36883958329539029</v>
      </c>
      <c r="M551" s="226">
        <f t="shared" si="17"/>
        <v>31.854660416704604</v>
      </c>
      <c r="N551" s="226">
        <f>M551*Inputs!$B$17</f>
        <v>35.04012645837507</v>
      </c>
      <c r="O551" s="225">
        <f>[3]ACESMISOdata!O551</f>
        <v>37.950000000000003</v>
      </c>
      <c r="P551" s="225">
        <f>[3]ACESMISOdata!P551</f>
        <v>74</v>
      </c>
      <c r="Q551" s="225">
        <f>[3]Summary!V551-P551</f>
        <v>878.51200000000017</v>
      </c>
      <c r="R551" s="227">
        <f>[3]ACESMISOdata!R551</f>
        <v>-324.02999999999997</v>
      </c>
      <c r="S551">
        <f>[3]ACESMISOdata!V551</f>
        <v>626.46</v>
      </c>
    </row>
    <row r="552" spans="1:19" x14ac:dyDescent="0.25">
      <c r="A552" t="s">
        <v>171</v>
      </c>
      <c r="B552" s="19">
        <f>'Energy Summary'!A552</f>
        <v>41631</v>
      </c>
      <c r="C552" s="7">
        <f>'Energy Summary'!B552</f>
        <v>21</v>
      </c>
      <c r="E552" s="224">
        <f>ACESMISOdata!E552</f>
        <v>30.97</v>
      </c>
      <c r="F552">
        <f>ACESMISOdata!H552</f>
        <v>6.93E-2</v>
      </c>
      <c r="G552">
        <f>ACESMISOdata!I552</f>
        <v>1.29E-2</v>
      </c>
      <c r="H552" s="225">
        <f>ACESMISOdata!J552</f>
        <v>0.1573</v>
      </c>
      <c r="I552" s="102">
        <f>ACESMISOdata!K552</f>
        <v>5.67E-2</v>
      </c>
      <c r="J552">
        <f>ACESMISOdata!L552</f>
        <v>5.1999999999999998E-2</v>
      </c>
      <c r="K552">
        <f>ACESMISOdata!M552</f>
        <v>5.8500000000000003E-2</v>
      </c>
      <c r="L552" s="226">
        <f t="shared" si="16"/>
        <v>-0.37786151315492239</v>
      </c>
      <c r="M552" s="226">
        <f t="shared" si="17"/>
        <v>30.99883848684507</v>
      </c>
      <c r="N552" s="226">
        <f>M552*Inputs!$B$17</f>
        <v>34.09872233552958</v>
      </c>
      <c r="O552" s="225">
        <f>[3]ACESMISOdata!O552</f>
        <v>39.6</v>
      </c>
      <c r="P552" s="225">
        <f>[3]ACESMISOdata!P552</f>
        <v>73</v>
      </c>
      <c r="Q552" s="225">
        <f>[3]Summary!V552-P552</f>
        <v>874.2620999999998</v>
      </c>
      <c r="R552" s="227">
        <f>[3]ACESMISOdata!R552</f>
        <v>-330.35</v>
      </c>
      <c r="S552">
        <f>[3]ACESMISOdata!V552</f>
        <v>445.64</v>
      </c>
    </row>
    <row r="553" spans="1:19" x14ac:dyDescent="0.25">
      <c r="A553" t="s">
        <v>171</v>
      </c>
      <c r="B553" s="19">
        <f>'Energy Summary'!A553</f>
        <v>41631</v>
      </c>
      <c r="C553" s="7">
        <f>'Energy Summary'!B553</f>
        <v>22</v>
      </c>
      <c r="E553" s="224">
        <f>ACESMISOdata!E553</f>
        <v>32.119999999999997</v>
      </c>
      <c r="F553">
        <f>ACESMISOdata!H553</f>
        <v>6.93E-2</v>
      </c>
      <c r="G553">
        <f>ACESMISOdata!I553</f>
        <v>1.29E-2</v>
      </c>
      <c r="H553" s="225">
        <f>ACESMISOdata!J553</f>
        <v>0.16020000000000001</v>
      </c>
      <c r="I553" s="102">
        <f>ACESMISOdata!K553</f>
        <v>4.6100000000000002E-2</v>
      </c>
      <c r="J553">
        <f>ACESMISOdata!L553</f>
        <v>2.76E-2</v>
      </c>
      <c r="K553">
        <f>ACESMISOdata!M553</f>
        <v>3.1399999999999997E-2</v>
      </c>
      <c r="L553" s="226">
        <f t="shared" si="16"/>
        <v>-0.36036202673004902</v>
      </c>
      <c r="M553" s="226">
        <f t="shared" si="17"/>
        <v>32.10713797326995</v>
      </c>
      <c r="N553" s="226">
        <f>M553*Inputs!$B$17</f>
        <v>35.317851770596945</v>
      </c>
      <c r="O553" s="225">
        <f>[3]ACESMISOdata!O553</f>
        <v>71.14</v>
      </c>
      <c r="P553" s="225">
        <f>[3]ACESMISOdata!P553</f>
        <v>71</v>
      </c>
      <c r="Q553" s="225">
        <f>[3]Summary!V553-P553</f>
        <v>865.01899999999932</v>
      </c>
      <c r="R553" s="227">
        <f>[3]ACESMISOdata!R553</f>
        <v>-311.72000000000003</v>
      </c>
      <c r="S553">
        <f>[3]ACESMISOdata!V553</f>
        <v>447.28</v>
      </c>
    </row>
    <row r="554" spans="1:19" x14ac:dyDescent="0.25">
      <c r="A554" t="s">
        <v>171</v>
      </c>
      <c r="B554" s="19">
        <f>'Energy Summary'!A554</f>
        <v>41631</v>
      </c>
      <c r="C554" s="7">
        <f>'Energy Summary'!B554</f>
        <v>23</v>
      </c>
      <c r="E554" s="224">
        <f>ACESMISOdata!E554</f>
        <v>32.619999999999997</v>
      </c>
      <c r="F554">
        <f>ACESMISOdata!H554</f>
        <v>6.93E-2</v>
      </c>
      <c r="G554">
        <f>ACESMISOdata!I554</f>
        <v>1.29E-2</v>
      </c>
      <c r="H554" s="225">
        <f>ACESMISOdata!J554</f>
        <v>0.29320000000000002</v>
      </c>
      <c r="I554" s="102">
        <f>ACESMISOdata!K554</f>
        <v>4.6199999999999998E-2</v>
      </c>
      <c r="J554">
        <f>ACESMISOdata!L554</f>
        <v>2.8000000000000001E-2</v>
      </c>
      <c r="K554">
        <f>ACESMISOdata!M554</f>
        <v>3.1199999999999999E-2</v>
      </c>
      <c r="L554" s="226">
        <f t="shared" si="16"/>
        <v>-0.29375258585022768</v>
      </c>
      <c r="M554" s="226">
        <f t="shared" si="17"/>
        <v>32.807047414149764</v>
      </c>
      <c r="N554" s="226">
        <f>M554*Inputs!$B$17</f>
        <v>36.087752155564743</v>
      </c>
      <c r="O554" s="225">
        <f>[3]ACESMISOdata!O554</f>
        <v>60.55</v>
      </c>
      <c r="P554" s="225">
        <f>[3]ACESMISOdata!P554</f>
        <v>69</v>
      </c>
      <c r="Q554" s="225">
        <f>[3]Summary!V554-P554</f>
        <v>841.11599999999964</v>
      </c>
      <c r="R554" s="227">
        <f>[3]ACESMISOdata!R554</f>
        <v>-247.08</v>
      </c>
      <c r="S554">
        <f>[3]ACESMISOdata!V554</f>
        <v>388.09</v>
      </c>
    </row>
    <row r="555" spans="1:19" x14ac:dyDescent="0.25">
      <c r="A555" t="s">
        <v>171</v>
      </c>
      <c r="B555" s="19">
        <f>'Energy Summary'!A555</f>
        <v>41631</v>
      </c>
      <c r="C555" s="7">
        <f>'Energy Summary'!B555</f>
        <v>24</v>
      </c>
      <c r="E555" s="224">
        <f>ACESMISOdata!E555</f>
        <v>30.32</v>
      </c>
      <c r="F555">
        <f>ACESMISOdata!H555</f>
        <v>6.93E-2</v>
      </c>
      <c r="G555">
        <f>ACESMISOdata!I555</f>
        <v>1.29E-2</v>
      </c>
      <c r="H555" s="225">
        <f>ACESMISOdata!J555</f>
        <v>0.23799999999999999</v>
      </c>
      <c r="I555" s="102">
        <f>ACESMISOdata!K555</f>
        <v>4.1000000000000002E-2</v>
      </c>
      <c r="J555">
        <f>ACESMISOdata!L555</f>
        <v>2.87E-2</v>
      </c>
      <c r="K555">
        <f>ACESMISOdata!M555</f>
        <v>3.1699999999999999E-2</v>
      </c>
      <c r="L555" s="226">
        <f t="shared" si="16"/>
        <v>-0.3307081267190497</v>
      </c>
      <c r="M555" s="226">
        <f t="shared" si="17"/>
        <v>30.410891873280949</v>
      </c>
      <c r="N555" s="226">
        <f>M555*Inputs!$B$17</f>
        <v>33.45198106060905</v>
      </c>
      <c r="O555" s="225">
        <f>[3]ACESMISOdata!O555</f>
        <v>187.58</v>
      </c>
      <c r="P555" s="225">
        <f>[3]ACESMISOdata!P555</f>
        <v>66</v>
      </c>
      <c r="Q555" s="225">
        <f>[3]Summary!V555-P555</f>
        <v>771.64720000000034</v>
      </c>
      <c r="R555" s="227">
        <f>[3]ACESMISOdata!R555</f>
        <v>-255.19</v>
      </c>
      <c r="S555">
        <f>[3]ACESMISOdata!V555</f>
        <v>441.03</v>
      </c>
    </row>
    <row r="556" spans="1:19" x14ac:dyDescent="0.25">
      <c r="A556" t="s">
        <v>171</v>
      </c>
      <c r="B556" s="19">
        <f>'Energy Summary'!A556</f>
        <v>41632</v>
      </c>
      <c r="C556" s="7">
        <f>'Energy Summary'!B556</f>
        <v>1</v>
      </c>
      <c r="E556" s="224">
        <f>ACESMISOdata!E556</f>
        <v>26.24</v>
      </c>
      <c r="F556">
        <f>ACESMISOdata!H556</f>
        <v>6.93E-2</v>
      </c>
      <c r="G556">
        <f>ACESMISOdata!I556</f>
        <v>1.29E-2</v>
      </c>
      <c r="H556" s="225">
        <f>ACESMISOdata!J556</f>
        <v>0.11840000000000001</v>
      </c>
      <c r="I556" s="102">
        <f>ACESMISOdata!K556</f>
        <v>3.0099999999999998E-2</v>
      </c>
      <c r="J556">
        <f>ACESMISOdata!L556</f>
        <v>2.4799999999999999E-2</v>
      </c>
      <c r="K556">
        <f>ACESMISOdata!M556</f>
        <v>2.52E-2</v>
      </c>
      <c r="L556" s="226">
        <f t="shared" si="16"/>
        <v>-0.21310716627551282</v>
      </c>
      <c r="M556" s="226">
        <f t="shared" si="17"/>
        <v>26.307592833724485</v>
      </c>
      <c r="N556" s="226">
        <f>M556*Inputs!$B$17</f>
        <v>28.938352117096937</v>
      </c>
      <c r="O556" s="225">
        <f>[3]ACESMISOdata!O556</f>
        <v>175.56</v>
      </c>
      <c r="P556" s="225">
        <f>[3]ACESMISOdata!P556</f>
        <v>64</v>
      </c>
      <c r="Q556" s="225">
        <f>[3]Summary!V556-P556</f>
        <v>808.88879999999983</v>
      </c>
      <c r="R556" s="227">
        <f>[3]ACESMISOdata!R556</f>
        <v>-172.38</v>
      </c>
      <c r="S556">
        <f>[3]ACESMISOdata!V556</f>
        <v>0</v>
      </c>
    </row>
    <row r="557" spans="1:19" x14ac:dyDescent="0.25">
      <c r="A557" t="s">
        <v>171</v>
      </c>
      <c r="B557" s="19">
        <f>'Energy Summary'!A557</f>
        <v>41632</v>
      </c>
      <c r="C557" s="7">
        <f>'Energy Summary'!B557</f>
        <v>2</v>
      </c>
      <c r="E557" s="224">
        <f>ACESMISOdata!E557</f>
        <v>25.67</v>
      </c>
      <c r="F557">
        <f>ACESMISOdata!H557</f>
        <v>6.93E-2</v>
      </c>
      <c r="G557">
        <f>ACESMISOdata!I557</f>
        <v>1.29E-2</v>
      </c>
      <c r="H557" s="225">
        <f>ACESMISOdata!J557</f>
        <v>2.1000000000000001E-2</v>
      </c>
      <c r="I557" s="102">
        <f>ACESMISOdata!K557</f>
        <v>1.0999999999999999E-2</v>
      </c>
      <c r="J557">
        <f>ACESMISOdata!L557</f>
        <v>1.6400000000000001E-2</v>
      </c>
      <c r="K557">
        <f>ACESMISOdata!M557</f>
        <v>1.4500000000000001E-2</v>
      </c>
      <c r="L557" s="226">
        <f t="shared" si="16"/>
        <v>-0.14676961505615191</v>
      </c>
      <c r="M557" s="226">
        <f t="shared" si="17"/>
        <v>25.66833038494385</v>
      </c>
      <c r="N557" s="226">
        <f>M557*Inputs!$B$17</f>
        <v>28.235163423438237</v>
      </c>
      <c r="O557" s="225">
        <f>[3]ACESMISOdata!O557</f>
        <v>63.92</v>
      </c>
      <c r="P557" s="225">
        <f>[3]ACESMISOdata!P557</f>
        <v>67</v>
      </c>
      <c r="Q557" s="225">
        <f>[3]Summary!V557-P557</f>
        <v>798.12159999999972</v>
      </c>
      <c r="R557" s="227">
        <f>[3]ACESMISOdata!R557</f>
        <v>-117.14</v>
      </c>
      <c r="S557">
        <f>[3]ACESMISOdata!V557</f>
        <v>0</v>
      </c>
    </row>
    <row r="558" spans="1:19" x14ac:dyDescent="0.25">
      <c r="A558" t="s">
        <v>171</v>
      </c>
      <c r="B558" s="19">
        <f>'Energy Summary'!A558</f>
        <v>41632</v>
      </c>
      <c r="C558" s="7">
        <f>'Energy Summary'!B558</f>
        <v>3</v>
      </c>
      <c r="E558" s="224">
        <f>ACESMISOdata!E558</f>
        <v>25.8</v>
      </c>
      <c r="F558">
        <f>ACESMISOdata!H558</f>
        <v>6.93E-2</v>
      </c>
      <c r="G558">
        <f>ACESMISOdata!I558</f>
        <v>1.29E-2</v>
      </c>
      <c r="H558" s="225">
        <f>ACESMISOdata!J558</f>
        <v>2.0299999999999999E-2</v>
      </c>
      <c r="I558" s="102">
        <f>ACESMISOdata!K558</f>
        <v>1.6E-2</v>
      </c>
      <c r="J558">
        <f>ACESMISOdata!L558</f>
        <v>9.9000000000000008E-3</v>
      </c>
      <c r="K558">
        <f>ACESMISOdata!M558</f>
        <v>8.3999999999999995E-3</v>
      </c>
      <c r="L558" s="226">
        <f t="shared" si="16"/>
        <v>-0.16748936060636374</v>
      </c>
      <c r="M558" s="226">
        <f t="shared" si="17"/>
        <v>25.76931063939363</v>
      </c>
      <c r="N558" s="226">
        <f>M558*Inputs!$B$17</f>
        <v>28.346241703332996</v>
      </c>
      <c r="O558" s="225">
        <f>[3]ACESMISOdata!O558</f>
        <v>71.37</v>
      </c>
      <c r="P558" s="225">
        <f>[3]ACESMISOdata!P558</f>
        <v>67</v>
      </c>
      <c r="Q558" s="225">
        <f>[3]Summary!V558-P558</f>
        <v>807.75279999999987</v>
      </c>
      <c r="R558" s="227">
        <f>[3]ACESMISOdata!R558</f>
        <v>-135.29</v>
      </c>
      <c r="S558">
        <f>[3]ACESMISOdata!V558</f>
        <v>0</v>
      </c>
    </row>
    <row r="559" spans="1:19" x14ac:dyDescent="0.25">
      <c r="A559" t="s">
        <v>171</v>
      </c>
      <c r="B559" s="19">
        <f>'Energy Summary'!A559</f>
        <v>41632</v>
      </c>
      <c r="C559" s="7">
        <f>'Energy Summary'!B559</f>
        <v>4</v>
      </c>
      <c r="E559" s="224">
        <f>ACESMISOdata!E559</f>
        <v>26.05</v>
      </c>
      <c r="F559">
        <f>ACESMISOdata!H559</f>
        <v>6.93E-2</v>
      </c>
      <c r="G559">
        <f>ACESMISOdata!I559</f>
        <v>1.29E-2</v>
      </c>
      <c r="H559" s="225">
        <f>ACESMISOdata!J559</f>
        <v>2.1000000000000001E-2</v>
      </c>
      <c r="I559" s="102">
        <f>ACESMISOdata!K559</f>
        <v>1.7000000000000001E-2</v>
      </c>
      <c r="J559">
        <f>ACESMISOdata!L559</f>
        <v>0.01</v>
      </c>
      <c r="K559">
        <f>ACESMISOdata!M559</f>
        <v>7.9000000000000008E-3</v>
      </c>
      <c r="L559" s="226">
        <f t="shared" si="16"/>
        <v>-0.1705262957075655</v>
      </c>
      <c r="M559" s="226">
        <f t="shared" si="17"/>
        <v>26.017573704292435</v>
      </c>
      <c r="N559" s="226">
        <f>M559*Inputs!$B$17</f>
        <v>28.619331074721682</v>
      </c>
      <c r="O559" s="225">
        <f>[3]ACESMISOdata!O559</f>
        <v>63.36</v>
      </c>
      <c r="P559" s="225">
        <f>[3]ACESMISOdata!P559</f>
        <v>67</v>
      </c>
      <c r="Q559" s="225">
        <f>[3]Summary!V559-P559</f>
        <v>817.7038</v>
      </c>
      <c r="R559" s="227">
        <f>[3]ACESMISOdata!R559</f>
        <v>-139.44</v>
      </c>
      <c r="S559">
        <f>[3]ACESMISOdata!V559</f>
        <v>0</v>
      </c>
    </row>
    <row r="560" spans="1:19" x14ac:dyDescent="0.25">
      <c r="A560" t="s">
        <v>171</v>
      </c>
      <c r="B560" s="19">
        <f>'Energy Summary'!A560</f>
        <v>41632</v>
      </c>
      <c r="C560" s="7">
        <f>'Energy Summary'!B560</f>
        <v>5</v>
      </c>
      <c r="E560" s="224">
        <f>ACESMISOdata!E560</f>
        <v>26.15</v>
      </c>
      <c r="F560">
        <f>ACESMISOdata!H560</f>
        <v>6.93E-2</v>
      </c>
      <c r="G560">
        <f>ACESMISOdata!I560</f>
        <v>1.29E-2</v>
      </c>
      <c r="H560" s="225">
        <f>ACESMISOdata!J560</f>
        <v>2.1000000000000001E-2</v>
      </c>
      <c r="I560" s="102">
        <f>ACESMISOdata!K560</f>
        <v>2.63E-2</v>
      </c>
      <c r="J560">
        <f>ACESMISOdata!L560</f>
        <v>0.01</v>
      </c>
      <c r="K560">
        <f>ACESMISOdata!M560</f>
        <v>8.3000000000000001E-3</v>
      </c>
      <c r="L560" s="226">
        <f t="shared" si="16"/>
        <v>-0.15572886070471464</v>
      </c>
      <c r="M560" s="226">
        <f t="shared" si="17"/>
        <v>26.142071139295279</v>
      </c>
      <c r="N560" s="226">
        <f>M560*Inputs!$B$17</f>
        <v>28.75627825322481</v>
      </c>
      <c r="O560" s="225">
        <f>[3]ACESMISOdata!O560</f>
        <v>53.13</v>
      </c>
      <c r="P560" s="225">
        <f>[3]ACESMISOdata!P560</f>
        <v>67</v>
      </c>
      <c r="Q560" s="225">
        <f>[3]Summary!V560-P560</f>
        <v>830.03240000000005</v>
      </c>
      <c r="R560" s="227">
        <f>[3]ACESMISOdata!R560</f>
        <v>-129.26</v>
      </c>
      <c r="S560">
        <f>[3]ACESMISOdata!V560</f>
        <v>0</v>
      </c>
    </row>
    <row r="561" spans="1:19" x14ac:dyDescent="0.25">
      <c r="A561" t="s">
        <v>171</v>
      </c>
      <c r="B561" s="19">
        <f>'Energy Summary'!A561</f>
        <v>41632</v>
      </c>
      <c r="C561" s="7">
        <f>'Energy Summary'!B561</f>
        <v>6</v>
      </c>
      <c r="E561" s="224">
        <f>ACESMISOdata!E561</f>
        <v>27.37</v>
      </c>
      <c r="F561">
        <f>ACESMISOdata!H561</f>
        <v>6.93E-2</v>
      </c>
      <c r="G561">
        <f>ACESMISOdata!I561</f>
        <v>1.29E-2</v>
      </c>
      <c r="H561" s="225">
        <f>ACESMISOdata!J561</f>
        <v>2.1000000000000001E-2</v>
      </c>
      <c r="I561" s="102">
        <f>ACESMISOdata!K561</f>
        <v>2.7799999999999998E-2</v>
      </c>
      <c r="J561">
        <f>ACESMISOdata!L561</f>
        <v>1.2999999999999999E-2</v>
      </c>
      <c r="K561">
        <f>ACESMISOdata!M561</f>
        <v>1.23E-2</v>
      </c>
      <c r="L561" s="226">
        <f t="shared" si="16"/>
        <v>-0.16131508049769416</v>
      </c>
      <c r="M561" s="226">
        <f t="shared" si="17"/>
        <v>27.364984919502305</v>
      </c>
      <c r="N561" s="226">
        <f>M561*Inputs!$B$17</f>
        <v>30.101483411452538</v>
      </c>
      <c r="O561" s="225">
        <f>[3]ACESMISOdata!O561</f>
        <v>65.59</v>
      </c>
      <c r="P561" s="225">
        <f>[3]ACESMISOdata!P561</f>
        <v>69</v>
      </c>
      <c r="Q561" s="225">
        <f>[3]Summary!V561-P561</f>
        <v>850.819400000001</v>
      </c>
      <c r="R561" s="227">
        <f>[3]ACESMISOdata!R561</f>
        <v>-137.25</v>
      </c>
      <c r="S561">
        <f>[3]ACESMISOdata!V561</f>
        <v>0</v>
      </c>
    </row>
    <row r="562" spans="1:19" x14ac:dyDescent="0.25">
      <c r="A562" t="s">
        <v>171</v>
      </c>
      <c r="B562" s="19">
        <f>'Energy Summary'!A562</f>
        <v>41632</v>
      </c>
      <c r="C562" s="7">
        <f>'Energy Summary'!B562</f>
        <v>7</v>
      </c>
      <c r="E562" s="224">
        <f>ACESMISOdata!E562</f>
        <v>29.82</v>
      </c>
      <c r="F562">
        <f>ACESMISOdata!H562</f>
        <v>6.93E-2</v>
      </c>
      <c r="G562">
        <f>ACESMISOdata!I562</f>
        <v>1.29E-2</v>
      </c>
      <c r="H562" s="225">
        <f>ACESMISOdata!J562</f>
        <v>1.9400000000000001E-2</v>
      </c>
      <c r="I562" s="102">
        <f>ACESMISOdata!K562</f>
        <v>0.05</v>
      </c>
      <c r="J562">
        <f>ACESMISOdata!L562</f>
        <v>3.7600000000000001E-2</v>
      </c>
      <c r="K562">
        <f>ACESMISOdata!M562</f>
        <v>9.5999999999999992E-3</v>
      </c>
      <c r="L562" s="226">
        <f t="shared" si="16"/>
        <v>-0.15878940250129028</v>
      </c>
      <c r="M562" s="226">
        <f t="shared" si="17"/>
        <v>29.860010597498707</v>
      </c>
      <c r="N562" s="226">
        <f>M562*Inputs!$B$17</f>
        <v>32.846011657248582</v>
      </c>
      <c r="O562" s="225">
        <f>[3]ACESMISOdata!O562</f>
        <v>149.74</v>
      </c>
      <c r="P562" s="225">
        <f>[3]ACESMISOdata!P562</f>
        <v>72</v>
      </c>
      <c r="Q562" s="225">
        <f>[3]Summary!V562-P562</f>
        <v>867.81610000000023</v>
      </c>
      <c r="R562" s="227">
        <f>[3]ACESMISOdata!R562</f>
        <v>-137.80000000000001</v>
      </c>
      <c r="S562">
        <f>[3]ACESMISOdata!V562</f>
        <v>353.4</v>
      </c>
    </row>
    <row r="563" spans="1:19" x14ac:dyDescent="0.25">
      <c r="A563" t="s">
        <v>171</v>
      </c>
      <c r="B563" s="19">
        <f>'Energy Summary'!A563</f>
        <v>41632</v>
      </c>
      <c r="C563" s="7">
        <f>'Energy Summary'!B563</f>
        <v>8</v>
      </c>
      <c r="E563" s="224">
        <f>ACESMISOdata!E563</f>
        <v>31.39</v>
      </c>
      <c r="F563">
        <f>ACESMISOdata!H563</f>
        <v>6.93E-2</v>
      </c>
      <c r="G563">
        <f>ACESMISOdata!I563</f>
        <v>1.29E-2</v>
      </c>
      <c r="H563" s="225">
        <f>ACESMISOdata!J563</f>
        <v>1.78E-2</v>
      </c>
      <c r="I563" s="102">
        <f>ACESMISOdata!K563</f>
        <v>3.73E-2</v>
      </c>
      <c r="J563">
        <f>ACESMISOdata!L563</f>
        <v>3.5700000000000003E-2</v>
      </c>
      <c r="K563">
        <f>ACESMISOdata!M563</f>
        <v>9.1999999999999998E-3</v>
      </c>
      <c r="L563" s="226">
        <f t="shared" si="16"/>
        <v>-0.19522329107501926</v>
      </c>
      <c r="M563" s="226">
        <f t="shared" si="17"/>
        <v>31.376976708924975</v>
      </c>
      <c r="N563" s="226">
        <f>M563*Inputs!$B$17</f>
        <v>34.514674379817478</v>
      </c>
      <c r="O563" s="225">
        <f>[3]ACESMISOdata!O563</f>
        <v>77.209999999999994</v>
      </c>
      <c r="P563" s="225">
        <f>[3]ACESMISOdata!P563</f>
        <v>76</v>
      </c>
      <c r="Q563" s="225">
        <f>[3]Summary!V563-P563</f>
        <v>873.56380000000047</v>
      </c>
      <c r="R563" s="227">
        <f>[3]ACESMISOdata!R563</f>
        <v>-170.54</v>
      </c>
      <c r="S563">
        <f>[3]ACESMISOdata!V563</f>
        <v>841.74</v>
      </c>
    </row>
    <row r="564" spans="1:19" x14ac:dyDescent="0.25">
      <c r="A564" t="s">
        <v>171</v>
      </c>
      <c r="B564" s="19">
        <f>'Energy Summary'!A564</f>
        <v>41632</v>
      </c>
      <c r="C564" s="7">
        <f>'Energy Summary'!B564</f>
        <v>9</v>
      </c>
      <c r="E564" s="224">
        <f>ACESMISOdata!E564</f>
        <v>43.36</v>
      </c>
      <c r="F564">
        <f>ACESMISOdata!H564</f>
        <v>6.93E-2</v>
      </c>
      <c r="G564">
        <f>ACESMISOdata!I564</f>
        <v>1.29E-2</v>
      </c>
      <c r="H564" s="225">
        <f>ACESMISOdata!J564</f>
        <v>1.6500000000000001E-2</v>
      </c>
      <c r="I564" s="102">
        <f>ACESMISOdata!K564</f>
        <v>3.5200000000000002E-2</v>
      </c>
      <c r="J564">
        <f>ACESMISOdata!L564</f>
        <v>2.53E-2</v>
      </c>
      <c r="K564">
        <f>ACESMISOdata!M564</f>
        <v>8.8999999999999999E-3</v>
      </c>
      <c r="L564" s="226">
        <f t="shared" si="16"/>
        <v>-0.18574679353621379</v>
      </c>
      <c r="M564" s="226">
        <f t="shared" si="17"/>
        <v>43.342353206463791</v>
      </c>
      <c r="N564" s="226">
        <f>M564*Inputs!$B$17</f>
        <v>47.676588527110177</v>
      </c>
      <c r="O564" s="225">
        <f>[3]ACESMISOdata!O564</f>
        <v>-57.39</v>
      </c>
      <c r="P564" s="225">
        <f>[3]ACESMISOdata!P564</f>
        <v>78</v>
      </c>
      <c r="Q564" s="225">
        <f>[3]Summary!V564-P564</f>
        <v>870.64759999999967</v>
      </c>
      <c r="R564" s="227">
        <f>[3]ACESMISOdata!R564</f>
        <v>-161.72</v>
      </c>
      <c r="S564">
        <f>[3]ACESMISOdata!V564</f>
        <v>1606.94</v>
      </c>
    </row>
    <row r="565" spans="1:19" x14ac:dyDescent="0.25">
      <c r="A565" t="s">
        <v>171</v>
      </c>
      <c r="B565" s="19">
        <f>'Energy Summary'!A565</f>
        <v>41632</v>
      </c>
      <c r="C565" s="7">
        <f>'Energy Summary'!B565</f>
        <v>10</v>
      </c>
      <c r="E565" s="224">
        <f>ACESMISOdata!E565</f>
        <v>35.83</v>
      </c>
      <c r="F565">
        <f>ACESMISOdata!H565</f>
        <v>6.93E-2</v>
      </c>
      <c r="G565">
        <f>ACESMISOdata!I565</f>
        <v>1.29E-2</v>
      </c>
      <c r="H565" s="225">
        <f>ACESMISOdata!J565</f>
        <v>1.67E-2</v>
      </c>
      <c r="I565" s="102">
        <f>ACESMISOdata!K565</f>
        <v>4.3700000000000003E-2</v>
      </c>
      <c r="J565">
        <f>ACESMISOdata!L565</f>
        <v>2.5499999999999998E-2</v>
      </c>
      <c r="K565">
        <f>ACESMISOdata!M565</f>
        <v>8.8000000000000005E-3</v>
      </c>
      <c r="L565" s="226">
        <f t="shared" si="16"/>
        <v>-0.1810985803357715</v>
      </c>
      <c r="M565" s="226">
        <f t="shared" si="17"/>
        <v>35.825801419664231</v>
      </c>
      <c r="N565" s="226">
        <f>M565*Inputs!$B$17</f>
        <v>39.408381561630655</v>
      </c>
      <c r="O565" s="225">
        <f>[3]ACESMISOdata!O565</f>
        <v>-26.5</v>
      </c>
      <c r="P565" s="225">
        <f>[3]ACESMISOdata!P565</f>
        <v>79</v>
      </c>
      <c r="Q565" s="225">
        <f>[3]Summary!V565-P565</f>
        <v>861.13319999999999</v>
      </c>
      <c r="R565" s="227">
        <f>[3]ACESMISOdata!R565</f>
        <v>-155.94999999999999</v>
      </c>
      <c r="S565">
        <f>[3]ACESMISOdata!V565</f>
        <v>1076.0899999999999</v>
      </c>
    </row>
    <row r="566" spans="1:19" x14ac:dyDescent="0.25">
      <c r="A566" t="s">
        <v>171</v>
      </c>
      <c r="B566" s="19">
        <f>'Energy Summary'!A566</f>
        <v>41632</v>
      </c>
      <c r="C566" s="7">
        <f>'Energy Summary'!B566</f>
        <v>11</v>
      </c>
      <c r="E566" s="224">
        <f>ACESMISOdata!E566</f>
        <v>31.43</v>
      </c>
      <c r="F566">
        <f>ACESMISOdata!H566</f>
        <v>6.93E-2</v>
      </c>
      <c r="G566">
        <f>ACESMISOdata!I566</f>
        <v>1.29E-2</v>
      </c>
      <c r="H566" s="225">
        <f>ACESMISOdata!J566</f>
        <v>1.6500000000000001E-2</v>
      </c>
      <c r="I566" s="102">
        <f>ACESMISOdata!K566</f>
        <v>4.87E-2</v>
      </c>
      <c r="J566">
        <f>ACESMISOdata!L566</f>
        <v>2.5100000000000001E-2</v>
      </c>
      <c r="K566">
        <f>ACESMISOdata!M566</f>
        <v>8.8999999999999999E-3</v>
      </c>
      <c r="L566" s="226">
        <f t="shared" si="16"/>
        <v>-0.15727864459326954</v>
      </c>
      <c r="M566" s="226">
        <f t="shared" si="17"/>
        <v>31.454121355406727</v>
      </c>
      <c r="N566" s="226">
        <f>M566*Inputs!$B$17</f>
        <v>34.599533490947401</v>
      </c>
      <c r="O566" s="225">
        <f>[3]ACESMISOdata!O566</f>
        <v>5.92</v>
      </c>
      <c r="P566" s="225">
        <f>[3]ACESMISOdata!P566</f>
        <v>78</v>
      </c>
      <c r="Q566" s="225">
        <f>[3]Summary!V566-P566</f>
        <v>834.76050000000009</v>
      </c>
      <c r="R566" s="227">
        <f>[3]ACESMISOdata!R566</f>
        <v>-131.29</v>
      </c>
      <c r="S566">
        <f>[3]ACESMISOdata!V566</f>
        <v>573.41999999999996</v>
      </c>
    </row>
    <row r="567" spans="1:19" x14ac:dyDescent="0.25">
      <c r="A567" t="s">
        <v>171</v>
      </c>
      <c r="B567" s="19">
        <f>'Energy Summary'!A567</f>
        <v>41632</v>
      </c>
      <c r="C567" s="7">
        <f>'Energy Summary'!B567</f>
        <v>12</v>
      </c>
      <c r="E567" s="224">
        <f>ACESMISOdata!E567</f>
        <v>27.43</v>
      </c>
      <c r="F567">
        <f>ACESMISOdata!H567</f>
        <v>6.93E-2</v>
      </c>
      <c r="G567">
        <f>ACESMISOdata!I567</f>
        <v>1.29E-2</v>
      </c>
      <c r="H567" s="225">
        <f>ACESMISOdata!J567</f>
        <v>1.6799999999999999E-2</v>
      </c>
      <c r="I567" s="102">
        <f>ACESMISOdata!K567</f>
        <v>2.5600000000000001E-2</v>
      </c>
      <c r="J567">
        <f>ACESMISOdata!L567</f>
        <v>1.9699999999999999E-2</v>
      </c>
      <c r="K567">
        <f>ACESMISOdata!M567</f>
        <v>9.1000000000000004E-3</v>
      </c>
      <c r="L567" s="226">
        <f t="shared" si="16"/>
        <v>-0.16053318441304859</v>
      </c>
      <c r="M567" s="226">
        <f t="shared" si="17"/>
        <v>27.42286681558695</v>
      </c>
      <c r="N567" s="226">
        <f>M567*Inputs!$B$17</f>
        <v>30.165153497145646</v>
      </c>
      <c r="O567" s="225">
        <f>[3]ACESMISOdata!O567</f>
        <v>-37.99</v>
      </c>
      <c r="P567" s="225">
        <f>[3]ACESMISOdata!P567</f>
        <v>77</v>
      </c>
      <c r="Q567" s="225">
        <f>[3]Summary!V567-P567</f>
        <v>814.03729999999905</v>
      </c>
      <c r="R567" s="227">
        <f>[3]ACESMISOdata!R567</f>
        <v>-130.68</v>
      </c>
      <c r="S567">
        <f>[3]ACESMISOdata!V567</f>
        <v>0</v>
      </c>
    </row>
    <row r="568" spans="1:19" x14ac:dyDescent="0.25">
      <c r="A568" t="s">
        <v>171</v>
      </c>
      <c r="B568" s="19">
        <f>'Energy Summary'!A568</f>
        <v>41632</v>
      </c>
      <c r="C568" s="7">
        <f>'Energy Summary'!B568</f>
        <v>13</v>
      </c>
      <c r="E568" s="224">
        <f>ACESMISOdata!E568</f>
        <v>26.01</v>
      </c>
      <c r="F568">
        <f>ACESMISOdata!H568</f>
        <v>6.93E-2</v>
      </c>
      <c r="G568">
        <f>ACESMISOdata!I568</f>
        <v>1.29E-2</v>
      </c>
      <c r="H568" s="225">
        <f>ACESMISOdata!J568</f>
        <v>6.7500000000000004E-2</v>
      </c>
      <c r="I568" s="102">
        <f>ACESMISOdata!K568</f>
        <v>2.0199999999999999E-2</v>
      </c>
      <c r="J568">
        <f>ACESMISOdata!L568</f>
        <v>1.4E-2</v>
      </c>
      <c r="K568">
        <f>ACESMISOdata!M568</f>
        <v>9.2999999999999992E-3</v>
      </c>
      <c r="L568" s="226">
        <f t="shared" si="16"/>
        <v>-0.18371918950374808</v>
      </c>
      <c r="M568" s="226">
        <f t="shared" si="17"/>
        <v>26.019480810496248</v>
      </c>
      <c r="N568" s="226">
        <f>M568*Inputs!$B$17</f>
        <v>28.621428891545875</v>
      </c>
      <c r="O568" s="225">
        <f>[3]ACESMISOdata!O568</f>
        <v>3.79</v>
      </c>
      <c r="P568" s="225">
        <f>[3]ACESMISOdata!P568</f>
        <v>76</v>
      </c>
      <c r="Q568" s="225">
        <f>[3]Summary!V568-P568</f>
        <v>799.31769999999972</v>
      </c>
      <c r="R568" s="227">
        <f>[3]ACESMISOdata!R568</f>
        <v>-146.85</v>
      </c>
      <c r="S568">
        <f>[3]ACESMISOdata!V568</f>
        <v>0</v>
      </c>
    </row>
    <row r="569" spans="1:19" x14ac:dyDescent="0.25">
      <c r="A569" t="s">
        <v>171</v>
      </c>
      <c r="B569" s="19">
        <f>'Energy Summary'!A569</f>
        <v>41632</v>
      </c>
      <c r="C569" s="7">
        <f>'Energy Summary'!B569</f>
        <v>14</v>
      </c>
      <c r="E569" s="224">
        <f>ACESMISOdata!E569</f>
        <v>25.65</v>
      </c>
      <c r="F569">
        <f>ACESMISOdata!H569</f>
        <v>6.93E-2</v>
      </c>
      <c r="G569">
        <f>ACESMISOdata!I569</f>
        <v>1.29E-2</v>
      </c>
      <c r="H569" s="225">
        <f>ACESMISOdata!J569</f>
        <v>6.2100000000000002E-2</v>
      </c>
      <c r="I569" s="102">
        <f>ACESMISOdata!K569</f>
        <v>2.0199999999999999E-2</v>
      </c>
      <c r="J569">
        <f>ACESMISOdata!L569</f>
        <v>7.7999999999999996E-3</v>
      </c>
      <c r="K569">
        <f>ACESMISOdata!M569</f>
        <v>9.5999999999999992E-3</v>
      </c>
      <c r="L569" s="226">
        <f t="shared" si="16"/>
        <v>-0.13728729623277416</v>
      </c>
      <c r="M569" s="226">
        <f t="shared" si="17"/>
        <v>25.69461270376722</v>
      </c>
      <c r="N569" s="226">
        <f>M569*Inputs!$B$17</f>
        <v>28.264073974143944</v>
      </c>
      <c r="O569" s="225">
        <f>[3]ACESMISOdata!O569</f>
        <v>-23.65</v>
      </c>
      <c r="P569" s="225">
        <f>[3]ACESMISOdata!P569</f>
        <v>75</v>
      </c>
      <c r="Q569" s="225">
        <f>[3]Summary!V569-P569</f>
        <v>781.0627999999997</v>
      </c>
      <c r="R569" s="227">
        <f>[3]ACESMISOdata!R569</f>
        <v>-107.23</v>
      </c>
      <c r="S569">
        <f>[3]ACESMISOdata!V569</f>
        <v>0</v>
      </c>
    </row>
    <row r="570" spans="1:19" x14ac:dyDescent="0.25">
      <c r="A570" t="s">
        <v>171</v>
      </c>
      <c r="B570" s="19">
        <f>'Energy Summary'!A570</f>
        <v>41632</v>
      </c>
      <c r="C570" s="7">
        <f>'Energy Summary'!B570</f>
        <v>15</v>
      </c>
      <c r="E570" s="224">
        <f>ACESMISOdata!E570</f>
        <v>24.73</v>
      </c>
      <c r="F570">
        <f>ACESMISOdata!H570</f>
        <v>6.93E-2</v>
      </c>
      <c r="G570">
        <f>ACESMISOdata!I570</f>
        <v>1.29E-2</v>
      </c>
      <c r="H570" s="225">
        <f>ACESMISOdata!J570</f>
        <v>5.9900000000000002E-2</v>
      </c>
      <c r="I570" s="102">
        <f>ACESMISOdata!K570</f>
        <v>2.5399999999999999E-2</v>
      </c>
      <c r="J570">
        <f>ACESMISOdata!L570</f>
        <v>8.0999999999999996E-3</v>
      </c>
      <c r="K570">
        <f>ACESMISOdata!M570</f>
        <v>9.7999999999999997E-3</v>
      </c>
      <c r="L570" s="226">
        <f t="shared" si="16"/>
        <v>-0.1165416385257354</v>
      </c>
      <c r="M570" s="226">
        <f t="shared" si="17"/>
        <v>24.798858361474259</v>
      </c>
      <c r="N570" s="226">
        <f>M570*Inputs!$B$17</f>
        <v>27.278744197621688</v>
      </c>
      <c r="O570" s="225">
        <f>[3]ACESMISOdata!O570</f>
        <v>100.07</v>
      </c>
      <c r="P570" s="225">
        <f>[3]ACESMISOdata!P570</f>
        <v>74</v>
      </c>
      <c r="Q570" s="225">
        <f>[3]Summary!V570-P570</f>
        <v>772.5993999999996</v>
      </c>
      <c r="R570" s="227">
        <f>[3]ACESMISOdata!R570</f>
        <v>-90.04</v>
      </c>
      <c r="S570">
        <f>[3]ACESMISOdata!V570</f>
        <v>0</v>
      </c>
    </row>
    <row r="571" spans="1:19" x14ac:dyDescent="0.25">
      <c r="A571" t="s">
        <v>171</v>
      </c>
      <c r="B571" s="19">
        <f>'Energy Summary'!A571</f>
        <v>41632</v>
      </c>
      <c r="C571" s="7">
        <f>'Energy Summary'!B571</f>
        <v>16</v>
      </c>
      <c r="E571" s="224">
        <f>ACESMISOdata!E571</f>
        <v>24.84</v>
      </c>
      <c r="F571">
        <f>ACESMISOdata!H571</f>
        <v>6.93E-2</v>
      </c>
      <c r="G571">
        <f>ACESMISOdata!I571</f>
        <v>1.29E-2</v>
      </c>
      <c r="H571" s="225">
        <f>ACESMISOdata!J571</f>
        <v>1.2E-2</v>
      </c>
      <c r="I571" s="102">
        <f>ACESMISOdata!K571</f>
        <v>2.3300000000000001E-2</v>
      </c>
      <c r="J571">
        <f>ACESMISOdata!L571</f>
        <v>8.2000000000000007E-3</v>
      </c>
      <c r="K571">
        <f>ACESMISOdata!M571</f>
        <v>6.4000000000000003E-3</v>
      </c>
      <c r="L571" s="226">
        <f t="shared" si="16"/>
        <v>-0.12127075056897574</v>
      </c>
      <c r="M571" s="226">
        <f t="shared" si="17"/>
        <v>24.850829249431019</v>
      </c>
      <c r="N571" s="226">
        <f>M571*Inputs!$B$17</f>
        <v>27.335912174374123</v>
      </c>
      <c r="O571" s="225">
        <f>[3]ACESMISOdata!O571</f>
        <v>125.76</v>
      </c>
      <c r="P571" s="225">
        <f>[3]ACESMISOdata!P571</f>
        <v>73</v>
      </c>
      <c r="Q571" s="225">
        <f>[3]Summary!V571-P571</f>
        <v>776.5269000000003</v>
      </c>
      <c r="R571" s="227">
        <f>[3]ACESMISOdata!R571</f>
        <v>-94.17</v>
      </c>
      <c r="S571">
        <f>[3]ACESMISOdata!V571</f>
        <v>0</v>
      </c>
    </row>
    <row r="572" spans="1:19" x14ac:dyDescent="0.25">
      <c r="A572" t="s">
        <v>171</v>
      </c>
      <c r="B572" s="19">
        <f>'Energy Summary'!A572</f>
        <v>41632</v>
      </c>
      <c r="C572" s="7">
        <f>'Energy Summary'!B572</f>
        <v>17</v>
      </c>
      <c r="E572" s="224">
        <f>ACESMISOdata!E572</f>
        <v>25.15</v>
      </c>
      <c r="F572">
        <f>ACESMISOdata!H572</f>
        <v>6.93E-2</v>
      </c>
      <c r="G572">
        <f>ACESMISOdata!I572</f>
        <v>1.29E-2</v>
      </c>
      <c r="H572" s="225">
        <f>ACESMISOdata!J572</f>
        <v>5.1299999999999998E-2</v>
      </c>
      <c r="I572" s="102">
        <f>ACESMISOdata!K572</f>
        <v>3.78E-2</v>
      </c>
      <c r="J572">
        <f>ACESMISOdata!L572</f>
        <v>8.2000000000000007E-3</v>
      </c>
      <c r="K572">
        <f>ACESMISOdata!M572</f>
        <v>6.4999999999999997E-3</v>
      </c>
      <c r="L572" s="226">
        <f t="shared" si="16"/>
        <v>-0.13438615920489405</v>
      </c>
      <c r="M572" s="226">
        <f t="shared" si="17"/>
        <v>25.201613840795101</v>
      </c>
      <c r="N572" s="226">
        <f>M572*Inputs!$B$17</f>
        <v>27.721775224874612</v>
      </c>
      <c r="O572" s="225">
        <f>[3]ACESMISOdata!O572</f>
        <v>55.87</v>
      </c>
      <c r="P572" s="225">
        <f>[3]ACESMISOdata!P572</f>
        <v>73</v>
      </c>
      <c r="Q572" s="225">
        <f>[3]Summary!V572-P572</f>
        <v>806.70510000000013</v>
      </c>
      <c r="R572" s="227">
        <f>[3]ACESMISOdata!R572</f>
        <v>-108.41</v>
      </c>
      <c r="S572">
        <f>[3]ACESMISOdata!V572</f>
        <v>0</v>
      </c>
    </row>
    <row r="573" spans="1:19" x14ac:dyDescent="0.25">
      <c r="A573" t="s">
        <v>171</v>
      </c>
      <c r="B573" s="19">
        <f>'Energy Summary'!A573</f>
        <v>41632</v>
      </c>
      <c r="C573" s="7">
        <f>'Energy Summary'!B573</f>
        <v>18</v>
      </c>
      <c r="E573" s="224">
        <f>ACESMISOdata!E573</f>
        <v>31.85</v>
      </c>
      <c r="F573">
        <f>ACESMISOdata!H573</f>
        <v>6.93E-2</v>
      </c>
      <c r="G573">
        <f>ACESMISOdata!I573</f>
        <v>1.29E-2</v>
      </c>
      <c r="H573" s="225">
        <f>ACESMISOdata!J573</f>
        <v>3.6700000000000003E-2</v>
      </c>
      <c r="I573" s="102">
        <f>ACESMISOdata!K573</f>
        <v>3.7999999999999999E-2</v>
      </c>
      <c r="J573">
        <f>ACESMISOdata!L573</f>
        <v>2.2700000000000001E-2</v>
      </c>
      <c r="K573">
        <f>ACESMISOdata!M573</f>
        <v>6.1999999999999998E-3</v>
      </c>
      <c r="L573" s="226">
        <f t="shared" si="16"/>
        <v>-0.21538487886354807</v>
      </c>
      <c r="M573" s="226">
        <f t="shared" si="17"/>
        <v>31.820415121136445</v>
      </c>
      <c r="N573" s="226">
        <f>M573*Inputs!$B$17</f>
        <v>35.002456633250091</v>
      </c>
      <c r="O573" s="225">
        <f>[3]ACESMISOdata!O573</f>
        <v>230.57</v>
      </c>
      <c r="P573" s="225">
        <f>[3]ACESMISOdata!P573</f>
        <v>76</v>
      </c>
      <c r="Q573" s="225">
        <f>[3]Summary!V573-P573</f>
        <v>840.82039999999984</v>
      </c>
      <c r="R573" s="227">
        <f>[3]ACESMISOdata!R573</f>
        <v>-181.1</v>
      </c>
      <c r="S573">
        <f>[3]ACESMISOdata!V573</f>
        <v>665.37</v>
      </c>
    </row>
    <row r="574" spans="1:19" x14ac:dyDescent="0.25">
      <c r="A574" t="s">
        <v>171</v>
      </c>
      <c r="B574" s="19">
        <f>'Energy Summary'!A574</f>
        <v>41632</v>
      </c>
      <c r="C574" s="7">
        <f>'Energy Summary'!B574</f>
        <v>19</v>
      </c>
      <c r="E574" s="224">
        <f>ACESMISOdata!E574</f>
        <v>31.82</v>
      </c>
      <c r="F574">
        <f>ACESMISOdata!H574</f>
        <v>6.93E-2</v>
      </c>
      <c r="G574">
        <f>ACESMISOdata!I574</f>
        <v>1.29E-2</v>
      </c>
      <c r="H574" s="225">
        <f>ACESMISOdata!J574</f>
        <v>4.4600000000000001E-2</v>
      </c>
      <c r="I574" s="102">
        <f>ACESMISOdata!K574</f>
        <v>2.3E-2</v>
      </c>
      <c r="J574">
        <f>ACESMISOdata!L574</f>
        <v>2.6800000000000001E-2</v>
      </c>
      <c r="K574">
        <f>ACESMISOdata!M574</f>
        <v>6.7000000000000002E-3</v>
      </c>
      <c r="L574" s="226">
        <f t="shared" si="16"/>
        <v>-0.21462593333368959</v>
      </c>
      <c r="M574" s="226">
        <f t="shared" si="17"/>
        <v>31.788674066666307</v>
      </c>
      <c r="N574" s="226">
        <f>M574*Inputs!$B$17</f>
        <v>34.967541473332943</v>
      </c>
      <c r="O574" s="225">
        <f>[3]ACESMISOdata!O574</f>
        <v>170.38</v>
      </c>
      <c r="P574" s="225">
        <f>[3]ACESMISOdata!P574</f>
        <v>78</v>
      </c>
      <c r="Q574" s="225">
        <f>[3]Summary!V574-P574</f>
        <v>842.20949999999971</v>
      </c>
      <c r="R574" s="227">
        <f>[3]ACESMISOdata!R574</f>
        <v>-180.76</v>
      </c>
      <c r="S574">
        <f>[3]ACESMISOdata!V574</f>
        <v>482.15</v>
      </c>
    </row>
    <row r="575" spans="1:19" x14ac:dyDescent="0.25">
      <c r="A575" t="s">
        <v>171</v>
      </c>
      <c r="B575" s="19">
        <f>'Energy Summary'!A575</f>
        <v>41632</v>
      </c>
      <c r="C575" s="7">
        <f>'Energy Summary'!B575</f>
        <v>20</v>
      </c>
      <c r="E575" s="224">
        <f>ACESMISOdata!E575</f>
        <v>28.79</v>
      </c>
      <c r="F575">
        <f>ACESMISOdata!H575</f>
        <v>6.93E-2</v>
      </c>
      <c r="G575">
        <f>ACESMISOdata!I575</f>
        <v>1.29E-2</v>
      </c>
      <c r="H575" s="225">
        <f>ACESMISOdata!J575</f>
        <v>1.17E-2</v>
      </c>
      <c r="I575" s="102">
        <f>ACESMISOdata!K575</f>
        <v>2.6599999999999999E-2</v>
      </c>
      <c r="J575">
        <f>ACESMISOdata!L575</f>
        <v>2.69E-2</v>
      </c>
      <c r="K575">
        <f>ACESMISOdata!M575</f>
        <v>6.7000000000000002E-3</v>
      </c>
      <c r="L575" s="226">
        <f t="shared" si="16"/>
        <v>-0.20497971585660033</v>
      </c>
      <c r="M575" s="226">
        <f t="shared" si="17"/>
        <v>28.739120284143397</v>
      </c>
      <c r="N575" s="226">
        <f>M575*Inputs!$B$17</f>
        <v>31.613032312557738</v>
      </c>
      <c r="O575" s="225">
        <f>[3]ACESMISOdata!O575</f>
        <v>55.88</v>
      </c>
      <c r="P575" s="225">
        <f>[3]ACESMISOdata!P575</f>
        <v>78</v>
      </c>
      <c r="Q575" s="225">
        <f>[3]Summary!V575-P575</f>
        <v>846.47400000000039</v>
      </c>
      <c r="R575" s="227">
        <f>[3]ACESMISOdata!R575</f>
        <v>-173.51</v>
      </c>
      <c r="S575">
        <f>[3]ACESMISOdata!V575</f>
        <v>289.83</v>
      </c>
    </row>
    <row r="576" spans="1:19" x14ac:dyDescent="0.25">
      <c r="A576" t="s">
        <v>171</v>
      </c>
      <c r="B576" s="19">
        <f>'Energy Summary'!A576</f>
        <v>41632</v>
      </c>
      <c r="C576" s="7">
        <f>'Energy Summary'!B576</f>
        <v>21</v>
      </c>
      <c r="E576" s="224">
        <f>ACESMISOdata!E576</f>
        <v>27.83</v>
      </c>
      <c r="F576">
        <f>ACESMISOdata!H576</f>
        <v>6.93E-2</v>
      </c>
      <c r="G576">
        <f>ACESMISOdata!I576</f>
        <v>1.29E-2</v>
      </c>
      <c r="H576" s="225">
        <f>ACESMISOdata!J576</f>
        <v>1.23E-2</v>
      </c>
      <c r="I576" s="102">
        <f>ACESMISOdata!K576</f>
        <v>3.09E-2</v>
      </c>
      <c r="J576">
        <f>ACESMISOdata!L576</f>
        <v>2.3699999999999999E-2</v>
      </c>
      <c r="K576">
        <f>ACESMISOdata!M576</f>
        <v>6.7999999999999996E-3</v>
      </c>
      <c r="L576" s="226">
        <f t="shared" si="16"/>
        <v>-0.21663034656984748</v>
      </c>
      <c r="M576" s="226">
        <f t="shared" si="17"/>
        <v>27.769269653430147</v>
      </c>
      <c r="N576" s="226">
        <f>M576*Inputs!$B$17</f>
        <v>30.546196618773163</v>
      </c>
      <c r="O576" s="225">
        <f>[3]ACESMISOdata!O576</f>
        <v>55.72</v>
      </c>
      <c r="P576" s="225">
        <f>[3]ACESMISOdata!P576</f>
        <v>78</v>
      </c>
      <c r="Q576" s="225">
        <f>[3]Summary!V576-P576</f>
        <v>852.55830000000003</v>
      </c>
      <c r="R576" s="227">
        <f>[3]ACESMISOdata!R576</f>
        <v>-184.69</v>
      </c>
      <c r="S576">
        <f>[3]ACESMISOdata!V576</f>
        <v>0</v>
      </c>
    </row>
    <row r="577" spans="1:19" x14ac:dyDescent="0.25">
      <c r="A577" t="s">
        <v>171</v>
      </c>
      <c r="B577" s="19">
        <f>'Energy Summary'!A577</f>
        <v>41632</v>
      </c>
      <c r="C577" s="7">
        <f>'Energy Summary'!B577</f>
        <v>22</v>
      </c>
      <c r="E577" s="224">
        <f>ACESMISOdata!E577</f>
        <v>37.270000000000003</v>
      </c>
      <c r="F577">
        <f>ACESMISOdata!H577</f>
        <v>6.93E-2</v>
      </c>
      <c r="G577">
        <f>ACESMISOdata!I577</f>
        <v>1.29E-2</v>
      </c>
      <c r="H577" s="225">
        <f>ACESMISOdata!J577</f>
        <v>1.1900000000000001E-2</v>
      </c>
      <c r="I577" s="102">
        <f>ACESMISOdata!K577</f>
        <v>3.5900000000000001E-2</v>
      </c>
      <c r="J577">
        <f>ACESMISOdata!L577</f>
        <v>2.1600000000000001E-2</v>
      </c>
      <c r="K577">
        <f>ACESMISOdata!M577</f>
        <v>6.7999999999999996E-3</v>
      </c>
      <c r="L577" s="226">
        <f t="shared" si="16"/>
        <v>-0.26873621246943569</v>
      </c>
      <c r="M577" s="226">
        <f t="shared" si="17"/>
        <v>37.159663787530562</v>
      </c>
      <c r="N577" s="226">
        <f>M577*Inputs!$B$17</f>
        <v>40.875630166283621</v>
      </c>
      <c r="O577" s="225">
        <f>[3]ACESMISOdata!O577</f>
        <v>99.06</v>
      </c>
      <c r="P577" s="225">
        <f>[3]ACESMISOdata!P577</f>
        <v>78</v>
      </c>
      <c r="Q577" s="225">
        <f>[3]Summary!V577-P577</f>
        <v>849.68079999999964</v>
      </c>
      <c r="R577" s="227">
        <f>[3]ACESMISOdata!R577</f>
        <v>-228.34</v>
      </c>
      <c r="S577">
        <f>[3]ACESMISOdata!V577</f>
        <v>0</v>
      </c>
    </row>
    <row r="578" spans="1:19" x14ac:dyDescent="0.25">
      <c r="A578" t="s">
        <v>171</v>
      </c>
      <c r="B578" s="19">
        <f>'Energy Summary'!A578</f>
        <v>41632</v>
      </c>
      <c r="C578" s="7">
        <f>'Energy Summary'!B578</f>
        <v>23</v>
      </c>
      <c r="E578" s="224">
        <f>ACESMISOdata!E578</f>
        <v>27.91</v>
      </c>
      <c r="F578">
        <f>ACESMISOdata!H578</f>
        <v>6.93E-2</v>
      </c>
      <c r="G578">
        <f>ACESMISOdata!I578</f>
        <v>1.29E-2</v>
      </c>
      <c r="H578" s="225">
        <f>ACESMISOdata!J578</f>
        <v>1.3100000000000001E-2</v>
      </c>
      <c r="I578" s="102">
        <f>ACESMISOdata!K578</f>
        <v>4.1099999999999998E-2</v>
      </c>
      <c r="J578">
        <f>ACESMISOdata!L578</f>
        <v>2.53E-2</v>
      </c>
      <c r="K578">
        <f>ACESMISOdata!M578</f>
        <v>0</v>
      </c>
      <c r="L578" s="226">
        <f t="shared" si="16"/>
        <v>-0.17888349131604236</v>
      </c>
      <c r="M578" s="226">
        <f t="shared" si="17"/>
        <v>27.892816508683957</v>
      </c>
      <c r="N578" s="226">
        <f>M578*Inputs!$B$17</f>
        <v>30.682098159552353</v>
      </c>
      <c r="O578" s="225">
        <f>[3]ACESMISOdata!O578</f>
        <v>54.93</v>
      </c>
      <c r="P578" s="225">
        <f>[3]ACESMISOdata!P578</f>
        <v>76</v>
      </c>
      <c r="Q578" s="225">
        <f>[3]Summary!V578-P578</f>
        <v>842.95089999999948</v>
      </c>
      <c r="R578" s="227">
        <f>[3]ACESMISOdata!R578</f>
        <v>-150.79</v>
      </c>
      <c r="S578">
        <f>[3]ACESMISOdata!V578</f>
        <v>0</v>
      </c>
    </row>
    <row r="579" spans="1:19" x14ac:dyDescent="0.25">
      <c r="A579" t="s">
        <v>171</v>
      </c>
      <c r="B579" s="19">
        <f>'Energy Summary'!A579</f>
        <v>41632</v>
      </c>
      <c r="C579" s="7">
        <f>'Energy Summary'!B579</f>
        <v>24</v>
      </c>
      <c r="E579" s="224">
        <f>ACESMISOdata!E579</f>
        <v>29.05</v>
      </c>
      <c r="F579">
        <f>ACESMISOdata!H579</f>
        <v>6.93E-2</v>
      </c>
      <c r="G579">
        <f>ACESMISOdata!I579</f>
        <v>1.29E-2</v>
      </c>
      <c r="H579" s="225">
        <f>ACESMISOdata!J579</f>
        <v>1.34E-2</v>
      </c>
      <c r="I579" s="102">
        <f>ACESMISOdata!K579</f>
        <v>4.1200000000000001E-2</v>
      </c>
      <c r="J579">
        <f>ACESMISOdata!L579</f>
        <v>3.9899999999999998E-2</v>
      </c>
      <c r="K579">
        <f>ACESMISOdata!M579</f>
        <v>0</v>
      </c>
      <c r="L579" s="226">
        <f t="shared" si="16"/>
        <v>-0.20066240299257104</v>
      </c>
      <c r="M579" s="226">
        <f t="shared" si="17"/>
        <v>29.026037597007427</v>
      </c>
      <c r="N579" s="226">
        <f>M579*Inputs!$B$17</f>
        <v>31.928641356708173</v>
      </c>
      <c r="O579" s="225">
        <f>[3]ACESMISOdata!O579</f>
        <v>87.17</v>
      </c>
      <c r="P579" s="225">
        <f>[3]ACESMISOdata!P579</f>
        <v>74</v>
      </c>
      <c r="Q579" s="225">
        <f>[3]Summary!V579-P579</f>
        <v>829.25349999999992</v>
      </c>
      <c r="R579" s="227">
        <f>[3]ACESMISOdata!R579</f>
        <v>-166.4</v>
      </c>
      <c r="S579">
        <f>[3]ACESMISOdata!V579</f>
        <v>292.55</v>
      </c>
    </row>
    <row r="580" spans="1:19" x14ac:dyDescent="0.25">
      <c r="A580" t="s">
        <v>171</v>
      </c>
      <c r="B580" s="19">
        <f>'Energy Summary'!A580</f>
        <v>41633</v>
      </c>
      <c r="C580" s="7">
        <f>'Energy Summary'!B580</f>
        <v>1</v>
      </c>
      <c r="E580" s="224">
        <f>ACESMISOdata!E580</f>
        <v>26.27</v>
      </c>
      <c r="F580">
        <f>ACESMISOdata!H580</f>
        <v>6.93E-2</v>
      </c>
      <c r="G580">
        <f>ACESMISOdata!I580</f>
        <v>1.29E-2</v>
      </c>
      <c r="H580" s="225">
        <f>ACESMISOdata!J580</f>
        <v>2.01E-2</v>
      </c>
      <c r="I580" s="102">
        <f>ACESMISOdata!K580</f>
        <v>1.2200000000000001E-2</v>
      </c>
      <c r="J580">
        <f>ACESMISOdata!L580</f>
        <v>8.0999999999999996E-3</v>
      </c>
      <c r="K580">
        <f>ACESMISOdata!M580</f>
        <v>1.0200000000000001E-2</v>
      </c>
      <c r="L580" s="226">
        <f t="shared" ref="L580:L643" si="18">R580/Q580</f>
        <v>-0.17562354046267997</v>
      </c>
      <c r="M580" s="226">
        <f t="shared" ref="M580:M643" si="19">SUM(E580:L580)</f>
        <v>26.227176459537315</v>
      </c>
      <c r="N580" s="226">
        <f>M580*Inputs!$B$17</f>
        <v>28.84989410549105</v>
      </c>
      <c r="O580" s="225">
        <f>[3]ACESMISOdata!O580</f>
        <v>81.349999999999994</v>
      </c>
      <c r="P580" s="225">
        <f>[3]ACESMISOdata!P580</f>
        <v>72</v>
      </c>
      <c r="Q580" s="225">
        <f>[3]Summary!V580-P580</f>
        <v>819.30929999999989</v>
      </c>
      <c r="R580" s="227">
        <f>[3]ACESMISOdata!R580</f>
        <v>-143.88999999999999</v>
      </c>
      <c r="S580">
        <f>[3]ACESMISOdata!V580</f>
        <v>0</v>
      </c>
    </row>
    <row r="581" spans="1:19" x14ac:dyDescent="0.25">
      <c r="A581" t="s">
        <v>171</v>
      </c>
      <c r="B581" s="19">
        <f>'Energy Summary'!A581</f>
        <v>41633</v>
      </c>
      <c r="C581" s="7">
        <f>'Energy Summary'!B581</f>
        <v>2</v>
      </c>
      <c r="E581" s="224">
        <f>ACESMISOdata!E581</f>
        <v>24.73</v>
      </c>
      <c r="F581">
        <f>ACESMISOdata!H581</f>
        <v>6.93E-2</v>
      </c>
      <c r="G581">
        <f>ACESMISOdata!I581</f>
        <v>1.29E-2</v>
      </c>
      <c r="H581" s="225">
        <f>ACESMISOdata!J581</f>
        <v>2.3E-2</v>
      </c>
      <c r="I581" s="102">
        <f>ACESMISOdata!K581</f>
        <v>1.0200000000000001E-2</v>
      </c>
      <c r="J581">
        <f>ACESMISOdata!L581</f>
        <v>8.6E-3</v>
      </c>
      <c r="K581">
        <f>ACESMISOdata!M581</f>
        <v>1.0200000000000001E-2</v>
      </c>
      <c r="L581" s="226">
        <f t="shared" si="18"/>
        <v>-0.13737391028835641</v>
      </c>
      <c r="M581" s="226">
        <f t="shared" si="19"/>
        <v>24.726826089711643</v>
      </c>
      <c r="N581" s="226">
        <f>M581*Inputs!$B$17</f>
        <v>27.199508698682809</v>
      </c>
      <c r="O581" s="225">
        <f>[3]ACESMISOdata!O581</f>
        <v>29.41</v>
      </c>
      <c r="P581" s="225">
        <f>[3]ACESMISOdata!P581</f>
        <v>64</v>
      </c>
      <c r="Q581" s="225">
        <f>[3]Summary!V581-P581</f>
        <v>822.49969999999951</v>
      </c>
      <c r="R581" s="227">
        <f>[3]ACESMISOdata!R581</f>
        <v>-112.99</v>
      </c>
      <c r="S581">
        <f>[3]ACESMISOdata!V581</f>
        <v>0</v>
      </c>
    </row>
    <row r="582" spans="1:19" x14ac:dyDescent="0.25">
      <c r="A582" t="s">
        <v>171</v>
      </c>
      <c r="B582" s="19">
        <f>'Energy Summary'!A582</f>
        <v>41633</v>
      </c>
      <c r="C582" s="7">
        <f>'Energy Summary'!B582</f>
        <v>3</v>
      </c>
      <c r="E582" s="224">
        <f>ACESMISOdata!E582</f>
        <v>25.87</v>
      </c>
      <c r="F582">
        <f>ACESMISOdata!H582</f>
        <v>6.93E-2</v>
      </c>
      <c r="G582">
        <f>ACESMISOdata!I582</f>
        <v>1.29E-2</v>
      </c>
      <c r="H582" s="225">
        <f>ACESMISOdata!J582</f>
        <v>2.6599999999999999E-2</v>
      </c>
      <c r="I582" s="102">
        <f>ACESMISOdata!K582</f>
        <v>1.0800000000000001E-2</v>
      </c>
      <c r="J582">
        <f>ACESMISOdata!L582</f>
        <v>9.1999999999999998E-3</v>
      </c>
      <c r="K582">
        <f>ACESMISOdata!M582</f>
        <v>1.04E-2</v>
      </c>
      <c r="L582" s="226">
        <f t="shared" si="18"/>
        <v>-0.12358280187580259</v>
      </c>
      <c r="M582" s="226">
        <f t="shared" si="19"/>
        <v>25.885617198124194</v>
      </c>
      <c r="N582" s="226">
        <f>M582*Inputs!$B$17</f>
        <v>28.474178917936616</v>
      </c>
      <c r="O582" s="225">
        <f>[3]ACESMISOdata!O582</f>
        <v>16.079999999999998</v>
      </c>
      <c r="P582" s="225">
        <f>[3]ACESMISOdata!P582</f>
        <v>63</v>
      </c>
      <c r="Q582" s="225">
        <f>[3]Summary!V582-P582</f>
        <v>822.28269999999986</v>
      </c>
      <c r="R582" s="227">
        <f>[3]ACESMISOdata!R582</f>
        <v>-101.62</v>
      </c>
      <c r="S582">
        <f>[3]ACESMISOdata!V582</f>
        <v>0</v>
      </c>
    </row>
    <row r="583" spans="1:19" x14ac:dyDescent="0.25">
      <c r="A583" t="s">
        <v>171</v>
      </c>
      <c r="B583" s="19">
        <f>'Energy Summary'!A583</f>
        <v>41633</v>
      </c>
      <c r="C583" s="7">
        <f>'Energy Summary'!B583</f>
        <v>4</v>
      </c>
      <c r="E583" s="224">
        <f>ACESMISOdata!E583</f>
        <v>25.79</v>
      </c>
      <c r="F583">
        <f>ACESMISOdata!H583</f>
        <v>6.93E-2</v>
      </c>
      <c r="G583">
        <f>ACESMISOdata!I583</f>
        <v>1.29E-2</v>
      </c>
      <c r="H583" s="225">
        <f>ACESMISOdata!J583</f>
        <v>2.92E-2</v>
      </c>
      <c r="I583" s="102">
        <f>ACESMISOdata!K583</f>
        <v>1.0999999999999999E-2</v>
      </c>
      <c r="J583">
        <f>ACESMISOdata!L583</f>
        <v>9.1999999999999998E-3</v>
      </c>
      <c r="K583">
        <f>ACESMISOdata!M583</f>
        <v>9.9000000000000008E-3</v>
      </c>
      <c r="L583" s="226">
        <f t="shared" si="18"/>
        <v>-0.11835718340180083</v>
      </c>
      <c r="M583" s="226">
        <f t="shared" si="19"/>
        <v>25.813142816598191</v>
      </c>
      <c r="N583" s="226">
        <f>M583*Inputs!$B$17</f>
        <v>28.394457098258012</v>
      </c>
      <c r="O583" s="225">
        <f>[3]ACESMISOdata!O583</f>
        <v>12.88</v>
      </c>
      <c r="P583" s="225">
        <f>[3]ACESMISOdata!P583</f>
        <v>63</v>
      </c>
      <c r="Q583" s="225">
        <f>[3]Summary!V583-P583</f>
        <v>825.72089999999969</v>
      </c>
      <c r="R583" s="227">
        <f>[3]ACESMISOdata!R583</f>
        <v>-97.73</v>
      </c>
      <c r="S583">
        <f>[3]ACESMISOdata!V583</f>
        <v>0</v>
      </c>
    </row>
    <row r="584" spans="1:19" x14ac:dyDescent="0.25">
      <c r="A584" t="s">
        <v>171</v>
      </c>
      <c r="B584" s="19">
        <f>'Energy Summary'!A584</f>
        <v>41633</v>
      </c>
      <c r="C584" s="7">
        <f>'Energy Summary'!B584</f>
        <v>5</v>
      </c>
      <c r="E584" s="224">
        <f>ACESMISOdata!E584</f>
        <v>26.75</v>
      </c>
      <c r="F584">
        <f>ACESMISOdata!H584</f>
        <v>6.93E-2</v>
      </c>
      <c r="G584">
        <f>ACESMISOdata!I584</f>
        <v>1.29E-2</v>
      </c>
      <c r="H584" s="225">
        <f>ACESMISOdata!J584</f>
        <v>3.1199999999999999E-2</v>
      </c>
      <c r="I584" s="102">
        <f>ACESMISOdata!K584</f>
        <v>1.7299999999999999E-2</v>
      </c>
      <c r="J584">
        <f>ACESMISOdata!L584</f>
        <v>9.1999999999999998E-3</v>
      </c>
      <c r="K584">
        <f>ACESMISOdata!M584</f>
        <v>1.0200000000000001E-2</v>
      </c>
      <c r="L584" s="226">
        <f t="shared" si="18"/>
        <v>-0.10283143018088027</v>
      </c>
      <c r="M584" s="226">
        <f t="shared" si="19"/>
        <v>26.797268569819114</v>
      </c>
      <c r="N584" s="226">
        <f>M584*Inputs!$B$17</f>
        <v>29.476995426801029</v>
      </c>
      <c r="O584" s="225">
        <f>[3]ACESMISOdata!O584</f>
        <v>16.93</v>
      </c>
      <c r="P584" s="225">
        <f>[3]ACESMISOdata!P584</f>
        <v>63</v>
      </c>
      <c r="Q584" s="225">
        <f>[3]Summary!V584-P584</f>
        <v>830.09639999999945</v>
      </c>
      <c r="R584" s="227">
        <f>[3]ACESMISOdata!R584</f>
        <v>-85.36</v>
      </c>
      <c r="S584">
        <f>[3]ACESMISOdata!V584</f>
        <v>0</v>
      </c>
    </row>
    <row r="585" spans="1:19" x14ac:dyDescent="0.25">
      <c r="A585" t="s">
        <v>171</v>
      </c>
      <c r="B585" s="19">
        <f>'Energy Summary'!A585</f>
        <v>41633</v>
      </c>
      <c r="C585" s="7">
        <f>'Energy Summary'!B585</f>
        <v>6</v>
      </c>
      <c r="E585" s="224">
        <f>ACESMISOdata!E585</f>
        <v>27.21</v>
      </c>
      <c r="F585">
        <f>ACESMISOdata!H585</f>
        <v>6.93E-2</v>
      </c>
      <c r="G585">
        <f>ACESMISOdata!I585</f>
        <v>1.29E-2</v>
      </c>
      <c r="H585" s="225">
        <f>ACESMISOdata!J585</f>
        <v>2.9899999999999999E-2</v>
      </c>
      <c r="I585" s="102">
        <f>ACESMISOdata!K585</f>
        <v>1.9900000000000001E-2</v>
      </c>
      <c r="J585">
        <f>ACESMISOdata!L585</f>
        <v>1.26E-2</v>
      </c>
      <c r="K585">
        <f>ACESMISOdata!M585</f>
        <v>1.0800000000000001E-2</v>
      </c>
      <c r="L585" s="226">
        <f t="shared" si="18"/>
        <v>-9.9180189618269132E-2</v>
      </c>
      <c r="M585" s="226">
        <f t="shared" si="19"/>
        <v>27.266219810381727</v>
      </c>
      <c r="N585" s="226">
        <f>M585*Inputs!$B$17</f>
        <v>29.992841791419902</v>
      </c>
      <c r="O585" s="225">
        <f>[3]ACESMISOdata!O585</f>
        <v>-270.08999999999997</v>
      </c>
      <c r="P585" s="225">
        <f>[3]ACESMISOdata!P585</f>
        <v>64</v>
      </c>
      <c r="Q585" s="225">
        <f>[3]Summary!V585-P585</f>
        <v>841.90199999999982</v>
      </c>
      <c r="R585" s="227">
        <f>[3]ACESMISOdata!R585</f>
        <v>-83.5</v>
      </c>
      <c r="S585">
        <f>[3]ACESMISOdata!V585</f>
        <v>0</v>
      </c>
    </row>
    <row r="586" spans="1:19" x14ac:dyDescent="0.25">
      <c r="A586" t="s">
        <v>171</v>
      </c>
      <c r="B586" s="19">
        <f>'Energy Summary'!A586</f>
        <v>41633</v>
      </c>
      <c r="C586" s="7">
        <f>'Energy Summary'!B586</f>
        <v>7</v>
      </c>
      <c r="E586" s="224">
        <f>ACESMISOdata!E586</f>
        <v>27.5</v>
      </c>
      <c r="F586">
        <f>ACESMISOdata!H586</f>
        <v>6.93E-2</v>
      </c>
      <c r="G586">
        <f>ACESMISOdata!I586</f>
        <v>1.29E-2</v>
      </c>
      <c r="H586" s="225">
        <f>ACESMISOdata!J586</f>
        <v>3.09E-2</v>
      </c>
      <c r="I586" s="102">
        <f>ACESMISOdata!K586</f>
        <v>1.7500000000000002E-2</v>
      </c>
      <c r="J586">
        <f>ACESMISOdata!L586</f>
        <v>2.41E-2</v>
      </c>
      <c r="K586">
        <f>ACESMISOdata!M586</f>
        <v>1.0699999999999999E-2</v>
      </c>
      <c r="L586" s="226">
        <f t="shared" si="18"/>
        <v>-0.13618753795380781</v>
      </c>
      <c r="M586" s="226">
        <f t="shared" si="19"/>
        <v>27.529212462046186</v>
      </c>
      <c r="N586" s="226">
        <f>M586*Inputs!$B$17</f>
        <v>30.282133708250807</v>
      </c>
      <c r="O586" s="225">
        <f>[3]ACESMISOdata!O586</f>
        <v>-28.62</v>
      </c>
      <c r="P586" s="225">
        <f>[3]ACESMISOdata!P586</f>
        <v>66</v>
      </c>
      <c r="Q586" s="225">
        <f>[3]Summary!V586-P586</f>
        <v>851.69319999999982</v>
      </c>
      <c r="R586" s="227">
        <f>[3]ACESMISOdata!R586</f>
        <v>-115.99</v>
      </c>
      <c r="S586">
        <f>[3]ACESMISOdata!V586</f>
        <v>347.67</v>
      </c>
    </row>
    <row r="587" spans="1:19" x14ac:dyDescent="0.25">
      <c r="A587" t="s">
        <v>171</v>
      </c>
      <c r="B587" s="19">
        <f>'Energy Summary'!A587</f>
        <v>41633</v>
      </c>
      <c r="C587" s="7">
        <f>'Energy Summary'!B587</f>
        <v>8</v>
      </c>
      <c r="E587" s="224">
        <f>ACESMISOdata!E587</f>
        <v>83.84</v>
      </c>
      <c r="F587">
        <f>ACESMISOdata!H587</f>
        <v>6.93E-2</v>
      </c>
      <c r="G587">
        <f>ACESMISOdata!I587</f>
        <v>1.29E-2</v>
      </c>
      <c r="H587" s="225">
        <f>ACESMISOdata!J587</f>
        <v>2.8299999999999999E-2</v>
      </c>
      <c r="I587" s="102">
        <f>ACESMISOdata!K587</f>
        <v>3.3599999999999998E-2</v>
      </c>
      <c r="J587">
        <f>ACESMISOdata!L587</f>
        <v>3.2899999999999999E-2</v>
      </c>
      <c r="K587">
        <f>ACESMISOdata!M587</f>
        <v>1.04E-2</v>
      </c>
      <c r="L587" s="226">
        <f t="shared" si="18"/>
        <v>-0.14661323314234978</v>
      </c>
      <c r="M587" s="226">
        <f t="shared" si="19"/>
        <v>83.880786766857668</v>
      </c>
      <c r="N587" s="226">
        <f>M587*Inputs!$B$17</f>
        <v>92.268865443543447</v>
      </c>
      <c r="O587" s="225">
        <f>[3]ACESMISOdata!O587</f>
        <v>-212.9</v>
      </c>
      <c r="P587" s="225">
        <f>[3]ACESMISOdata!P587</f>
        <v>67</v>
      </c>
      <c r="Q587" s="225">
        <f>[3]Summary!V587-P587</f>
        <v>853.19719999999984</v>
      </c>
      <c r="R587" s="227">
        <f>[3]ACESMISOdata!R587</f>
        <v>-125.09</v>
      </c>
      <c r="S587">
        <f>[3]ACESMISOdata!V587</f>
        <v>0</v>
      </c>
    </row>
    <row r="588" spans="1:19" x14ac:dyDescent="0.25">
      <c r="A588" t="s">
        <v>171</v>
      </c>
      <c r="B588" s="19">
        <f>'Energy Summary'!A588</f>
        <v>41633</v>
      </c>
      <c r="C588" s="7">
        <f>'Energy Summary'!B588</f>
        <v>9</v>
      </c>
      <c r="E588" s="224">
        <f>ACESMISOdata!E588</f>
        <v>84.14</v>
      </c>
      <c r="F588">
        <f>ACESMISOdata!H588</f>
        <v>6.93E-2</v>
      </c>
      <c r="G588">
        <f>ACESMISOdata!I588</f>
        <v>1.29E-2</v>
      </c>
      <c r="H588" s="225">
        <f>ACESMISOdata!J588</f>
        <v>2.7699999999999999E-2</v>
      </c>
      <c r="I588" s="102">
        <f>ACESMISOdata!K588</f>
        <v>1.47E-2</v>
      </c>
      <c r="J588">
        <f>ACESMISOdata!L588</f>
        <v>9.7999999999999997E-3</v>
      </c>
      <c r="K588">
        <f>ACESMISOdata!M588</f>
        <v>6.4999999999999997E-3</v>
      </c>
      <c r="L588" s="226">
        <f t="shared" si="18"/>
        <v>-0.18562360704001196</v>
      </c>
      <c r="M588" s="226">
        <f t="shared" si="19"/>
        <v>84.095276392959988</v>
      </c>
      <c r="N588" s="226">
        <f>M588*Inputs!$B$17</f>
        <v>92.50480403225599</v>
      </c>
      <c r="O588" s="225">
        <f>[3]ACESMISOdata!O588</f>
        <v>3.57</v>
      </c>
      <c r="P588" s="225">
        <f>[3]ACESMISOdata!P588</f>
        <v>68</v>
      </c>
      <c r="Q588" s="225">
        <f>[3]Summary!V588-P588</f>
        <v>846.17469999999992</v>
      </c>
      <c r="R588" s="227">
        <f>[3]ACESMISOdata!R588</f>
        <v>-157.07</v>
      </c>
      <c r="S588">
        <f>[3]ACESMISOdata!V588</f>
        <v>742.36</v>
      </c>
    </row>
    <row r="589" spans="1:19" x14ac:dyDescent="0.25">
      <c r="A589" t="s">
        <v>171</v>
      </c>
      <c r="B589" s="19">
        <f>'Energy Summary'!A589</f>
        <v>41633</v>
      </c>
      <c r="C589" s="7">
        <f>'Energy Summary'!B589</f>
        <v>10</v>
      </c>
      <c r="E589" s="224">
        <f>ACESMISOdata!E589</f>
        <v>54.28</v>
      </c>
      <c r="F589">
        <f>ACESMISOdata!H589</f>
        <v>6.93E-2</v>
      </c>
      <c r="G589">
        <f>ACESMISOdata!I589</f>
        <v>1.29E-2</v>
      </c>
      <c r="H589" s="225">
        <f>ACESMISOdata!J589</f>
        <v>2.7799999999999998E-2</v>
      </c>
      <c r="I589" s="102">
        <f>ACESMISOdata!K589</f>
        <v>1.4999999999999999E-2</v>
      </c>
      <c r="J589">
        <f>ACESMISOdata!L589</f>
        <v>1.47E-2</v>
      </c>
      <c r="K589">
        <f>ACESMISOdata!M589</f>
        <v>6.4000000000000003E-3</v>
      </c>
      <c r="L589" s="226">
        <f t="shared" si="18"/>
        <v>-0.2265834786951455</v>
      </c>
      <c r="M589" s="226">
        <f t="shared" si="19"/>
        <v>54.199516521304851</v>
      </c>
      <c r="N589" s="226">
        <f>M589*Inputs!$B$17</f>
        <v>59.619468173435344</v>
      </c>
      <c r="O589" s="225">
        <f>[3]ACESMISOdata!O589</f>
        <v>-173.63</v>
      </c>
      <c r="P589" s="225">
        <f>[3]ACESMISOdata!P589</f>
        <v>69</v>
      </c>
      <c r="Q589" s="225">
        <f>[3]Summary!V589-P589</f>
        <v>828.96600000000012</v>
      </c>
      <c r="R589" s="227">
        <f>[3]ACESMISOdata!R589</f>
        <v>-187.83</v>
      </c>
      <c r="S589">
        <f>[3]ACESMISOdata!V589</f>
        <v>793.89</v>
      </c>
    </row>
    <row r="590" spans="1:19" x14ac:dyDescent="0.25">
      <c r="A590" t="s">
        <v>171</v>
      </c>
      <c r="B590" s="19">
        <f>'Energy Summary'!A590</f>
        <v>41633</v>
      </c>
      <c r="C590" s="7">
        <f>'Energy Summary'!B590</f>
        <v>11</v>
      </c>
      <c r="E590" s="224">
        <f>ACESMISOdata!E590</f>
        <v>26.4</v>
      </c>
      <c r="F590">
        <f>ACESMISOdata!H590</f>
        <v>6.93E-2</v>
      </c>
      <c r="G590">
        <f>ACESMISOdata!I590</f>
        <v>1.29E-2</v>
      </c>
      <c r="H590" s="225">
        <f>ACESMISOdata!J590</f>
        <v>0.3054</v>
      </c>
      <c r="I590" s="102">
        <f>ACESMISOdata!K590</f>
        <v>2.2499999999999999E-2</v>
      </c>
      <c r="J590">
        <f>ACESMISOdata!L590</f>
        <v>7.9000000000000008E-3</v>
      </c>
      <c r="K590">
        <f>ACESMISOdata!M590</f>
        <v>6.4000000000000003E-3</v>
      </c>
      <c r="L590" s="226">
        <f t="shared" si="18"/>
        <v>-0.17199143238034528</v>
      </c>
      <c r="M590" s="226">
        <f t="shared" si="19"/>
        <v>26.652408567619648</v>
      </c>
      <c r="N590" s="226">
        <f>M590*Inputs!$B$17</f>
        <v>29.317649424381617</v>
      </c>
      <c r="O590" s="225">
        <f>[3]ACESMISOdata!O590</f>
        <v>-11.9</v>
      </c>
      <c r="P590" s="225">
        <f>[3]ACESMISOdata!P590</f>
        <v>69</v>
      </c>
      <c r="Q590" s="225">
        <f>[3]Summary!V590-P590</f>
        <v>801.20269999999971</v>
      </c>
      <c r="R590" s="227">
        <f>[3]ACESMISOdata!R590</f>
        <v>-137.80000000000001</v>
      </c>
      <c r="S590">
        <f>[3]ACESMISOdata!V590</f>
        <v>0</v>
      </c>
    </row>
    <row r="591" spans="1:19" x14ac:dyDescent="0.25">
      <c r="A591" t="s">
        <v>171</v>
      </c>
      <c r="B591" s="19">
        <f>'Energy Summary'!A591</f>
        <v>41633</v>
      </c>
      <c r="C591" s="7">
        <f>'Energy Summary'!B591</f>
        <v>12</v>
      </c>
      <c r="E591" s="224">
        <f>ACESMISOdata!E591</f>
        <v>24.84</v>
      </c>
      <c r="F591">
        <f>ACESMISOdata!H591</f>
        <v>6.93E-2</v>
      </c>
      <c r="G591">
        <f>ACESMISOdata!I591</f>
        <v>1.29E-2</v>
      </c>
      <c r="H591" s="225">
        <f>ACESMISOdata!J591</f>
        <v>0.29149999999999998</v>
      </c>
      <c r="I591" s="102">
        <f>ACESMISOdata!K591</f>
        <v>2.4299999999999999E-2</v>
      </c>
      <c r="J591">
        <f>ACESMISOdata!L591</f>
        <v>8.0000000000000002E-3</v>
      </c>
      <c r="K591">
        <f>ACESMISOdata!M591</f>
        <v>6.4999999999999997E-3</v>
      </c>
      <c r="L591" s="226">
        <f t="shared" si="18"/>
        <v>-0.13227658267176773</v>
      </c>
      <c r="M591" s="226">
        <f t="shared" si="19"/>
        <v>25.120223417328226</v>
      </c>
      <c r="N591" s="226">
        <f>M591*Inputs!$B$17</f>
        <v>27.63224575906105</v>
      </c>
      <c r="O591" s="225">
        <f>[3]ACESMISOdata!O591</f>
        <v>1.07</v>
      </c>
      <c r="P591" s="225">
        <f>[3]ACESMISOdata!P591</f>
        <v>68</v>
      </c>
      <c r="Q591" s="225">
        <f>[3]Summary!V591-P591</f>
        <v>775.19389999999964</v>
      </c>
      <c r="R591" s="227">
        <f>[3]ACESMISOdata!R591</f>
        <v>-102.54</v>
      </c>
      <c r="S591">
        <f>[3]ACESMISOdata!V591</f>
        <v>0</v>
      </c>
    </row>
    <row r="592" spans="1:19" x14ac:dyDescent="0.25">
      <c r="A592" t="s">
        <v>171</v>
      </c>
      <c r="B592" s="19">
        <f>'Energy Summary'!A592</f>
        <v>41633</v>
      </c>
      <c r="C592" s="7">
        <f>'Energy Summary'!B592</f>
        <v>13</v>
      </c>
      <c r="E592" s="224">
        <f>ACESMISOdata!E592</f>
        <v>24.3</v>
      </c>
      <c r="F592">
        <f>ACESMISOdata!H592</f>
        <v>6.93E-2</v>
      </c>
      <c r="G592">
        <f>ACESMISOdata!I592</f>
        <v>1.29E-2</v>
      </c>
      <c r="H592" s="225">
        <f>ACESMISOdata!J592</f>
        <v>0.27</v>
      </c>
      <c r="I592" s="102">
        <f>ACESMISOdata!K592</f>
        <v>1.2200000000000001E-2</v>
      </c>
      <c r="J592">
        <f>ACESMISOdata!L592</f>
        <v>8.2000000000000007E-3</v>
      </c>
      <c r="K592">
        <f>ACESMISOdata!M592</f>
        <v>6.7000000000000002E-3</v>
      </c>
      <c r="L592" s="226">
        <f t="shared" si="18"/>
        <v>-0.14406568761450086</v>
      </c>
      <c r="M592" s="226">
        <f t="shared" si="19"/>
        <v>24.535234312385494</v>
      </c>
      <c r="N592" s="226">
        <f>M592*Inputs!$B$17</f>
        <v>26.988757743624046</v>
      </c>
      <c r="O592" s="225">
        <f>[3]ACESMISOdata!O592</f>
        <v>62.23</v>
      </c>
      <c r="P592" s="225">
        <f>[3]ACESMISOdata!P592</f>
        <v>67</v>
      </c>
      <c r="Q592" s="225">
        <f>[3]Summary!V592-P592</f>
        <v>744.59089999999958</v>
      </c>
      <c r="R592" s="227">
        <f>[3]ACESMISOdata!R592</f>
        <v>-107.27</v>
      </c>
      <c r="S592">
        <f>[3]ACESMISOdata!V592</f>
        <v>0</v>
      </c>
    </row>
    <row r="593" spans="1:19" x14ac:dyDescent="0.25">
      <c r="A593" t="s">
        <v>171</v>
      </c>
      <c r="B593" s="19">
        <f>'Energy Summary'!A593</f>
        <v>41633</v>
      </c>
      <c r="C593" s="7">
        <f>'Energy Summary'!B593</f>
        <v>14</v>
      </c>
      <c r="E593" s="224">
        <f>ACESMISOdata!E593</f>
        <v>23.97</v>
      </c>
      <c r="F593">
        <f>ACESMISOdata!H593</f>
        <v>6.93E-2</v>
      </c>
      <c r="G593">
        <f>ACESMISOdata!I593</f>
        <v>1.29E-2</v>
      </c>
      <c r="H593" s="225">
        <f>ACESMISOdata!J593</f>
        <v>0.27389999999999998</v>
      </c>
      <c r="I593" s="102">
        <f>ACESMISOdata!K593</f>
        <v>1.37E-2</v>
      </c>
      <c r="J593">
        <f>ACESMISOdata!L593</f>
        <v>8.6999999999999994E-3</v>
      </c>
      <c r="K593">
        <f>ACESMISOdata!M593</f>
        <v>6.7000000000000002E-3</v>
      </c>
      <c r="L593" s="226">
        <f t="shared" si="18"/>
        <v>-0.10834284023818866</v>
      </c>
      <c r="M593" s="226">
        <f t="shared" si="19"/>
        <v>24.246857159761809</v>
      </c>
      <c r="N593" s="226">
        <f>M593*Inputs!$B$17</f>
        <v>26.671542875737991</v>
      </c>
      <c r="O593" s="225">
        <f>[3]ACESMISOdata!O593</f>
        <v>14.32</v>
      </c>
      <c r="P593" s="225">
        <f>[3]ACESMISOdata!P593</f>
        <v>66</v>
      </c>
      <c r="Q593" s="225">
        <f>[3]Summary!V593-P593</f>
        <v>724.7364</v>
      </c>
      <c r="R593" s="227">
        <f>[3]ACESMISOdata!R593</f>
        <v>-78.52</v>
      </c>
      <c r="S593">
        <f>[3]ACESMISOdata!V593</f>
        <v>0</v>
      </c>
    </row>
    <row r="594" spans="1:19" x14ac:dyDescent="0.25">
      <c r="A594" t="s">
        <v>171</v>
      </c>
      <c r="B594" s="19">
        <f>'Energy Summary'!A594</f>
        <v>41633</v>
      </c>
      <c r="C594" s="7">
        <f>'Energy Summary'!B594</f>
        <v>15</v>
      </c>
      <c r="E594" s="224">
        <f>ACESMISOdata!E594</f>
        <v>22.58</v>
      </c>
      <c r="F594">
        <f>ACESMISOdata!H594</f>
        <v>6.93E-2</v>
      </c>
      <c r="G594">
        <f>ACESMISOdata!I594</f>
        <v>1.29E-2</v>
      </c>
      <c r="H594" s="225">
        <f>ACESMISOdata!J594</f>
        <v>0.2661</v>
      </c>
      <c r="I594" s="102">
        <f>ACESMISOdata!K594</f>
        <v>1.4200000000000001E-2</v>
      </c>
      <c r="J594">
        <f>ACESMISOdata!L594</f>
        <v>9.1999999999999998E-3</v>
      </c>
      <c r="K594">
        <f>ACESMISOdata!M594</f>
        <v>6.4999999999999997E-3</v>
      </c>
      <c r="L594" s="226">
        <f t="shared" si="18"/>
        <v>-0.13062035023054655</v>
      </c>
      <c r="M594" s="226">
        <f t="shared" si="19"/>
        <v>22.827579649769447</v>
      </c>
      <c r="N594" s="226">
        <f>M594*Inputs!$B$17</f>
        <v>25.110337614746395</v>
      </c>
      <c r="O594" s="225">
        <f>[3]ACESMISOdata!O594</f>
        <v>27.57</v>
      </c>
      <c r="P594" s="225">
        <f>[3]ACESMISOdata!P594</f>
        <v>66</v>
      </c>
      <c r="Q594" s="225">
        <f>[3]Summary!V594-P594</f>
        <v>699.96749999999929</v>
      </c>
      <c r="R594" s="227">
        <f>[3]ACESMISOdata!R594</f>
        <v>-91.43</v>
      </c>
      <c r="S594">
        <f>[3]ACESMISOdata!V594</f>
        <v>0</v>
      </c>
    </row>
    <row r="595" spans="1:19" x14ac:dyDescent="0.25">
      <c r="A595" t="s">
        <v>171</v>
      </c>
      <c r="B595" s="19">
        <f>'Energy Summary'!A595</f>
        <v>41633</v>
      </c>
      <c r="C595" s="7">
        <f>'Energy Summary'!B595</f>
        <v>16</v>
      </c>
      <c r="E595" s="224">
        <f>ACESMISOdata!E595</f>
        <v>22.08</v>
      </c>
      <c r="F595">
        <f>ACESMISOdata!H595</f>
        <v>6.93E-2</v>
      </c>
      <c r="G595">
        <f>ACESMISOdata!I595</f>
        <v>1.29E-2</v>
      </c>
      <c r="H595" s="225">
        <f>ACESMISOdata!J595</f>
        <v>0.25969999999999999</v>
      </c>
      <c r="I595" s="102">
        <f>ACESMISOdata!K595</f>
        <v>1.7100000000000001E-2</v>
      </c>
      <c r="J595">
        <f>ACESMISOdata!L595</f>
        <v>7.3000000000000001E-3</v>
      </c>
      <c r="K595">
        <f>ACESMISOdata!M595</f>
        <v>6.3E-3</v>
      </c>
      <c r="L595" s="226">
        <f t="shared" si="18"/>
        <v>-0.12192944052520742</v>
      </c>
      <c r="M595" s="226">
        <f t="shared" si="19"/>
        <v>22.330670559474786</v>
      </c>
      <c r="N595" s="226">
        <f>M595*Inputs!$B$17</f>
        <v>24.563737615422266</v>
      </c>
      <c r="O595" s="225">
        <f>[3]ACESMISOdata!O595</f>
        <v>157.5</v>
      </c>
      <c r="P595" s="225">
        <f>[3]ACESMISOdata!P595</f>
        <v>65</v>
      </c>
      <c r="Q595" s="225">
        <f>[3]Summary!V595-P595</f>
        <v>726.81380000000001</v>
      </c>
      <c r="R595" s="227">
        <f>[3]ACESMISOdata!R595</f>
        <v>-88.62</v>
      </c>
      <c r="S595">
        <f>[3]ACESMISOdata!V595</f>
        <v>0</v>
      </c>
    </row>
    <row r="596" spans="1:19" x14ac:dyDescent="0.25">
      <c r="A596" t="s">
        <v>171</v>
      </c>
      <c r="B596" s="19">
        <f>'Energy Summary'!A596</f>
        <v>41633</v>
      </c>
      <c r="C596" s="7">
        <f>'Energy Summary'!B596</f>
        <v>17</v>
      </c>
      <c r="E596" s="224">
        <f>ACESMISOdata!E596</f>
        <v>22.61</v>
      </c>
      <c r="F596">
        <f>ACESMISOdata!H596</f>
        <v>6.93E-2</v>
      </c>
      <c r="G596">
        <f>ACESMISOdata!I596</f>
        <v>1.29E-2</v>
      </c>
      <c r="H596" s="225">
        <f>ACESMISOdata!J596</f>
        <v>0.27610000000000001</v>
      </c>
      <c r="I596" s="102">
        <f>ACESMISOdata!K596</f>
        <v>0.01</v>
      </c>
      <c r="J596">
        <f>ACESMISOdata!L596</f>
        <v>6.7999999999999996E-3</v>
      </c>
      <c r="K596">
        <f>ACESMISOdata!M596</f>
        <v>6.1999999999999998E-3</v>
      </c>
      <c r="L596" s="226">
        <f t="shared" si="18"/>
        <v>-0.12256074374152345</v>
      </c>
      <c r="M596" s="226">
        <f t="shared" si="19"/>
        <v>22.868739256258472</v>
      </c>
      <c r="N596" s="226">
        <f>M596*Inputs!$B$17</f>
        <v>25.15561318188432</v>
      </c>
      <c r="O596" s="225">
        <f>[3]ACESMISOdata!O596</f>
        <v>122.92</v>
      </c>
      <c r="P596" s="225">
        <f>[3]ACESMISOdata!P596</f>
        <v>65</v>
      </c>
      <c r="Q596" s="225">
        <f>[3]Summary!V596-P596</f>
        <v>746.32380000000001</v>
      </c>
      <c r="R596" s="227">
        <f>[3]ACESMISOdata!R596</f>
        <v>-91.47</v>
      </c>
      <c r="S596">
        <f>[3]ACESMISOdata!V596</f>
        <v>0</v>
      </c>
    </row>
    <row r="597" spans="1:19" x14ac:dyDescent="0.25">
      <c r="A597" t="s">
        <v>171</v>
      </c>
      <c r="B597" s="19">
        <f>'Energy Summary'!A597</f>
        <v>41633</v>
      </c>
      <c r="C597" s="7">
        <f>'Energy Summary'!B597</f>
        <v>18</v>
      </c>
      <c r="E597" s="224">
        <f>ACESMISOdata!E597</f>
        <v>24.38</v>
      </c>
      <c r="F597">
        <f>ACESMISOdata!H597</f>
        <v>6.93E-2</v>
      </c>
      <c r="G597">
        <f>ACESMISOdata!I597</f>
        <v>1.29E-2</v>
      </c>
      <c r="H597" s="225">
        <f>ACESMISOdata!J597</f>
        <v>0.26889999999999997</v>
      </c>
      <c r="I597" s="102">
        <f>ACESMISOdata!K597</f>
        <v>3.1699999999999999E-2</v>
      </c>
      <c r="J597">
        <f>ACESMISOdata!L597</f>
        <v>9.1999999999999998E-3</v>
      </c>
      <c r="K597">
        <f>ACESMISOdata!M597</f>
        <v>6.4000000000000003E-3</v>
      </c>
      <c r="L597" s="226">
        <f t="shared" si="18"/>
        <v>-9.441455560767574E-2</v>
      </c>
      <c r="M597" s="226">
        <f t="shared" si="19"/>
        <v>24.68398544439232</v>
      </c>
      <c r="N597" s="226">
        <f>M597*Inputs!$B$17</f>
        <v>27.152383988831556</v>
      </c>
      <c r="O597" s="225">
        <f>[3]ACESMISOdata!O597</f>
        <v>65.42</v>
      </c>
      <c r="P597" s="225">
        <f>[3]ACESMISOdata!P597</f>
        <v>67</v>
      </c>
      <c r="Q597" s="225">
        <f>[3]Summary!V597-P597</f>
        <v>768.7373999999993</v>
      </c>
      <c r="R597" s="227">
        <f>[3]ACESMISOdata!R597</f>
        <v>-72.58</v>
      </c>
      <c r="S597">
        <f>[3]ACESMISOdata!V597</f>
        <v>0</v>
      </c>
    </row>
    <row r="598" spans="1:19" x14ac:dyDescent="0.25">
      <c r="A598" t="s">
        <v>171</v>
      </c>
      <c r="B598" s="19">
        <f>'Energy Summary'!A598</f>
        <v>41633</v>
      </c>
      <c r="C598" s="7">
        <f>'Energy Summary'!B598</f>
        <v>19</v>
      </c>
      <c r="E598" s="224">
        <f>ACESMISOdata!E598</f>
        <v>36.130000000000003</v>
      </c>
      <c r="F598">
        <f>ACESMISOdata!H598</f>
        <v>6.93E-2</v>
      </c>
      <c r="G598">
        <f>ACESMISOdata!I598</f>
        <v>1.29E-2</v>
      </c>
      <c r="H598" s="225">
        <f>ACESMISOdata!J598</f>
        <v>0.29349999999999998</v>
      </c>
      <c r="I598" s="102">
        <f>ACESMISOdata!K598</f>
        <v>3.04E-2</v>
      </c>
      <c r="J598">
        <f>ACESMISOdata!L598</f>
        <v>1.66E-2</v>
      </c>
      <c r="K598">
        <f>ACESMISOdata!M598</f>
        <v>6.6E-3</v>
      </c>
      <c r="L598" s="226">
        <f t="shared" si="18"/>
        <v>-0.12555068082403026</v>
      </c>
      <c r="M598" s="226">
        <f t="shared" si="19"/>
        <v>36.433749319175973</v>
      </c>
      <c r="N598" s="226">
        <f>M598*Inputs!$B$17</f>
        <v>40.077124251093572</v>
      </c>
      <c r="O598" s="225">
        <f>[3]ACESMISOdata!O598</f>
        <v>-50.3</v>
      </c>
      <c r="P598" s="225">
        <f>[3]ACESMISOdata!P598</f>
        <v>69</v>
      </c>
      <c r="Q598" s="225">
        <f>[3]Summary!V598-P598</f>
        <v>769.72900000000016</v>
      </c>
      <c r="R598" s="227">
        <f>[3]ACESMISOdata!R598</f>
        <v>-96.64</v>
      </c>
      <c r="S598">
        <f>[3]ACESMISOdata!V598</f>
        <v>869.21</v>
      </c>
    </row>
    <row r="599" spans="1:19" x14ac:dyDescent="0.25">
      <c r="A599" t="s">
        <v>171</v>
      </c>
      <c r="B599" s="19">
        <f>'Energy Summary'!A599</f>
        <v>41633</v>
      </c>
      <c r="C599" s="7">
        <f>'Energy Summary'!B599</f>
        <v>20</v>
      </c>
      <c r="E599" s="224">
        <f>ACESMISOdata!E599</f>
        <v>26.25</v>
      </c>
      <c r="F599">
        <f>ACESMISOdata!H599</f>
        <v>6.93E-2</v>
      </c>
      <c r="G599">
        <f>ACESMISOdata!I599</f>
        <v>1.29E-2</v>
      </c>
      <c r="H599" s="225">
        <f>ACESMISOdata!J599</f>
        <v>0.30549999999999999</v>
      </c>
      <c r="I599" s="102">
        <f>ACESMISOdata!K599</f>
        <v>2.9399999999999999E-2</v>
      </c>
      <c r="J599">
        <f>ACESMISOdata!L599</f>
        <v>1.03E-2</v>
      </c>
      <c r="K599">
        <f>ACESMISOdata!M599</f>
        <v>6.4999999999999997E-3</v>
      </c>
      <c r="L599" s="226">
        <f t="shared" si="18"/>
        <v>-0.12061781242385448</v>
      </c>
      <c r="M599" s="226">
        <f t="shared" si="19"/>
        <v>26.563282187576139</v>
      </c>
      <c r="N599" s="226">
        <f>M599*Inputs!$B$17</f>
        <v>29.219610406333754</v>
      </c>
      <c r="O599" s="225">
        <f>[3]ACESMISOdata!O599</f>
        <v>-18.22</v>
      </c>
      <c r="P599" s="225">
        <f>[3]ACESMISOdata!P599</f>
        <v>69</v>
      </c>
      <c r="Q599" s="225">
        <f>[3]Summary!V599-P599</f>
        <v>773.60049999999967</v>
      </c>
      <c r="R599" s="227">
        <f>[3]ACESMISOdata!R599</f>
        <v>-93.31</v>
      </c>
      <c r="S599">
        <f>[3]ACESMISOdata!V599</f>
        <v>0</v>
      </c>
    </row>
    <row r="600" spans="1:19" x14ac:dyDescent="0.25">
      <c r="A600" t="s">
        <v>171</v>
      </c>
      <c r="B600" s="19">
        <f>'Energy Summary'!A600</f>
        <v>41633</v>
      </c>
      <c r="C600" s="7">
        <f>'Energy Summary'!B600</f>
        <v>21</v>
      </c>
      <c r="E600" s="224">
        <f>ACESMISOdata!E600</f>
        <v>68.56</v>
      </c>
      <c r="F600">
        <f>ACESMISOdata!H600</f>
        <v>6.93E-2</v>
      </c>
      <c r="G600">
        <f>ACESMISOdata!I600</f>
        <v>1.29E-2</v>
      </c>
      <c r="H600" s="225">
        <f>ACESMISOdata!J600</f>
        <v>0.29859999999999998</v>
      </c>
      <c r="I600" s="102">
        <f>ACESMISOdata!K600</f>
        <v>3.5400000000000001E-2</v>
      </c>
      <c r="J600">
        <f>ACESMISOdata!L600</f>
        <v>1.23E-2</v>
      </c>
      <c r="K600">
        <f>ACESMISOdata!M600</f>
        <v>6.1000000000000004E-3</v>
      </c>
      <c r="L600" s="226">
        <f t="shared" si="18"/>
        <v>-0.12138338938384785</v>
      </c>
      <c r="M600" s="226">
        <f t="shared" si="19"/>
        <v>68.87321661061614</v>
      </c>
      <c r="N600" s="226">
        <f>M600*Inputs!$B$17</f>
        <v>75.76053827167776</v>
      </c>
      <c r="O600" s="225">
        <f>[3]ACESMISOdata!O600</f>
        <v>-46.48</v>
      </c>
      <c r="P600" s="225">
        <f>[3]ACESMISOdata!P600</f>
        <v>70</v>
      </c>
      <c r="Q600" s="225">
        <f>[3]Summary!V600-P600</f>
        <v>776.38300000000038</v>
      </c>
      <c r="R600" s="227">
        <f>[3]ACESMISOdata!R600</f>
        <v>-94.24</v>
      </c>
      <c r="S600">
        <f>[3]ACESMISOdata!V600</f>
        <v>0</v>
      </c>
    </row>
    <row r="601" spans="1:19" x14ac:dyDescent="0.25">
      <c r="A601" t="s">
        <v>171</v>
      </c>
      <c r="B601" s="19">
        <f>'Energy Summary'!A601</f>
        <v>41633</v>
      </c>
      <c r="C601" s="7">
        <f>'Energy Summary'!B601</f>
        <v>22</v>
      </c>
      <c r="E601" s="224">
        <f>ACESMISOdata!E601</f>
        <v>29.07</v>
      </c>
      <c r="F601">
        <f>ACESMISOdata!H601</f>
        <v>6.93E-2</v>
      </c>
      <c r="G601">
        <f>ACESMISOdata!I601</f>
        <v>1.29E-2</v>
      </c>
      <c r="H601" s="225">
        <f>ACESMISOdata!J601</f>
        <v>2.5000000000000001E-2</v>
      </c>
      <c r="I601" s="102">
        <f>ACESMISOdata!K601</f>
        <v>3.1699999999999999E-2</v>
      </c>
      <c r="J601">
        <f>ACESMISOdata!L601</f>
        <v>8.8000000000000005E-3</v>
      </c>
      <c r="K601">
        <f>ACESMISOdata!M601</f>
        <v>6.0000000000000001E-3</v>
      </c>
      <c r="L601" s="226">
        <f t="shared" si="18"/>
        <v>-0.12710635247419785</v>
      </c>
      <c r="M601" s="226">
        <f t="shared" si="19"/>
        <v>29.0965936475258</v>
      </c>
      <c r="N601" s="226">
        <f>M601*Inputs!$B$17</f>
        <v>32.006253012278385</v>
      </c>
      <c r="O601" s="225">
        <f>[3]ACESMISOdata!O601</f>
        <v>-28.99</v>
      </c>
      <c r="P601" s="225">
        <f>[3]ACESMISOdata!P601</f>
        <v>70</v>
      </c>
      <c r="Q601" s="225">
        <f>[3]Summary!V601-P601</f>
        <v>766.68080000000009</v>
      </c>
      <c r="R601" s="227">
        <f>[3]ACESMISOdata!R601</f>
        <v>-97.45</v>
      </c>
      <c r="S601">
        <f>[3]ACESMISOdata!V601</f>
        <v>0</v>
      </c>
    </row>
    <row r="602" spans="1:19" x14ac:dyDescent="0.25">
      <c r="A602" t="s">
        <v>171</v>
      </c>
      <c r="B602" s="19">
        <f>'Energy Summary'!A602</f>
        <v>41633</v>
      </c>
      <c r="C602" s="7">
        <f>'Energy Summary'!B602</f>
        <v>23</v>
      </c>
      <c r="E602" s="224">
        <f>ACESMISOdata!E602</f>
        <v>23.93</v>
      </c>
      <c r="F602">
        <f>ACESMISOdata!H602</f>
        <v>6.93E-2</v>
      </c>
      <c r="G602">
        <f>ACESMISOdata!I602</f>
        <v>1.29E-2</v>
      </c>
      <c r="H602" s="225">
        <f>ACESMISOdata!J602</f>
        <v>2.58E-2</v>
      </c>
      <c r="I602" s="102">
        <f>ACESMISOdata!K602</f>
        <v>3.3399999999999999E-2</v>
      </c>
      <c r="J602">
        <f>ACESMISOdata!L602</f>
        <v>3.5799999999999998E-2</v>
      </c>
      <c r="K602">
        <f>ACESMISOdata!M602</f>
        <v>0</v>
      </c>
      <c r="L602" s="226">
        <f t="shared" si="18"/>
        <v>-0.1318361300056386</v>
      </c>
      <c r="M602" s="226">
        <f t="shared" si="19"/>
        <v>23.975363869994357</v>
      </c>
      <c r="N602" s="226">
        <f>M602*Inputs!$B$17</f>
        <v>26.372900256993795</v>
      </c>
      <c r="O602" s="225">
        <f>[3]ACESMISOdata!O602</f>
        <v>0.96</v>
      </c>
      <c r="P602" s="225">
        <f>[3]ACESMISOdata!P602</f>
        <v>69</v>
      </c>
      <c r="Q602" s="225">
        <f>[3]Summary!V602-P602</f>
        <v>755.86260000000004</v>
      </c>
      <c r="R602" s="227">
        <f>[3]ACESMISOdata!R602</f>
        <v>-99.65</v>
      </c>
      <c r="S602">
        <f>[3]ACESMISOdata!V602</f>
        <v>0</v>
      </c>
    </row>
    <row r="603" spans="1:19" x14ac:dyDescent="0.25">
      <c r="A603" t="s">
        <v>171</v>
      </c>
      <c r="B603" s="19">
        <f>'Energy Summary'!A603</f>
        <v>41633</v>
      </c>
      <c r="C603" s="7">
        <f>'Energy Summary'!B603</f>
        <v>24</v>
      </c>
      <c r="E603" s="224">
        <f>ACESMISOdata!E603</f>
        <v>22.35</v>
      </c>
      <c r="F603">
        <f>ACESMISOdata!H603</f>
        <v>6.93E-2</v>
      </c>
      <c r="G603">
        <f>ACESMISOdata!I603</f>
        <v>1.29E-2</v>
      </c>
      <c r="H603" s="225">
        <f>ACESMISOdata!J603</f>
        <v>2.52E-2</v>
      </c>
      <c r="I603" s="102">
        <f>ACESMISOdata!K603</f>
        <v>1.0699999999999999E-2</v>
      </c>
      <c r="J603">
        <f>ACESMISOdata!L603</f>
        <v>4.7500000000000001E-2</v>
      </c>
      <c r="K603">
        <f>ACESMISOdata!M603</f>
        <v>0</v>
      </c>
      <c r="L603" s="226">
        <f t="shared" si="18"/>
        <v>-0.14175317148595276</v>
      </c>
      <c r="M603" s="226">
        <f t="shared" si="19"/>
        <v>22.373846828514047</v>
      </c>
      <c r="N603" s="226">
        <f>M603*Inputs!$B$17</f>
        <v>24.611231511365453</v>
      </c>
      <c r="O603" s="225">
        <f>[3]ACESMISOdata!O603</f>
        <v>17.23</v>
      </c>
      <c r="P603" s="225">
        <f>[3]ACESMISOdata!P603</f>
        <v>67</v>
      </c>
      <c r="Q603" s="225">
        <f>[3]Summary!V603-P603</f>
        <v>746.08560000000034</v>
      </c>
      <c r="R603" s="227">
        <f>[3]ACESMISOdata!R603</f>
        <v>-105.76</v>
      </c>
      <c r="S603">
        <f>[3]ACESMISOdata!V603</f>
        <v>0</v>
      </c>
    </row>
    <row r="604" spans="1:19" x14ac:dyDescent="0.25">
      <c r="A604" t="s">
        <v>171</v>
      </c>
      <c r="B604" s="19">
        <f>'Energy Summary'!A604</f>
        <v>41634</v>
      </c>
      <c r="C604" s="7">
        <f>'Energy Summary'!B604</f>
        <v>1</v>
      </c>
      <c r="E604" s="224">
        <f>ACESMISOdata!E604</f>
        <v>20.59</v>
      </c>
      <c r="F604">
        <f>ACESMISOdata!H604</f>
        <v>6.93E-2</v>
      </c>
      <c r="G604">
        <f>ACESMISOdata!I604</f>
        <v>1.29E-2</v>
      </c>
      <c r="H604" s="225">
        <f>ACESMISOdata!J604</f>
        <v>0</v>
      </c>
      <c r="I604" s="102">
        <f>ACESMISOdata!K604</f>
        <v>1.37E-2</v>
      </c>
      <c r="J604">
        <f>ACESMISOdata!L604</f>
        <v>8.3000000000000001E-3</v>
      </c>
      <c r="K604">
        <f>ACESMISOdata!M604</f>
        <v>7.9000000000000008E-3</v>
      </c>
      <c r="L604" s="226">
        <f t="shared" si="18"/>
        <v>-5.9096307187694437E-2</v>
      </c>
      <c r="M604" s="226">
        <f t="shared" si="19"/>
        <v>20.6430036928123</v>
      </c>
      <c r="N604" s="226">
        <f>M604*Inputs!$B$17</f>
        <v>22.707304062093531</v>
      </c>
      <c r="O604" s="225">
        <f>[3]ACESMISOdata!O604</f>
        <v>123.14</v>
      </c>
      <c r="P604" s="225">
        <f>[3]ACESMISOdata!P604</f>
        <v>65</v>
      </c>
      <c r="Q604" s="225">
        <f>[3]Summary!V604-P604</f>
        <v>742.68599999999947</v>
      </c>
      <c r="R604" s="227">
        <f>[3]ACESMISOdata!R604</f>
        <v>-43.89</v>
      </c>
      <c r="S604">
        <f>[3]ACESMISOdata!V604</f>
        <v>0</v>
      </c>
    </row>
    <row r="605" spans="1:19" x14ac:dyDescent="0.25">
      <c r="A605" t="s">
        <v>171</v>
      </c>
      <c r="B605" s="19">
        <f>'Energy Summary'!A605</f>
        <v>41634</v>
      </c>
      <c r="C605" s="7">
        <f>'Energy Summary'!B605</f>
        <v>2</v>
      </c>
      <c r="E605" s="224">
        <f>ACESMISOdata!E605</f>
        <v>23.55</v>
      </c>
      <c r="F605">
        <f>ACESMISOdata!H605</f>
        <v>6.93E-2</v>
      </c>
      <c r="G605">
        <f>ACESMISOdata!I605</f>
        <v>1.29E-2</v>
      </c>
      <c r="H605" s="225">
        <f>ACESMISOdata!J605</f>
        <v>0</v>
      </c>
      <c r="I605" s="102">
        <f>ACESMISOdata!K605</f>
        <v>1.0699999999999999E-2</v>
      </c>
      <c r="J605">
        <f>ACESMISOdata!L605</f>
        <v>8.8000000000000005E-3</v>
      </c>
      <c r="K605">
        <f>ACESMISOdata!M605</f>
        <v>7.7999999999999996E-3</v>
      </c>
      <c r="L605" s="226">
        <f t="shared" si="18"/>
        <v>-4.9655721230169682E-2</v>
      </c>
      <c r="M605" s="226">
        <f t="shared" si="19"/>
        <v>23.609844278769827</v>
      </c>
      <c r="N605" s="226">
        <f>M605*Inputs!$B$17</f>
        <v>25.970828706646813</v>
      </c>
      <c r="O605" s="225">
        <f>[3]ACESMISOdata!O605</f>
        <v>92.1</v>
      </c>
      <c r="P605" s="225">
        <f>[3]ACESMISOdata!P605</f>
        <v>65</v>
      </c>
      <c r="Q605" s="225">
        <f>[3]Summary!V605-P605</f>
        <v>742.91539999999998</v>
      </c>
      <c r="R605" s="227">
        <f>[3]ACESMISOdata!R605</f>
        <v>-36.89</v>
      </c>
      <c r="S605">
        <f>[3]ACESMISOdata!V605</f>
        <v>0</v>
      </c>
    </row>
    <row r="606" spans="1:19" x14ac:dyDescent="0.25">
      <c r="A606" t="s">
        <v>171</v>
      </c>
      <c r="B606" s="19">
        <f>'Energy Summary'!A606</f>
        <v>41634</v>
      </c>
      <c r="C606" s="7">
        <f>'Energy Summary'!B606</f>
        <v>3</v>
      </c>
      <c r="E606" s="224">
        <f>ACESMISOdata!E606</f>
        <v>30.62</v>
      </c>
      <c r="F606">
        <f>ACESMISOdata!H606</f>
        <v>6.93E-2</v>
      </c>
      <c r="G606">
        <f>ACESMISOdata!I606</f>
        <v>1.29E-2</v>
      </c>
      <c r="H606" s="225">
        <f>ACESMISOdata!J606</f>
        <v>0</v>
      </c>
      <c r="I606" s="102">
        <f>ACESMISOdata!K606</f>
        <v>1.0200000000000001E-2</v>
      </c>
      <c r="J606">
        <f>ACESMISOdata!L606</f>
        <v>9.1999999999999998E-3</v>
      </c>
      <c r="K606">
        <f>ACESMISOdata!M606</f>
        <v>7.4000000000000003E-3</v>
      </c>
      <c r="L606" s="226">
        <f t="shared" si="18"/>
        <v>-6.0035398192063043E-2</v>
      </c>
      <c r="M606" s="226">
        <f t="shared" si="19"/>
        <v>30.668964601807936</v>
      </c>
      <c r="N606" s="226">
        <f>M606*Inputs!$B$17</f>
        <v>33.735861061988729</v>
      </c>
      <c r="O606" s="225">
        <f>[3]ACESMISOdata!O606</f>
        <v>71.13</v>
      </c>
      <c r="P606" s="225">
        <f>[3]ACESMISOdata!P606</f>
        <v>64</v>
      </c>
      <c r="Q606" s="225">
        <f>[3]Summary!V606-P606</f>
        <v>744.72730000000013</v>
      </c>
      <c r="R606" s="227">
        <f>[3]ACESMISOdata!R606</f>
        <v>-44.71</v>
      </c>
      <c r="S606">
        <f>[3]ACESMISOdata!V606</f>
        <v>0</v>
      </c>
    </row>
    <row r="607" spans="1:19" x14ac:dyDescent="0.25">
      <c r="A607" t="s">
        <v>171</v>
      </c>
      <c r="B607" s="19">
        <f>'Energy Summary'!A607</f>
        <v>41634</v>
      </c>
      <c r="C607" s="7">
        <f>'Energy Summary'!B607</f>
        <v>4</v>
      </c>
      <c r="E607" s="224">
        <f>ACESMISOdata!E607</f>
        <v>21.62</v>
      </c>
      <c r="F607">
        <f>ACESMISOdata!H607</f>
        <v>6.93E-2</v>
      </c>
      <c r="G607">
        <f>ACESMISOdata!I607</f>
        <v>1.29E-2</v>
      </c>
      <c r="H607" s="225">
        <f>ACESMISOdata!J607</f>
        <v>0</v>
      </c>
      <c r="I607" s="102">
        <f>ACESMISOdata!K607</f>
        <v>0.01</v>
      </c>
      <c r="J607">
        <f>ACESMISOdata!L607</f>
        <v>8.9999999999999993E-3</v>
      </c>
      <c r="K607">
        <f>ACESMISOdata!M607</f>
        <v>7.7000000000000002E-3</v>
      </c>
      <c r="L607" s="226">
        <f t="shared" si="18"/>
        <v>-5.5753222846390345E-2</v>
      </c>
      <c r="M607" s="226">
        <f t="shared" si="19"/>
        <v>21.673146777153608</v>
      </c>
      <c r="N607" s="226">
        <f>M607*Inputs!$B$17</f>
        <v>23.840461454868972</v>
      </c>
      <c r="O607" s="225">
        <f>[3]ACESMISOdata!O607</f>
        <v>37.9</v>
      </c>
      <c r="P607" s="225">
        <f>[3]ACESMISOdata!P607</f>
        <v>64</v>
      </c>
      <c r="Q607" s="225">
        <f>[3]Summary!V607-P607</f>
        <v>751.34670000000017</v>
      </c>
      <c r="R607" s="227">
        <f>[3]ACESMISOdata!R607</f>
        <v>-41.89</v>
      </c>
      <c r="S607">
        <f>[3]ACESMISOdata!V607</f>
        <v>0</v>
      </c>
    </row>
    <row r="608" spans="1:19" x14ac:dyDescent="0.25">
      <c r="A608" t="s">
        <v>171</v>
      </c>
      <c r="B608" s="19">
        <f>'Energy Summary'!A608</f>
        <v>41634</v>
      </c>
      <c r="C608" s="7">
        <f>'Energy Summary'!B608</f>
        <v>5</v>
      </c>
      <c r="E608" s="224">
        <f>ACESMISOdata!E608</f>
        <v>21.35</v>
      </c>
      <c r="F608">
        <f>ACESMISOdata!H608</f>
        <v>6.93E-2</v>
      </c>
      <c r="G608">
        <f>ACESMISOdata!I608</f>
        <v>1.29E-2</v>
      </c>
      <c r="H608" s="225">
        <f>ACESMISOdata!J608</f>
        <v>0</v>
      </c>
      <c r="I608" s="102">
        <f>ACESMISOdata!K608</f>
        <v>1.29E-2</v>
      </c>
      <c r="J608">
        <f>ACESMISOdata!L608</f>
        <v>1.01E-2</v>
      </c>
      <c r="K608">
        <f>ACESMISOdata!M608</f>
        <v>9.2999999999999992E-3</v>
      </c>
      <c r="L608" s="226">
        <f t="shared" si="18"/>
        <v>-5.3842731788112011E-2</v>
      </c>
      <c r="M608" s="226">
        <f t="shared" si="19"/>
        <v>21.410657268211885</v>
      </c>
      <c r="N608" s="226">
        <f>M608*Inputs!$B$17</f>
        <v>23.551722995033074</v>
      </c>
      <c r="O608" s="225">
        <f>[3]ACESMISOdata!O608</f>
        <v>94.05</v>
      </c>
      <c r="P608" s="225">
        <f>[3]ACESMISOdata!P608</f>
        <v>65</v>
      </c>
      <c r="Q608" s="225">
        <f>[3]Summary!V608-P608</f>
        <v>763.14850000000013</v>
      </c>
      <c r="R608" s="227">
        <f>[3]ACESMISOdata!R608</f>
        <v>-41.09</v>
      </c>
      <c r="S608">
        <f>[3]ACESMISOdata!V608</f>
        <v>0</v>
      </c>
    </row>
    <row r="609" spans="1:19" x14ac:dyDescent="0.25">
      <c r="A609" t="s">
        <v>171</v>
      </c>
      <c r="B609" s="19">
        <f>'Energy Summary'!A609</f>
        <v>41634</v>
      </c>
      <c r="C609" s="7">
        <f>'Energy Summary'!B609</f>
        <v>6</v>
      </c>
      <c r="E609" s="224">
        <f>ACESMISOdata!E609</f>
        <v>50.89</v>
      </c>
      <c r="F609">
        <f>ACESMISOdata!H609</f>
        <v>6.93E-2</v>
      </c>
      <c r="G609">
        <f>ACESMISOdata!I609</f>
        <v>1.29E-2</v>
      </c>
      <c r="H609" s="225">
        <f>ACESMISOdata!J609</f>
        <v>0</v>
      </c>
      <c r="I609" s="102">
        <f>ACESMISOdata!K609</f>
        <v>2.5999999999999999E-2</v>
      </c>
      <c r="J609">
        <f>ACESMISOdata!L609</f>
        <v>2.18E-2</v>
      </c>
      <c r="K609">
        <f>ACESMISOdata!M609</f>
        <v>1.11E-2</v>
      </c>
      <c r="L609" s="226">
        <f t="shared" si="18"/>
        <v>-6.4635264238269513E-2</v>
      </c>
      <c r="M609" s="226">
        <f t="shared" si="19"/>
        <v>50.966464735761733</v>
      </c>
      <c r="N609" s="226">
        <f>M609*Inputs!$B$17</f>
        <v>56.063111209337912</v>
      </c>
      <c r="O609" s="225">
        <f>[3]ACESMISOdata!O609</f>
        <v>129.80000000000001</v>
      </c>
      <c r="P609" s="225">
        <f>[3]ACESMISOdata!P609</f>
        <v>66</v>
      </c>
      <c r="Q609" s="225">
        <f>[3]Summary!V609-P609</f>
        <v>792.75609999999983</v>
      </c>
      <c r="R609" s="227">
        <f>[3]ACESMISOdata!R609</f>
        <v>-51.24</v>
      </c>
      <c r="S609">
        <f>[3]ACESMISOdata!V609</f>
        <v>0</v>
      </c>
    </row>
    <row r="610" spans="1:19" x14ac:dyDescent="0.25">
      <c r="A610" t="s">
        <v>171</v>
      </c>
      <c r="B610" s="19">
        <f>'Energy Summary'!A610</f>
        <v>41634</v>
      </c>
      <c r="C610" s="7">
        <f>'Energy Summary'!B610</f>
        <v>7</v>
      </c>
      <c r="E610" s="224">
        <f>ACESMISOdata!E610</f>
        <v>56.02</v>
      </c>
      <c r="F610">
        <f>ACESMISOdata!H610</f>
        <v>6.93E-2</v>
      </c>
      <c r="G610">
        <f>ACESMISOdata!I610</f>
        <v>1.29E-2</v>
      </c>
      <c r="H610" s="225">
        <f>ACESMISOdata!J610</f>
        <v>0</v>
      </c>
      <c r="I610" s="102">
        <f>ACESMISOdata!K610</f>
        <v>7.9500000000000001E-2</v>
      </c>
      <c r="J610">
        <f>ACESMISOdata!L610</f>
        <v>4.0800000000000003E-2</v>
      </c>
      <c r="K610">
        <f>ACESMISOdata!M610</f>
        <v>6.7999999999999996E-3</v>
      </c>
      <c r="L610" s="226">
        <f t="shared" si="18"/>
        <v>-7.8926165133488463E-2</v>
      </c>
      <c r="M610" s="226">
        <f t="shared" si="19"/>
        <v>56.150373834866514</v>
      </c>
      <c r="N610" s="226">
        <f>M610*Inputs!$B$17</f>
        <v>61.765411218353172</v>
      </c>
      <c r="O610" s="225">
        <f>[3]ACESMISOdata!O610</f>
        <v>171.24</v>
      </c>
      <c r="P610" s="225">
        <f>[3]ACESMISOdata!P610</f>
        <v>69</v>
      </c>
      <c r="Q610" s="225">
        <f>[3]Summary!V610-P610</f>
        <v>820.00690000000054</v>
      </c>
      <c r="R610" s="227">
        <f>[3]ACESMISOdata!R610</f>
        <v>-64.72</v>
      </c>
      <c r="S610">
        <f>[3]ACESMISOdata!V610</f>
        <v>396.16</v>
      </c>
    </row>
    <row r="611" spans="1:19" x14ac:dyDescent="0.25">
      <c r="A611" t="s">
        <v>171</v>
      </c>
      <c r="B611" s="19">
        <f>'Energy Summary'!A611</f>
        <v>41634</v>
      </c>
      <c r="C611" s="7">
        <f>'Energy Summary'!B611</f>
        <v>8</v>
      </c>
      <c r="E611" s="224">
        <f>ACESMISOdata!E611</f>
        <v>50.01</v>
      </c>
      <c r="F611">
        <f>ACESMISOdata!H611</f>
        <v>6.93E-2</v>
      </c>
      <c r="G611">
        <f>ACESMISOdata!I611</f>
        <v>1.29E-2</v>
      </c>
      <c r="H611" s="225">
        <f>ACESMISOdata!J611</f>
        <v>0.1071</v>
      </c>
      <c r="I611" s="102">
        <f>ACESMISOdata!K611</f>
        <v>9.6600000000000005E-2</v>
      </c>
      <c r="J611">
        <f>ACESMISOdata!L611</f>
        <v>6.3399999999999998E-2</v>
      </c>
      <c r="K611">
        <f>ACESMISOdata!M611</f>
        <v>6.3E-3</v>
      </c>
      <c r="L611" s="226">
        <f t="shared" si="18"/>
        <v>-9.450427330746751E-2</v>
      </c>
      <c r="M611" s="226">
        <f t="shared" si="19"/>
        <v>50.271095726692543</v>
      </c>
      <c r="N611" s="226">
        <f>M611*Inputs!$B$17</f>
        <v>55.298205299361804</v>
      </c>
      <c r="O611" s="225">
        <f>[3]ACESMISOdata!O611</f>
        <v>276.45</v>
      </c>
      <c r="P611" s="225">
        <f>[3]ACESMISOdata!P611</f>
        <v>73</v>
      </c>
      <c r="Q611" s="225">
        <f>[3]Summary!V611-P611</f>
        <v>829.48630000000014</v>
      </c>
      <c r="R611" s="227">
        <f>[3]ACESMISOdata!R611</f>
        <v>-78.39</v>
      </c>
      <c r="S611">
        <f>[3]ACESMISOdata!V611</f>
        <v>1223.01</v>
      </c>
    </row>
    <row r="612" spans="1:19" x14ac:dyDescent="0.25">
      <c r="A612" t="s">
        <v>171</v>
      </c>
      <c r="B612" s="19">
        <f>'Energy Summary'!A612</f>
        <v>41634</v>
      </c>
      <c r="C612" s="7">
        <f>'Energy Summary'!B612</f>
        <v>9</v>
      </c>
      <c r="E612" s="224">
        <f>ACESMISOdata!E612</f>
        <v>50.07</v>
      </c>
      <c r="F612">
        <f>ACESMISOdata!H612</f>
        <v>6.93E-2</v>
      </c>
      <c r="G612">
        <f>ACESMISOdata!I612</f>
        <v>1.29E-2</v>
      </c>
      <c r="H612" s="225">
        <f>ACESMISOdata!J612</f>
        <v>1.49E-2</v>
      </c>
      <c r="I612" s="102">
        <f>ACESMISOdata!K612</f>
        <v>7.9500000000000001E-2</v>
      </c>
      <c r="J612">
        <f>ACESMISOdata!L612</f>
        <v>5.2499999999999998E-2</v>
      </c>
      <c r="K612">
        <f>ACESMISOdata!M612</f>
        <v>9.4999999999999998E-3</v>
      </c>
      <c r="L612" s="226">
        <f t="shared" si="18"/>
        <v>-0.14344741804884284</v>
      </c>
      <c r="M612" s="226">
        <f t="shared" si="19"/>
        <v>50.165152581951162</v>
      </c>
      <c r="N612" s="226">
        <f>M612*Inputs!$B$17</f>
        <v>55.181667840146282</v>
      </c>
      <c r="O612" s="225">
        <f>[3]ACESMISOdata!O612</f>
        <v>319.87</v>
      </c>
      <c r="P612" s="225">
        <f>[3]ACESMISOdata!P612</f>
        <v>75</v>
      </c>
      <c r="Q612" s="225">
        <f>[3]Summary!V612-P612</f>
        <v>830.33910000000049</v>
      </c>
      <c r="R612" s="227">
        <f>[3]ACESMISOdata!R612</f>
        <v>-119.11</v>
      </c>
      <c r="S612">
        <f>[3]ACESMISOdata!V612</f>
        <v>1348.94</v>
      </c>
    </row>
    <row r="613" spans="1:19" x14ac:dyDescent="0.25">
      <c r="A613" t="s">
        <v>171</v>
      </c>
      <c r="B613" s="19">
        <f>'Energy Summary'!A613</f>
        <v>41634</v>
      </c>
      <c r="C613" s="7">
        <f>'Energy Summary'!B613</f>
        <v>10</v>
      </c>
      <c r="E613" s="224">
        <f>ACESMISOdata!E613</f>
        <v>35.17</v>
      </c>
      <c r="F613">
        <f>ACESMISOdata!H613</f>
        <v>6.93E-2</v>
      </c>
      <c r="G613">
        <f>ACESMISOdata!I613</f>
        <v>1.29E-2</v>
      </c>
      <c r="H613" s="225">
        <f>ACESMISOdata!J613</f>
        <v>0</v>
      </c>
      <c r="I613" s="102">
        <f>ACESMISOdata!K613</f>
        <v>6.8199999999999997E-2</v>
      </c>
      <c r="J613">
        <f>ACESMISOdata!L613</f>
        <v>2.98E-2</v>
      </c>
      <c r="K613">
        <f>ACESMISOdata!M613</f>
        <v>9.4000000000000004E-3</v>
      </c>
      <c r="L613" s="226">
        <f t="shared" si="18"/>
        <v>-8.9035432327924824E-2</v>
      </c>
      <c r="M613" s="226">
        <f t="shared" si="19"/>
        <v>35.270564567672075</v>
      </c>
      <c r="N613" s="226">
        <f>M613*Inputs!$B$17</f>
        <v>38.797621024439287</v>
      </c>
      <c r="O613" s="225">
        <f>[3]ACESMISOdata!O613</f>
        <v>184.97</v>
      </c>
      <c r="P613" s="225">
        <f>[3]ACESMISOdata!P613</f>
        <v>76</v>
      </c>
      <c r="Q613" s="225">
        <f>[3]Summary!V613-P613</f>
        <v>816.07960000000048</v>
      </c>
      <c r="R613" s="227">
        <f>[3]ACESMISOdata!R613</f>
        <v>-72.66</v>
      </c>
      <c r="S613">
        <f>[3]ACESMISOdata!V613</f>
        <v>1259.7</v>
      </c>
    </row>
    <row r="614" spans="1:19" x14ac:dyDescent="0.25">
      <c r="A614" t="s">
        <v>171</v>
      </c>
      <c r="B614" s="19">
        <f>'Energy Summary'!A614</f>
        <v>41634</v>
      </c>
      <c r="C614" s="7">
        <f>'Energy Summary'!B614</f>
        <v>11</v>
      </c>
      <c r="E614" s="224">
        <f>ACESMISOdata!E614</f>
        <v>43.41</v>
      </c>
      <c r="F614">
        <f>ACESMISOdata!H614</f>
        <v>6.93E-2</v>
      </c>
      <c r="G614">
        <f>ACESMISOdata!I614</f>
        <v>1.29E-2</v>
      </c>
      <c r="H614" s="225">
        <f>ACESMISOdata!J614</f>
        <v>0.54349999999999998</v>
      </c>
      <c r="I614" s="102">
        <f>ACESMISOdata!K614</f>
        <v>7.7899999999999997E-2</v>
      </c>
      <c r="J614">
        <f>ACESMISOdata!L614</f>
        <v>5.0299999999999997E-2</v>
      </c>
      <c r="K614">
        <f>ACESMISOdata!M614</f>
        <v>9.4000000000000004E-3</v>
      </c>
      <c r="L614" s="226">
        <f t="shared" si="18"/>
        <v>-9.7622298492540824E-2</v>
      </c>
      <c r="M614" s="226">
        <f t="shared" si="19"/>
        <v>44.075677701507459</v>
      </c>
      <c r="N614" s="226">
        <f>M614*Inputs!$B$17</f>
        <v>48.483245471658208</v>
      </c>
      <c r="O614" s="225">
        <f>[3]ACESMISOdata!O614</f>
        <v>142.68</v>
      </c>
      <c r="P614" s="225">
        <f>[3]ACESMISOdata!P614</f>
        <v>75</v>
      </c>
      <c r="Q614" s="225">
        <f>[3]Summary!V614-P614</f>
        <v>802.78789999999992</v>
      </c>
      <c r="R614" s="227">
        <f>[3]ACESMISOdata!R614</f>
        <v>-78.37</v>
      </c>
      <c r="S614">
        <f>[3]ACESMISOdata!V614</f>
        <v>1585.7</v>
      </c>
    </row>
    <row r="615" spans="1:19" x14ac:dyDescent="0.25">
      <c r="A615" t="s">
        <v>171</v>
      </c>
      <c r="B615" s="19">
        <f>'Energy Summary'!A615</f>
        <v>41634</v>
      </c>
      <c r="C615" s="7">
        <f>'Energy Summary'!B615</f>
        <v>12</v>
      </c>
      <c r="E615" s="224">
        <f>ACESMISOdata!E615</f>
        <v>35.11</v>
      </c>
      <c r="F615">
        <f>ACESMISOdata!H615</f>
        <v>6.93E-2</v>
      </c>
      <c r="G615">
        <f>ACESMISOdata!I615</f>
        <v>1.29E-2</v>
      </c>
      <c r="H615" s="225">
        <f>ACESMISOdata!J615</f>
        <v>0.11799999999999999</v>
      </c>
      <c r="I615" s="102">
        <f>ACESMISOdata!K615</f>
        <v>6.2E-2</v>
      </c>
      <c r="J615">
        <f>ACESMISOdata!L615</f>
        <v>2.86E-2</v>
      </c>
      <c r="K615">
        <f>ACESMISOdata!M615</f>
        <v>6.1000000000000004E-3</v>
      </c>
      <c r="L615" s="226">
        <f t="shared" si="18"/>
        <v>-7.7346096843748144E-2</v>
      </c>
      <c r="M615" s="226">
        <f t="shared" si="19"/>
        <v>35.329553903156253</v>
      </c>
      <c r="N615" s="226">
        <f>M615*Inputs!$B$17</f>
        <v>38.862509293471881</v>
      </c>
      <c r="O615" s="225">
        <f>[3]ACESMISOdata!O615</f>
        <v>-17.64</v>
      </c>
      <c r="P615" s="225">
        <f>[3]ACESMISOdata!P615</f>
        <v>75</v>
      </c>
      <c r="Q615" s="225">
        <f>[3]Summary!V615-P615</f>
        <v>783.23279999999977</v>
      </c>
      <c r="R615" s="227">
        <f>[3]ACESMISOdata!R615</f>
        <v>-60.58</v>
      </c>
      <c r="S615">
        <f>[3]ACESMISOdata!V615</f>
        <v>1136.52</v>
      </c>
    </row>
    <row r="616" spans="1:19" x14ac:dyDescent="0.25">
      <c r="A616" t="s">
        <v>171</v>
      </c>
      <c r="B616" s="19">
        <f>'Energy Summary'!A616</f>
        <v>41634</v>
      </c>
      <c r="C616" s="7">
        <f>'Energy Summary'!B616</f>
        <v>13</v>
      </c>
      <c r="E616" s="224">
        <f>ACESMISOdata!E616</f>
        <v>34.68</v>
      </c>
      <c r="F616">
        <f>ACESMISOdata!H616</f>
        <v>6.93E-2</v>
      </c>
      <c r="G616">
        <f>ACESMISOdata!I616</f>
        <v>1.29E-2</v>
      </c>
      <c r="H616" s="225">
        <f>ACESMISOdata!J616</f>
        <v>0</v>
      </c>
      <c r="I616" s="102">
        <f>ACESMISOdata!K616</f>
        <v>5.8299999999999998E-2</v>
      </c>
      <c r="J616">
        <f>ACESMISOdata!L616</f>
        <v>2.81E-2</v>
      </c>
      <c r="K616">
        <f>ACESMISOdata!M616</f>
        <v>6.1999999999999998E-3</v>
      </c>
      <c r="L616" s="226">
        <f t="shared" si="18"/>
        <v>-6.5809682397201794E-2</v>
      </c>
      <c r="M616" s="226">
        <f t="shared" si="19"/>
        <v>34.788990317602803</v>
      </c>
      <c r="N616" s="226">
        <f>M616*Inputs!$B$17</f>
        <v>38.267889349363088</v>
      </c>
      <c r="O616" s="225">
        <f>[3]ACESMISOdata!O616</f>
        <v>24.43</v>
      </c>
      <c r="P616" s="225">
        <f>[3]ACESMISOdata!P616</f>
        <v>74</v>
      </c>
      <c r="Q616" s="225">
        <f>[3]Summary!V616-P616</f>
        <v>770.25139999999942</v>
      </c>
      <c r="R616" s="227">
        <f>[3]ACESMISOdata!R616</f>
        <v>-50.69</v>
      </c>
      <c r="S616">
        <f>[3]ACESMISOdata!V616</f>
        <v>1018.5</v>
      </c>
    </row>
    <row r="617" spans="1:19" x14ac:dyDescent="0.25">
      <c r="A617" t="s">
        <v>171</v>
      </c>
      <c r="B617" s="19">
        <f>'Energy Summary'!A617</f>
        <v>41634</v>
      </c>
      <c r="C617" s="7">
        <f>'Energy Summary'!B617</f>
        <v>14</v>
      </c>
      <c r="E617" s="224">
        <f>ACESMISOdata!E617</f>
        <v>28.76</v>
      </c>
      <c r="F617">
        <f>ACESMISOdata!H617</f>
        <v>6.93E-2</v>
      </c>
      <c r="G617">
        <f>ACESMISOdata!I617</f>
        <v>1.29E-2</v>
      </c>
      <c r="H617" s="225">
        <f>ACESMISOdata!J617</f>
        <v>0</v>
      </c>
      <c r="I617" s="102">
        <f>ACESMISOdata!K617</f>
        <v>3.8100000000000002E-2</v>
      </c>
      <c r="J617">
        <f>ACESMISOdata!L617</f>
        <v>2.41E-2</v>
      </c>
      <c r="K617">
        <f>ACESMISOdata!M617</f>
        <v>6.4000000000000003E-3</v>
      </c>
      <c r="L617" s="226">
        <f t="shared" si="18"/>
        <v>-6.4510922277679406E-2</v>
      </c>
      <c r="M617" s="226">
        <f t="shared" si="19"/>
        <v>28.846289077722318</v>
      </c>
      <c r="N617" s="226">
        <f>M617*Inputs!$B$17</f>
        <v>31.730917985494553</v>
      </c>
      <c r="O617" s="225">
        <f>[3]ACESMISOdata!O617</f>
        <v>31.77</v>
      </c>
      <c r="P617" s="225">
        <f>[3]ACESMISOdata!P617</f>
        <v>73</v>
      </c>
      <c r="Q617" s="225">
        <f>[3]Summary!V617-P617</f>
        <v>757.08109999999965</v>
      </c>
      <c r="R617" s="227">
        <f>[3]ACESMISOdata!R617</f>
        <v>-48.84</v>
      </c>
      <c r="S617">
        <f>[3]ACESMISOdata!V617</f>
        <v>355.69</v>
      </c>
    </row>
    <row r="618" spans="1:19" x14ac:dyDescent="0.25">
      <c r="A618" t="s">
        <v>171</v>
      </c>
      <c r="B618" s="19">
        <f>'Energy Summary'!A618</f>
        <v>41634</v>
      </c>
      <c r="C618" s="7">
        <f>'Energy Summary'!B618</f>
        <v>15</v>
      </c>
      <c r="E618" s="224">
        <f>ACESMISOdata!E618</f>
        <v>27.96</v>
      </c>
      <c r="F618">
        <f>ACESMISOdata!H618</f>
        <v>6.93E-2</v>
      </c>
      <c r="G618">
        <f>ACESMISOdata!I618</f>
        <v>1.29E-2</v>
      </c>
      <c r="H618" s="225">
        <f>ACESMISOdata!J618</f>
        <v>0</v>
      </c>
      <c r="I618" s="102">
        <f>ACESMISOdata!K618</f>
        <v>3.9899999999999998E-2</v>
      </c>
      <c r="J618">
        <f>ACESMISOdata!L618</f>
        <v>7.9000000000000008E-3</v>
      </c>
      <c r="K618">
        <f>ACESMISOdata!M618</f>
        <v>6.4000000000000003E-3</v>
      </c>
      <c r="L618" s="226">
        <f t="shared" si="18"/>
        <v>-6.3222140884597156E-2</v>
      </c>
      <c r="M618" s="226">
        <f t="shared" si="19"/>
        <v>28.033177859115398</v>
      </c>
      <c r="N618" s="226">
        <f>M618*Inputs!$B$17</f>
        <v>30.83649564502694</v>
      </c>
      <c r="O618" s="225">
        <f>[3]ACESMISOdata!O618</f>
        <v>32.92</v>
      </c>
      <c r="P618" s="225">
        <f>[3]ACESMISOdata!P618</f>
        <v>72</v>
      </c>
      <c r="Q618" s="225">
        <f>[3]Summary!V618-P618</f>
        <v>729.33310000000017</v>
      </c>
      <c r="R618" s="227">
        <f>[3]ACESMISOdata!R618</f>
        <v>-46.11</v>
      </c>
      <c r="S618">
        <f>[3]ACESMISOdata!V618</f>
        <v>0</v>
      </c>
    </row>
    <row r="619" spans="1:19" x14ac:dyDescent="0.25">
      <c r="A619" t="s">
        <v>171</v>
      </c>
      <c r="B619" s="19">
        <f>'Energy Summary'!A619</f>
        <v>41634</v>
      </c>
      <c r="C619" s="7">
        <f>'Energy Summary'!B619</f>
        <v>16</v>
      </c>
      <c r="E619" s="224">
        <f>ACESMISOdata!E619</f>
        <v>26.9</v>
      </c>
      <c r="F619">
        <f>ACESMISOdata!H619</f>
        <v>6.93E-2</v>
      </c>
      <c r="G619">
        <f>ACESMISOdata!I619</f>
        <v>1.29E-2</v>
      </c>
      <c r="H619" s="225">
        <f>ACESMISOdata!J619</f>
        <v>0</v>
      </c>
      <c r="I619" s="102">
        <f>ACESMISOdata!K619</f>
        <v>3.2800000000000003E-2</v>
      </c>
      <c r="J619">
        <f>ACESMISOdata!L619</f>
        <v>8.0000000000000002E-3</v>
      </c>
      <c r="K619">
        <f>ACESMISOdata!M619</f>
        <v>6.4999999999999997E-3</v>
      </c>
      <c r="L619" s="226">
        <f t="shared" si="18"/>
        <v>-5.3911860556141736E-2</v>
      </c>
      <c r="M619" s="226">
        <f t="shared" si="19"/>
        <v>26.975588139443854</v>
      </c>
      <c r="N619" s="226">
        <f>M619*Inputs!$B$17</f>
        <v>29.67314695338824</v>
      </c>
      <c r="O619" s="225">
        <f>[3]ACESMISOdata!O619</f>
        <v>14.09</v>
      </c>
      <c r="P619" s="225">
        <f>[3]ACESMISOdata!P619</f>
        <v>72</v>
      </c>
      <c r="Q619" s="225">
        <f>[3]Summary!V619-P619</f>
        <v>752.15359999999976</v>
      </c>
      <c r="R619" s="227">
        <f>[3]ACESMISOdata!R619</f>
        <v>-40.549999999999997</v>
      </c>
      <c r="S619">
        <f>[3]ACESMISOdata!V619</f>
        <v>0</v>
      </c>
    </row>
    <row r="620" spans="1:19" x14ac:dyDescent="0.25">
      <c r="A620" t="s">
        <v>171</v>
      </c>
      <c r="B620" s="19">
        <f>'Energy Summary'!A620</f>
        <v>41634</v>
      </c>
      <c r="C620" s="7">
        <f>'Energy Summary'!B620</f>
        <v>17</v>
      </c>
      <c r="E620" s="224">
        <f>ACESMISOdata!E620</f>
        <v>27.05</v>
      </c>
      <c r="F620">
        <f>ACESMISOdata!H620</f>
        <v>6.93E-2</v>
      </c>
      <c r="G620">
        <f>ACESMISOdata!I620</f>
        <v>1.29E-2</v>
      </c>
      <c r="H620" s="225">
        <f>ACESMISOdata!J620</f>
        <v>3.2300000000000002E-2</v>
      </c>
      <c r="I620" s="102">
        <f>ACESMISOdata!K620</f>
        <v>4.58E-2</v>
      </c>
      <c r="J620">
        <f>ACESMISOdata!L620</f>
        <v>8.0000000000000002E-3</v>
      </c>
      <c r="K620">
        <f>ACESMISOdata!M620</f>
        <v>6.4999999999999997E-3</v>
      </c>
      <c r="L620" s="226">
        <f t="shared" si="18"/>
        <v>-5.1376694789671766E-2</v>
      </c>
      <c r="M620" s="226">
        <f t="shared" si="19"/>
        <v>27.173423305210324</v>
      </c>
      <c r="N620" s="226">
        <f>M620*Inputs!$B$17</f>
        <v>29.890765635731359</v>
      </c>
      <c r="O620" s="225">
        <f>[3]ACESMISOdata!O620</f>
        <v>-26.85</v>
      </c>
      <c r="P620" s="225">
        <f>[3]ACESMISOdata!P620</f>
        <v>73</v>
      </c>
      <c r="Q620" s="225">
        <f>[3]Summary!V620-P620</f>
        <v>787.51659999999958</v>
      </c>
      <c r="R620" s="227">
        <f>[3]ACESMISOdata!R620</f>
        <v>-40.46</v>
      </c>
      <c r="S620">
        <f>[3]ACESMISOdata!V620</f>
        <v>0</v>
      </c>
    </row>
    <row r="621" spans="1:19" x14ac:dyDescent="0.25">
      <c r="A621" t="s">
        <v>171</v>
      </c>
      <c r="B621" s="19">
        <f>'Energy Summary'!A621</f>
        <v>41634</v>
      </c>
      <c r="C621" s="7">
        <f>'Energy Summary'!B621</f>
        <v>18</v>
      </c>
      <c r="E621" s="224">
        <f>ACESMISOdata!E621</f>
        <v>31.46</v>
      </c>
      <c r="F621">
        <f>ACESMISOdata!H621</f>
        <v>6.93E-2</v>
      </c>
      <c r="G621">
        <f>ACESMISOdata!I621</f>
        <v>1.29E-2</v>
      </c>
      <c r="H621" s="225">
        <f>ACESMISOdata!J621</f>
        <v>0.99390000000000001</v>
      </c>
      <c r="I621" s="102">
        <f>ACESMISOdata!K621</f>
        <v>8.1699999999999995E-2</v>
      </c>
      <c r="J621">
        <f>ACESMISOdata!L621</f>
        <v>2.8000000000000001E-2</v>
      </c>
      <c r="K621">
        <f>ACESMISOdata!M621</f>
        <v>6.3E-3</v>
      </c>
      <c r="L621" s="226">
        <f t="shared" si="18"/>
        <v>-5.9960582288929136E-2</v>
      </c>
      <c r="M621" s="226">
        <f t="shared" si="19"/>
        <v>32.592139417711067</v>
      </c>
      <c r="N621" s="226">
        <f>M621*Inputs!$B$17</f>
        <v>35.851353359482175</v>
      </c>
      <c r="O621" s="225">
        <f>[3]ACESMISOdata!O621</f>
        <v>-221.55</v>
      </c>
      <c r="P621" s="225">
        <f>[3]ACESMISOdata!P621</f>
        <v>75</v>
      </c>
      <c r="Q621" s="225">
        <f>[3]Summary!V621-P621</f>
        <v>835.71569999999974</v>
      </c>
      <c r="R621" s="227">
        <f>[3]ACESMISOdata!R621</f>
        <v>-50.11</v>
      </c>
      <c r="S621">
        <f>[3]ACESMISOdata!V621</f>
        <v>499.3</v>
      </c>
    </row>
    <row r="622" spans="1:19" x14ac:dyDescent="0.25">
      <c r="A622" t="s">
        <v>171</v>
      </c>
      <c r="B622" s="19">
        <f>'Energy Summary'!A622</f>
        <v>41634</v>
      </c>
      <c r="C622" s="7">
        <f>'Energy Summary'!B622</f>
        <v>19</v>
      </c>
      <c r="E622" s="224">
        <f>ACESMISOdata!E622</f>
        <v>38.29</v>
      </c>
      <c r="F622">
        <f>ACESMISOdata!H622</f>
        <v>6.93E-2</v>
      </c>
      <c r="G622">
        <f>ACESMISOdata!I622</f>
        <v>1.29E-2</v>
      </c>
      <c r="H622" s="225">
        <f>ACESMISOdata!J622</f>
        <v>0</v>
      </c>
      <c r="I622" s="102">
        <f>ACESMISOdata!K622</f>
        <v>5.8200000000000002E-2</v>
      </c>
      <c r="J622">
        <f>ACESMISOdata!L622</f>
        <v>2.7900000000000001E-2</v>
      </c>
      <c r="K622">
        <f>ACESMISOdata!M622</f>
        <v>1.3100000000000001E-2</v>
      </c>
      <c r="L622" s="226">
        <f t="shared" si="18"/>
        <v>-0.12260265699698825</v>
      </c>
      <c r="M622" s="226">
        <f t="shared" si="19"/>
        <v>38.348797343003014</v>
      </c>
      <c r="N622" s="226">
        <f>M622*Inputs!$B$17</f>
        <v>42.183677077303315</v>
      </c>
      <c r="O622" s="225">
        <f>[3]ACESMISOdata!O622</f>
        <v>-166.97</v>
      </c>
      <c r="P622" s="225">
        <f>[3]ACESMISOdata!P622</f>
        <v>77</v>
      </c>
      <c r="Q622" s="225">
        <f>[3]Summary!V622-P622</f>
        <v>846.96369999999956</v>
      </c>
      <c r="R622" s="227">
        <f>[3]ACESMISOdata!R622</f>
        <v>-103.84</v>
      </c>
      <c r="S622">
        <f>[3]ACESMISOdata!V622</f>
        <v>668.75</v>
      </c>
    </row>
    <row r="623" spans="1:19" x14ac:dyDescent="0.25">
      <c r="A623" t="s">
        <v>171</v>
      </c>
      <c r="B623" s="19">
        <f>'Energy Summary'!A623</f>
        <v>41634</v>
      </c>
      <c r="C623" s="7">
        <f>'Energy Summary'!B623</f>
        <v>20</v>
      </c>
      <c r="E623" s="224">
        <f>ACESMISOdata!E623</f>
        <v>55.84</v>
      </c>
      <c r="F623">
        <f>ACESMISOdata!H623</f>
        <v>6.93E-2</v>
      </c>
      <c r="G623">
        <f>ACESMISOdata!I623</f>
        <v>1.29E-2</v>
      </c>
      <c r="H623" s="225">
        <f>ACESMISOdata!J623</f>
        <v>0</v>
      </c>
      <c r="I623" s="102">
        <f>ACESMISOdata!K623</f>
        <v>8.2699999999999996E-2</v>
      </c>
      <c r="J623">
        <f>ACESMISOdata!L623</f>
        <v>2.8299999999999999E-2</v>
      </c>
      <c r="K623">
        <f>ACESMISOdata!M623</f>
        <v>1.2999999999999999E-2</v>
      </c>
      <c r="L623" s="226">
        <f t="shared" si="18"/>
        <v>-0.10446075188172441</v>
      </c>
      <c r="M623" s="226">
        <f t="shared" si="19"/>
        <v>55.941739248118282</v>
      </c>
      <c r="N623" s="226">
        <f>M623*Inputs!$B$17</f>
        <v>61.535913172930115</v>
      </c>
      <c r="O623" s="225">
        <f>[3]ACESMISOdata!O623</f>
        <v>-108.7</v>
      </c>
      <c r="P623" s="225">
        <f>[3]ACESMISOdata!P623</f>
        <v>77</v>
      </c>
      <c r="Q623" s="225">
        <f>[3]Summary!V623-P623</f>
        <v>831.60420000000079</v>
      </c>
      <c r="R623" s="227">
        <f>[3]ACESMISOdata!R623</f>
        <v>-86.87</v>
      </c>
      <c r="S623">
        <f>[3]ACESMISOdata!V623</f>
        <v>405.63</v>
      </c>
    </row>
    <row r="624" spans="1:19" x14ac:dyDescent="0.25">
      <c r="A624" t="s">
        <v>171</v>
      </c>
      <c r="B624" s="19">
        <f>'Energy Summary'!A624</f>
        <v>41634</v>
      </c>
      <c r="C624" s="7">
        <f>'Energy Summary'!B624</f>
        <v>21</v>
      </c>
      <c r="E624" s="224">
        <f>ACESMISOdata!E624</f>
        <v>65.06</v>
      </c>
      <c r="F624">
        <f>ACESMISOdata!H624</f>
        <v>6.93E-2</v>
      </c>
      <c r="G624">
        <f>ACESMISOdata!I624</f>
        <v>1.29E-2</v>
      </c>
      <c r="H624" s="225">
        <f>ACESMISOdata!J624</f>
        <v>0</v>
      </c>
      <c r="I624" s="102">
        <f>ACESMISOdata!K624</f>
        <v>7.4399999999999994E-2</v>
      </c>
      <c r="J624">
        <f>ACESMISOdata!L624</f>
        <v>2.75E-2</v>
      </c>
      <c r="K624">
        <f>ACESMISOdata!M624</f>
        <v>1.3100000000000001E-2</v>
      </c>
      <c r="L624" s="226">
        <f t="shared" si="18"/>
        <v>-0.10096779545325829</v>
      </c>
      <c r="M624" s="226">
        <f t="shared" si="19"/>
        <v>65.15623220454674</v>
      </c>
      <c r="N624" s="226">
        <f>M624*Inputs!$B$17</f>
        <v>71.671855425001425</v>
      </c>
      <c r="O624" s="225">
        <f>[3]ACESMISOdata!O624</f>
        <v>4.1100000000000003</v>
      </c>
      <c r="P624" s="225">
        <f>[3]ACESMISOdata!P624</f>
        <v>75</v>
      </c>
      <c r="Q624" s="225">
        <f>[3]Summary!V624-P624</f>
        <v>849.2806999999998</v>
      </c>
      <c r="R624" s="227">
        <f>[3]ACESMISOdata!R624</f>
        <v>-85.75</v>
      </c>
      <c r="S624">
        <f>[3]ACESMISOdata!V624</f>
        <v>418.32</v>
      </c>
    </row>
    <row r="625" spans="1:19" x14ac:dyDescent="0.25">
      <c r="A625" t="s">
        <v>171</v>
      </c>
      <c r="B625" s="19">
        <f>'Energy Summary'!A625</f>
        <v>41634</v>
      </c>
      <c r="C625" s="7">
        <f>'Energy Summary'!B625</f>
        <v>22</v>
      </c>
      <c r="E625" s="224">
        <f>ACESMISOdata!E625</f>
        <v>46.95</v>
      </c>
      <c r="F625">
        <f>ACESMISOdata!H625</f>
        <v>6.93E-2</v>
      </c>
      <c r="G625">
        <f>ACESMISOdata!I625</f>
        <v>1.29E-2</v>
      </c>
      <c r="H625" s="225">
        <f>ACESMISOdata!J625</f>
        <v>0.15490000000000001</v>
      </c>
      <c r="I625" s="102">
        <f>ACESMISOdata!K625</f>
        <v>6.8500000000000005E-2</v>
      </c>
      <c r="J625">
        <f>ACESMISOdata!L625</f>
        <v>2.8400000000000002E-2</v>
      </c>
      <c r="K625">
        <f>ACESMISOdata!M625</f>
        <v>9.4000000000000004E-3</v>
      </c>
      <c r="L625" s="226">
        <f t="shared" si="18"/>
        <v>-0.10554551696700626</v>
      </c>
      <c r="M625" s="226">
        <f t="shared" si="19"/>
        <v>47.187854483032993</v>
      </c>
      <c r="N625" s="226">
        <f>M625*Inputs!$B$17</f>
        <v>51.906639931336294</v>
      </c>
      <c r="O625" s="225">
        <f>[3]ACESMISOdata!O625</f>
        <v>40.19</v>
      </c>
      <c r="P625" s="225">
        <f>[3]ACESMISOdata!P625</f>
        <v>74</v>
      </c>
      <c r="Q625" s="225">
        <f>[3]Summary!V625-P625</f>
        <v>837.26909999999953</v>
      </c>
      <c r="R625" s="227">
        <f>[3]ACESMISOdata!R625</f>
        <v>-88.37</v>
      </c>
      <c r="S625">
        <f>[3]ACESMISOdata!V625</f>
        <v>399.91</v>
      </c>
    </row>
    <row r="626" spans="1:19" x14ac:dyDescent="0.25">
      <c r="A626" t="s">
        <v>171</v>
      </c>
      <c r="B626" s="19">
        <f>'Energy Summary'!A626</f>
        <v>41634</v>
      </c>
      <c r="C626" s="7">
        <f>'Energy Summary'!B626</f>
        <v>23</v>
      </c>
      <c r="E626" s="224">
        <f>ACESMISOdata!E626</f>
        <v>43.26</v>
      </c>
      <c r="F626">
        <f>ACESMISOdata!H626</f>
        <v>6.93E-2</v>
      </c>
      <c r="G626">
        <f>ACESMISOdata!I626</f>
        <v>1.29E-2</v>
      </c>
      <c r="H626" s="225">
        <f>ACESMISOdata!J626</f>
        <v>0</v>
      </c>
      <c r="I626" s="102">
        <f>ACESMISOdata!K626</f>
        <v>6.1899999999999997E-2</v>
      </c>
      <c r="J626">
        <f>ACESMISOdata!L626</f>
        <v>2.9100000000000001E-2</v>
      </c>
      <c r="K626">
        <f>ACESMISOdata!M626</f>
        <v>9.7000000000000003E-3</v>
      </c>
      <c r="L626" s="226">
        <f t="shared" si="18"/>
        <v>-0.10098264725571991</v>
      </c>
      <c r="M626" s="226">
        <f t="shared" si="19"/>
        <v>43.341917352744282</v>
      </c>
      <c r="N626" s="226">
        <f>M626*Inputs!$B$17</f>
        <v>47.676109088018713</v>
      </c>
      <c r="O626" s="225">
        <f>[3]ACESMISOdata!O626</f>
        <v>37.369999999999997</v>
      </c>
      <c r="P626" s="225">
        <f>[3]ACESMISOdata!P626</f>
        <v>73</v>
      </c>
      <c r="Q626" s="225">
        <f>[3]Summary!V626-P626</f>
        <v>822.3195000000004</v>
      </c>
      <c r="R626" s="227">
        <f>[3]ACESMISOdata!R626</f>
        <v>-83.04</v>
      </c>
      <c r="S626">
        <f>[3]ACESMISOdata!V626</f>
        <v>303.58999999999997</v>
      </c>
    </row>
    <row r="627" spans="1:19" x14ac:dyDescent="0.25">
      <c r="A627" t="s">
        <v>171</v>
      </c>
      <c r="B627" s="19">
        <f>'Energy Summary'!A627</f>
        <v>41634</v>
      </c>
      <c r="C627" s="7">
        <f>'Energy Summary'!B627</f>
        <v>24</v>
      </c>
      <c r="E627" s="224">
        <f>ACESMISOdata!E627</f>
        <v>25.69</v>
      </c>
      <c r="F627">
        <f>ACESMISOdata!H627</f>
        <v>6.93E-2</v>
      </c>
      <c r="G627">
        <f>ACESMISOdata!I627</f>
        <v>1.29E-2</v>
      </c>
      <c r="H627" s="225">
        <f>ACESMISOdata!J627</f>
        <v>0</v>
      </c>
      <c r="I627" s="102">
        <f>ACESMISOdata!K627</f>
        <v>3.8199999999999998E-2</v>
      </c>
      <c r="J627">
        <f>ACESMISOdata!L627</f>
        <v>2.47E-2</v>
      </c>
      <c r="K627">
        <f>ACESMISOdata!M627</f>
        <v>1.0200000000000001E-2</v>
      </c>
      <c r="L627" s="226">
        <f t="shared" si="18"/>
        <v>-8.1600402827354437E-2</v>
      </c>
      <c r="M627" s="226">
        <f t="shared" si="19"/>
        <v>25.763699597172643</v>
      </c>
      <c r="N627" s="226">
        <f>M627*Inputs!$B$17</f>
        <v>28.340069556889908</v>
      </c>
      <c r="O627" s="225">
        <f>[3]ACESMISOdata!O627</f>
        <v>27.32</v>
      </c>
      <c r="P627" s="225">
        <f>[3]ACESMISOdata!P627</f>
        <v>70</v>
      </c>
      <c r="Q627" s="225">
        <f>[3]Summary!V627-P627</f>
        <v>803.91759999999999</v>
      </c>
      <c r="R627" s="227">
        <f>[3]ACESMISOdata!R627</f>
        <v>-65.599999999999994</v>
      </c>
      <c r="S627">
        <f>[3]ACESMISOdata!V627</f>
        <v>0</v>
      </c>
    </row>
    <row r="628" spans="1:19" x14ac:dyDescent="0.25">
      <c r="A628" t="s">
        <v>171</v>
      </c>
      <c r="B628" s="19">
        <f>'Energy Summary'!A628</f>
        <v>41635</v>
      </c>
      <c r="C628" s="7">
        <f>'Energy Summary'!B628</f>
        <v>1</v>
      </c>
      <c r="E628" s="224">
        <f>ACESMISOdata!E628</f>
        <v>24.86</v>
      </c>
      <c r="F628">
        <f>ACESMISOdata!H628</f>
        <v>6.93E-2</v>
      </c>
      <c r="G628">
        <f>ACESMISOdata!I628</f>
        <v>1.29E-2</v>
      </c>
      <c r="H628" s="225">
        <f>ACESMISOdata!J628</f>
        <v>0</v>
      </c>
      <c r="I628" s="102">
        <f>ACESMISOdata!K628</f>
        <v>2.7799999999999998E-2</v>
      </c>
      <c r="J628">
        <f>ACESMISOdata!L628</f>
        <v>1.2500000000000001E-2</v>
      </c>
      <c r="K628">
        <f>ACESMISOdata!M628</f>
        <v>1.06E-2</v>
      </c>
      <c r="L628" s="226">
        <f t="shared" si="18"/>
        <v>-5.4655764394867509E-2</v>
      </c>
      <c r="M628" s="226">
        <f t="shared" si="19"/>
        <v>24.938444235605129</v>
      </c>
      <c r="N628" s="226">
        <f>M628*Inputs!$B$17</f>
        <v>27.432288659165643</v>
      </c>
      <c r="O628" s="225">
        <f>[3]ACESMISOdata!O628</f>
        <v>147.61000000000001</v>
      </c>
      <c r="P628" s="225">
        <f>[3]ACESMISOdata!P628</f>
        <v>67</v>
      </c>
      <c r="Q628" s="225">
        <f>[3]Summary!V628-P628</f>
        <v>794.06079999999974</v>
      </c>
      <c r="R628" s="227">
        <f>[3]ACESMISOdata!R628</f>
        <v>-43.4</v>
      </c>
      <c r="S628">
        <f>[3]ACESMISOdata!V628</f>
        <v>0</v>
      </c>
    </row>
    <row r="629" spans="1:19" x14ac:dyDescent="0.25">
      <c r="A629" t="s">
        <v>171</v>
      </c>
      <c r="B629" s="19">
        <f>'Energy Summary'!A629</f>
        <v>41635</v>
      </c>
      <c r="C629" s="7">
        <f>'Energy Summary'!B629</f>
        <v>2</v>
      </c>
      <c r="E629" s="224">
        <f>ACESMISOdata!E629</f>
        <v>39.74</v>
      </c>
      <c r="F629">
        <f>ACESMISOdata!H629</f>
        <v>6.93E-2</v>
      </c>
      <c r="G629">
        <f>ACESMISOdata!I629</f>
        <v>1.29E-2</v>
      </c>
      <c r="H629" s="225">
        <f>ACESMISOdata!J629</f>
        <v>0</v>
      </c>
      <c r="I629" s="102">
        <f>ACESMISOdata!K629</f>
        <v>2.0400000000000001E-2</v>
      </c>
      <c r="J629">
        <f>ACESMISOdata!L629</f>
        <v>1.11E-2</v>
      </c>
      <c r="K629">
        <f>ACESMISOdata!M629</f>
        <v>1.06E-2</v>
      </c>
      <c r="L629" s="226">
        <f t="shared" si="18"/>
        <v>-4.8911335427463114E-2</v>
      </c>
      <c r="M629" s="226">
        <f t="shared" si="19"/>
        <v>39.815388664572538</v>
      </c>
      <c r="N629" s="226">
        <f>M629*Inputs!$B$17</f>
        <v>43.796927531029795</v>
      </c>
      <c r="O629" s="225">
        <f>[3]ACESMISOdata!O629</f>
        <v>67.23</v>
      </c>
      <c r="P629" s="225">
        <f>[3]ACESMISOdata!P629</f>
        <v>0</v>
      </c>
      <c r="Q629" s="225">
        <f>[3]Summary!V629-P629</f>
        <v>864.83019999999976</v>
      </c>
      <c r="R629" s="227">
        <f>[3]ACESMISOdata!R629</f>
        <v>-42.3</v>
      </c>
      <c r="S629">
        <f>[3]ACESMISOdata!V629</f>
        <v>0</v>
      </c>
    </row>
    <row r="630" spans="1:19" x14ac:dyDescent="0.25">
      <c r="A630" t="s">
        <v>171</v>
      </c>
      <c r="B630" s="19">
        <f>'Energy Summary'!A630</f>
        <v>41635</v>
      </c>
      <c r="C630" s="7">
        <f>'Energy Summary'!B630</f>
        <v>3</v>
      </c>
      <c r="E630" s="224">
        <f>ACESMISOdata!E630</f>
        <v>35.82</v>
      </c>
      <c r="F630">
        <f>ACESMISOdata!H630</f>
        <v>6.93E-2</v>
      </c>
      <c r="G630">
        <f>ACESMISOdata!I630</f>
        <v>1.29E-2</v>
      </c>
      <c r="H630" s="225">
        <f>ACESMISOdata!J630</f>
        <v>0</v>
      </c>
      <c r="I630" s="102">
        <f>ACESMISOdata!K630</f>
        <v>1.2200000000000001E-2</v>
      </c>
      <c r="J630">
        <f>ACESMISOdata!L630</f>
        <v>1.01E-2</v>
      </c>
      <c r="K630">
        <f>ACESMISOdata!M630</f>
        <v>9.9000000000000008E-3</v>
      </c>
      <c r="L630" s="226">
        <f t="shared" si="18"/>
        <v>-3.4857194054286209E-2</v>
      </c>
      <c r="M630" s="226">
        <f t="shared" si="19"/>
        <v>35.899542805945714</v>
      </c>
      <c r="N630" s="226">
        <f>M630*Inputs!$B$17</f>
        <v>39.48949708654029</v>
      </c>
      <c r="O630" s="225">
        <f>[3]ACESMISOdata!O630</f>
        <v>133.38</v>
      </c>
      <c r="P630" s="225">
        <f>[3]ACESMISOdata!P630</f>
        <v>0</v>
      </c>
      <c r="Q630" s="225">
        <f>[3]Summary!V630-P630</f>
        <v>907.41669999999965</v>
      </c>
      <c r="R630" s="227">
        <f>[3]ACESMISOdata!R630</f>
        <v>-31.63</v>
      </c>
      <c r="S630">
        <f>[3]ACESMISOdata!V630</f>
        <v>0</v>
      </c>
    </row>
    <row r="631" spans="1:19" x14ac:dyDescent="0.25">
      <c r="A631" t="s">
        <v>171</v>
      </c>
      <c r="B631" s="19">
        <f>'Energy Summary'!A631</f>
        <v>41635</v>
      </c>
      <c r="C631" s="7">
        <f>'Energy Summary'!B631</f>
        <v>4</v>
      </c>
      <c r="E631" s="224">
        <f>ACESMISOdata!E631</f>
        <v>46.22</v>
      </c>
      <c r="F631">
        <f>ACESMISOdata!H631</f>
        <v>6.93E-2</v>
      </c>
      <c r="G631">
        <f>ACESMISOdata!I631</f>
        <v>1.29E-2</v>
      </c>
      <c r="H631" s="225">
        <f>ACESMISOdata!J631</f>
        <v>0</v>
      </c>
      <c r="I631" s="102">
        <f>ACESMISOdata!K631</f>
        <v>1.66E-2</v>
      </c>
      <c r="J631">
        <f>ACESMISOdata!L631</f>
        <v>1.03E-2</v>
      </c>
      <c r="K631">
        <f>ACESMISOdata!M631</f>
        <v>9.7999999999999997E-3</v>
      </c>
      <c r="L631" s="226">
        <f t="shared" si="18"/>
        <v>-3.9091509359394629E-2</v>
      </c>
      <c r="M631" s="226">
        <f t="shared" si="19"/>
        <v>46.299808490640601</v>
      </c>
      <c r="N631" s="226">
        <f>M631*Inputs!$B$17</f>
        <v>50.929789339704662</v>
      </c>
      <c r="O631" s="225">
        <f>[3]ACESMISOdata!O631</f>
        <v>237.72</v>
      </c>
      <c r="P631" s="225">
        <f>[3]ACESMISOdata!P631</f>
        <v>0</v>
      </c>
      <c r="Q631" s="225">
        <f>[3]Summary!V631-P631</f>
        <v>908.3814000000001</v>
      </c>
      <c r="R631" s="227">
        <f>[3]ACESMISOdata!R631</f>
        <v>-35.51</v>
      </c>
      <c r="S631">
        <f>[3]ACESMISOdata!V631</f>
        <v>0</v>
      </c>
    </row>
    <row r="632" spans="1:19" x14ac:dyDescent="0.25">
      <c r="A632" t="s">
        <v>171</v>
      </c>
      <c r="B632" s="19">
        <f>'Energy Summary'!A632</f>
        <v>41635</v>
      </c>
      <c r="C632" s="7">
        <f>'Energy Summary'!B632</f>
        <v>5</v>
      </c>
      <c r="E632" s="224">
        <f>ACESMISOdata!E632</f>
        <v>32.380000000000003</v>
      </c>
      <c r="F632">
        <f>ACESMISOdata!H632</f>
        <v>6.93E-2</v>
      </c>
      <c r="G632">
        <f>ACESMISOdata!I632</f>
        <v>1.29E-2</v>
      </c>
      <c r="H632" s="225">
        <f>ACESMISOdata!J632</f>
        <v>0</v>
      </c>
      <c r="I632" s="102">
        <f>ACESMISOdata!K632</f>
        <v>2.41E-2</v>
      </c>
      <c r="J632">
        <f>ACESMISOdata!L632</f>
        <v>1.0200000000000001E-2</v>
      </c>
      <c r="K632">
        <f>ACESMISOdata!M632</f>
        <v>1.01E-2</v>
      </c>
      <c r="L632" s="226">
        <f t="shared" si="18"/>
        <v>-3.2812853710582325E-2</v>
      </c>
      <c r="M632" s="226">
        <f t="shared" si="19"/>
        <v>32.473787146289418</v>
      </c>
      <c r="N632" s="226">
        <f>M632*Inputs!$B$17</f>
        <v>35.721165860918362</v>
      </c>
      <c r="O632" s="225">
        <f>[3]ACESMISOdata!O632</f>
        <v>120.02</v>
      </c>
      <c r="P632" s="225">
        <f>[3]ACESMISOdata!P632</f>
        <v>0</v>
      </c>
      <c r="Q632" s="225">
        <f>[3]Summary!V632-P632</f>
        <v>913.97109999999975</v>
      </c>
      <c r="R632" s="227">
        <f>[3]ACESMISOdata!R632</f>
        <v>-29.99</v>
      </c>
      <c r="S632">
        <f>[3]ACESMISOdata!V632</f>
        <v>311.87</v>
      </c>
    </row>
    <row r="633" spans="1:19" x14ac:dyDescent="0.25">
      <c r="A633" t="s">
        <v>171</v>
      </c>
      <c r="B633" s="19">
        <f>'Energy Summary'!A633</f>
        <v>41635</v>
      </c>
      <c r="C633" s="7">
        <f>'Energy Summary'!B633</f>
        <v>6</v>
      </c>
      <c r="E633" s="224">
        <f>ACESMISOdata!E633</f>
        <v>40.75</v>
      </c>
      <c r="F633">
        <f>ACESMISOdata!H633</f>
        <v>6.93E-2</v>
      </c>
      <c r="G633">
        <f>ACESMISOdata!I633</f>
        <v>1.29E-2</v>
      </c>
      <c r="H633" s="225">
        <f>ACESMISOdata!J633</f>
        <v>0</v>
      </c>
      <c r="I633" s="102">
        <f>ACESMISOdata!K633</f>
        <v>7.3300000000000004E-2</v>
      </c>
      <c r="J633">
        <f>ACESMISOdata!L633</f>
        <v>2.46E-2</v>
      </c>
      <c r="K633">
        <f>ACESMISOdata!M633</f>
        <v>1.0699999999999999E-2</v>
      </c>
      <c r="L633" s="226">
        <f t="shared" si="18"/>
        <v>-3.3462057136900543E-2</v>
      </c>
      <c r="M633" s="226">
        <f t="shared" si="19"/>
        <v>40.907337942863101</v>
      </c>
      <c r="N633" s="226">
        <f>M633*Inputs!$B$17</f>
        <v>44.998071737149417</v>
      </c>
      <c r="O633" s="225">
        <f>[3]ACESMISOdata!O633</f>
        <v>112.6</v>
      </c>
      <c r="P633" s="225">
        <f>[3]ACESMISOdata!P633</f>
        <v>0</v>
      </c>
      <c r="Q633" s="225">
        <f>[3]Summary!V633-P633</f>
        <v>913.27319999999997</v>
      </c>
      <c r="R633" s="227">
        <f>[3]ACESMISOdata!R633</f>
        <v>-30.56</v>
      </c>
      <c r="S633">
        <f>[3]ACESMISOdata!V633</f>
        <v>0</v>
      </c>
    </row>
    <row r="634" spans="1:19" x14ac:dyDescent="0.25">
      <c r="A634" t="s">
        <v>171</v>
      </c>
      <c r="B634" s="19">
        <f>'Energy Summary'!A634</f>
        <v>41635</v>
      </c>
      <c r="C634" s="7">
        <f>'Energy Summary'!B634</f>
        <v>7</v>
      </c>
      <c r="E634" s="224">
        <f>ACESMISOdata!E634</f>
        <v>52.57</v>
      </c>
      <c r="F634">
        <f>ACESMISOdata!H634</f>
        <v>6.93E-2</v>
      </c>
      <c r="G634">
        <f>ACESMISOdata!I634</f>
        <v>1.29E-2</v>
      </c>
      <c r="H634" s="225">
        <f>ACESMISOdata!J634</f>
        <v>1.5239</v>
      </c>
      <c r="I634" s="102">
        <f>ACESMISOdata!K634</f>
        <v>5.5899999999999998E-2</v>
      </c>
      <c r="J634">
        <f>ACESMISOdata!L634</f>
        <v>3.44E-2</v>
      </c>
      <c r="K634">
        <f>ACESMISOdata!M634</f>
        <v>1.03E-2</v>
      </c>
      <c r="L634" s="226">
        <f t="shared" si="18"/>
        <v>-6.5277785570350896E-2</v>
      </c>
      <c r="M634" s="226">
        <f t="shared" si="19"/>
        <v>54.211422214429646</v>
      </c>
      <c r="N634" s="226">
        <f>M634*Inputs!$B$17</f>
        <v>59.632564435872617</v>
      </c>
      <c r="O634" s="225">
        <f>[3]ACESMISOdata!O634</f>
        <v>167.61</v>
      </c>
      <c r="P634" s="225">
        <f>[3]ACESMISOdata!P634</f>
        <v>0</v>
      </c>
      <c r="Q634" s="225">
        <f>[3]Summary!V634-P634</f>
        <v>926.80840000000001</v>
      </c>
      <c r="R634" s="227">
        <f>[3]ACESMISOdata!R634</f>
        <v>-60.5</v>
      </c>
      <c r="S634">
        <f>[3]ACESMISOdata!V634</f>
        <v>646.6</v>
      </c>
    </row>
    <row r="635" spans="1:19" x14ac:dyDescent="0.25">
      <c r="A635" t="s">
        <v>171</v>
      </c>
      <c r="B635" s="19">
        <f>'Energy Summary'!A635</f>
        <v>41635</v>
      </c>
      <c r="C635" s="7">
        <f>'Energy Summary'!B635</f>
        <v>8</v>
      </c>
      <c r="E635" s="224">
        <f>ACESMISOdata!E635</f>
        <v>35.020000000000003</v>
      </c>
      <c r="F635">
        <f>ACESMISOdata!H635</f>
        <v>6.93E-2</v>
      </c>
      <c r="G635">
        <f>ACESMISOdata!I635</f>
        <v>1.29E-2</v>
      </c>
      <c r="H635" s="225">
        <f>ACESMISOdata!J635</f>
        <v>0</v>
      </c>
      <c r="I635" s="102">
        <f>ACESMISOdata!K635</f>
        <v>8.2500000000000004E-2</v>
      </c>
      <c r="J635">
        <f>ACESMISOdata!L635</f>
        <v>6.7799999999999999E-2</v>
      </c>
      <c r="K635">
        <f>ACESMISOdata!M635</f>
        <v>9.7999999999999997E-3</v>
      </c>
      <c r="L635" s="226">
        <f t="shared" si="18"/>
        <v>-7.0739504271639678E-2</v>
      </c>
      <c r="M635" s="226">
        <f t="shared" si="19"/>
        <v>35.191560495728361</v>
      </c>
      <c r="N635" s="226">
        <f>M635*Inputs!$B$17</f>
        <v>38.710716545301203</v>
      </c>
      <c r="O635" s="225">
        <f>[3]ACESMISOdata!O635</f>
        <v>201.03</v>
      </c>
      <c r="P635" s="225">
        <f>[3]ACESMISOdata!P635</f>
        <v>0</v>
      </c>
      <c r="Q635" s="225">
        <f>[3]Summary!V635-P635</f>
        <v>931.44560000000024</v>
      </c>
      <c r="R635" s="227">
        <f>[3]ACESMISOdata!R635</f>
        <v>-65.89</v>
      </c>
      <c r="S635">
        <f>[3]ACESMISOdata!V635</f>
        <v>0</v>
      </c>
    </row>
    <row r="636" spans="1:19" x14ac:dyDescent="0.25">
      <c r="A636" t="s">
        <v>171</v>
      </c>
      <c r="B636" s="19">
        <f>'Energy Summary'!A636</f>
        <v>41635</v>
      </c>
      <c r="C636" s="7">
        <f>'Energy Summary'!B636</f>
        <v>9</v>
      </c>
      <c r="E636" s="224">
        <f>ACESMISOdata!E636</f>
        <v>49.12</v>
      </c>
      <c r="F636">
        <f>ACESMISOdata!H636</f>
        <v>6.93E-2</v>
      </c>
      <c r="G636">
        <f>ACESMISOdata!I636</f>
        <v>1.29E-2</v>
      </c>
      <c r="H636" s="225">
        <f>ACESMISOdata!J636</f>
        <v>0</v>
      </c>
      <c r="I636" s="102">
        <f>ACESMISOdata!K636</f>
        <v>5.1900000000000002E-2</v>
      </c>
      <c r="J636">
        <f>ACESMISOdata!L636</f>
        <v>3.5900000000000001E-2</v>
      </c>
      <c r="K636">
        <f>ACESMISOdata!M636</f>
        <v>9.4999999999999998E-3</v>
      </c>
      <c r="L636" s="226">
        <f t="shared" si="18"/>
        <v>-4.9735266714873758E-2</v>
      </c>
      <c r="M636" s="226">
        <f t="shared" si="19"/>
        <v>49.249764733285126</v>
      </c>
      <c r="N636" s="226">
        <f>M636*Inputs!$B$17</f>
        <v>54.174741206613646</v>
      </c>
      <c r="O636" s="225">
        <f>[3]ACESMISOdata!O636</f>
        <v>1167.1400000000001</v>
      </c>
      <c r="P636" s="225">
        <f>[3]ACESMISOdata!P636</f>
        <v>0</v>
      </c>
      <c r="Q636" s="225">
        <f>[3]Summary!V636-P636</f>
        <v>920.47359999999958</v>
      </c>
      <c r="R636" s="227">
        <f>[3]ACESMISOdata!R636</f>
        <v>-45.78</v>
      </c>
      <c r="S636">
        <f>[3]ACESMISOdata!V636</f>
        <v>1748.61</v>
      </c>
    </row>
    <row r="637" spans="1:19" x14ac:dyDescent="0.25">
      <c r="A637" t="s">
        <v>171</v>
      </c>
      <c r="B637" s="19">
        <f>'Energy Summary'!A637</f>
        <v>41635</v>
      </c>
      <c r="C637" s="7">
        <f>'Energy Summary'!B637</f>
        <v>10</v>
      </c>
      <c r="E637" s="224">
        <f>ACESMISOdata!E637</f>
        <v>29.59</v>
      </c>
      <c r="F637">
        <f>ACESMISOdata!H637</f>
        <v>6.93E-2</v>
      </c>
      <c r="G637">
        <f>ACESMISOdata!I637</f>
        <v>1.29E-2</v>
      </c>
      <c r="H637" s="225">
        <f>ACESMISOdata!J637</f>
        <v>0</v>
      </c>
      <c r="I637" s="102">
        <f>ACESMISOdata!K637</f>
        <v>4.6600000000000003E-2</v>
      </c>
      <c r="J637">
        <f>ACESMISOdata!L637</f>
        <v>2.7E-2</v>
      </c>
      <c r="K637">
        <f>ACESMISOdata!M637</f>
        <v>9.1999999999999998E-3</v>
      </c>
      <c r="L637" s="226">
        <f t="shared" si="18"/>
        <v>-5.2494125037125604E-2</v>
      </c>
      <c r="M637" s="226">
        <f t="shared" si="19"/>
        <v>29.702505874962874</v>
      </c>
      <c r="N637" s="226">
        <f>M637*Inputs!$B$17</f>
        <v>32.672756462459162</v>
      </c>
      <c r="O637" s="225">
        <f>[3]ACESMISOdata!O637</f>
        <v>718.37</v>
      </c>
      <c r="P637" s="225">
        <f>[3]ACESMISOdata!P637</f>
        <v>0</v>
      </c>
      <c r="Q637" s="225">
        <f>[3]Summary!V637-P637</f>
        <v>902.00569999999993</v>
      </c>
      <c r="R637" s="227">
        <f>[3]ACESMISOdata!R637</f>
        <v>-47.35</v>
      </c>
      <c r="S637">
        <f>[3]ACESMISOdata!V637</f>
        <v>542.30999999999995</v>
      </c>
    </row>
    <row r="638" spans="1:19" x14ac:dyDescent="0.25">
      <c r="A638" t="s">
        <v>171</v>
      </c>
      <c r="B638" s="19">
        <f>'Energy Summary'!A638</f>
        <v>41635</v>
      </c>
      <c r="C638" s="7">
        <f>'Energy Summary'!B638</f>
        <v>11</v>
      </c>
      <c r="E638" s="224">
        <f>ACESMISOdata!E638</f>
        <v>26.82</v>
      </c>
      <c r="F638">
        <f>ACESMISOdata!H638</f>
        <v>6.93E-2</v>
      </c>
      <c r="G638">
        <f>ACESMISOdata!I638</f>
        <v>1.29E-2</v>
      </c>
      <c r="H638" s="225">
        <f>ACESMISOdata!J638</f>
        <v>0</v>
      </c>
      <c r="I638" s="102">
        <f>ACESMISOdata!K638</f>
        <v>2.7300000000000001E-2</v>
      </c>
      <c r="J638">
        <f>ACESMISOdata!L638</f>
        <v>2.2800000000000001E-2</v>
      </c>
      <c r="K638">
        <f>ACESMISOdata!M638</f>
        <v>9.4000000000000004E-3</v>
      </c>
      <c r="L638" s="226">
        <f t="shared" si="18"/>
        <v>-4.3903924591196998E-2</v>
      </c>
      <c r="M638" s="226">
        <f t="shared" si="19"/>
        <v>26.917796075408798</v>
      </c>
      <c r="N638" s="226">
        <f>M638*Inputs!$B$17</f>
        <v>29.609575682949682</v>
      </c>
      <c r="O638" s="225">
        <f>[3]ACESMISOdata!O638</f>
        <v>641.34</v>
      </c>
      <c r="P638" s="225">
        <f>[3]ACESMISOdata!P638</f>
        <v>0</v>
      </c>
      <c r="Q638" s="225">
        <f>[3]Summary!V638-P638</f>
        <v>872.13160000000039</v>
      </c>
      <c r="R638" s="227">
        <f>[3]ACESMISOdata!R638</f>
        <v>-38.29</v>
      </c>
      <c r="S638">
        <f>[3]ACESMISOdata!V638</f>
        <v>0</v>
      </c>
    </row>
    <row r="639" spans="1:19" x14ac:dyDescent="0.25">
      <c r="A639" t="s">
        <v>171</v>
      </c>
      <c r="B639" s="19">
        <f>'Energy Summary'!A639</f>
        <v>41635</v>
      </c>
      <c r="C639" s="7">
        <f>'Energy Summary'!B639</f>
        <v>12</v>
      </c>
      <c r="E639" s="224">
        <f>ACESMISOdata!E639</f>
        <v>25.13</v>
      </c>
      <c r="F639">
        <f>ACESMISOdata!H639</f>
        <v>6.93E-2</v>
      </c>
      <c r="G639">
        <f>ACESMISOdata!I639</f>
        <v>1.29E-2</v>
      </c>
      <c r="H639" s="225">
        <f>ACESMISOdata!J639</f>
        <v>0</v>
      </c>
      <c r="I639" s="102">
        <f>ACESMISOdata!K639</f>
        <v>2.0299999999999999E-2</v>
      </c>
      <c r="J639">
        <f>ACESMISOdata!L639</f>
        <v>1.12E-2</v>
      </c>
      <c r="K639">
        <f>ACESMISOdata!M639</f>
        <v>9.7000000000000003E-3</v>
      </c>
      <c r="L639" s="226">
        <f t="shared" si="18"/>
        <v>-3.9109162096231616E-2</v>
      </c>
      <c r="M639" s="226">
        <f t="shared" si="19"/>
        <v>25.214290837903761</v>
      </c>
      <c r="N639" s="226">
        <f>M639*Inputs!$B$17</f>
        <v>27.735719921694137</v>
      </c>
      <c r="O639" s="225">
        <f>[3]ACESMISOdata!O639</f>
        <v>290.38</v>
      </c>
      <c r="P639" s="225">
        <f>[3]ACESMISOdata!P639</f>
        <v>0</v>
      </c>
      <c r="Q639" s="225">
        <f>[3]Summary!V639-P639</f>
        <v>822.56940000000054</v>
      </c>
      <c r="R639" s="227">
        <f>[3]ACESMISOdata!R639</f>
        <v>-32.17</v>
      </c>
      <c r="S639">
        <f>[3]ACESMISOdata!V639</f>
        <v>0</v>
      </c>
    </row>
    <row r="640" spans="1:19" x14ac:dyDescent="0.25">
      <c r="A640" t="s">
        <v>171</v>
      </c>
      <c r="B640" s="19">
        <f>'Energy Summary'!A640</f>
        <v>41635</v>
      </c>
      <c r="C640" s="7">
        <f>'Energy Summary'!B640</f>
        <v>13</v>
      </c>
      <c r="E640" s="224">
        <f>ACESMISOdata!E640</f>
        <v>26.48</v>
      </c>
      <c r="F640">
        <f>ACESMISOdata!H640</f>
        <v>6.93E-2</v>
      </c>
      <c r="G640">
        <f>ACESMISOdata!I640</f>
        <v>1.29E-2</v>
      </c>
      <c r="H640" s="225">
        <f>ACESMISOdata!J640</f>
        <v>0.24890000000000001</v>
      </c>
      <c r="I640" s="102">
        <f>ACESMISOdata!K640</f>
        <v>3.15E-2</v>
      </c>
      <c r="J640">
        <f>ACESMISOdata!L640</f>
        <v>7.7000000000000002E-3</v>
      </c>
      <c r="K640">
        <f>ACESMISOdata!M640</f>
        <v>9.4999999999999998E-3</v>
      </c>
      <c r="L640" s="226">
        <f t="shared" si="18"/>
        <v>-2.391681421781856E-2</v>
      </c>
      <c r="M640" s="226">
        <f t="shared" si="19"/>
        <v>26.835883185782176</v>
      </c>
      <c r="N640" s="226">
        <f>M640*Inputs!$B$17</f>
        <v>29.519471504360396</v>
      </c>
      <c r="O640" s="225">
        <f>[3]ACESMISOdata!O640</f>
        <v>267.51</v>
      </c>
      <c r="P640" s="225">
        <f>[3]ACESMISOdata!P640</f>
        <v>0</v>
      </c>
      <c r="Q640" s="225">
        <f>[3]Summary!V640-P640</f>
        <v>831.63250000000028</v>
      </c>
      <c r="R640" s="227">
        <f>[3]ACESMISOdata!R640</f>
        <v>-19.89</v>
      </c>
      <c r="S640">
        <f>[3]ACESMISOdata!V640</f>
        <v>0</v>
      </c>
    </row>
    <row r="641" spans="1:19" x14ac:dyDescent="0.25">
      <c r="A641" t="s">
        <v>171</v>
      </c>
      <c r="B641" s="19">
        <f>'Energy Summary'!A641</f>
        <v>41635</v>
      </c>
      <c r="C641" s="7">
        <f>'Energy Summary'!B641</f>
        <v>14</v>
      </c>
      <c r="E641" s="224">
        <f>ACESMISOdata!E641</f>
        <v>25.48</v>
      </c>
      <c r="F641">
        <f>ACESMISOdata!H641</f>
        <v>6.93E-2</v>
      </c>
      <c r="G641">
        <f>ACESMISOdata!I641</f>
        <v>1.29E-2</v>
      </c>
      <c r="H641" s="225">
        <f>ACESMISOdata!J641</f>
        <v>0</v>
      </c>
      <c r="I641" s="102">
        <f>ACESMISOdata!K641</f>
        <v>2.6800000000000001E-2</v>
      </c>
      <c r="J641">
        <f>ACESMISOdata!L641</f>
        <v>8.0000000000000002E-3</v>
      </c>
      <c r="K641">
        <f>ACESMISOdata!M641</f>
        <v>6.4000000000000003E-3</v>
      </c>
      <c r="L641" s="226">
        <f t="shared" si="18"/>
        <v>-3.5910632150576265E-2</v>
      </c>
      <c r="M641" s="226">
        <f t="shared" si="19"/>
        <v>25.567489367849422</v>
      </c>
      <c r="N641" s="226">
        <f>M641*Inputs!$B$17</f>
        <v>28.124238304634368</v>
      </c>
      <c r="O641" s="225">
        <f>[3]ACESMISOdata!O641</f>
        <v>230.24</v>
      </c>
      <c r="P641" s="225">
        <f>[3]ACESMISOdata!P641</f>
        <v>0</v>
      </c>
      <c r="Q641" s="225">
        <f>[3]Summary!V641-P641</f>
        <v>818.14210000000048</v>
      </c>
      <c r="R641" s="227">
        <f>[3]ACESMISOdata!R641</f>
        <v>-29.38</v>
      </c>
      <c r="S641">
        <f>[3]ACESMISOdata!V641</f>
        <v>0</v>
      </c>
    </row>
    <row r="642" spans="1:19" x14ac:dyDescent="0.25">
      <c r="A642" t="s">
        <v>171</v>
      </c>
      <c r="B642" s="19">
        <f>'Energy Summary'!A642</f>
        <v>41635</v>
      </c>
      <c r="C642" s="7">
        <f>'Energy Summary'!B642</f>
        <v>15</v>
      </c>
      <c r="E642" s="224">
        <f>ACESMISOdata!E642</f>
        <v>24.56</v>
      </c>
      <c r="F642">
        <f>ACESMISOdata!H642</f>
        <v>6.93E-2</v>
      </c>
      <c r="G642">
        <f>ACESMISOdata!I642</f>
        <v>1.29E-2</v>
      </c>
      <c r="H642" s="225">
        <f>ACESMISOdata!J642</f>
        <v>0</v>
      </c>
      <c r="I642" s="102">
        <f>ACESMISOdata!K642</f>
        <v>2.9700000000000001E-2</v>
      </c>
      <c r="J642">
        <f>ACESMISOdata!L642</f>
        <v>6.7999999999999996E-3</v>
      </c>
      <c r="K642">
        <f>ACESMISOdata!M642</f>
        <v>6.4000000000000003E-3</v>
      </c>
      <c r="L642" s="226">
        <f t="shared" si="18"/>
        <v>-3.7200476960530103E-2</v>
      </c>
      <c r="M642" s="226">
        <f t="shared" si="19"/>
        <v>24.64789952303946</v>
      </c>
      <c r="N642" s="226">
        <f>M642*Inputs!$B$17</f>
        <v>27.112689475343409</v>
      </c>
      <c r="O642" s="225">
        <f>[3]ACESMISOdata!O642</f>
        <v>160.47999999999999</v>
      </c>
      <c r="P642" s="225">
        <f>[3]ACESMISOdata!P642</f>
        <v>0</v>
      </c>
      <c r="Q642" s="225">
        <f>[3]Summary!V642-P642</f>
        <v>785.47379999999919</v>
      </c>
      <c r="R642" s="227">
        <f>[3]ACESMISOdata!R642</f>
        <v>-29.22</v>
      </c>
      <c r="S642">
        <f>[3]ACESMISOdata!V642</f>
        <v>0</v>
      </c>
    </row>
    <row r="643" spans="1:19" x14ac:dyDescent="0.25">
      <c r="A643" t="s">
        <v>171</v>
      </c>
      <c r="B643" s="19">
        <f>'Energy Summary'!A643</f>
        <v>41635</v>
      </c>
      <c r="C643" s="7">
        <f>'Energy Summary'!B643</f>
        <v>16</v>
      </c>
      <c r="E643" s="224">
        <f>ACESMISOdata!E643</f>
        <v>25.14</v>
      </c>
      <c r="F643">
        <f>ACESMISOdata!H643</f>
        <v>6.93E-2</v>
      </c>
      <c r="G643">
        <f>ACESMISOdata!I643</f>
        <v>1.29E-2</v>
      </c>
      <c r="H643" s="225">
        <f>ACESMISOdata!J643</f>
        <v>0</v>
      </c>
      <c r="I643" s="102">
        <f>ACESMISOdata!K643</f>
        <v>2.2599999999999999E-2</v>
      </c>
      <c r="J643">
        <f>ACESMISOdata!L643</f>
        <v>7.3000000000000001E-3</v>
      </c>
      <c r="K643">
        <f>ACESMISOdata!M643</f>
        <v>6.1000000000000004E-3</v>
      </c>
      <c r="L643" s="226">
        <f t="shared" si="18"/>
        <v>-3.7458168281850043E-2</v>
      </c>
      <c r="M643" s="226">
        <f t="shared" si="19"/>
        <v>25.220741831718147</v>
      </c>
      <c r="N643" s="226">
        <f>M643*Inputs!$B$17</f>
        <v>27.742816014889964</v>
      </c>
      <c r="O643" s="225">
        <f>[3]ACESMISOdata!O643</f>
        <v>176.05</v>
      </c>
      <c r="P643" s="225">
        <f>[3]ACESMISOdata!P643</f>
        <v>0</v>
      </c>
      <c r="Q643" s="225">
        <f>[3]Summary!V643-P643</f>
        <v>801.69430000000068</v>
      </c>
      <c r="R643" s="227">
        <f>[3]ACESMISOdata!R643</f>
        <v>-30.03</v>
      </c>
      <c r="S643">
        <f>[3]ACESMISOdata!V643</f>
        <v>0</v>
      </c>
    </row>
    <row r="644" spans="1:19" x14ac:dyDescent="0.25">
      <c r="A644" t="s">
        <v>171</v>
      </c>
      <c r="B644" s="19">
        <f>'Energy Summary'!A644</f>
        <v>41635</v>
      </c>
      <c r="C644" s="7">
        <f>'Energy Summary'!B644</f>
        <v>17</v>
      </c>
      <c r="E644" s="224">
        <f>ACESMISOdata!E644</f>
        <v>39.229999999999997</v>
      </c>
      <c r="F644">
        <f>ACESMISOdata!H644</f>
        <v>6.93E-2</v>
      </c>
      <c r="G644">
        <f>ACESMISOdata!I644</f>
        <v>1.29E-2</v>
      </c>
      <c r="H644" s="225">
        <f>ACESMISOdata!J644</f>
        <v>0</v>
      </c>
      <c r="I644" s="102">
        <f>ACESMISOdata!K644</f>
        <v>2.6800000000000001E-2</v>
      </c>
      <c r="J644">
        <f>ACESMISOdata!L644</f>
        <v>9.1999999999999998E-3</v>
      </c>
      <c r="K644">
        <f>ACESMISOdata!M644</f>
        <v>5.8999999999999999E-3</v>
      </c>
      <c r="L644" s="226">
        <f t="shared" ref="L644:L707" si="20">R644/Q644</f>
        <v>-4.1144662585453462E-2</v>
      </c>
      <c r="M644" s="226">
        <f t="shared" ref="M644:M707" si="21">SUM(E644:L644)</f>
        <v>39.312955337414543</v>
      </c>
      <c r="N644" s="226">
        <f>M644*Inputs!$B$17</f>
        <v>43.244250871155998</v>
      </c>
      <c r="O644" s="225">
        <f>[3]ACESMISOdata!O644</f>
        <v>29.75</v>
      </c>
      <c r="P644" s="225">
        <f>[3]ACESMISOdata!P644</f>
        <v>0</v>
      </c>
      <c r="Q644" s="225">
        <f>[3]Summary!V644-P644</f>
        <v>829.99830000000043</v>
      </c>
      <c r="R644" s="227">
        <f>[3]ACESMISOdata!R644</f>
        <v>-34.15</v>
      </c>
      <c r="S644">
        <f>[3]ACESMISOdata!V644</f>
        <v>586.72</v>
      </c>
    </row>
    <row r="645" spans="1:19" x14ac:dyDescent="0.25">
      <c r="A645" t="s">
        <v>171</v>
      </c>
      <c r="B645" s="19">
        <f>'Energy Summary'!A645</f>
        <v>41635</v>
      </c>
      <c r="C645" s="7">
        <f>'Energy Summary'!B645</f>
        <v>18</v>
      </c>
      <c r="E645" s="224">
        <f>ACESMISOdata!E645</f>
        <v>40.950000000000003</v>
      </c>
      <c r="F645">
        <f>ACESMISOdata!H645</f>
        <v>6.93E-2</v>
      </c>
      <c r="G645">
        <f>ACESMISOdata!I645</f>
        <v>1.29E-2</v>
      </c>
      <c r="H645" s="225">
        <f>ACESMISOdata!J645</f>
        <v>0.29759999999999998</v>
      </c>
      <c r="I645" s="102">
        <f>ACESMISOdata!K645</f>
        <v>2.3199999999999998E-2</v>
      </c>
      <c r="J645">
        <f>ACESMISOdata!L645</f>
        <v>1.72E-2</v>
      </c>
      <c r="K645">
        <f>ACESMISOdata!M645</f>
        <v>6.4000000000000003E-3</v>
      </c>
      <c r="L645" s="226">
        <f t="shared" si="20"/>
        <v>-1.1503249466868638E-2</v>
      </c>
      <c r="M645" s="226">
        <f t="shared" si="21"/>
        <v>41.365096750533141</v>
      </c>
      <c r="N645" s="226">
        <f>M645*Inputs!$B$17</f>
        <v>45.501606425586459</v>
      </c>
      <c r="O645" s="225">
        <f>[3]ACESMISOdata!O645</f>
        <v>413.31</v>
      </c>
      <c r="P645" s="225">
        <f>[3]ACESMISOdata!P645</f>
        <v>0</v>
      </c>
      <c r="Q645" s="225">
        <f>[3]Summary!V645-P645</f>
        <v>870.18889999999942</v>
      </c>
      <c r="R645" s="227">
        <f>[3]ACESMISOdata!R645</f>
        <v>-10.01</v>
      </c>
      <c r="S645">
        <f>[3]ACESMISOdata!V645</f>
        <v>853.41</v>
      </c>
    </row>
    <row r="646" spans="1:19" x14ac:dyDescent="0.25">
      <c r="A646" t="s">
        <v>171</v>
      </c>
      <c r="B646" s="19">
        <f>'Energy Summary'!A646</f>
        <v>41635</v>
      </c>
      <c r="C646" s="7">
        <f>'Energy Summary'!B646</f>
        <v>19</v>
      </c>
      <c r="E646" s="224">
        <f>ACESMISOdata!E646</f>
        <v>44.36</v>
      </c>
      <c r="F646">
        <f>ACESMISOdata!H646</f>
        <v>6.93E-2</v>
      </c>
      <c r="G646">
        <f>ACESMISOdata!I646</f>
        <v>1.29E-2</v>
      </c>
      <c r="H646" s="225">
        <f>ACESMISOdata!J646</f>
        <v>0</v>
      </c>
      <c r="I646" s="102">
        <f>ACESMISOdata!K646</f>
        <v>3.0099999999999998E-2</v>
      </c>
      <c r="J646">
        <f>ACESMISOdata!L646</f>
        <v>2.2100000000000002E-2</v>
      </c>
      <c r="K646">
        <f>ACESMISOdata!M646</f>
        <v>9.4999999999999998E-3</v>
      </c>
      <c r="L646" s="226">
        <f t="shared" si="20"/>
        <v>-4.1141068392280052E-2</v>
      </c>
      <c r="M646" s="226">
        <f t="shared" si="21"/>
        <v>44.462758931607723</v>
      </c>
      <c r="N646" s="226">
        <f>M646*Inputs!$B$17</f>
        <v>48.909034824768497</v>
      </c>
      <c r="O646" s="225">
        <f>[3]ACESMISOdata!O646</f>
        <v>750.03</v>
      </c>
      <c r="P646" s="225">
        <f>[3]ACESMISOdata!P646</f>
        <v>0</v>
      </c>
      <c r="Q646" s="225">
        <f>[3]Summary!V646-P646</f>
        <v>879.65629999999953</v>
      </c>
      <c r="R646" s="227">
        <f>[3]ACESMISOdata!R646</f>
        <v>-36.19</v>
      </c>
      <c r="S646">
        <f>[3]ACESMISOdata!V646</f>
        <v>1522.01</v>
      </c>
    </row>
    <row r="647" spans="1:19" x14ac:dyDescent="0.25">
      <c r="A647" t="s">
        <v>171</v>
      </c>
      <c r="B647" s="19">
        <f>'Energy Summary'!A647</f>
        <v>41635</v>
      </c>
      <c r="C647" s="7">
        <f>'Energy Summary'!B647</f>
        <v>20</v>
      </c>
      <c r="E647" s="224">
        <f>ACESMISOdata!E647</f>
        <v>40.409999999999997</v>
      </c>
      <c r="F647">
        <f>ACESMISOdata!H647</f>
        <v>6.93E-2</v>
      </c>
      <c r="G647">
        <f>ACESMISOdata!I647</f>
        <v>1.29E-2</v>
      </c>
      <c r="H647" s="225">
        <f>ACESMISOdata!J647</f>
        <v>2.98E-2</v>
      </c>
      <c r="I647" s="102">
        <f>ACESMISOdata!K647</f>
        <v>3.1800000000000002E-2</v>
      </c>
      <c r="J647">
        <f>ACESMISOdata!L647</f>
        <v>1.84E-2</v>
      </c>
      <c r="K647">
        <f>ACESMISOdata!M647</f>
        <v>9.4999999999999998E-3</v>
      </c>
      <c r="L647" s="226">
        <f t="shared" si="20"/>
        <v>-4.1052881143784282E-2</v>
      </c>
      <c r="M647" s="226">
        <f t="shared" si="21"/>
        <v>40.540647118856214</v>
      </c>
      <c r="N647" s="226">
        <f>M647*Inputs!$B$17</f>
        <v>44.594711830741836</v>
      </c>
      <c r="O647" s="225">
        <f>[3]ACESMISOdata!O647</f>
        <v>663.23</v>
      </c>
      <c r="P647" s="225">
        <f>[3]ACESMISOdata!P647</f>
        <v>0</v>
      </c>
      <c r="Q647" s="225">
        <f>[3]Summary!V647-P647</f>
        <v>886.17409999999995</v>
      </c>
      <c r="R647" s="227">
        <f>[3]ACESMISOdata!R647</f>
        <v>-36.380000000000003</v>
      </c>
      <c r="S647">
        <f>[3]ACESMISOdata!V647</f>
        <v>1129.05</v>
      </c>
    </row>
    <row r="648" spans="1:19" x14ac:dyDescent="0.25">
      <c r="A648" t="s">
        <v>171</v>
      </c>
      <c r="B648" s="19">
        <f>'Energy Summary'!A648</f>
        <v>41635</v>
      </c>
      <c r="C648" s="7">
        <f>'Energy Summary'!B648</f>
        <v>21</v>
      </c>
      <c r="E648" s="224">
        <f>ACESMISOdata!E648</f>
        <v>55.62</v>
      </c>
      <c r="F648">
        <f>ACESMISOdata!H648</f>
        <v>6.93E-2</v>
      </c>
      <c r="G648">
        <f>ACESMISOdata!I648</f>
        <v>1.29E-2</v>
      </c>
      <c r="H648" s="225">
        <f>ACESMISOdata!J648</f>
        <v>0</v>
      </c>
      <c r="I648" s="102">
        <f>ACESMISOdata!K648</f>
        <v>3.2899999999999999E-2</v>
      </c>
      <c r="J648">
        <f>ACESMISOdata!L648</f>
        <v>1.6400000000000001E-2</v>
      </c>
      <c r="K648">
        <f>ACESMISOdata!M648</f>
        <v>6.1999999999999998E-3</v>
      </c>
      <c r="L648" s="226">
        <f t="shared" si="20"/>
        <v>-3.2502480467270195E-2</v>
      </c>
      <c r="M648" s="226">
        <f t="shared" si="21"/>
        <v>55.72519751953272</v>
      </c>
      <c r="N648" s="226">
        <f>M648*Inputs!$B$17</f>
        <v>61.297717271486</v>
      </c>
      <c r="O648" s="225">
        <f>[3]ACESMISOdata!O648</f>
        <v>314.85000000000002</v>
      </c>
      <c r="P648" s="225">
        <f>[3]ACESMISOdata!P648</f>
        <v>0</v>
      </c>
      <c r="Q648" s="225">
        <f>[3]Summary!V648-P648</f>
        <v>888.23989999999912</v>
      </c>
      <c r="R648" s="227">
        <f>[3]ACESMISOdata!R648</f>
        <v>-28.87</v>
      </c>
      <c r="S648">
        <f>[3]ACESMISOdata!V648</f>
        <v>650.5</v>
      </c>
    </row>
    <row r="649" spans="1:19" x14ac:dyDescent="0.25">
      <c r="A649" t="s">
        <v>171</v>
      </c>
      <c r="B649" s="19">
        <f>'Energy Summary'!A649</f>
        <v>41635</v>
      </c>
      <c r="C649" s="7">
        <f>'Energy Summary'!B649</f>
        <v>22</v>
      </c>
      <c r="E649" s="224">
        <f>ACESMISOdata!E649</f>
        <v>28.23</v>
      </c>
      <c r="F649">
        <f>ACESMISOdata!H649</f>
        <v>6.93E-2</v>
      </c>
      <c r="G649">
        <f>ACESMISOdata!I649</f>
        <v>1.29E-2</v>
      </c>
      <c r="H649" s="225">
        <f>ACESMISOdata!J649</f>
        <v>0</v>
      </c>
      <c r="I649" s="102">
        <f>ACESMISOdata!K649</f>
        <v>3.0099999999999998E-2</v>
      </c>
      <c r="J649">
        <f>ACESMISOdata!L649</f>
        <v>1.15E-2</v>
      </c>
      <c r="K649">
        <f>ACESMISOdata!M649</f>
        <v>6.1999999999999998E-3</v>
      </c>
      <c r="L649" s="226">
        <f t="shared" si="20"/>
        <v>-3.2914973793433062E-2</v>
      </c>
      <c r="M649" s="226">
        <f t="shared" si="21"/>
        <v>28.327085026206568</v>
      </c>
      <c r="N649" s="226">
        <f>M649*Inputs!$B$17</f>
        <v>31.159793528827226</v>
      </c>
      <c r="O649" s="225">
        <f>[3]ACESMISOdata!O649</f>
        <v>293.18</v>
      </c>
      <c r="P649" s="225">
        <f>[3]ACESMISOdata!P649</f>
        <v>0</v>
      </c>
      <c r="Q649" s="225">
        <f>[3]Summary!V649-P649</f>
        <v>877.10839999999985</v>
      </c>
      <c r="R649" s="227">
        <f>[3]ACESMISOdata!R649</f>
        <v>-28.87</v>
      </c>
      <c r="S649">
        <f>[3]ACESMISOdata!V649</f>
        <v>0</v>
      </c>
    </row>
    <row r="650" spans="1:19" x14ac:dyDescent="0.25">
      <c r="A650" t="s">
        <v>171</v>
      </c>
      <c r="B650" s="19">
        <f>'Energy Summary'!A650</f>
        <v>41635</v>
      </c>
      <c r="C650" s="7">
        <f>'Energy Summary'!B650</f>
        <v>23</v>
      </c>
      <c r="E650" s="224">
        <f>ACESMISOdata!E650</f>
        <v>25.18</v>
      </c>
      <c r="F650">
        <f>ACESMISOdata!H650</f>
        <v>6.93E-2</v>
      </c>
      <c r="G650">
        <f>ACESMISOdata!I650</f>
        <v>1.29E-2</v>
      </c>
      <c r="H650" s="225">
        <f>ACESMISOdata!J650</f>
        <v>0</v>
      </c>
      <c r="I650" s="102">
        <f>ACESMISOdata!K650</f>
        <v>2.5000000000000001E-2</v>
      </c>
      <c r="J650">
        <f>ACESMISOdata!L650</f>
        <v>8.6999999999999994E-3</v>
      </c>
      <c r="K650">
        <f>ACESMISOdata!M650</f>
        <v>9.7000000000000003E-3</v>
      </c>
      <c r="L650" s="226">
        <f t="shared" si="20"/>
        <v>-2.7053925280200123E-2</v>
      </c>
      <c r="M650" s="226">
        <f t="shared" si="21"/>
        <v>25.278546074719795</v>
      </c>
      <c r="N650" s="226">
        <f>M650*Inputs!$B$17</f>
        <v>27.806400682191779</v>
      </c>
      <c r="O650" s="225">
        <f>[3]ACESMISOdata!O650</f>
        <v>40.17</v>
      </c>
      <c r="P650" s="225">
        <f>[3]ACESMISOdata!P650</f>
        <v>0</v>
      </c>
      <c r="Q650" s="225">
        <f>[3]Summary!V650-P650</f>
        <v>859.39469999999994</v>
      </c>
      <c r="R650" s="227">
        <f>[3]ACESMISOdata!R650</f>
        <v>-23.25</v>
      </c>
      <c r="S650">
        <f>[3]ACESMISOdata!V650</f>
        <v>0</v>
      </c>
    </row>
    <row r="651" spans="1:19" x14ac:dyDescent="0.25">
      <c r="A651" t="s">
        <v>171</v>
      </c>
      <c r="B651" s="19">
        <f>'Energy Summary'!A651</f>
        <v>41635</v>
      </c>
      <c r="C651" s="7">
        <f>'Energy Summary'!B651</f>
        <v>24</v>
      </c>
      <c r="E651" s="224">
        <f>ACESMISOdata!E651</f>
        <v>25.94</v>
      </c>
      <c r="F651">
        <f>ACESMISOdata!H651</f>
        <v>6.93E-2</v>
      </c>
      <c r="G651">
        <f>ACESMISOdata!I651</f>
        <v>1.29E-2</v>
      </c>
      <c r="H651" s="225">
        <f>ACESMISOdata!J651</f>
        <v>0</v>
      </c>
      <c r="I651" s="102">
        <f>ACESMISOdata!K651</f>
        <v>1.4500000000000001E-2</v>
      </c>
      <c r="J651">
        <f>ACESMISOdata!L651</f>
        <v>9.4000000000000004E-3</v>
      </c>
      <c r="K651">
        <f>ACESMISOdata!M651</f>
        <v>9.2999999999999992E-3</v>
      </c>
      <c r="L651" s="226">
        <f t="shared" si="20"/>
        <v>-3.3669003091426633E-2</v>
      </c>
      <c r="M651" s="226">
        <f t="shared" si="21"/>
        <v>26.021730996908573</v>
      </c>
      <c r="N651" s="226">
        <f>M651*Inputs!$B$17</f>
        <v>28.623904096599432</v>
      </c>
      <c r="O651" s="225">
        <f>[3]ACESMISOdata!O651</f>
        <v>-31.76</v>
      </c>
      <c r="P651" s="225">
        <f>[3]ACESMISOdata!P651</f>
        <v>0</v>
      </c>
      <c r="Q651" s="225">
        <f>[3]Summary!V651-P651</f>
        <v>842.91180000000031</v>
      </c>
      <c r="R651" s="227">
        <f>[3]ACESMISOdata!R651</f>
        <v>-28.38</v>
      </c>
      <c r="S651">
        <f>[3]ACESMISOdata!V651</f>
        <v>0</v>
      </c>
    </row>
    <row r="652" spans="1:19" x14ac:dyDescent="0.25">
      <c r="A652" t="s">
        <v>171</v>
      </c>
      <c r="B652" s="19">
        <f>'Energy Summary'!A652</f>
        <v>41636</v>
      </c>
      <c r="C652" s="7">
        <f>'Energy Summary'!B652</f>
        <v>1</v>
      </c>
      <c r="E652" s="224">
        <f>ACESMISOdata!E652</f>
        <v>39.35</v>
      </c>
      <c r="F652">
        <f>ACESMISOdata!H652</f>
        <v>6.93E-2</v>
      </c>
      <c r="G652">
        <f>ACESMISOdata!I652</f>
        <v>1.29E-2</v>
      </c>
      <c r="H652" s="225">
        <f>ACESMISOdata!J652</f>
        <v>0</v>
      </c>
      <c r="I652" s="102">
        <f>ACESMISOdata!K652</f>
        <v>1.9699999999999999E-2</v>
      </c>
      <c r="J652">
        <f>ACESMISOdata!L652</f>
        <v>1.01E-2</v>
      </c>
      <c r="K652">
        <f>ACESMISOdata!M652</f>
        <v>9.5999999999999992E-3</v>
      </c>
      <c r="L652" s="226">
        <f t="shared" si="20"/>
        <v>-1.4468905459068884E-2</v>
      </c>
      <c r="M652" s="226">
        <f t="shared" si="21"/>
        <v>39.457131094540934</v>
      </c>
      <c r="N652" s="226">
        <f>M652*Inputs!$B$17</f>
        <v>43.402844203995031</v>
      </c>
      <c r="O652" s="225">
        <f>[3]ACESMISOdata!O652</f>
        <v>387.48</v>
      </c>
      <c r="P652" s="225">
        <f>[3]ACESMISOdata!P652</f>
        <v>0</v>
      </c>
      <c r="Q652" s="225">
        <f>[3]Summary!V652-P652</f>
        <v>834.20269999999982</v>
      </c>
      <c r="R652" s="227">
        <f>[3]ACESMISOdata!R652</f>
        <v>-12.07</v>
      </c>
      <c r="S652">
        <f>[3]ACESMISOdata!V652</f>
        <v>481.99</v>
      </c>
    </row>
    <row r="653" spans="1:19" x14ac:dyDescent="0.25">
      <c r="A653" t="s">
        <v>171</v>
      </c>
      <c r="B653" s="19">
        <f>'Energy Summary'!A653</f>
        <v>41636</v>
      </c>
      <c r="C653" s="7">
        <f>'Energy Summary'!B653</f>
        <v>2</v>
      </c>
      <c r="E653" s="224">
        <f>ACESMISOdata!E653</f>
        <v>25.09</v>
      </c>
      <c r="F653">
        <f>ACESMISOdata!H653</f>
        <v>6.93E-2</v>
      </c>
      <c r="G653">
        <f>ACESMISOdata!I653</f>
        <v>1.29E-2</v>
      </c>
      <c r="H653" s="225">
        <f>ACESMISOdata!J653</f>
        <v>0</v>
      </c>
      <c r="I653" s="102">
        <f>ACESMISOdata!K653</f>
        <v>8.6999999999999994E-3</v>
      </c>
      <c r="J653">
        <f>ACESMISOdata!L653</f>
        <v>1.0999999999999999E-2</v>
      </c>
      <c r="K653">
        <f>ACESMISOdata!M653</f>
        <v>9.2999999999999992E-3</v>
      </c>
      <c r="L653" s="226">
        <f t="shared" si="20"/>
        <v>-2.9512853834836303E-2</v>
      </c>
      <c r="M653" s="226">
        <f t="shared" si="21"/>
        <v>25.171687146165159</v>
      </c>
      <c r="N653" s="226">
        <f>M653*Inputs!$B$17</f>
        <v>27.688855860781675</v>
      </c>
      <c r="O653" s="225">
        <f>[3]ACESMISOdata!O653</f>
        <v>44.25</v>
      </c>
      <c r="P653" s="225">
        <f>[3]ACESMISOdata!P653</f>
        <v>0</v>
      </c>
      <c r="Q653" s="225">
        <f>[3]Summary!V653-P653</f>
        <v>825.74189999999953</v>
      </c>
      <c r="R653" s="227">
        <f>[3]ACESMISOdata!R653</f>
        <v>-24.37</v>
      </c>
      <c r="S653">
        <f>[3]ACESMISOdata!V653</f>
        <v>0</v>
      </c>
    </row>
    <row r="654" spans="1:19" x14ac:dyDescent="0.25">
      <c r="A654" t="s">
        <v>171</v>
      </c>
      <c r="B654" s="19">
        <f>'Energy Summary'!A654</f>
        <v>41636</v>
      </c>
      <c r="C654" s="7">
        <f>'Energy Summary'!B654</f>
        <v>3</v>
      </c>
      <c r="E654" s="224">
        <f>ACESMISOdata!E654</f>
        <v>23.97</v>
      </c>
      <c r="F654">
        <f>ACESMISOdata!H654</f>
        <v>6.93E-2</v>
      </c>
      <c r="G654">
        <f>ACESMISOdata!I654</f>
        <v>1.29E-2</v>
      </c>
      <c r="H654" s="225">
        <f>ACESMISOdata!J654</f>
        <v>0</v>
      </c>
      <c r="I654" s="102">
        <f>ACESMISOdata!K654</f>
        <v>9.9000000000000008E-3</v>
      </c>
      <c r="J654">
        <f>ACESMISOdata!L654</f>
        <v>1.1299999999999999E-2</v>
      </c>
      <c r="K654">
        <f>ACESMISOdata!M654</f>
        <v>9.1999999999999998E-3</v>
      </c>
      <c r="L654" s="226">
        <f t="shared" si="20"/>
        <v>-2.193203031413276E-2</v>
      </c>
      <c r="M654" s="226">
        <f t="shared" si="21"/>
        <v>24.060667969685859</v>
      </c>
      <c r="N654" s="226">
        <f>M654*Inputs!$B$17</f>
        <v>26.466734766654447</v>
      </c>
      <c r="O654" s="225">
        <f>[3]ACESMISOdata!O654</f>
        <v>-1.23</v>
      </c>
      <c r="P654" s="225">
        <f>[3]ACESMISOdata!P654</f>
        <v>0</v>
      </c>
      <c r="Q654" s="225">
        <f>[3]Summary!V654-P654</f>
        <v>826.1889000000001</v>
      </c>
      <c r="R654" s="227">
        <f>[3]ACESMISOdata!R654</f>
        <v>-18.12</v>
      </c>
      <c r="S654">
        <f>[3]ACESMISOdata!V654</f>
        <v>0</v>
      </c>
    </row>
    <row r="655" spans="1:19" x14ac:dyDescent="0.25">
      <c r="A655" t="s">
        <v>171</v>
      </c>
      <c r="B655" s="19">
        <f>'Energy Summary'!A655</f>
        <v>41636</v>
      </c>
      <c r="C655" s="7">
        <f>'Energy Summary'!B655</f>
        <v>4</v>
      </c>
      <c r="E655" s="224">
        <f>ACESMISOdata!E655</f>
        <v>23.74</v>
      </c>
      <c r="F655">
        <f>ACESMISOdata!H655</f>
        <v>6.93E-2</v>
      </c>
      <c r="G655">
        <f>ACESMISOdata!I655</f>
        <v>1.29E-2</v>
      </c>
      <c r="H655" s="225">
        <f>ACESMISOdata!J655</f>
        <v>0</v>
      </c>
      <c r="I655" s="102">
        <f>ACESMISOdata!K655</f>
        <v>1.2E-2</v>
      </c>
      <c r="J655">
        <f>ACESMISOdata!L655</f>
        <v>9.2999999999999992E-3</v>
      </c>
      <c r="K655">
        <f>ACESMISOdata!M655</f>
        <v>7.3000000000000001E-3</v>
      </c>
      <c r="L655" s="226">
        <f t="shared" si="20"/>
        <v>-2.2499774458782609E-2</v>
      </c>
      <c r="M655" s="226">
        <f t="shared" si="21"/>
        <v>23.828300225541213</v>
      </c>
      <c r="N655" s="226">
        <f>M655*Inputs!$B$17</f>
        <v>26.211130248095337</v>
      </c>
      <c r="O655" s="225">
        <f>[3]ACESMISOdata!O655</f>
        <v>81.44</v>
      </c>
      <c r="P655" s="225">
        <f>[3]ACESMISOdata!P655</f>
        <v>0</v>
      </c>
      <c r="Q655" s="225">
        <f>[3]Summary!V655-P655</f>
        <v>828.00829999999962</v>
      </c>
      <c r="R655" s="227">
        <f>[3]ACESMISOdata!R655</f>
        <v>-18.63</v>
      </c>
      <c r="S655">
        <f>[3]ACESMISOdata!V655</f>
        <v>0</v>
      </c>
    </row>
    <row r="656" spans="1:19" x14ac:dyDescent="0.25">
      <c r="A656" t="s">
        <v>171</v>
      </c>
      <c r="B656" s="19">
        <f>'Energy Summary'!A656</f>
        <v>41636</v>
      </c>
      <c r="C656" s="7">
        <f>'Energy Summary'!B656</f>
        <v>5</v>
      </c>
      <c r="E656" s="224">
        <f>ACESMISOdata!E656</f>
        <v>48.33</v>
      </c>
      <c r="F656">
        <f>ACESMISOdata!H656</f>
        <v>6.93E-2</v>
      </c>
      <c r="G656">
        <f>ACESMISOdata!I656</f>
        <v>1.29E-2</v>
      </c>
      <c r="H656" s="225">
        <f>ACESMISOdata!J656</f>
        <v>8.0000000000000004E-4</v>
      </c>
      <c r="I656" s="102">
        <f>ACESMISOdata!K656</f>
        <v>8.0000000000000002E-3</v>
      </c>
      <c r="J656">
        <f>ACESMISOdata!L656</f>
        <v>1.11E-2</v>
      </c>
      <c r="K656">
        <f>ACESMISOdata!M656</f>
        <v>9.1000000000000004E-3</v>
      </c>
      <c r="L656" s="226">
        <f t="shared" si="20"/>
        <v>-2.1913031636759603E-2</v>
      </c>
      <c r="M656" s="226">
        <f t="shared" si="21"/>
        <v>48.419286968363238</v>
      </c>
      <c r="N656" s="226">
        <f>M656*Inputs!$B$17</f>
        <v>53.261215665199565</v>
      </c>
      <c r="O656" s="225">
        <f>[3]ACESMISOdata!O656</f>
        <v>749.44</v>
      </c>
      <c r="P656" s="225">
        <f>[3]ACESMISOdata!P656</f>
        <v>0</v>
      </c>
      <c r="Q656" s="225">
        <f>[3]Summary!V656-P656</f>
        <v>834.2068000000005</v>
      </c>
      <c r="R656" s="227">
        <f>[3]ACESMISOdata!R656</f>
        <v>-18.28</v>
      </c>
      <c r="S656">
        <f>[3]ACESMISOdata!V656</f>
        <v>1601.08</v>
      </c>
    </row>
    <row r="657" spans="1:19" x14ac:dyDescent="0.25">
      <c r="A657" t="s">
        <v>171</v>
      </c>
      <c r="B657" s="19">
        <f>'Energy Summary'!A657</f>
        <v>41636</v>
      </c>
      <c r="C657" s="7">
        <f>'Energy Summary'!B657</f>
        <v>6</v>
      </c>
      <c r="E657" s="224">
        <f>ACESMISOdata!E657</f>
        <v>26.22</v>
      </c>
      <c r="F657">
        <f>ACESMISOdata!H657</f>
        <v>6.93E-2</v>
      </c>
      <c r="G657">
        <f>ACESMISOdata!I657</f>
        <v>1.29E-2</v>
      </c>
      <c r="H657" s="225">
        <f>ACESMISOdata!J657</f>
        <v>0</v>
      </c>
      <c r="I657" s="102">
        <f>ACESMISOdata!K657</f>
        <v>1.83E-2</v>
      </c>
      <c r="J657">
        <f>ACESMISOdata!L657</f>
        <v>1.09E-2</v>
      </c>
      <c r="K657">
        <f>ACESMISOdata!M657</f>
        <v>9.2999999999999992E-3</v>
      </c>
      <c r="L657" s="226">
        <f t="shared" si="20"/>
        <v>-3.8917546855982782E-2</v>
      </c>
      <c r="M657" s="226">
        <f t="shared" si="21"/>
        <v>26.301782453144011</v>
      </c>
      <c r="N657" s="226">
        <f>M657*Inputs!$B$17</f>
        <v>28.931960698458415</v>
      </c>
      <c r="O657" s="225">
        <f>[3]ACESMISOdata!O657</f>
        <v>410.7</v>
      </c>
      <c r="P657" s="225">
        <f>[3]ACESMISOdata!P657</f>
        <v>0</v>
      </c>
      <c r="Q657" s="225">
        <f>[3]Summary!V657-P657</f>
        <v>847.17569999999967</v>
      </c>
      <c r="R657" s="227">
        <f>[3]ACESMISOdata!R657</f>
        <v>-32.97</v>
      </c>
      <c r="S657">
        <f>[3]ACESMISOdata!V657</f>
        <v>0</v>
      </c>
    </row>
    <row r="658" spans="1:19" x14ac:dyDescent="0.25">
      <c r="A658" t="s">
        <v>171</v>
      </c>
      <c r="B658" s="19">
        <f>'Energy Summary'!A658</f>
        <v>41636</v>
      </c>
      <c r="C658" s="7">
        <f>'Energy Summary'!B658</f>
        <v>7</v>
      </c>
      <c r="E658" s="224">
        <f>ACESMISOdata!E658</f>
        <v>26.2</v>
      </c>
      <c r="F658">
        <f>ACESMISOdata!H658</f>
        <v>6.93E-2</v>
      </c>
      <c r="G658">
        <f>ACESMISOdata!I658</f>
        <v>1.29E-2</v>
      </c>
      <c r="H658" s="225">
        <f>ACESMISOdata!J658</f>
        <v>0</v>
      </c>
      <c r="I658" s="102">
        <f>ACESMISOdata!K658</f>
        <v>2.3699999999999999E-2</v>
      </c>
      <c r="J658">
        <f>ACESMISOdata!L658</f>
        <v>8.3999999999999995E-3</v>
      </c>
      <c r="K658">
        <f>ACESMISOdata!M658</f>
        <v>7.6E-3</v>
      </c>
      <c r="L658" s="226">
        <f t="shared" si="20"/>
        <v>-5.2470072625243371E-2</v>
      </c>
      <c r="M658" s="226">
        <f t="shared" si="21"/>
        <v>26.269429927374755</v>
      </c>
      <c r="N658" s="226">
        <f>M658*Inputs!$B$17</f>
        <v>28.896372920112235</v>
      </c>
      <c r="O658" s="225">
        <f>[3]ACESMISOdata!O658</f>
        <v>614.70000000000005</v>
      </c>
      <c r="P658" s="225">
        <f>[3]ACESMISOdata!P658</f>
        <v>0</v>
      </c>
      <c r="Q658" s="225">
        <f>[3]Summary!V658-P658</f>
        <v>864.4928000000001</v>
      </c>
      <c r="R658" s="227">
        <f>[3]ACESMISOdata!R658</f>
        <v>-45.36</v>
      </c>
      <c r="S658">
        <f>[3]ACESMISOdata!V658</f>
        <v>0</v>
      </c>
    </row>
    <row r="659" spans="1:19" x14ac:dyDescent="0.25">
      <c r="A659" t="s">
        <v>171</v>
      </c>
      <c r="B659" s="19">
        <f>'Energy Summary'!A659</f>
        <v>41636</v>
      </c>
      <c r="C659" s="7">
        <f>'Energy Summary'!B659</f>
        <v>8</v>
      </c>
      <c r="E659" s="224">
        <f>ACESMISOdata!E659</f>
        <v>27.34</v>
      </c>
      <c r="F659">
        <f>ACESMISOdata!H659</f>
        <v>6.93E-2</v>
      </c>
      <c r="G659">
        <f>ACESMISOdata!I659</f>
        <v>1.29E-2</v>
      </c>
      <c r="H659" s="225">
        <f>ACESMISOdata!J659</f>
        <v>0</v>
      </c>
      <c r="I659" s="102">
        <f>ACESMISOdata!K659</f>
        <v>2.2599999999999999E-2</v>
      </c>
      <c r="J659">
        <f>ACESMISOdata!L659</f>
        <v>1.14E-2</v>
      </c>
      <c r="K659">
        <f>ACESMISOdata!M659</f>
        <v>1.06E-2</v>
      </c>
      <c r="L659" s="226">
        <f t="shared" si="20"/>
        <v>-4.9420546927535926E-2</v>
      </c>
      <c r="M659" s="226">
        <f t="shared" si="21"/>
        <v>27.41737945307246</v>
      </c>
      <c r="N659" s="226">
        <f>M659*Inputs!$B$17</f>
        <v>30.15911739837971</v>
      </c>
      <c r="O659" s="225">
        <f>[3]ACESMISOdata!O659</f>
        <v>615.54999999999995</v>
      </c>
      <c r="P659" s="225">
        <f>[3]ACESMISOdata!P659</f>
        <v>0</v>
      </c>
      <c r="Q659" s="225">
        <f>[3]Summary!V659-P659</f>
        <v>880.20070000000055</v>
      </c>
      <c r="R659" s="227">
        <f>[3]ACESMISOdata!R659</f>
        <v>-43.5</v>
      </c>
      <c r="S659">
        <f>[3]ACESMISOdata!V659</f>
        <v>212.97</v>
      </c>
    </row>
    <row r="660" spans="1:19" x14ac:dyDescent="0.25">
      <c r="A660" t="s">
        <v>171</v>
      </c>
      <c r="B660" s="19">
        <f>'Energy Summary'!A660</f>
        <v>41636</v>
      </c>
      <c r="C660" s="7">
        <f>'Energy Summary'!B660</f>
        <v>9</v>
      </c>
      <c r="E660" s="224">
        <f>ACESMISOdata!E660</f>
        <v>27.22</v>
      </c>
      <c r="F660">
        <f>ACESMISOdata!H660</f>
        <v>6.93E-2</v>
      </c>
      <c r="G660">
        <f>ACESMISOdata!I660</f>
        <v>1.29E-2</v>
      </c>
      <c r="H660" s="225">
        <f>ACESMISOdata!J660</f>
        <v>0</v>
      </c>
      <c r="I660" s="102">
        <f>ACESMISOdata!K660</f>
        <v>2.8199999999999999E-2</v>
      </c>
      <c r="J660">
        <f>ACESMISOdata!L660</f>
        <v>1.3100000000000001E-2</v>
      </c>
      <c r="K660">
        <f>ACESMISOdata!M660</f>
        <v>1.01E-2</v>
      </c>
      <c r="L660" s="226">
        <f t="shared" si="20"/>
        <v>-5.5188741993930958E-2</v>
      </c>
      <c r="M660" s="226">
        <f t="shared" si="21"/>
        <v>27.298411258006066</v>
      </c>
      <c r="N660" s="226">
        <f>M660*Inputs!$B$17</f>
        <v>30.028252383806674</v>
      </c>
      <c r="O660" s="225">
        <f>[3]ACESMISOdata!O660</f>
        <v>410.44</v>
      </c>
      <c r="P660" s="225">
        <f>[3]ACESMISOdata!P660</f>
        <v>0</v>
      </c>
      <c r="Q660" s="225">
        <f>[3]Summary!V660-P660</f>
        <v>884.78189999999961</v>
      </c>
      <c r="R660" s="227">
        <f>[3]ACESMISOdata!R660</f>
        <v>-48.83</v>
      </c>
      <c r="S660">
        <f>[3]ACESMISOdata!V660</f>
        <v>291.72000000000003</v>
      </c>
    </row>
    <row r="661" spans="1:19" x14ac:dyDescent="0.25">
      <c r="A661" t="s">
        <v>171</v>
      </c>
      <c r="B661" s="19">
        <f>'Energy Summary'!A661</f>
        <v>41636</v>
      </c>
      <c r="C661" s="7">
        <f>'Energy Summary'!B661</f>
        <v>10</v>
      </c>
      <c r="E661" s="224">
        <f>ACESMISOdata!E661</f>
        <v>25.69</v>
      </c>
      <c r="F661">
        <f>ACESMISOdata!H661</f>
        <v>6.93E-2</v>
      </c>
      <c r="G661">
        <f>ACESMISOdata!I661</f>
        <v>1.29E-2</v>
      </c>
      <c r="H661" s="225">
        <f>ACESMISOdata!J661</f>
        <v>0</v>
      </c>
      <c r="I661" s="102">
        <f>ACESMISOdata!K661</f>
        <v>3.4200000000000001E-2</v>
      </c>
      <c r="J661">
        <f>ACESMISOdata!L661</f>
        <v>1.7500000000000002E-2</v>
      </c>
      <c r="K661">
        <f>ACESMISOdata!M661</f>
        <v>6.0000000000000001E-3</v>
      </c>
      <c r="L661" s="226">
        <f t="shared" si="20"/>
        <v>-1.9395326356438442E-2</v>
      </c>
      <c r="M661" s="226">
        <f t="shared" si="21"/>
        <v>25.810504673643557</v>
      </c>
      <c r="N661" s="226">
        <f>M661*Inputs!$B$17</f>
        <v>28.391555141007913</v>
      </c>
      <c r="O661" s="225">
        <f>[3]ACESMISOdata!O661</f>
        <v>394.34</v>
      </c>
      <c r="P661" s="225">
        <f>[3]ACESMISOdata!P661</f>
        <v>0</v>
      </c>
      <c r="Q661" s="225">
        <f>[3]Summary!V661-P661</f>
        <v>872.89069999999992</v>
      </c>
      <c r="R661" s="227">
        <f>[3]ACESMISOdata!R661</f>
        <v>-16.93</v>
      </c>
      <c r="S661">
        <f>[3]ACESMISOdata!V661</f>
        <v>0</v>
      </c>
    </row>
    <row r="662" spans="1:19" x14ac:dyDescent="0.25">
      <c r="A662" t="s">
        <v>171</v>
      </c>
      <c r="B662" s="19">
        <f>'Energy Summary'!A662</f>
        <v>41636</v>
      </c>
      <c r="C662" s="7">
        <f>'Energy Summary'!B662</f>
        <v>11</v>
      </c>
      <c r="E662" s="224">
        <f>ACESMISOdata!E662</f>
        <v>25.87</v>
      </c>
      <c r="F662">
        <f>ACESMISOdata!H662</f>
        <v>6.93E-2</v>
      </c>
      <c r="G662">
        <f>ACESMISOdata!I662</f>
        <v>1.29E-2</v>
      </c>
      <c r="H662" s="225">
        <f>ACESMISOdata!J662</f>
        <v>0</v>
      </c>
      <c r="I662" s="102">
        <f>ACESMISOdata!K662</f>
        <v>3.3700000000000001E-2</v>
      </c>
      <c r="J662">
        <f>ACESMISOdata!L662</f>
        <v>1.6199999999999999E-2</v>
      </c>
      <c r="K662">
        <f>ACESMISOdata!M662</f>
        <v>6.4000000000000003E-3</v>
      </c>
      <c r="L662" s="226">
        <f t="shared" si="20"/>
        <v>-4.4954598643972242E-2</v>
      </c>
      <c r="M662" s="226">
        <f t="shared" si="21"/>
        <v>25.963545401356026</v>
      </c>
      <c r="N662" s="226">
        <f>M662*Inputs!$B$17</f>
        <v>28.559899941491629</v>
      </c>
      <c r="O662" s="225">
        <f>[3]ACESMISOdata!O662</f>
        <v>515.1</v>
      </c>
      <c r="P662" s="225">
        <f>[3]ACESMISOdata!P662</f>
        <v>0</v>
      </c>
      <c r="Q662" s="225">
        <f>[3]Summary!V662-P662</f>
        <v>860.64609999999993</v>
      </c>
      <c r="R662" s="227">
        <f>[3]ACESMISOdata!R662</f>
        <v>-38.69</v>
      </c>
      <c r="S662">
        <f>[3]ACESMISOdata!V662</f>
        <v>0</v>
      </c>
    </row>
    <row r="663" spans="1:19" x14ac:dyDescent="0.25">
      <c r="A663" t="s">
        <v>171</v>
      </c>
      <c r="B663" s="19">
        <f>'Energy Summary'!A663</f>
        <v>41636</v>
      </c>
      <c r="C663" s="7">
        <f>'Energy Summary'!B663</f>
        <v>12</v>
      </c>
      <c r="E663" s="224">
        <f>ACESMISOdata!E663</f>
        <v>25.52</v>
      </c>
      <c r="F663">
        <f>ACESMISOdata!H663</f>
        <v>6.93E-2</v>
      </c>
      <c r="G663">
        <f>ACESMISOdata!I663</f>
        <v>1.29E-2</v>
      </c>
      <c r="H663" s="225">
        <f>ACESMISOdata!J663</f>
        <v>0</v>
      </c>
      <c r="I663" s="102">
        <f>ACESMISOdata!K663</f>
        <v>2.7699999999999999E-2</v>
      </c>
      <c r="J663">
        <f>ACESMISOdata!L663</f>
        <v>1.8800000000000001E-2</v>
      </c>
      <c r="K663">
        <f>ACESMISOdata!M663</f>
        <v>5.8999999999999999E-3</v>
      </c>
      <c r="L663" s="226">
        <f t="shared" si="20"/>
        <v>-4.5950714031937262E-2</v>
      </c>
      <c r="M663" s="226">
        <f t="shared" si="21"/>
        <v>25.608649285968056</v>
      </c>
      <c r="N663" s="226">
        <f>M663*Inputs!$B$17</f>
        <v>28.169514214564863</v>
      </c>
      <c r="O663" s="225">
        <f>[3]ACESMISOdata!O663</f>
        <v>290.01</v>
      </c>
      <c r="P663" s="225">
        <f>[3]ACESMISOdata!P663</f>
        <v>0</v>
      </c>
      <c r="Q663" s="225">
        <f>[3]Summary!V663-P663</f>
        <v>849.17070000000035</v>
      </c>
      <c r="R663" s="227">
        <f>[3]ACESMISOdata!R663</f>
        <v>-39.020000000000003</v>
      </c>
      <c r="S663">
        <f>[3]ACESMISOdata!V663</f>
        <v>0</v>
      </c>
    </row>
    <row r="664" spans="1:19" x14ac:dyDescent="0.25">
      <c r="A664" t="s">
        <v>171</v>
      </c>
      <c r="B664" s="19">
        <f>'Energy Summary'!A664</f>
        <v>41636</v>
      </c>
      <c r="C664" s="7">
        <f>'Energy Summary'!B664</f>
        <v>13</v>
      </c>
      <c r="E664" s="224">
        <f>ACESMISOdata!E664</f>
        <v>24.55</v>
      </c>
      <c r="F664">
        <f>ACESMISOdata!H664</f>
        <v>6.93E-2</v>
      </c>
      <c r="G664">
        <f>ACESMISOdata!I664</f>
        <v>1.29E-2</v>
      </c>
      <c r="H664" s="225">
        <f>ACESMISOdata!J664</f>
        <v>0</v>
      </c>
      <c r="I664" s="102">
        <f>ACESMISOdata!K664</f>
        <v>2.5100000000000001E-2</v>
      </c>
      <c r="J664">
        <f>ACESMISOdata!L664</f>
        <v>1.32E-2</v>
      </c>
      <c r="K664">
        <f>ACESMISOdata!M664</f>
        <v>5.7999999999999996E-3</v>
      </c>
      <c r="L664" s="226">
        <f t="shared" si="20"/>
        <v>-4.4883500183124203E-2</v>
      </c>
      <c r="M664" s="226">
        <f t="shared" si="21"/>
        <v>24.631416499816872</v>
      </c>
      <c r="N664" s="226">
        <f>M664*Inputs!$B$17</f>
        <v>27.094558149798562</v>
      </c>
      <c r="O664" s="225">
        <f>[3]ACESMISOdata!O664</f>
        <v>330.47</v>
      </c>
      <c r="P664" s="225">
        <f>[3]ACESMISOdata!P664</f>
        <v>0</v>
      </c>
      <c r="Q664" s="225">
        <f>[3]Summary!V664-P664</f>
        <v>843.96270000000015</v>
      </c>
      <c r="R664" s="227">
        <f>[3]ACESMISOdata!R664</f>
        <v>-37.880000000000003</v>
      </c>
      <c r="S664">
        <f>[3]ACESMISOdata!V664</f>
        <v>0</v>
      </c>
    </row>
    <row r="665" spans="1:19" x14ac:dyDescent="0.25">
      <c r="A665" t="s">
        <v>171</v>
      </c>
      <c r="B665" s="19">
        <f>'Energy Summary'!A665</f>
        <v>41636</v>
      </c>
      <c r="C665" s="7">
        <f>'Energy Summary'!B665</f>
        <v>14</v>
      </c>
      <c r="E665" s="224">
        <f>ACESMISOdata!E665</f>
        <v>24.84</v>
      </c>
      <c r="F665">
        <f>ACESMISOdata!H665</f>
        <v>6.93E-2</v>
      </c>
      <c r="G665">
        <f>ACESMISOdata!I665</f>
        <v>1.29E-2</v>
      </c>
      <c r="H665" s="225">
        <f>ACESMISOdata!J665</f>
        <v>0</v>
      </c>
      <c r="I665" s="102">
        <f>ACESMISOdata!K665</f>
        <v>1.9400000000000001E-2</v>
      </c>
      <c r="J665">
        <f>ACESMISOdata!L665</f>
        <v>9.7000000000000003E-3</v>
      </c>
      <c r="K665">
        <f>ACESMISOdata!M665</f>
        <v>5.7000000000000002E-3</v>
      </c>
      <c r="L665" s="226">
        <f t="shared" si="20"/>
        <v>-1.6866732444439141E-2</v>
      </c>
      <c r="M665" s="226">
        <f t="shared" si="21"/>
        <v>24.940133267555559</v>
      </c>
      <c r="N665" s="226">
        <f>M665*Inputs!$B$17</f>
        <v>27.434146594311116</v>
      </c>
      <c r="O665" s="225">
        <f>[3]ACESMISOdata!O665</f>
        <v>417.73</v>
      </c>
      <c r="P665" s="225">
        <f>[3]ACESMISOdata!P665</f>
        <v>0</v>
      </c>
      <c r="Q665" s="225">
        <f>[3]Summary!V665-P665</f>
        <v>805.13520000000017</v>
      </c>
      <c r="R665" s="227">
        <f>[3]ACESMISOdata!R665</f>
        <v>-13.58</v>
      </c>
      <c r="S665">
        <f>[3]ACESMISOdata!V665</f>
        <v>0</v>
      </c>
    </row>
    <row r="666" spans="1:19" x14ac:dyDescent="0.25">
      <c r="A666" t="s">
        <v>171</v>
      </c>
      <c r="B666" s="19">
        <f>'Energy Summary'!A666</f>
        <v>41636</v>
      </c>
      <c r="C666" s="7">
        <f>'Energy Summary'!B666</f>
        <v>15</v>
      </c>
      <c r="E666" s="224">
        <f>ACESMISOdata!E666</f>
        <v>25.73</v>
      </c>
      <c r="F666">
        <f>ACESMISOdata!H666</f>
        <v>6.93E-2</v>
      </c>
      <c r="G666">
        <f>ACESMISOdata!I666</f>
        <v>1.29E-2</v>
      </c>
      <c r="H666" s="225">
        <f>ACESMISOdata!J666</f>
        <v>0</v>
      </c>
      <c r="I666" s="102">
        <f>ACESMISOdata!K666</f>
        <v>1.8599999999999998E-2</v>
      </c>
      <c r="J666">
        <f>ACESMISOdata!L666</f>
        <v>1.01E-2</v>
      </c>
      <c r="K666">
        <f>ACESMISOdata!M666</f>
        <v>5.5999999999999999E-3</v>
      </c>
      <c r="L666" s="226">
        <f t="shared" si="20"/>
        <v>-3.5862899200023092E-2</v>
      </c>
      <c r="M666" s="226">
        <f t="shared" si="21"/>
        <v>25.810637100799976</v>
      </c>
      <c r="N666" s="226">
        <f>M666*Inputs!$B$17</f>
        <v>28.391700810879975</v>
      </c>
      <c r="O666" s="225">
        <f>[3]ACESMISOdata!O666</f>
        <v>223.86</v>
      </c>
      <c r="P666" s="225">
        <f>[3]ACESMISOdata!P666</f>
        <v>0</v>
      </c>
      <c r="Q666" s="225">
        <f>[3]Summary!V666-P666</f>
        <v>832.33649999999943</v>
      </c>
      <c r="R666" s="227">
        <f>[3]ACESMISOdata!R666</f>
        <v>-29.85</v>
      </c>
      <c r="S666">
        <f>[3]ACESMISOdata!V666</f>
        <v>0</v>
      </c>
    </row>
    <row r="667" spans="1:19" x14ac:dyDescent="0.25">
      <c r="A667" t="s">
        <v>171</v>
      </c>
      <c r="B667" s="19">
        <f>'Energy Summary'!A667</f>
        <v>41636</v>
      </c>
      <c r="C667" s="7">
        <f>'Energy Summary'!B667</f>
        <v>16</v>
      </c>
      <c r="E667" s="224">
        <f>ACESMISOdata!E667</f>
        <v>21.83</v>
      </c>
      <c r="F667">
        <f>ACESMISOdata!H667</f>
        <v>6.93E-2</v>
      </c>
      <c r="G667">
        <f>ACESMISOdata!I667</f>
        <v>1.29E-2</v>
      </c>
      <c r="H667" s="225">
        <f>ACESMISOdata!J667</f>
        <v>0</v>
      </c>
      <c r="I667" s="102">
        <f>ACESMISOdata!K667</f>
        <v>1.52E-2</v>
      </c>
      <c r="J667">
        <f>ACESMISOdata!L667</f>
        <v>9.4000000000000004E-3</v>
      </c>
      <c r="K667">
        <f>ACESMISOdata!M667</f>
        <v>5.3E-3</v>
      </c>
      <c r="L667" s="226">
        <f t="shared" si="20"/>
        <v>-3.4151558857706599E-2</v>
      </c>
      <c r="M667" s="226">
        <f t="shared" si="21"/>
        <v>21.907948441142285</v>
      </c>
      <c r="N667" s="226">
        <f>M667*Inputs!$B$17</f>
        <v>24.098743285256514</v>
      </c>
      <c r="O667" s="225">
        <f>[3]ACESMISOdata!O667</f>
        <v>260.79000000000002</v>
      </c>
      <c r="P667" s="225">
        <f>[3]ACESMISOdata!P667</f>
        <v>0</v>
      </c>
      <c r="Q667" s="225">
        <f>[3]Summary!V667-P667</f>
        <v>826.31659999999988</v>
      </c>
      <c r="R667" s="227">
        <f>[3]ACESMISOdata!R667</f>
        <v>-28.22</v>
      </c>
      <c r="S667">
        <f>[3]ACESMISOdata!V667</f>
        <v>0</v>
      </c>
    </row>
    <row r="668" spans="1:19" x14ac:dyDescent="0.25">
      <c r="A668" t="s">
        <v>171</v>
      </c>
      <c r="B668" s="19">
        <f>'Energy Summary'!A668</f>
        <v>41636</v>
      </c>
      <c r="C668" s="7">
        <f>'Energy Summary'!B668</f>
        <v>17</v>
      </c>
      <c r="E668" s="224">
        <f>ACESMISOdata!E668</f>
        <v>28.22</v>
      </c>
      <c r="F668">
        <f>ACESMISOdata!H668</f>
        <v>6.93E-2</v>
      </c>
      <c r="G668">
        <f>ACESMISOdata!I668</f>
        <v>1.29E-2</v>
      </c>
      <c r="H668" s="225">
        <f>ACESMISOdata!J668</f>
        <v>0</v>
      </c>
      <c r="I668" s="102">
        <f>ACESMISOdata!K668</f>
        <v>2.0799999999999999E-2</v>
      </c>
      <c r="J668">
        <f>ACESMISOdata!L668</f>
        <v>1.01E-2</v>
      </c>
      <c r="K668">
        <f>ACESMISOdata!M668</f>
        <v>5.7000000000000002E-3</v>
      </c>
      <c r="L668" s="226">
        <f t="shared" si="20"/>
        <v>-3.7881977094393296E-2</v>
      </c>
      <c r="M668" s="226">
        <f t="shared" si="21"/>
        <v>28.300918022905606</v>
      </c>
      <c r="N668" s="226">
        <f>M668*Inputs!$B$17</f>
        <v>31.13100982519617</v>
      </c>
      <c r="O668" s="225">
        <f>[3]ACESMISOdata!O668</f>
        <v>211.82</v>
      </c>
      <c r="P668" s="225">
        <f>[3]ACESMISOdata!P668</f>
        <v>0</v>
      </c>
      <c r="Q668" s="225">
        <f>[3]Summary!V668-P668</f>
        <v>846.84070000000031</v>
      </c>
      <c r="R668" s="227">
        <f>[3]ACESMISOdata!R668</f>
        <v>-32.08</v>
      </c>
      <c r="S668">
        <f>[3]ACESMISOdata!V668</f>
        <v>223.33</v>
      </c>
    </row>
    <row r="669" spans="1:19" x14ac:dyDescent="0.25">
      <c r="A669" t="s">
        <v>171</v>
      </c>
      <c r="B669" s="19">
        <f>'Energy Summary'!A669</f>
        <v>41636</v>
      </c>
      <c r="C669" s="7">
        <f>'Energy Summary'!B669</f>
        <v>18</v>
      </c>
      <c r="E669" s="224">
        <f>ACESMISOdata!E669</f>
        <v>45.45</v>
      </c>
      <c r="F669">
        <f>ACESMISOdata!H669</f>
        <v>6.93E-2</v>
      </c>
      <c r="G669">
        <f>ACESMISOdata!I669</f>
        <v>1.29E-2</v>
      </c>
      <c r="H669" s="225">
        <f>ACESMISOdata!J669</f>
        <v>0.98950000000000005</v>
      </c>
      <c r="I669" s="102">
        <f>ACESMISOdata!K669</f>
        <v>5.3800000000000001E-2</v>
      </c>
      <c r="J669">
        <f>ACESMISOdata!L669</f>
        <v>2.4199999999999999E-2</v>
      </c>
      <c r="K669">
        <f>ACESMISOdata!M669</f>
        <v>6.6E-3</v>
      </c>
      <c r="L669" s="226">
        <f t="shared" si="20"/>
        <v>-1.8852526516136382E-2</v>
      </c>
      <c r="M669" s="226">
        <f t="shared" si="21"/>
        <v>46.58744747348387</v>
      </c>
      <c r="N669" s="226">
        <f>M669*Inputs!$B$17</f>
        <v>51.246192220832263</v>
      </c>
      <c r="O669" s="225">
        <f>[3]ACESMISOdata!O669</f>
        <v>714.02</v>
      </c>
      <c r="P669" s="225">
        <f>[3]ACESMISOdata!P669</f>
        <v>0</v>
      </c>
      <c r="Q669" s="225">
        <f>[3]Summary!V669-P669</f>
        <v>864.60559999999975</v>
      </c>
      <c r="R669" s="227">
        <f>[3]ACESMISOdata!R669</f>
        <v>-16.3</v>
      </c>
      <c r="S669">
        <f>[3]ACESMISOdata!V669</f>
        <v>1165.26</v>
      </c>
    </row>
    <row r="670" spans="1:19" x14ac:dyDescent="0.25">
      <c r="A670" t="s">
        <v>171</v>
      </c>
      <c r="B670" s="19">
        <f>'Energy Summary'!A670</f>
        <v>41636</v>
      </c>
      <c r="C670" s="7">
        <f>'Energy Summary'!B670</f>
        <v>19</v>
      </c>
      <c r="E670" s="224">
        <f>ACESMISOdata!E670</f>
        <v>29.91</v>
      </c>
      <c r="F670">
        <f>ACESMISOdata!H670</f>
        <v>6.93E-2</v>
      </c>
      <c r="G670">
        <f>ACESMISOdata!I670</f>
        <v>1.29E-2</v>
      </c>
      <c r="H670" s="225">
        <f>ACESMISOdata!J670</f>
        <v>0</v>
      </c>
      <c r="I670" s="102">
        <f>ACESMISOdata!K670</f>
        <v>4.7899999999999998E-2</v>
      </c>
      <c r="J670">
        <f>ACESMISOdata!L670</f>
        <v>4.0300000000000002E-2</v>
      </c>
      <c r="K670">
        <f>ACESMISOdata!M670</f>
        <v>9.7999999999999997E-3</v>
      </c>
      <c r="L670" s="226">
        <f t="shared" si="20"/>
        <v>1.0510103428185757E-2</v>
      </c>
      <c r="M670" s="226">
        <f t="shared" si="21"/>
        <v>30.100710103428177</v>
      </c>
      <c r="N670" s="226">
        <f>M670*Inputs!$B$17</f>
        <v>33.110781113770997</v>
      </c>
      <c r="O670" s="225">
        <f>[3]ACESMISOdata!O670</f>
        <v>831.39</v>
      </c>
      <c r="P670" s="225">
        <f>[3]ACESMISOdata!P670</f>
        <v>0</v>
      </c>
      <c r="Q670" s="225">
        <f>[3]Summary!V670-P670</f>
        <v>866.78500000000076</v>
      </c>
      <c r="R670" s="227">
        <f>[3]ACESMISOdata!R670</f>
        <v>9.11</v>
      </c>
      <c r="S670">
        <f>[3]ACESMISOdata!V670</f>
        <v>481.67</v>
      </c>
    </row>
    <row r="671" spans="1:19" x14ac:dyDescent="0.25">
      <c r="A671" t="s">
        <v>171</v>
      </c>
      <c r="B671" s="19">
        <f>'Energy Summary'!A671</f>
        <v>41636</v>
      </c>
      <c r="C671" s="7">
        <f>'Energy Summary'!B671</f>
        <v>20</v>
      </c>
      <c r="E671" s="224">
        <f>ACESMISOdata!E671</f>
        <v>36.65</v>
      </c>
      <c r="F671">
        <f>ACESMISOdata!H671</f>
        <v>6.93E-2</v>
      </c>
      <c r="G671">
        <f>ACESMISOdata!I671</f>
        <v>1.29E-2</v>
      </c>
      <c r="H671" s="225">
        <f>ACESMISOdata!J671</f>
        <v>0.11459999999999999</v>
      </c>
      <c r="I671" s="102">
        <f>ACESMISOdata!K671</f>
        <v>4.1000000000000002E-2</v>
      </c>
      <c r="J671">
        <f>ACESMISOdata!L671</f>
        <v>2.8500000000000001E-2</v>
      </c>
      <c r="K671">
        <f>ACESMISOdata!M671</f>
        <v>9.4999999999999998E-3</v>
      </c>
      <c r="L671" s="226">
        <f t="shared" si="20"/>
        <v>-2.2777074903029708E-2</v>
      </c>
      <c r="M671" s="226">
        <f t="shared" si="21"/>
        <v>36.90302292509697</v>
      </c>
      <c r="N671" s="226">
        <f>M671*Inputs!$B$17</f>
        <v>40.593325217606669</v>
      </c>
      <c r="O671" s="225">
        <f>[3]ACESMISOdata!O671</f>
        <v>532.6</v>
      </c>
      <c r="P671" s="225">
        <f>[3]ACESMISOdata!P671</f>
        <v>0</v>
      </c>
      <c r="Q671" s="225">
        <f>[3]Summary!V671-P671</f>
        <v>864.46569999999974</v>
      </c>
      <c r="R671" s="227">
        <f>[3]ACESMISOdata!R671</f>
        <v>-19.690000000000001</v>
      </c>
      <c r="S671">
        <f>[3]ACESMISOdata!V671</f>
        <v>1009.64</v>
      </c>
    </row>
    <row r="672" spans="1:19" x14ac:dyDescent="0.25">
      <c r="A672" t="s">
        <v>171</v>
      </c>
      <c r="B672" s="19">
        <f>'Energy Summary'!A672</f>
        <v>41636</v>
      </c>
      <c r="C672" s="7">
        <f>'Energy Summary'!B672</f>
        <v>21</v>
      </c>
      <c r="E672" s="224">
        <f>ACESMISOdata!E672</f>
        <v>27.32</v>
      </c>
      <c r="F672">
        <f>ACESMISOdata!H672</f>
        <v>6.93E-2</v>
      </c>
      <c r="G672">
        <f>ACESMISOdata!I672</f>
        <v>1.29E-2</v>
      </c>
      <c r="H672" s="225">
        <f>ACESMISOdata!J672</f>
        <v>0</v>
      </c>
      <c r="I672" s="102">
        <f>ACESMISOdata!K672</f>
        <v>3.1800000000000002E-2</v>
      </c>
      <c r="J672">
        <f>ACESMISOdata!L672</f>
        <v>1.5100000000000001E-2</v>
      </c>
      <c r="K672">
        <f>ACESMISOdata!M672</f>
        <v>5.8999999999999999E-3</v>
      </c>
      <c r="L672" s="226">
        <f t="shared" si="20"/>
        <v>-4.5191055793716524E-2</v>
      </c>
      <c r="M672" s="226">
        <f t="shared" si="21"/>
        <v>27.409808944206283</v>
      </c>
      <c r="N672" s="226">
        <f>M672*Inputs!$B$17</f>
        <v>30.150789838626913</v>
      </c>
      <c r="O672" s="225">
        <f>[3]ACESMISOdata!O672</f>
        <v>378</v>
      </c>
      <c r="P672" s="225">
        <f>[3]ACESMISOdata!P672</f>
        <v>0</v>
      </c>
      <c r="Q672" s="225">
        <f>[3]Summary!V672-P672</f>
        <v>855.70030000000077</v>
      </c>
      <c r="R672" s="227">
        <f>[3]ACESMISOdata!R672</f>
        <v>-38.67</v>
      </c>
      <c r="S672">
        <f>[3]ACESMISOdata!V672</f>
        <v>278.91000000000003</v>
      </c>
    </row>
    <row r="673" spans="1:19" x14ac:dyDescent="0.25">
      <c r="A673" t="s">
        <v>171</v>
      </c>
      <c r="B673" s="19">
        <f>'Energy Summary'!A673</f>
        <v>41636</v>
      </c>
      <c r="C673" s="7">
        <f>'Energy Summary'!B673</f>
        <v>22</v>
      </c>
      <c r="E673" s="224">
        <f>ACESMISOdata!E673</f>
        <v>25</v>
      </c>
      <c r="F673">
        <f>ACESMISOdata!H673</f>
        <v>6.93E-2</v>
      </c>
      <c r="G673">
        <f>ACESMISOdata!I673</f>
        <v>1.29E-2</v>
      </c>
      <c r="H673" s="225">
        <f>ACESMISOdata!J673</f>
        <v>0</v>
      </c>
      <c r="I673" s="102">
        <f>ACESMISOdata!K673</f>
        <v>2.6599999999999999E-2</v>
      </c>
      <c r="J673">
        <f>ACESMISOdata!L673</f>
        <v>1.2800000000000001E-2</v>
      </c>
      <c r="K673">
        <f>ACESMISOdata!M673</f>
        <v>5.5999999999999999E-3</v>
      </c>
      <c r="L673" s="226">
        <f t="shared" si="20"/>
        <v>-2.8290422210657553E-2</v>
      </c>
      <c r="M673" s="226">
        <f t="shared" si="21"/>
        <v>25.098909577789339</v>
      </c>
      <c r="N673" s="226">
        <f>M673*Inputs!$B$17</f>
        <v>27.608800535568275</v>
      </c>
      <c r="O673" s="225">
        <f>[3]ACESMISOdata!O673</f>
        <v>293.14999999999998</v>
      </c>
      <c r="P673" s="225">
        <f>[3]ACESMISOdata!P673</f>
        <v>0</v>
      </c>
      <c r="Q673" s="225">
        <f>[3]Summary!V673-P673</f>
        <v>837.03240000000005</v>
      </c>
      <c r="R673" s="227">
        <f>[3]ACESMISOdata!R673</f>
        <v>-23.68</v>
      </c>
      <c r="S673">
        <f>[3]ACESMISOdata!V673</f>
        <v>0</v>
      </c>
    </row>
    <row r="674" spans="1:19" x14ac:dyDescent="0.25">
      <c r="A674" t="s">
        <v>171</v>
      </c>
      <c r="B674" s="19">
        <f>'Energy Summary'!A674</f>
        <v>41636</v>
      </c>
      <c r="C674" s="7">
        <f>'Energy Summary'!B674</f>
        <v>23</v>
      </c>
      <c r="E674" s="224">
        <f>ACESMISOdata!E674</f>
        <v>21.58</v>
      </c>
      <c r="F674">
        <f>ACESMISOdata!H674</f>
        <v>6.93E-2</v>
      </c>
      <c r="G674">
        <f>ACESMISOdata!I674</f>
        <v>1.29E-2</v>
      </c>
      <c r="H674" s="225">
        <f>ACESMISOdata!J674</f>
        <v>0</v>
      </c>
      <c r="I674" s="102">
        <f>ACESMISOdata!K674</f>
        <v>2.5600000000000001E-2</v>
      </c>
      <c r="J674">
        <f>ACESMISOdata!L674</f>
        <v>1.12E-2</v>
      </c>
      <c r="K674">
        <f>ACESMISOdata!M674</f>
        <v>9.7000000000000003E-3</v>
      </c>
      <c r="L674" s="226">
        <f t="shared" si="20"/>
        <v>-4.8379751317267128E-2</v>
      </c>
      <c r="M674" s="226">
        <f t="shared" si="21"/>
        <v>21.660320248682726</v>
      </c>
      <c r="N674" s="226">
        <f>M674*Inputs!$B$17</f>
        <v>23.826352273551002</v>
      </c>
      <c r="O674" s="225">
        <f>[3]ACESMISOdata!O674</f>
        <v>285.85000000000002</v>
      </c>
      <c r="P674" s="225">
        <f>[3]ACESMISOdata!P674</f>
        <v>0</v>
      </c>
      <c r="Q674" s="225">
        <f>[3]Summary!V674-P674</f>
        <v>813.97689999999977</v>
      </c>
      <c r="R674" s="227">
        <f>[3]ACESMISOdata!R674</f>
        <v>-39.380000000000003</v>
      </c>
      <c r="S674">
        <f>[3]ACESMISOdata!V674</f>
        <v>0</v>
      </c>
    </row>
    <row r="675" spans="1:19" x14ac:dyDescent="0.25">
      <c r="A675" t="s">
        <v>171</v>
      </c>
      <c r="B675" s="19">
        <f>'Energy Summary'!A675</f>
        <v>41636</v>
      </c>
      <c r="C675" s="7">
        <f>'Energy Summary'!B675</f>
        <v>24</v>
      </c>
      <c r="E675" s="224">
        <f>ACESMISOdata!E675</f>
        <v>24.01</v>
      </c>
      <c r="F675">
        <f>ACESMISOdata!H675</f>
        <v>6.93E-2</v>
      </c>
      <c r="G675">
        <f>ACESMISOdata!I675</f>
        <v>1.29E-2</v>
      </c>
      <c r="H675" s="225">
        <f>ACESMISOdata!J675</f>
        <v>0</v>
      </c>
      <c r="I675" s="102">
        <f>ACESMISOdata!K675</f>
        <v>1.4800000000000001E-2</v>
      </c>
      <c r="J675">
        <f>ACESMISOdata!L675</f>
        <v>9.4000000000000004E-3</v>
      </c>
      <c r="K675">
        <f>ACESMISOdata!M675</f>
        <v>9.5999999999999992E-3</v>
      </c>
      <c r="L675" s="226">
        <f t="shared" si="20"/>
        <v>-5.2234716902077871E-2</v>
      </c>
      <c r="M675" s="226">
        <f t="shared" si="21"/>
        <v>24.07376528309792</v>
      </c>
      <c r="N675" s="226">
        <f>M675*Inputs!$B$17</f>
        <v>26.481141811407714</v>
      </c>
      <c r="O675" s="225">
        <f>[3]ACESMISOdata!O675</f>
        <v>249.17</v>
      </c>
      <c r="P675" s="225">
        <f>[3]ACESMISOdata!P675</f>
        <v>0</v>
      </c>
      <c r="Q675" s="225">
        <f>[3]Summary!V675-P675</f>
        <v>793.34210000000087</v>
      </c>
      <c r="R675" s="227">
        <f>[3]ACESMISOdata!R675</f>
        <v>-41.44</v>
      </c>
      <c r="S675">
        <f>[3]ACESMISOdata!V675</f>
        <v>0</v>
      </c>
    </row>
    <row r="676" spans="1:19" x14ac:dyDescent="0.25">
      <c r="A676" t="s">
        <v>171</v>
      </c>
      <c r="B676" s="19">
        <f>'Energy Summary'!A676</f>
        <v>41637</v>
      </c>
      <c r="C676" s="7">
        <f>'Energy Summary'!B676</f>
        <v>1</v>
      </c>
      <c r="E676" s="224">
        <f>ACESMISOdata!E676</f>
        <v>24.4</v>
      </c>
      <c r="F676">
        <f>ACESMISOdata!H676</f>
        <v>6.93E-2</v>
      </c>
      <c r="G676">
        <f>ACESMISOdata!I676</f>
        <v>1.29E-2</v>
      </c>
      <c r="H676" s="225">
        <f>ACESMISOdata!J676</f>
        <v>0</v>
      </c>
      <c r="I676" s="102">
        <f>ACESMISOdata!K676</f>
        <v>2.5700000000000001E-2</v>
      </c>
      <c r="J676">
        <f>ACESMISOdata!L676</f>
        <v>1.03E-2</v>
      </c>
      <c r="K676">
        <f>ACESMISOdata!M676</f>
        <v>9.7000000000000003E-3</v>
      </c>
      <c r="L676" s="226">
        <f t="shared" si="20"/>
        <v>-4.4458708173090861E-2</v>
      </c>
      <c r="M676" s="226">
        <f t="shared" si="21"/>
        <v>24.483441291826903</v>
      </c>
      <c r="N676" s="226">
        <f>M676*Inputs!$B$17</f>
        <v>26.931785421009597</v>
      </c>
      <c r="O676" s="225">
        <f>[3]ACESMISOdata!O676</f>
        <v>205.4</v>
      </c>
      <c r="P676" s="225">
        <f>[3]ACESMISOdata!P676</f>
        <v>0</v>
      </c>
      <c r="Q676" s="225">
        <f>[3]Summary!V676-P676</f>
        <v>779.59979999999996</v>
      </c>
      <c r="R676" s="227">
        <f>[3]ACESMISOdata!R676</f>
        <v>-34.659999999999997</v>
      </c>
      <c r="S676">
        <f>[3]ACESMISOdata!V676</f>
        <v>0</v>
      </c>
    </row>
    <row r="677" spans="1:19" x14ac:dyDescent="0.25">
      <c r="A677" t="s">
        <v>171</v>
      </c>
      <c r="B677" s="19">
        <f>'Energy Summary'!A677</f>
        <v>41637</v>
      </c>
      <c r="C677" s="7">
        <f>'Energy Summary'!B677</f>
        <v>2</v>
      </c>
      <c r="E677" s="224">
        <f>ACESMISOdata!E677</f>
        <v>22.37</v>
      </c>
      <c r="F677">
        <f>ACESMISOdata!H677</f>
        <v>6.93E-2</v>
      </c>
      <c r="G677">
        <f>ACESMISOdata!I677</f>
        <v>1.29E-2</v>
      </c>
      <c r="H677" s="225">
        <f>ACESMISOdata!J677</f>
        <v>0</v>
      </c>
      <c r="I677" s="102">
        <f>ACESMISOdata!K677</f>
        <v>1.61E-2</v>
      </c>
      <c r="J677">
        <f>ACESMISOdata!L677</f>
        <v>1.1299999999999999E-2</v>
      </c>
      <c r="K677">
        <f>ACESMISOdata!M677</f>
        <v>9.2999999999999992E-3</v>
      </c>
      <c r="L677" s="226">
        <f t="shared" si="20"/>
        <v>-4.5920941968040356E-2</v>
      </c>
      <c r="M677" s="226">
        <f t="shared" si="21"/>
        <v>22.442979058031955</v>
      </c>
      <c r="N677" s="226">
        <f>M677*Inputs!$B$17</f>
        <v>24.687276963835153</v>
      </c>
      <c r="O677" s="225">
        <f>[3]ACESMISOdata!O677</f>
        <v>153.61000000000001</v>
      </c>
      <c r="P677" s="225">
        <f>[3]ACESMISOdata!P677</f>
        <v>0</v>
      </c>
      <c r="Q677" s="225">
        <f>[3]Summary!V677-P677</f>
        <v>772.85000000000025</v>
      </c>
      <c r="R677" s="227">
        <f>[3]ACESMISOdata!R677</f>
        <v>-35.49</v>
      </c>
      <c r="S677">
        <f>[3]ACESMISOdata!V677</f>
        <v>0</v>
      </c>
    </row>
    <row r="678" spans="1:19" x14ac:dyDescent="0.25">
      <c r="A678" t="s">
        <v>171</v>
      </c>
      <c r="B678" s="19">
        <f>'Energy Summary'!A678</f>
        <v>41637</v>
      </c>
      <c r="C678" s="7">
        <f>'Energy Summary'!B678</f>
        <v>3</v>
      </c>
      <c r="E678" s="224">
        <f>ACESMISOdata!E678</f>
        <v>22.44</v>
      </c>
      <c r="F678">
        <f>ACESMISOdata!H678</f>
        <v>6.93E-2</v>
      </c>
      <c r="G678">
        <f>ACESMISOdata!I678</f>
        <v>1.29E-2</v>
      </c>
      <c r="H678" s="225">
        <f>ACESMISOdata!J678</f>
        <v>0</v>
      </c>
      <c r="I678" s="102">
        <f>ACESMISOdata!K678</f>
        <v>2.1299999999999999E-2</v>
      </c>
      <c r="J678">
        <f>ACESMISOdata!L678</f>
        <v>1.1299999999999999E-2</v>
      </c>
      <c r="K678">
        <f>ACESMISOdata!M678</f>
        <v>9.2999999999999992E-3</v>
      </c>
      <c r="L678" s="226">
        <f t="shared" si="20"/>
        <v>-3.5955359938141765E-2</v>
      </c>
      <c r="M678" s="226">
        <f t="shared" si="21"/>
        <v>22.528144640061853</v>
      </c>
      <c r="N678" s="226">
        <f>M678*Inputs!$B$17</f>
        <v>24.780959104068042</v>
      </c>
      <c r="O678" s="225">
        <f>[3]ACESMISOdata!O678</f>
        <v>131.44</v>
      </c>
      <c r="P678" s="225">
        <f>[3]ACESMISOdata!P678</f>
        <v>0</v>
      </c>
      <c r="Q678" s="225">
        <f>[3]Summary!V678-P678</f>
        <v>772.34659999999985</v>
      </c>
      <c r="R678" s="227">
        <f>[3]ACESMISOdata!R678</f>
        <v>-27.77</v>
      </c>
      <c r="S678">
        <f>[3]ACESMISOdata!V678</f>
        <v>0</v>
      </c>
    </row>
    <row r="679" spans="1:19" x14ac:dyDescent="0.25">
      <c r="A679" t="s">
        <v>171</v>
      </c>
      <c r="B679" s="19">
        <f>'Energy Summary'!A679</f>
        <v>41637</v>
      </c>
      <c r="C679" s="7">
        <f>'Energy Summary'!B679</f>
        <v>4</v>
      </c>
      <c r="E679" s="224">
        <f>ACESMISOdata!E679</f>
        <v>22.99</v>
      </c>
      <c r="F679">
        <f>ACESMISOdata!H679</f>
        <v>6.93E-2</v>
      </c>
      <c r="G679">
        <f>ACESMISOdata!I679</f>
        <v>1.29E-2</v>
      </c>
      <c r="H679" s="225">
        <f>ACESMISOdata!J679</f>
        <v>0</v>
      </c>
      <c r="I679" s="102">
        <f>ACESMISOdata!K679</f>
        <v>1.2E-2</v>
      </c>
      <c r="J679">
        <f>ACESMISOdata!L679</f>
        <v>1.15E-2</v>
      </c>
      <c r="K679">
        <f>ACESMISOdata!M679</f>
        <v>9.2999999999999992E-3</v>
      </c>
      <c r="L679" s="226">
        <f t="shared" si="20"/>
        <v>-3.542123725368207E-2</v>
      </c>
      <c r="M679" s="226">
        <f t="shared" si="21"/>
        <v>23.069578762746314</v>
      </c>
      <c r="N679" s="226">
        <f>M679*Inputs!$B$17</f>
        <v>25.376536639020948</v>
      </c>
      <c r="O679" s="225">
        <f>[3]ACESMISOdata!O679</f>
        <v>142.29</v>
      </c>
      <c r="P679" s="225">
        <f>[3]ACESMISOdata!P679</f>
        <v>0</v>
      </c>
      <c r="Q679" s="225">
        <f>[3]Summary!V679-P679</f>
        <v>769.59479999999996</v>
      </c>
      <c r="R679" s="227">
        <f>[3]ACESMISOdata!R679</f>
        <v>-27.26</v>
      </c>
      <c r="S679">
        <f>[3]ACESMISOdata!V679</f>
        <v>0</v>
      </c>
    </row>
    <row r="680" spans="1:19" x14ac:dyDescent="0.25">
      <c r="A680" t="s">
        <v>171</v>
      </c>
      <c r="B680" s="19">
        <f>'Energy Summary'!A680</f>
        <v>41637</v>
      </c>
      <c r="C680" s="7">
        <f>'Energy Summary'!B680</f>
        <v>5</v>
      </c>
      <c r="E680" s="224">
        <f>ACESMISOdata!E680</f>
        <v>19.829999999999998</v>
      </c>
      <c r="F680">
        <f>ACESMISOdata!H680</f>
        <v>6.93E-2</v>
      </c>
      <c r="G680">
        <f>ACESMISOdata!I680</f>
        <v>1.29E-2</v>
      </c>
      <c r="H680" s="225">
        <f>ACESMISOdata!J680</f>
        <v>0</v>
      </c>
      <c r="I680" s="102">
        <f>ACESMISOdata!K680</f>
        <v>1.4200000000000001E-2</v>
      </c>
      <c r="J680">
        <f>ACESMISOdata!L680</f>
        <v>9.9000000000000008E-3</v>
      </c>
      <c r="K680">
        <f>ACESMISOdata!M680</f>
        <v>7.0000000000000001E-3</v>
      </c>
      <c r="L680" s="226">
        <f t="shared" si="20"/>
        <v>-2.3547270337905275E-2</v>
      </c>
      <c r="M680" s="226">
        <f t="shared" si="21"/>
        <v>19.91975272966209</v>
      </c>
      <c r="N680" s="226">
        <f>M680*Inputs!$B$17</f>
        <v>21.911728002628301</v>
      </c>
      <c r="O680" s="225">
        <f>[3]ACESMISOdata!O680</f>
        <v>127.65</v>
      </c>
      <c r="P680" s="225">
        <f>[3]ACESMISOdata!P680</f>
        <v>0</v>
      </c>
      <c r="Q680" s="225">
        <f>[3]Summary!V680-P680</f>
        <v>774.1873999999998</v>
      </c>
      <c r="R680" s="227">
        <f>[3]ACESMISOdata!R680</f>
        <v>-18.23</v>
      </c>
      <c r="S680">
        <f>[3]ACESMISOdata!V680</f>
        <v>0</v>
      </c>
    </row>
    <row r="681" spans="1:19" x14ac:dyDescent="0.25">
      <c r="A681" t="s">
        <v>171</v>
      </c>
      <c r="B681" s="19">
        <f>'Energy Summary'!A681</f>
        <v>41637</v>
      </c>
      <c r="C681" s="7">
        <f>'Energy Summary'!B681</f>
        <v>6</v>
      </c>
      <c r="E681" s="224">
        <f>ACESMISOdata!E681</f>
        <v>20.36</v>
      </c>
      <c r="F681">
        <f>ACESMISOdata!H681</f>
        <v>6.93E-2</v>
      </c>
      <c r="G681">
        <f>ACESMISOdata!I681</f>
        <v>1.29E-2</v>
      </c>
      <c r="H681" s="225">
        <f>ACESMISOdata!J681</f>
        <v>0</v>
      </c>
      <c r="I681" s="102">
        <f>ACESMISOdata!K681</f>
        <v>1.3100000000000001E-2</v>
      </c>
      <c r="J681">
        <f>ACESMISOdata!L681</f>
        <v>1.1599999999999999E-2</v>
      </c>
      <c r="K681">
        <f>ACESMISOdata!M681</f>
        <v>9.1000000000000004E-3</v>
      </c>
      <c r="L681" s="226">
        <f t="shared" si="20"/>
        <v>-2.8276611507877497E-2</v>
      </c>
      <c r="M681" s="226">
        <f t="shared" si="21"/>
        <v>20.447723388492122</v>
      </c>
      <c r="N681" s="226">
        <f>M681*Inputs!$B$17</f>
        <v>22.492495727341336</v>
      </c>
      <c r="O681" s="225">
        <f>[3]ACESMISOdata!O681</f>
        <v>108.02</v>
      </c>
      <c r="P681" s="225">
        <f>[3]ACESMISOdata!P681</f>
        <v>0</v>
      </c>
      <c r="Q681" s="225">
        <f>[3]Summary!V681-P681</f>
        <v>781.9182999999997</v>
      </c>
      <c r="R681" s="227">
        <f>[3]ACESMISOdata!R681</f>
        <v>-22.11</v>
      </c>
      <c r="S681">
        <f>[3]ACESMISOdata!V681</f>
        <v>0</v>
      </c>
    </row>
    <row r="682" spans="1:19" x14ac:dyDescent="0.25">
      <c r="A682" t="s">
        <v>171</v>
      </c>
      <c r="B682" s="19">
        <f>'Energy Summary'!A682</f>
        <v>41637</v>
      </c>
      <c r="C682" s="7">
        <f>'Energy Summary'!B682</f>
        <v>7</v>
      </c>
      <c r="E682" s="224">
        <f>ACESMISOdata!E682</f>
        <v>21.32</v>
      </c>
      <c r="F682">
        <f>ACESMISOdata!H682</f>
        <v>6.93E-2</v>
      </c>
      <c r="G682">
        <f>ACESMISOdata!I682</f>
        <v>1.29E-2</v>
      </c>
      <c r="H682" s="225">
        <f>ACESMISOdata!J682</f>
        <v>2.9999999999999997E-4</v>
      </c>
      <c r="I682" s="102">
        <f>ACESMISOdata!K682</f>
        <v>3.3599999999999998E-2</v>
      </c>
      <c r="J682">
        <f>ACESMISOdata!L682</f>
        <v>1.15E-2</v>
      </c>
      <c r="K682">
        <f>ACESMISOdata!M682</f>
        <v>8.8000000000000005E-3</v>
      </c>
      <c r="L682" s="226">
        <f t="shared" si="20"/>
        <v>-3.9673136802474016E-2</v>
      </c>
      <c r="M682" s="226">
        <f t="shared" si="21"/>
        <v>21.416726863197525</v>
      </c>
      <c r="N682" s="226">
        <f>M682*Inputs!$B$17</f>
        <v>23.558399549517279</v>
      </c>
      <c r="O682" s="225">
        <f>[3]ACESMISOdata!O682</f>
        <v>145.41999999999999</v>
      </c>
      <c r="P682" s="225">
        <f>[3]ACESMISOdata!P682</f>
        <v>0</v>
      </c>
      <c r="Q682" s="225">
        <f>[3]Summary!V682-P682</f>
        <v>791.71959999999979</v>
      </c>
      <c r="R682" s="227">
        <f>[3]ACESMISOdata!R682</f>
        <v>-31.41</v>
      </c>
      <c r="S682">
        <f>[3]ACESMISOdata!V682</f>
        <v>0</v>
      </c>
    </row>
    <row r="683" spans="1:19" x14ac:dyDescent="0.25">
      <c r="A683" t="s">
        <v>171</v>
      </c>
      <c r="B683" s="19">
        <f>'Energy Summary'!A683</f>
        <v>41637</v>
      </c>
      <c r="C683" s="7">
        <f>'Energy Summary'!B683</f>
        <v>8</v>
      </c>
      <c r="E683" s="224">
        <f>ACESMISOdata!E683</f>
        <v>23.58</v>
      </c>
      <c r="F683">
        <f>ACESMISOdata!H683</f>
        <v>6.93E-2</v>
      </c>
      <c r="G683">
        <f>ACESMISOdata!I683</f>
        <v>1.29E-2</v>
      </c>
      <c r="H683" s="225">
        <f>ACESMISOdata!J683</f>
        <v>0</v>
      </c>
      <c r="I683" s="102">
        <f>ACESMISOdata!K683</f>
        <v>3.73E-2</v>
      </c>
      <c r="J683">
        <f>ACESMISOdata!L683</f>
        <v>1.14E-2</v>
      </c>
      <c r="K683">
        <f>ACESMISOdata!M683</f>
        <v>8.8999999999999999E-3</v>
      </c>
      <c r="L683" s="226">
        <f t="shared" si="20"/>
        <v>-5.219882772038336E-2</v>
      </c>
      <c r="M683" s="226">
        <f t="shared" si="21"/>
        <v>23.66760117227961</v>
      </c>
      <c r="N683" s="226">
        <f>M683*Inputs!$B$17</f>
        <v>26.034361289507572</v>
      </c>
      <c r="O683" s="225">
        <f>[3]ACESMISOdata!O683</f>
        <v>123.14</v>
      </c>
      <c r="P683" s="225">
        <f>[3]ACESMISOdata!P683</f>
        <v>0</v>
      </c>
      <c r="Q683" s="225">
        <f>[3]Summary!V683-P683</f>
        <v>809.02200000000016</v>
      </c>
      <c r="R683" s="227">
        <f>[3]ACESMISOdata!R683</f>
        <v>-42.23</v>
      </c>
      <c r="S683">
        <f>[3]ACESMISOdata!V683</f>
        <v>0</v>
      </c>
    </row>
    <row r="684" spans="1:19" x14ac:dyDescent="0.25">
      <c r="A684" t="s">
        <v>171</v>
      </c>
      <c r="B684" s="19">
        <f>'Energy Summary'!A684</f>
        <v>41637</v>
      </c>
      <c r="C684" s="7">
        <f>'Energy Summary'!B684</f>
        <v>9</v>
      </c>
      <c r="E684" s="224">
        <f>ACESMISOdata!E684</f>
        <v>24.58</v>
      </c>
      <c r="F684">
        <f>ACESMISOdata!H684</f>
        <v>6.93E-2</v>
      </c>
      <c r="G684">
        <f>ACESMISOdata!I684</f>
        <v>1.29E-2</v>
      </c>
      <c r="H684" s="225">
        <f>ACESMISOdata!J684</f>
        <v>0</v>
      </c>
      <c r="I684" s="102">
        <f>ACESMISOdata!K684</f>
        <v>4.6600000000000003E-2</v>
      </c>
      <c r="J684">
        <f>ACESMISOdata!L684</f>
        <v>1.09E-2</v>
      </c>
      <c r="K684">
        <f>ACESMISOdata!M684</f>
        <v>5.4999999999999997E-3</v>
      </c>
      <c r="L684" s="226">
        <f t="shared" si="20"/>
        <v>-4.7292529911768244E-2</v>
      </c>
      <c r="M684" s="226">
        <f t="shared" si="21"/>
        <v>24.677907470088229</v>
      </c>
      <c r="N684" s="226">
        <f>M684*Inputs!$B$17</f>
        <v>27.145698217097053</v>
      </c>
      <c r="O684" s="225">
        <f>[3]ACESMISOdata!O684</f>
        <v>124.25</v>
      </c>
      <c r="P684" s="225">
        <f>[3]ACESMISOdata!P684</f>
        <v>0</v>
      </c>
      <c r="Q684" s="225">
        <f>[3]Summary!V684-P684</f>
        <v>825.71180000000004</v>
      </c>
      <c r="R684" s="227">
        <f>[3]ACESMISOdata!R684</f>
        <v>-39.049999999999997</v>
      </c>
      <c r="S684">
        <f>[3]ACESMISOdata!V684</f>
        <v>0</v>
      </c>
    </row>
    <row r="685" spans="1:19" x14ac:dyDescent="0.25">
      <c r="A685" t="s">
        <v>171</v>
      </c>
      <c r="B685" s="19">
        <f>'Energy Summary'!A685</f>
        <v>41637</v>
      </c>
      <c r="C685" s="7">
        <f>'Energy Summary'!B685</f>
        <v>10</v>
      </c>
      <c r="E685" s="224">
        <f>ACESMISOdata!E685</f>
        <v>33.85</v>
      </c>
      <c r="F685">
        <f>ACESMISOdata!H685</f>
        <v>6.93E-2</v>
      </c>
      <c r="G685">
        <f>ACESMISOdata!I685</f>
        <v>1.29E-2</v>
      </c>
      <c r="H685" s="225">
        <f>ACESMISOdata!J685</f>
        <v>0</v>
      </c>
      <c r="I685" s="102">
        <f>ACESMISOdata!K685</f>
        <v>5.7500000000000002E-2</v>
      </c>
      <c r="J685">
        <f>ACESMISOdata!L685</f>
        <v>1.06E-2</v>
      </c>
      <c r="K685">
        <f>ACESMISOdata!M685</f>
        <v>5.4000000000000003E-3</v>
      </c>
      <c r="L685" s="226">
        <f t="shared" si="20"/>
        <v>-5.3540158112727124E-2</v>
      </c>
      <c r="M685" s="226">
        <f t="shared" si="21"/>
        <v>33.952159841887273</v>
      </c>
      <c r="N685" s="226">
        <f>M685*Inputs!$B$17</f>
        <v>37.347375826076004</v>
      </c>
      <c r="O685" s="225">
        <f>[3]ACESMISOdata!O685</f>
        <v>220.91</v>
      </c>
      <c r="P685" s="225">
        <f>[3]ACESMISOdata!P685</f>
        <v>0</v>
      </c>
      <c r="Q685" s="225">
        <f>[3]Summary!V685-P685</f>
        <v>818.26430000000039</v>
      </c>
      <c r="R685" s="227">
        <f>[3]ACESMISOdata!R685</f>
        <v>-43.81</v>
      </c>
      <c r="S685">
        <f>[3]ACESMISOdata!V685</f>
        <v>424.28</v>
      </c>
    </row>
    <row r="686" spans="1:19" x14ac:dyDescent="0.25">
      <c r="A686" t="s">
        <v>171</v>
      </c>
      <c r="B686" s="19">
        <f>'Energy Summary'!A686</f>
        <v>41637</v>
      </c>
      <c r="C686" s="7">
        <f>'Energy Summary'!B686</f>
        <v>11</v>
      </c>
      <c r="E686" s="224">
        <f>ACESMISOdata!E686</f>
        <v>25.42</v>
      </c>
      <c r="F686">
        <f>ACESMISOdata!H686</f>
        <v>6.93E-2</v>
      </c>
      <c r="G686">
        <f>ACESMISOdata!I686</f>
        <v>1.29E-2</v>
      </c>
      <c r="H686" s="225">
        <f>ACESMISOdata!J686</f>
        <v>0</v>
      </c>
      <c r="I686" s="102">
        <f>ACESMISOdata!K686</f>
        <v>4.4900000000000002E-2</v>
      </c>
      <c r="J686">
        <f>ACESMISOdata!L686</f>
        <v>1.14E-2</v>
      </c>
      <c r="K686">
        <f>ACESMISOdata!M686</f>
        <v>5.3E-3</v>
      </c>
      <c r="L686" s="226">
        <f t="shared" si="20"/>
        <v>-6.3443887468799254E-2</v>
      </c>
      <c r="M686" s="226">
        <f t="shared" si="21"/>
        <v>25.500356112531193</v>
      </c>
      <c r="N686" s="226">
        <f>M686*Inputs!$B$17</f>
        <v>28.050391723784315</v>
      </c>
      <c r="O686" s="225">
        <f>[3]ACESMISOdata!O686</f>
        <v>40.200000000000003</v>
      </c>
      <c r="P686" s="225">
        <f>[3]ACESMISOdata!P686</f>
        <v>0</v>
      </c>
      <c r="Q686" s="225">
        <f>[3]Summary!V686-P686</f>
        <v>798.65849999999989</v>
      </c>
      <c r="R686" s="227">
        <f>[3]ACESMISOdata!R686</f>
        <v>-50.67</v>
      </c>
      <c r="S686">
        <f>[3]ACESMISOdata!V686</f>
        <v>0</v>
      </c>
    </row>
    <row r="687" spans="1:19" x14ac:dyDescent="0.25">
      <c r="A687" t="s">
        <v>171</v>
      </c>
      <c r="B687" s="19">
        <f>'Energy Summary'!A687</f>
        <v>41637</v>
      </c>
      <c r="C687" s="7">
        <f>'Energy Summary'!B687</f>
        <v>12</v>
      </c>
      <c r="E687" s="224">
        <f>ACESMISOdata!E687</f>
        <v>26.39</v>
      </c>
      <c r="F687">
        <f>ACESMISOdata!H687</f>
        <v>6.93E-2</v>
      </c>
      <c r="G687">
        <f>ACESMISOdata!I687</f>
        <v>1.29E-2</v>
      </c>
      <c r="H687" s="225">
        <f>ACESMISOdata!J687</f>
        <v>0</v>
      </c>
      <c r="I687" s="102">
        <f>ACESMISOdata!K687</f>
        <v>3.3799999999999997E-2</v>
      </c>
      <c r="J687">
        <f>ACESMISOdata!L687</f>
        <v>9.7999999999999997E-3</v>
      </c>
      <c r="K687">
        <f>ACESMISOdata!M687</f>
        <v>5.1999999999999998E-3</v>
      </c>
      <c r="L687" s="226">
        <f t="shared" si="20"/>
        <v>-5.8009914352167978E-2</v>
      </c>
      <c r="M687" s="226">
        <f t="shared" si="21"/>
        <v>26.462990085647824</v>
      </c>
      <c r="N687" s="226">
        <f>M687*Inputs!$B$17</f>
        <v>29.10928909421261</v>
      </c>
      <c r="O687" s="225">
        <f>[3]ACESMISOdata!O687</f>
        <v>87.29</v>
      </c>
      <c r="P687" s="225">
        <f>[3]ACESMISOdata!P687</f>
        <v>0</v>
      </c>
      <c r="Q687" s="225">
        <f>[3]Summary!V687-P687</f>
        <v>784.17630000000031</v>
      </c>
      <c r="R687" s="227">
        <f>[3]ACESMISOdata!R687</f>
        <v>-45.49</v>
      </c>
      <c r="S687">
        <f>[3]ACESMISOdata!V687</f>
        <v>0</v>
      </c>
    </row>
    <row r="688" spans="1:19" x14ac:dyDescent="0.25">
      <c r="A688" t="s">
        <v>171</v>
      </c>
      <c r="B688" s="19">
        <f>'Energy Summary'!A688</f>
        <v>41637</v>
      </c>
      <c r="C688" s="7">
        <f>'Energy Summary'!B688</f>
        <v>13</v>
      </c>
      <c r="E688" s="224">
        <f>ACESMISOdata!E688</f>
        <v>25.49</v>
      </c>
      <c r="F688">
        <f>ACESMISOdata!H688</f>
        <v>6.93E-2</v>
      </c>
      <c r="G688">
        <f>ACESMISOdata!I688</f>
        <v>1.29E-2</v>
      </c>
      <c r="H688" s="225">
        <f>ACESMISOdata!J688</f>
        <v>0</v>
      </c>
      <c r="I688" s="102">
        <f>ACESMISOdata!K688</f>
        <v>2.5399999999999999E-2</v>
      </c>
      <c r="J688">
        <f>ACESMISOdata!L688</f>
        <v>9.5999999999999992E-3</v>
      </c>
      <c r="K688">
        <f>ACESMISOdata!M688</f>
        <v>5.5999999999999999E-3</v>
      </c>
      <c r="L688" s="226">
        <f t="shared" si="20"/>
        <v>-5.7324736162516897E-2</v>
      </c>
      <c r="M688" s="226">
        <f t="shared" si="21"/>
        <v>25.555475263837479</v>
      </c>
      <c r="N688" s="226">
        <f>M688*Inputs!$B$17</f>
        <v>28.111022790221231</v>
      </c>
      <c r="O688" s="225">
        <f>[3]ACESMISOdata!O688</f>
        <v>95.88</v>
      </c>
      <c r="P688" s="225">
        <f>[3]ACESMISOdata!P688</f>
        <v>0</v>
      </c>
      <c r="Q688" s="225">
        <f>[3]Summary!V688-P688</f>
        <v>779.41920000000016</v>
      </c>
      <c r="R688" s="227">
        <f>[3]ACESMISOdata!R688</f>
        <v>-44.68</v>
      </c>
      <c r="S688">
        <f>[3]ACESMISOdata!V688</f>
        <v>0</v>
      </c>
    </row>
    <row r="689" spans="1:19" x14ac:dyDescent="0.25">
      <c r="A689" t="s">
        <v>171</v>
      </c>
      <c r="B689" s="19">
        <f>'Energy Summary'!A689</f>
        <v>41637</v>
      </c>
      <c r="C689" s="7">
        <f>'Energy Summary'!B689</f>
        <v>14</v>
      </c>
      <c r="E689" s="224">
        <f>ACESMISOdata!E689</f>
        <v>24.65</v>
      </c>
      <c r="F689">
        <f>ACESMISOdata!H689</f>
        <v>6.93E-2</v>
      </c>
      <c r="G689">
        <f>ACESMISOdata!I689</f>
        <v>1.29E-2</v>
      </c>
      <c r="H689" s="225">
        <f>ACESMISOdata!J689</f>
        <v>0</v>
      </c>
      <c r="I689" s="102">
        <f>ACESMISOdata!K689</f>
        <v>2.6499999999999999E-2</v>
      </c>
      <c r="J689">
        <f>ACESMISOdata!L689</f>
        <v>6.7999999999999996E-3</v>
      </c>
      <c r="K689">
        <f>ACESMISOdata!M689</f>
        <v>5.4999999999999997E-3</v>
      </c>
      <c r="L689" s="226">
        <f t="shared" si="20"/>
        <v>-5.3640390706243532E-2</v>
      </c>
      <c r="M689" s="226">
        <f t="shared" si="21"/>
        <v>24.717359609293752</v>
      </c>
      <c r="N689" s="226">
        <f>M689*Inputs!$B$17</f>
        <v>27.189095570223127</v>
      </c>
      <c r="O689" s="225">
        <f>[3]ACESMISOdata!O689</f>
        <v>9.93</v>
      </c>
      <c r="P689" s="225">
        <f>[3]ACESMISOdata!P689</f>
        <v>0</v>
      </c>
      <c r="Q689" s="225">
        <f>[3]Summary!V689-P689</f>
        <v>787.46630000000039</v>
      </c>
      <c r="R689" s="227">
        <f>[3]ACESMISOdata!R689</f>
        <v>-42.24</v>
      </c>
      <c r="S689">
        <f>[3]ACESMISOdata!V689</f>
        <v>0</v>
      </c>
    </row>
    <row r="690" spans="1:19" x14ac:dyDescent="0.25">
      <c r="A690" t="s">
        <v>171</v>
      </c>
      <c r="B690" s="19">
        <f>'Energy Summary'!A690</f>
        <v>41637</v>
      </c>
      <c r="C690" s="7">
        <f>'Energy Summary'!B690</f>
        <v>15</v>
      </c>
      <c r="E690" s="224">
        <f>ACESMISOdata!E690</f>
        <v>27.71</v>
      </c>
      <c r="F690">
        <f>ACESMISOdata!H690</f>
        <v>6.93E-2</v>
      </c>
      <c r="G690">
        <f>ACESMISOdata!I690</f>
        <v>1.29E-2</v>
      </c>
      <c r="H690" s="225">
        <f>ACESMISOdata!J690</f>
        <v>0.28999999999999998</v>
      </c>
      <c r="I690" s="102">
        <f>ACESMISOdata!K690</f>
        <v>1.7299999999999999E-2</v>
      </c>
      <c r="J690">
        <f>ACESMISOdata!L690</f>
        <v>6.8999999999999999E-3</v>
      </c>
      <c r="K690">
        <f>ACESMISOdata!M690</f>
        <v>5.4999999999999997E-3</v>
      </c>
      <c r="L690" s="226">
        <f t="shared" si="20"/>
        <v>-3.6794163133687066E-2</v>
      </c>
      <c r="M690" s="226">
        <f t="shared" si="21"/>
        <v>28.07510583686631</v>
      </c>
      <c r="N690" s="226">
        <f>M690*Inputs!$B$17</f>
        <v>30.882616420552942</v>
      </c>
      <c r="O690" s="225">
        <f>[3]ACESMISOdata!O690</f>
        <v>31.67</v>
      </c>
      <c r="P690" s="225">
        <f>[3]ACESMISOdata!P690</f>
        <v>0</v>
      </c>
      <c r="Q690" s="225">
        <f>[3]Summary!V690-P690</f>
        <v>806.37790000000018</v>
      </c>
      <c r="R690" s="227">
        <f>[3]ACESMISOdata!R690</f>
        <v>-29.67</v>
      </c>
      <c r="S690">
        <f>[3]ACESMISOdata!V690</f>
        <v>288.82</v>
      </c>
    </row>
    <row r="691" spans="1:19" x14ac:dyDescent="0.25">
      <c r="A691" t="s">
        <v>171</v>
      </c>
      <c r="B691" s="19">
        <f>'Energy Summary'!A691</f>
        <v>41637</v>
      </c>
      <c r="C691" s="7">
        <f>'Energy Summary'!B691</f>
        <v>16</v>
      </c>
      <c r="E691" s="224">
        <f>ACESMISOdata!E691</f>
        <v>27.65</v>
      </c>
      <c r="F691">
        <f>ACESMISOdata!H691</f>
        <v>6.93E-2</v>
      </c>
      <c r="G691">
        <f>ACESMISOdata!I691</f>
        <v>1.29E-2</v>
      </c>
      <c r="H691" s="225">
        <f>ACESMISOdata!J691</f>
        <v>0.28370000000000001</v>
      </c>
      <c r="I691" s="102">
        <f>ACESMISOdata!K691</f>
        <v>2.1000000000000001E-2</v>
      </c>
      <c r="J691">
        <f>ACESMISOdata!L691</f>
        <v>6.7000000000000002E-3</v>
      </c>
      <c r="K691">
        <f>ACESMISOdata!M691</f>
        <v>5.5999999999999999E-3</v>
      </c>
      <c r="L691" s="226">
        <f t="shared" si="20"/>
        <v>-3.6221649127402826E-2</v>
      </c>
      <c r="M691" s="226">
        <f t="shared" si="21"/>
        <v>28.012978350872594</v>
      </c>
      <c r="N691" s="226">
        <f>M691*Inputs!$B$17</f>
        <v>30.814276185959855</v>
      </c>
      <c r="O691" s="225">
        <f>[3]ACESMISOdata!O691</f>
        <v>-2.62</v>
      </c>
      <c r="P691" s="225">
        <f>[3]ACESMISOdata!P691</f>
        <v>0</v>
      </c>
      <c r="Q691" s="225">
        <f>[3]Summary!V691-P691</f>
        <v>803.93909999999971</v>
      </c>
      <c r="R691" s="227">
        <f>[3]ACESMISOdata!R691</f>
        <v>-29.12</v>
      </c>
      <c r="S691">
        <f>[3]ACESMISOdata!V691</f>
        <v>245.65</v>
      </c>
    </row>
    <row r="692" spans="1:19" x14ac:dyDescent="0.25">
      <c r="A692" t="s">
        <v>171</v>
      </c>
      <c r="B692" s="19">
        <f>'Energy Summary'!A692</f>
        <v>41637</v>
      </c>
      <c r="C692" s="7">
        <f>'Energy Summary'!B692</f>
        <v>17</v>
      </c>
      <c r="E692" s="224">
        <f>ACESMISOdata!E692</f>
        <v>27.46</v>
      </c>
      <c r="F692">
        <f>ACESMISOdata!H692</f>
        <v>6.93E-2</v>
      </c>
      <c r="G692">
        <f>ACESMISOdata!I692</f>
        <v>1.29E-2</v>
      </c>
      <c r="H692" s="225">
        <f>ACESMISOdata!J692</f>
        <v>0</v>
      </c>
      <c r="I692" s="102">
        <f>ACESMISOdata!K692</f>
        <v>3.2599999999999997E-2</v>
      </c>
      <c r="J692">
        <f>ACESMISOdata!L692</f>
        <v>6.1000000000000004E-3</v>
      </c>
      <c r="K692">
        <f>ACESMISOdata!M692</f>
        <v>6.1000000000000004E-3</v>
      </c>
      <c r="L692" s="226">
        <f t="shared" si="20"/>
        <v>-3.6408139231657151E-2</v>
      </c>
      <c r="M692" s="226">
        <f t="shared" si="21"/>
        <v>27.550591860768339</v>
      </c>
      <c r="N692" s="226">
        <f>M692*Inputs!$B$17</f>
        <v>30.305651046845174</v>
      </c>
      <c r="O692" s="225">
        <f>[3]ACESMISOdata!O692</f>
        <v>31.45</v>
      </c>
      <c r="P692" s="225">
        <f>[3]ACESMISOdata!P692</f>
        <v>0</v>
      </c>
      <c r="Q692" s="225">
        <f>[3]Summary!V692-P692</f>
        <v>877.00169999999957</v>
      </c>
      <c r="R692" s="227">
        <f>[3]ACESMISOdata!R692</f>
        <v>-31.93</v>
      </c>
      <c r="S692">
        <f>[3]ACESMISOdata!V692</f>
        <v>0</v>
      </c>
    </row>
    <row r="693" spans="1:19" x14ac:dyDescent="0.25">
      <c r="A693" t="s">
        <v>171</v>
      </c>
      <c r="B693" s="19">
        <f>'Energy Summary'!A693</f>
        <v>41637</v>
      </c>
      <c r="C693" s="7">
        <f>'Energy Summary'!B693</f>
        <v>18</v>
      </c>
      <c r="E693" s="224">
        <f>ACESMISOdata!E693</f>
        <v>44.26</v>
      </c>
      <c r="F693">
        <f>ACESMISOdata!H693</f>
        <v>6.93E-2</v>
      </c>
      <c r="G693">
        <f>ACESMISOdata!I693</f>
        <v>1.29E-2</v>
      </c>
      <c r="H693" s="225">
        <f>ACESMISOdata!J693</f>
        <v>0.6431</v>
      </c>
      <c r="I693" s="102">
        <f>ACESMISOdata!K693</f>
        <v>9.6299999999999997E-2</v>
      </c>
      <c r="J693">
        <f>ACESMISOdata!L693</f>
        <v>3.9199999999999999E-2</v>
      </c>
      <c r="K693">
        <f>ACESMISOdata!M693</f>
        <v>6.4000000000000003E-3</v>
      </c>
      <c r="L693" s="226">
        <f t="shared" si="20"/>
        <v>-8.5212136818924492E-2</v>
      </c>
      <c r="M693" s="226">
        <f t="shared" si="21"/>
        <v>45.04198786318107</v>
      </c>
      <c r="N693" s="226">
        <f>M693*Inputs!$B$17</f>
        <v>49.546186649499184</v>
      </c>
      <c r="O693" s="225">
        <f>[3]ACESMISOdata!O693</f>
        <v>322.64999999999998</v>
      </c>
      <c r="P693" s="225">
        <f>[3]ACESMISOdata!P693</f>
        <v>0</v>
      </c>
      <c r="Q693" s="225">
        <f>[3]Summary!V693-P693</f>
        <v>900.92799999999988</v>
      </c>
      <c r="R693" s="227">
        <f>[3]ACESMISOdata!R693</f>
        <v>-76.77</v>
      </c>
      <c r="S693">
        <f>[3]ACESMISOdata!V693</f>
        <v>1055.69</v>
      </c>
    </row>
    <row r="694" spans="1:19" x14ac:dyDescent="0.25">
      <c r="A694" t="s">
        <v>171</v>
      </c>
      <c r="B694" s="19">
        <f>'Energy Summary'!A694</f>
        <v>41637</v>
      </c>
      <c r="C694" s="7">
        <f>'Energy Summary'!B694</f>
        <v>19</v>
      </c>
      <c r="E694" s="224">
        <f>ACESMISOdata!E694</f>
        <v>185.26</v>
      </c>
      <c r="F694">
        <f>ACESMISOdata!H694</f>
        <v>6.93E-2</v>
      </c>
      <c r="G694">
        <f>ACESMISOdata!I694</f>
        <v>1.29E-2</v>
      </c>
      <c r="H694" s="225">
        <f>ACESMISOdata!J694</f>
        <v>0.94310000000000005</v>
      </c>
      <c r="I694" s="102">
        <f>ACESMISOdata!K694</f>
        <v>0.1081</v>
      </c>
      <c r="J694">
        <f>ACESMISOdata!L694</f>
        <v>-9.7900000000000001E-2</v>
      </c>
      <c r="K694">
        <f>ACESMISOdata!M694</f>
        <v>3.3399999999999999E-2</v>
      </c>
      <c r="L694" s="226">
        <f t="shared" si="20"/>
        <v>-0.18233074828702764</v>
      </c>
      <c r="M694" s="226">
        <f t="shared" si="21"/>
        <v>186.14656925171295</v>
      </c>
      <c r="N694" s="226">
        <f>M694*Inputs!$B$17</f>
        <v>204.76122617688426</v>
      </c>
      <c r="O694" s="225">
        <f>[3]ACESMISOdata!O694</f>
        <v>2381.2800000000002</v>
      </c>
      <c r="P694" s="225">
        <f>[3]ACESMISOdata!P694</f>
        <v>0</v>
      </c>
      <c r="Q694" s="225">
        <f>[3]Summary!V694-P694</f>
        <v>904.29069999999979</v>
      </c>
      <c r="R694" s="227">
        <f>[3]ACESMISOdata!R694</f>
        <v>-164.88</v>
      </c>
      <c r="S694">
        <f>[3]ACESMISOdata!V694</f>
        <v>6431.66</v>
      </c>
    </row>
    <row r="695" spans="1:19" x14ac:dyDescent="0.25">
      <c r="A695" t="s">
        <v>171</v>
      </c>
      <c r="B695" s="19">
        <f>'Energy Summary'!A695</f>
        <v>41637</v>
      </c>
      <c r="C695" s="7">
        <f>'Energy Summary'!B695</f>
        <v>20</v>
      </c>
      <c r="E695" s="224">
        <f>ACESMISOdata!E695</f>
        <v>29.44</v>
      </c>
      <c r="F695">
        <f>ACESMISOdata!H695</f>
        <v>6.93E-2</v>
      </c>
      <c r="G695">
        <f>ACESMISOdata!I695</f>
        <v>1.29E-2</v>
      </c>
      <c r="H695" s="225">
        <f>ACESMISOdata!J695</f>
        <v>2.6021000000000001</v>
      </c>
      <c r="I695" s="102">
        <f>ACESMISOdata!K695</f>
        <v>6.83E-2</v>
      </c>
      <c r="J695">
        <f>ACESMISOdata!L695</f>
        <v>3.4500000000000003E-2</v>
      </c>
      <c r="K695">
        <f>ACESMISOdata!M695</f>
        <v>4.5999999999999999E-3</v>
      </c>
      <c r="L695" s="226">
        <f t="shared" si="20"/>
        <v>-9.0175885299527858E-2</v>
      </c>
      <c r="M695" s="226">
        <f t="shared" si="21"/>
        <v>32.141524114700474</v>
      </c>
      <c r="N695" s="226">
        <f>M695*Inputs!$B$17</f>
        <v>35.355676526170527</v>
      </c>
      <c r="O695" s="225">
        <f>[3]ACESMISOdata!O695</f>
        <v>21.88</v>
      </c>
      <c r="P695" s="225">
        <f>[3]ACESMISOdata!P695</f>
        <v>0</v>
      </c>
      <c r="Q695" s="225">
        <f>[3]Summary!V695-P695</f>
        <v>909.66669999999988</v>
      </c>
      <c r="R695" s="227">
        <f>[3]ACESMISOdata!R695</f>
        <v>-82.03</v>
      </c>
      <c r="S695">
        <f>[3]ACESMISOdata!V695</f>
        <v>484.45</v>
      </c>
    </row>
    <row r="696" spans="1:19" x14ac:dyDescent="0.25">
      <c r="A696" t="s">
        <v>171</v>
      </c>
      <c r="B696" s="19">
        <f>'Energy Summary'!A696</f>
        <v>41637</v>
      </c>
      <c r="C696" s="7">
        <f>'Energy Summary'!B696</f>
        <v>21</v>
      </c>
      <c r="E696" s="224">
        <f>ACESMISOdata!E696</f>
        <v>37.9</v>
      </c>
      <c r="F696">
        <f>ACESMISOdata!H696</f>
        <v>6.93E-2</v>
      </c>
      <c r="G696">
        <f>ACESMISOdata!I696</f>
        <v>1.29E-2</v>
      </c>
      <c r="H696" s="225">
        <f>ACESMISOdata!J696</f>
        <v>0.13270000000000001</v>
      </c>
      <c r="I696" s="102">
        <f>ACESMISOdata!K696</f>
        <v>7.0800000000000002E-2</v>
      </c>
      <c r="J696">
        <f>ACESMISOdata!L696</f>
        <v>3.7400000000000003E-2</v>
      </c>
      <c r="K696">
        <f>ACESMISOdata!M696</f>
        <v>1.9E-3</v>
      </c>
      <c r="L696" s="226">
        <f t="shared" si="20"/>
        <v>-7.1340389847622046E-2</v>
      </c>
      <c r="M696" s="226">
        <f t="shared" si="21"/>
        <v>38.153659610152374</v>
      </c>
      <c r="N696" s="226">
        <f>M696*Inputs!$B$17</f>
        <v>41.969025571167613</v>
      </c>
      <c r="O696" s="225">
        <f>[3]ACESMISOdata!O696</f>
        <v>119.08</v>
      </c>
      <c r="P696" s="225">
        <f>[3]ACESMISOdata!P696</f>
        <v>0</v>
      </c>
      <c r="Q696" s="225">
        <f>[3]Summary!V696-P696</f>
        <v>905.51789999999949</v>
      </c>
      <c r="R696" s="227">
        <f>[3]ACESMISOdata!R696</f>
        <v>-64.599999999999994</v>
      </c>
      <c r="S696">
        <f>[3]ACESMISOdata!V696</f>
        <v>576.09</v>
      </c>
    </row>
    <row r="697" spans="1:19" x14ac:dyDescent="0.25">
      <c r="A697" t="s">
        <v>171</v>
      </c>
      <c r="B697" s="19">
        <f>'Energy Summary'!A697</f>
        <v>41637</v>
      </c>
      <c r="C697" s="7">
        <f>'Energy Summary'!B697</f>
        <v>22</v>
      </c>
      <c r="E697" s="224">
        <f>ACESMISOdata!E697</f>
        <v>56.19</v>
      </c>
      <c r="F697">
        <f>ACESMISOdata!H697</f>
        <v>6.93E-2</v>
      </c>
      <c r="G697">
        <f>ACESMISOdata!I697</f>
        <v>1.29E-2</v>
      </c>
      <c r="H697" s="225">
        <f>ACESMISOdata!J697</f>
        <v>0.13320000000000001</v>
      </c>
      <c r="I697" s="102">
        <f>ACESMISOdata!K697</f>
        <v>5.5800000000000002E-2</v>
      </c>
      <c r="J697">
        <f>ACESMISOdata!L697</f>
        <v>3.0700000000000002E-2</v>
      </c>
      <c r="K697">
        <f>ACESMISOdata!M697</f>
        <v>1.67E-2</v>
      </c>
      <c r="L697" s="226">
        <f t="shared" si="20"/>
        <v>-0.11769071015682576</v>
      </c>
      <c r="M697" s="226">
        <f t="shared" si="21"/>
        <v>56.390909289843172</v>
      </c>
      <c r="N697" s="226">
        <f>M697*Inputs!$B$17</f>
        <v>62.030000218827496</v>
      </c>
      <c r="O697" s="225">
        <f>[3]ACESMISOdata!O697</f>
        <v>403.89</v>
      </c>
      <c r="P697" s="225">
        <f>[3]ACESMISOdata!P697</f>
        <v>0</v>
      </c>
      <c r="Q697" s="225">
        <f>[3]Summary!V697-P697</f>
        <v>893.44350000000043</v>
      </c>
      <c r="R697" s="227">
        <f>[3]ACESMISOdata!R697</f>
        <v>-105.15</v>
      </c>
      <c r="S697">
        <f>[3]ACESMISOdata!V697</f>
        <v>1261.42</v>
      </c>
    </row>
    <row r="698" spans="1:19" x14ac:dyDescent="0.25">
      <c r="A698" t="s">
        <v>171</v>
      </c>
      <c r="B698" s="19">
        <f>'Energy Summary'!A698</f>
        <v>41637</v>
      </c>
      <c r="C698" s="7">
        <f>'Energy Summary'!B698</f>
        <v>23</v>
      </c>
      <c r="E698" s="224">
        <f>ACESMISOdata!E698</f>
        <v>38.049999999999997</v>
      </c>
      <c r="F698">
        <f>ACESMISOdata!H698</f>
        <v>6.93E-2</v>
      </c>
      <c r="G698">
        <f>ACESMISOdata!I698</f>
        <v>1.29E-2</v>
      </c>
      <c r="H698" s="225">
        <f>ACESMISOdata!J698</f>
        <v>0.47520000000000001</v>
      </c>
      <c r="I698" s="102">
        <f>ACESMISOdata!K698</f>
        <v>6.3100000000000003E-2</v>
      </c>
      <c r="J698">
        <f>ACESMISOdata!L698</f>
        <v>2.8899999999999999E-2</v>
      </c>
      <c r="K698">
        <f>ACESMISOdata!M698</f>
        <v>9.7999999999999997E-3</v>
      </c>
      <c r="L698" s="226">
        <f t="shared" si="20"/>
        <v>-0.10179299135258053</v>
      </c>
      <c r="M698" s="226">
        <f t="shared" si="21"/>
        <v>38.607407008647414</v>
      </c>
      <c r="N698" s="226">
        <f>M698*Inputs!$B$17</f>
        <v>42.468147709512159</v>
      </c>
      <c r="O698" s="225">
        <f>[3]ACESMISOdata!O698</f>
        <v>123.22</v>
      </c>
      <c r="P698" s="225">
        <f>[3]ACESMISOdata!P698</f>
        <v>0</v>
      </c>
      <c r="Q698" s="225">
        <f>[3]Summary!V698-P698</f>
        <v>872.65339999999992</v>
      </c>
      <c r="R698" s="227">
        <f>[3]ACESMISOdata!R698</f>
        <v>-88.83</v>
      </c>
      <c r="S698">
        <f>[3]ACESMISOdata!V698</f>
        <v>1094.0899999999999</v>
      </c>
    </row>
    <row r="699" spans="1:19" x14ac:dyDescent="0.25">
      <c r="A699" t="s">
        <v>171</v>
      </c>
      <c r="B699" s="19">
        <f>'Energy Summary'!A699</f>
        <v>41637</v>
      </c>
      <c r="C699" s="7">
        <f>'Energy Summary'!B699</f>
        <v>24</v>
      </c>
      <c r="E699" s="224">
        <f>ACESMISOdata!E699</f>
        <v>30.32</v>
      </c>
      <c r="F699">
        <f>ACESMISOdata!H699</f>
        <v>6.93E-2</v>
      </c>
      <c r="G699">
        <f>ACESMISOdata!I699</f>
        <v>1.29E-2</v>
      </c>
      <c r="H699" s="225">
        <f>ACESMISOdata!J699</f>
        <v>3.5000000000000003E-2</v>
      </c>
      <c r="I699" s="102">
        <f>ACESMISOdata!K699</f>
        <v>4.2999999999999997E-2</v>
      </c>
      <c r="J699">
        <f>ACESMISOdata!L699</f>
        <v>2.9399999999999999E-2</v>
      </c>
      <c r="K699">
        <f>ACESMISOdata!M699</f>
        <v>1.01E-2</v>
      </c>
      <c r="L699" s="226">
        <f t="shared" si="20"/>
        <v>-9.7352953358642094E-2</v>
      </c>
      <c r="M699" s="226">
        <f t="shared" si="21"/>
        <v>30.422347046641356</v>
      </c>
      <c r="N699" s="226">
        <f>M699*Inputs!$B$17</f>
        <v>33.464581751305495</v>
      </c>
      <c r="O699" s="225">
        <f>[3]ACESMISOdata!O699</f>
        <v>64.78</v>
      </c>
      <c r="P699" s="225">
        <f>[3]ACESMISOdata!P699</f>
        <v>0</v>
      </c>
      <c r="Q699" s="225">
        <f>[3]Summary!V699-P699</f>
        <v>861.91529999999989</v>
      </c>
      <c r="R699" s="227">
        <f>[3]ACESMISOdata!R699</f>
        <v>-83.91</v>
      </c>
      <c r="S699">
        <f>[3]ACESMISOdata!V699</f>
        <v>529.80999999999995</v>
      </c>
    </row>
    <row r="700" spans="1:19" x14ac:dyDescent="0.25">
      <c r="A700" t="s">
        <v>171</v>
      </c>
      <c r="B700" s="19">
        <f>'Energy Summary'!A700</f>
        <v>41638</v>
      </c>
      <c r="C700" s="7">
        <f>'Energy Summary'!B700</f>
        <v>1</v>
      </c>
      <c r="E700" s="224">
        <f>ACESMISOdata!E700</f>
        <v>26.89</v>
      </c>
      <c r="F700">
        <f>ACESMISOdata!H700</f>
        <v>6.93E-2</v>
      </c>
      <c r="G700">
        <f>ACESMISOdata!I700</f>
        <v>1.29E-2</v>
      </c>
      <c r="H700" s="225">
        <f>ACESMISOdata!J700</f>
        <v>0</v>
      </c>
      <c r="I700" s="102">
        <f>ACESMISOdata!K700</f>
        <v>4.1099999999999998E-2</v>
      </c>
      <c r="J700">
        <f>ACESMISOdata!L700</f>
        <v>1.24E-2</v>
      </c>
      <c r="K700">
        <f>ACESMISOdata!M700</f>
        <v>1.0200000000000001E-2</v>
      </c>
      <c r="L700" s="226">
        <f t="shared" si="20"/>
        <v>-7.3008460419549726E-2</v>
      </c>
      <c r="M700" s="226">
        <f t="shared" si="21"/>
        <v>26.962891539580447</v>
      </c>
      <c r="N700" s="226">
        <f>M700*Inputs!$B$17</f>
        <v>29.659180693538495</v>
      </c>
      <c r="O700" s="225">
        <f>[3]ACESMISOdata!O700</f>
        <v>40.799999999999997</v>
      </c>
      <c r="P700" s="225">
        <f>[3]ACESMISOdata!P700</f>
        <v>0</v>
      </c>
      <c r="Q700" s="225">
        <f>[3]Summary!V700-P700</f>
        <v>859.62639999999976</v>
      </c>
      <c r="R700" s="227">
        <f>[3]ACESMISOdata!R700</f>
        <v>-62.76</v>
      </c>
      <c r="S700">
        <f>[3]ACESMISOdata!V700</f>
        <v>0</v>
      </c>
    </row>
    <row r="701" spans="1:19" x14ac:dyDescent="0.25">
      <c r="A701" t="s">
        <v>171</v>
      </c>
      <c r="B701" s="19">
        <f>'Energy Summary'!A701</f>
        <v>41638</v>
      </c>
      <c r="C701" s="7">
        <f>'Energy Summary'!B701</f>
        <v>2</v>
      </c>
      <c r="E701" s="224">
        <f>ACESMISOdata!E701</f>
        <v>26.18</v>
      </c>
      <c r="F701">
        <f>ACESMISOdata!H701</f>
        <v>6.93E-2</v>
      </c>
      <c r="G701">
        <f>ACESMISOdata!I701</f>
        <v>1.29E-2</v>
      </c>
      <c r="H701" s="225">
        <f>ACESMISOdata!J701</f>
        <v>0</v>
      </c>
      <c r="I701" s="102">
        <f>ACESMISOdata!K701</f>
        <v>1.8100000000000002E-2</v>
      </c>
      <c r="J701">
        <f>ACESMISOdata!L701</f>
        <v>1.2200000000000001E-2</v>
      </c>
      <c r="K701">
        <f>ACESMISOdata!M701</f>
        <v>1.0200000000000001E-2</v>
      </c>
      <c r="L701" s="226">
        <f t="shared" si="20"/>
        <v>-6.8034696995281987E-2</v>
      </c>
      <c r="M701" s="226">
        <f t="shared" si="21"/>
        <v>26.234665303004714</v>
      </c>
      <c r="N701" s="226">
        <f>M701*Inputs!$B$17</f>
        <v>28.858131833305187</v>
      </c>
      <c r="O701" s="225">
        <f>[3]ACESMISOdata!O701</f>
        <v>44.41</v>
      </c>
      <c r="P701" s="225">
        <f>[3]ACESMISOdata!P701</f>
        <v>0</v>
      </c>
      <c r="Q701" s="225">
        <f>[3]Summary!V701-P701</f>
        <v>856.91570000000047</v>
      </c>
      <c r="R701" s="227">
        <f>[3]ACESMISOdata!R701</f>
        <v>-58.3</v>
      </c>
      <c r="S701">
        <f>[3]ACESMISOdata!V701</f>
        <v>0</v>
      </c>
    </row>
    <row r="702" spans="1:19" x14ac:dyDescent="0.25">
      <c r="A702" t="s">
        <v>171</v>
      </c>
      <c r="B702" s="19">
        <f>'Energy Summary'!A702</f>
        <v>41638</v>
      </c>
      <c r="C702" s="7">
        <f>'Energy Summary'!B702</f>
        <v>3</v>
      </c>
      <c r="E702" s="224">
        <f>ACESMISOdata!E702</f>
        <v>26.52</v>
      </c>
      <c r="F702">
        <f>ACESMISOdata!H702</f>
        <v>6.93E-2</v>
      </c>
      <c r="G702">
        <f>ACESMISOdata!I702</f>
        <v>1.29E-2</v>
      </c>
      <c r="H702" s="225">
        <f>ACESMISOdata!J702</f>
        <v>0</v>
      </c>
      <c r="I702" s="102">
        <f>ACESMISOdata!K702</f>
        <v>2.1600000000000001E-2</v>
      </c>
      <c r="J702">
        <f>ACESMISOdata!L702</f>
        <v>9.4000000000000004E-3</v>
      </c>
      <c r="K702">
        <f>ACESMISOdata!M702</f>
        <v>9.5999999999999992E-3</v>
      </c>
      <c r="L702" s="226">
        <f t="shared" si="20"/>
        <v>-6.6700310587816211E-2</v>
      </c>
      <c r="M702" s="226">
        <f t="shared" si="21"/>
        <v>26.576099689412178</v>
      </c>
      <c r="N702" s="226">
        <f>M702*Inputs!$B$17</f>
        <v>29.233709658353398</v>
      </c>
      <c r="O702" s="225">
        <f>[3]ACESMISOdata!O702</f>
        <v>30.48</v>
      </c>
      <c r="P702" s="225">
        <f>[3]ACESMISOdata!P702</f>
        <v>0</v>
      </c>
      <c r="Q702" s="225">
        <f>[3]Summary!V702-P702</f>
        <v>862.36479999999983</v>
      </c>
      <c r="R702" s="227">
        <f>[3]ACESMISOdata!R702</f>
        <v>-57.52</v>
      </c>
      <c r="S702">
        <f>[3]ACESMISOdata!V702</f>
        <v>0</v>
      </c>
    </row>
    <row r="703" spans="1:19" x14ac:dyDescent="0.25">
      <c r="A703" t="s">
        <v>171</v>
      </c>
      <c r="B703" s="19">
        <f>'Energy Summary'!A703</f>
        <v>41638</v>
      </c>
      <c r="C703" s="7">
        <f>'Energy Summary'!B703</f>
        <v>4</v>
      </c>
      <c r="E703" s="224">
        <f>ACESMISOdata!E703</f>
        <v>26.23</v>
      </c>
      <c r="F703">
        <f>ACESMISOdata!H703</f>
        <v>6.93E-2</v>
      </c>
      <c r="G703">
        <f>ACESMISOdata!I703</f>
        <v>1.29E-2</v>
      </c>
      <c r="H703" s="225">
        <f>ACESMISOdata!J703</f>
        <v>0</v>
      </c>
      <c r="I703" s="102">
        <f>ACESMISOdata!K703</f>
        <v>2.2499999999999999E-2</v>
      </c>
      <c r="J703">
        <f>ACESMISOdata!L703</f>
        <v>9.7999999999999997E-3</v>
      </c>
      <c r="K703">
        <f>ACESMISOdata!M703</f>
        <v>9.1000000000000004E-3</v>
      </c>
      <c r="L703" s="226">
        <f t="shared" si="20"/>
        <v>-6.5169137330628193E-2</v>
      </c>
      <c r="M703" s="226">
        <f t="shared" si="21"/>
        <v>26.288430862669369</v>
      </c>
      <c r="N703" s="226">
        <f>M703*Inputs!$B$17</f>
        <v>28.917273948936309</v>
      </c>
      <c r="O703" s="225">
        <f>[3]ACESMISOdata!O703</f>
        <v>28.36</v>
      </c>
      <c r="P703" s="225">
        <f>[3]ACESMISOdata!P703</f>
        <v>0</v>
      </c>
      <c r="Q703" s="225">
        <f>[3]Summary!V703-P703</f>
        <v>864.67309999999998</v>
      </c>
      <c r="R703" s="227">
        <f>[3]ACESMISOdata!R703</f>
        <v>-56.35</v>
      </c>
      <c r="S703">
        <f>[3]ACESMISOdata!V703</f>
        <v>0</v>
      </c>
    </row>
    <row r="704" spans="1:19" x14ac:dyDescent="0.25">
      <c r="A704" t="s">
        <v>171</v>
      </c>
      <c r="B704" s="19">
        <f>'Energy Summary'!A704</f>
        <v>41638</v>
      </c>
      <c r="C704" s="7">
        <f>'Energy Summary'!B704</f>
        <v>5</v>
      </c>
      <c r="E704" s="224">
        <f>ACESMISOdata!E704</f>
        <v>26.05</v>
      </c>
      <c r="F704">
        <f>ACESMISOdata!H704</f>
        <v>6.93E-2</v>
      </c>
      <c r="G704">
        <f>ACESMISOdata!I704</f>
        <v>1.29E-2</v>
      </c>
      <c r="H704" s="225">
        <f>ACESMISOdata!J704</f>
        <v>0</v>
      </c>
      <c r="I704" s="102">
        <f>ACESMISOdata!K704</f>
        <v>3.0700000000000002E-2</v>
      </c>
      <c r="J704">
        <f>ACESMISOdata!L704</f>
        <v>1.24E-2</v>
      </c>
      <c r="K704">
        <f>ACESMISOdata!M704</f>
        <v>0.01</v>
      </c>
      <c r="L704" s="226">
        <f t="shared" si="20"/>
        <v>-7.4480223123732245E-2</v>
      </c>
      <c r="M704" s="226">
        <f t="shared" si="21"/>
        <v>26.110819776876266</v>
      </c>
      <c r="N704" s="226">
        <f>M704*Inputs!$B$17</f>
        <v>28.721901754563895</v>
      </c>
      <c r="O704" s="225">
        <f>[3]ACESMISOdata!O704</f>
        <v>-2.86</v>
      </c>
      <c r="P704" s="225">
        <f>[3]ACESMISOdata!P704</f>
        <v>0</v>
      </c>
      <c r="Q704" s="225">
        <f>[3]Summary!V704-P704</f>
        <v>877.14560000000006</v>
      </c>
      <c r="R704" s="227">
        <f>[3]ACESMISOdata!R704</f>
        <v>-65.33</v>
      </c>
      <c r="S704">
        <f>[3]ACESMISOdata!V704</f>
        <v>0</v>
      </c>
    </row>
    <row r="705" spans="1:19" x14ac:dyDescent="0.25">
      <c r="A705" t="s">
        <v>171</v>
      </c>
      <c r="B705" s="19">
        <f>'Energy Summary'!A705</f>
        <v>41638</v>
      </c>
      <c r="C705" s="7">
        <f>'Energy Summary'!B705</f>
        <v>6</v>
      </c>
      <c r="E705" s="224">
        <f>ACESMISOdata!E705</f>
        <v>27.51</v>
      </c>
      <c r="F705">
        <f>ACESMISOdata!H705</f>
        <v>6.93E-2</v>
      </c>
      <c r="G705">
        <f>ACESMISOdata!I705</f>
        <v>1.29E-2</v>
      </c>
      <c r="H705" s="225">
        <f>ACESMISOdata!J705</f>
        <v>0</v>
      </c>
      <c r="I705" s="102">
        <f>ACESMISOdata!K705</f>
        <v>5.91E-2</v>
      </c>
      <c r="J705">
        <f>ACESMISOdata!L705</f>
        <v>4.1099999999999998E-2</v>
      </c>
      <c r="K705">
        <f>ACESMISOdata!M705</f>
        <v>1.03E-2</v>
      </c>
      <c r="L705" s="226">
        <f t="shared" si="20"/>
        <v>-8.0355560906936616E-2</v>
      </c>
      <c r="M705" s="226">
        <f t="shared" si="21"/>
        <v>27.622344439093062</v>
      </c>
      <c r="N705" s="226">
        <f>M705*Inputs!$B$17</f>
        <v>30.384578883002369</v>
      </c>
      <c r="O705" s="225">
        <f>[3]ACESMISOdata!O705</f>
        <v>13.39</v>
      </c>
      <c r="P705" s="225">
        <f>[3]ACESMISOdata!P705</f>
        <v>0</v>
      </c>
      <c r="Q705" s="225">
        <f>[3]Summary!V705-P705</f>
        <v>903.60889999999995</v>
      </c>
      <c r="R705" s="227">
        <f>[3]ACESMISOdata!R705</f>
        <v>-72.61</v>
      </c>
      <c r="S705">
        <f>[3]ACESMISOdata!V705</f>
        <v>0</v>
      </c>
    </row>
    <row r="706" spans="1:19" x14ac:dyDescent="0.25">
      <c r="A706" t="s">
        <v>171</v>
      </c>
      <c r="B706" s="19">
        <f>'Energy Summary'!A706</f>
        <v>41638</v>
      </c>
      <c r="C706" s="7">
        <f>'Energy Summary'!B706</f>
        <v>7</v>
      </c>
      <c r="E706" s="224">
        <f>ACESMISOdata!E706</f>
        <v>30.74</v>
      </c>
      <c r="F706">
        <f>ACESMISOdata!H706</f>
        <v>6.93E-2</v>
      </c>
      <c r="G706">
        <f>ACESMISOdata!I706</f>
        <v>1.29E-2</v>
      </c>
      <c r="H706" s="225">
        <f>ACESMISOdata!J706</f>
        <v>0</v>
      </c>
      <c r="I706" s="102">
        <f>ACESMISOdata!K706</f>
        <v>8.1299999999999997E-2</v>
      </c>
      <c r="J706">
        <f>ACESMISOdata!L706</f>
        <v>3.8899999999999997E-2</v>
      </c>
      <c r="K706">
        <f>ACESMISOdata!M706</f>
        <v>9.9000000000000008E-3</v>
      </c>
      <c r="L706" s="226">
        <f t="shared" si="20"/>
        <v>-0.11220621845640608</v>
      </c>
      <c r="M706" s="226">
        <f t="shared" si="21"/>
        <v>30.840093781543587</v>
      </c>
      <c r="N706" s="226">
        <f>M706*Inputs!$B$17</f>
        <v>33.92410315969795</v>
      </c>
      <c r="O706" s="225">
        <f>[3]ACESMISOdata!O706</f>
        <v>32.07</v>
      </c>
      <c r="P706" s="225">
        <f>[3]ACESMISOdata!P706</f>
        <v>0</v>
      </c>
      <c r="Q706" s="225">
        <f>[3]Summary!V706-P706</f>
        <v>932.8359999999999</v>
      </c>
      <c r="R706" s="227">
        <f>[3]ACESMISOdata!R706</f>
        <v>-104.67</v>
      </c>
      <c r="S706">
        <f>[3]ACESMISOdata!V706</f>
        <v>311.7</v>
      </c>
    </row>
    <row r="707" spans="1:19" x14ac:dyDescent="0.25">
      <c r="A707" t="s">
        <v>171</v>
      </c>
      <c r="B707" s="19">
        <f>'Energy Summary'!A707</f>
        <v>41638</v>
      </c>
      <c r="C707" s="7">
        <f>'Energy Summary'!B707</f>
        <v>8</v>
      </c>
      <c r="E707" s="224">
        <f>ACESMISOdata!E707</f>
        <v>37.22</v>
      </c>
      <c r="F707">
        <f>ACESMISOdata!H707</f>
        <v>6.93E-2</v>
      </c>
      <c r="G707">
        <f>ACESMISOdata!I707</f>
        <v>1.29E-2</v>
      </c>
      <c r="H707" s="225">
        <f>ACESMISOdata!J707</f>
        <v>1E-4</v>
      </c>
      <c r="I707" s="102">
        <f>ACESMISOdata!K707</f>
        <v>6.1499999999999999E-2</v>
      </c>
      <c r="J707">
        <f>ACESMISOdata!L707</f>
        <v>5.7599999999999998E-2</v>
      </c>
      <c r="K707">
        <f>ACESMISOdata!M707</f>
        <v>6.0000000000000001E-3</v>
      </c>
      <c r="L707" s="226">
        <f t="shared" si="20"/>
        <v>-9.5637557951280081E-2</v>
      </c>
      <c r="M707" s="226">
        <f t="shared" si="21"/>
        <v>37.331762442048728</v>
      </c>
      <c r="N707" s="226">
        <f>M707*Inputs!$B$17</f>
        <v>41.064938686253605</v>
      </c>
      <c r="O707" s="225">
        <f>[3]ACESMISOdata!O707</f>
        <v>138.13</v>
      </c>
      <c r="P707" s="225">
        <f>[3]ACESMISOdata!P707</f>
        <v>0</v>
      </c>
      <c r="Q707" s="225">
        <f>[3]Summary!V707-P707</f>
        <v>950.7770999999999</v>
      </c>
      <c r="R707" s="227">
        <f>[3]ACESMISOdata!R707</f>
        <v>-90.93</v>
      </c>
      <c r="S707">
        <f>[3]ACESMISOdata!V707</f>
        <v>620.9</v>
      </c>
    </row>
    <row r="708" spans="1:19" x14ac:dyDescent="0.25">
      <c r="A708" t="s">
        <v>171</v>
      </c>
      <c r="B708" s="19">
        <f>'Energy Summary'!A708</f>
        <v>41638</v>
      </c>
      <c r="C708" s="7">
        <f>'Energy Summary'!B708</f>
        <v>9</v>
      </c>
      <c r="E708" s="224">
        <f>ACESMISOdata!E708</f>
        <v>43.8</v>
      </c>
      <c r="F708">
        <f>ACESMISOdata!H708</f>
        <v>6.93E-2</v>
      </c>
      <c r="G708">
        <f>ACESMISOdata!I708</f>
        <v>1.29E-2</v>
      </c>
      <c r="H708" s="225">
        <f>ACESMISOdata!J708</f>
        <v>1E-4</v>
      </c>
      <c r="I708" s="102">
        <f>ACESMISOdata!K708</f>
        <v>7.4999999999999997E-2</v>
      </c>
      <c r="J708">
        <f>ACESMISOdata!L708</f>
        <v>2.4500000000000001E-2</v>
      </c>
      <c r="K708">
        <f>ACESMISOdata!M708</f>
        <v>5.7999999999999996E-3</v>
      </c>
      <c r="L708" s="226">
        <f t="shared" ref="L708:L748" si="22">R708/Q708</f>
        <v>-0.11964158169644941</v>
      </c>
      <c r="M708" s="226">
        <f t="shared" ref="M708:M748" si="23">SUM(E708:L708)</f>
        <v>43.867958418303559</v>
      </c>
      <c r="N708" s="226">
        <f>M708*Inputs!$B$17</f>
        <v>48.254754260133922</v>
      </c>
      <c r="O708" s="225">
        <f>[3]ACESMISOdata!O708</f>
        <v>130.02000000000001</v>
      </c>
      <c r="P708" s="225">
        <f>[3]ACESMISOdata!P708</f>
        <v>0</v>
      </c>
      <c r="Q708" s="225">
        <f>[3]Summary!V708-P708</f>
        <v>955.68780000000004</v>
      </c>
      <c r="R708" s="227">
        <f>[3]ACESMISOdata!R708</f>
        <v>-114.34</v>
      </c>
      <c r="S708">
        <f>[3]ACESMISOdata!V708</f>
        <v>1243.56</v>
      </c>
    </row>
    <row r="709" spans="1:19" x14ac:dyDescent="0.25">
      <c r="A709" t="s">
        <v>171</v>
      </c>
      <c r="B709" s="19">
        <f>'Energy Summary'!A709</f>
        <v>41638</v>
      </c>
      <c r="C709" s="7">
        <f>'Energy Summary'!B709</f>
        <v>10</v>
      </c>
      <c r="E709" s="224">
        <f>ACESMISOdata!E709</f>
        <v>35.68</v>
      </c>
      <c r="F709">
        <f>ACESMISOdata!H709</f>
        <v>6.93E-2</v>
      </c>
      <c r="G709">
        <f>ACESMISOdata!I709</f>
        <v>1.29E-2</v>
      </c>
      <c r="H709" s="225">
        <f>ACESMISOdata!J709</f>
        <v>1.9300000000000001E-2</v>
      </c>
      <c r="I709" s="102">
        <f>ACESMISOdata!K709</f>
        <v>6.3299999999999995E-2</v>
      </c>
      <c r="J709">
        <f>ACESMISOdata!L709</f>
        <v>2.5899999999999999E-2</v>
      </c>
      <c r="K709">
        <f>ACESMISOdata!M709</f>
        <v>5.7000000000000002E-3</v>
      </c>
      <c r="L709" s="226">
        <f t="shared" si="22"/>
        <v>-0.13173658731665672</v>
      </c>
      <c r="M709" s="226">
        <f t="shared" si="23"/>
        <v>35.744663412683337</v>
      </c>
      <c r="N709" s="226">
        <f>M709*Inputs!$B$17</f>
        <v>39.319129753951671</v>
      </c>
      <c r="O709" s="225">
        <f>[3]ACESMISOdata!O709</f>
        <v>46.11</v>
      </c>
      <c r="P709" s="225">
        <f>[3]ACESMISOdata!P709</f>
        <v>0</v>
      </c>
      <c r="Q709" s="225">
        <f>[3]Summary!V709-P709</f>
        <v>952.20320000000038</v>
      </c>
      <c r="R709" s="227">
        <f>[3]ACESMISOdata!R709</f>
        <v>-125.44</v>
      </c>
      <c r="S709">
        <f>[3]ACESMISOdata!V709</f>
        <v>838.7</v>
      </c>
    </row>
    <row r="710" spans="1:19" x14ac:dyDescent="0.25">
      <c r="A710" t="s">
        <v>171</v>
      </c>
      <c r="B710" s="19">
        <f>'Energy Summary'!A710</f>
        <v>41638</v>
      </c>
      <c r="C710" s="7">
        <f>'Energy Summary'!B710</f>
        <v>11</v>
      </c>
      <c r="E710" s="224">
        <f>ACESMISOdata!E710</f>
        <v>35.81</v>
      </c>
      <c r="F710">
        <f>ACESMISOdata!H710</f>
        <v>6.93E-2</v>
      </c>
      <c r="G710">
        <f>ACESMISOdata!I710</f>
        <v>1.29E-2</v>
      </c>
      <c r="H710" s="225">
        <f>ACESMISOdata!J710</f>
        <v>2.3400000000000001E-2</v>
      </c>
      <c r="I710" s="102">
        <f>ACESMISOdata!K710</f>
        <v>6.5100000000000005E-2</v>
      </c>
      <c r="J710">
        <f>ACESMISOdata!L710</f>
        <v>2.5700000000000001E-2</v>
      </c>
      <c r="K710">
        <f>ACESMISOdata!M710</f>
        <v>5.7000000000000002E-3</v>
      </c>
      <c r="L710" s="226">
        <f t="shared" si="22"/>
        <v>-0.13220329383999427</v>
      </c>
      <c r="M710" s="226">
        <f t="shared" si="23"/>
        <v>35.879896706160011</v>
      </c>
      <c r="N710" s="226">
        <f>M710*Inputs!$B$17</f>
        <v>39.467886376776015</v>
      </c>
      <c r="O710" s="225">
        <f>[3]ACESMISOdata!O710</f>
        <v>45.83</v>
      </c>
      <c r="P710" s="225">
        <f>[3]ACESMISOdata!P710</f>
        <v>0</v>
      </c>
      <c r="Q710" s="225">
        <f>[3]Summary!V710-P710</f>
        <v>946.42120000000023</v>
      </c>
      <c r="R710" s="227">
        <f>[3]ACESMISOdata!R710</f>
        <v>-125.12</v>
      </c>
      <c r="S710">
        <f>[3]ACESMISOdata!V710</f>
        <v>706.13</v>
      </c>
    </row>
    <row r="711" spans="1:19" x14ac:dyDescent="0.25">
      <c r="A711" t="s">
        <v>171</v>
      </c>
      <c r="B711" s="19">
        <f>'Energy Summary'!A711</f>
        <v>41638</v>
      </c>
      <c r="C711" s="7">
        <f>'Energy Summary'!B711</f>
        <v>12</v>
      </c>
      <c r="E711" s="224">
        <f>ACESMISOdata!E711</f>
        <v>32.96</v>
      </c>
      <c r="F711">
        <f>ACESMISOdata!H711</f>
        <v>6.93E-2</v>
      </c>
      <c r="G711">
        <f>ACESMISOdata!I711</f>
        <v>1.29E-2</v>
      </c>
      <c r="H711" s="225">
        <f>ACESMISOdata!J711</f>
        <v>1.7399999999999999E-2</v>
      </c>
      <c r="I711" s="102">
        <f>ACESMISOdata!K711</f>
        <v>4.99E-2</v>
      </c>
      <c r="J711">
        <f>ACESMISOdata!L711</f>
        <v>2.1600000000000001E-2</v>
      </c>
      <c r="K711">
        <f>ACESMISOdata!M711</f>
        <v>5.7000000000000002E-3</v>
      </c>
      <c r="L711" s="226">
        <f t="shared" si="22"/>
        <v>-0.10320594528401489</v>
      </c>
      <c r="M711" s="226">
        <f t="shared" si="23"/>
        <v>33.033594054715984</v>
      </c>
      <c r="N711" s="226">
        <f>M711*Inputs!$B$17</f>
        <v>36.336953460187587</v>
      </c>
      <c r="O711" s="225">
        <f>[3]ACESMISOdata!O711</f>
        <v>-32.71</v>
      </c>
      <c r="P711" s="225">
        <f>[3]ACESMISOdata!P711</f>
        <v>0</v>
      </c>
      <c r="Q711" s="225">
        <f>[3]Summary!V711-P711</f>
        <v>926.69080000000019</v>
      </c>
      <c r="R711" s="227">
        <f>[3]ACESMISOdata!R711</f>
        <v>-95.64</v>
      </c>
      <c r="S711">
        <f>[3]ACESMISOdata!V711</f>
        <v>304.18</v>
      </c>
    </row>
    <row r="712" spans="1:19" x14ac:dyDescent="0.25">
      <c r="A712" t="s">
        <v>171</v>
      </c>
      <c r="B712" s="19">
        <f>'Energy Summary'!A712</f>
        <v>41638</v>
      </c>
      <c r="C712" s="7">
        <f>'Energy Summary'!B712</f>
        <v>13</v>
      </c>
      <c r="E712" s="224">
        <f>ACESMISOdata!E712</f>
        <v>34.29</v>
      </c>
      <c r="F712">
        <f>ACESMISOdata!H712</f>
        <v>6.93E-2</v>
      </c>
      <c r="G712">
        <f>ACESMISOdata!I712</f>
        <v>1.29E-2</v>
      </c>
      <c r="H712" s="225">
        <f>ACESMISOdata!J712</f>
        <v>1.5599999999999999E-2</v>
      </c>
      <c r="I712" s="102">
        <f>ACESMISOdata!K712</f>
        <v>3.6400000000000002E-2</v>
      </c>
      <c r="J712">
        <f>ACESMISOdata!L712</f>
        <v>2.18E-2</v>
      </c>
      <c r="K712">
        <f>ACESMISOdata!M712</f>
        <v>5.7999999999999996E-3</v>
      </c>
      <c r="L712" s="226">
        <f t="shared" si="22"/>
        <v>-9.3540298971254182E-2</v>
      </c>
      <c r="M712" s="226">
        <f t="shared" si="23"/>
        <v>34.358259701028743</v>
      </c>
      <c r="N712" s="226">
        <f>M712*Inputs!$B$17</f>
        <v>37.794085671131619</v>
      </c>
      <c r="O712" s="225">
        <f>[3]ACESMISOdata!O712</f>
        <v>33.47</v>
      </c>
      <c r="P712" s="225">
        <f>[3]ACESMISOdata!P712</f>
        <v>0</v>
      </c>
      <c r="Q712" s="225">
        <f>[3]Summary!V712-P712</f>
        <v>911.37190000000032</v>
      </c>
      <c r="R712" s="227">
        <f>[3]ACESMISOdata!R712</f>
        <v>-85.25</v>
      </c>
      <c r="S712">
        <f>[3]ACESMISOdata!V712</f>
        <v>520.26</v>
      </c>
    </row>
    <row r="713" spans="1:19" x14ac:dyDescent="0.25">
      <c r="A713" t="s">
        <v>171</v>
      </c>
      <c r="B713" s="19">
        <f>'Energy Summary'!A713</f>
        <v>41638</v>
      </c>
      <c r="C713" s="7">
        <f>'Energy Summary'!B713</f>
        <v>14</v>
      </c>
      <c r="E713" s="224">
        <f>ACESMISOdata!E713</f>
        <v>26.96</v>
      </c>
      <c r="F713">
        <f>ACESMISOdata!H713</f>
        <v>6.93E-2</v>
      </c>
      <c r="G713">
        <f>ACESMISOdata!I713</f>
        <v>1.29E-2</v>
      </c>
      <c r="H713" s="225">
        <f>ACESMISOdata!J713</f>
        <v>1.6199999999999999E-2</v>
      </c>
      <c r="I713" s="102">
        <f>ACESMISOdata!K713</f>
        <v>3.09E-2</v>
      </c>
      <c r="J713">
        <f>ACESMISOdata!L713</f>
        <v>1.55E-2</v>
      </c>
      <c r="K713">
        <f>ACESMISOdata!M713</f>
        <v>5.7999999999999996E-3</v>
      </c>
      <c r="L713" s="226">
        <f t="shared" si="22"/>
        <v>-8.1051249294129032E-2</v>
      </c>
      <c r="M713" s="226">
        <f t="shared" si="23"/>
        <v>27.029548750705867</v>
      </c>
      <c r="N713" s="226">
        <f>M713*Inputs!$B$17</f>
        <v>29.732503625776456</v>
      </c>
      <c r="O713" s="225">
        <f>[3]ACESMISOdata!O713</f>
        <v>5.0599999999999996</v>
      </c>
      <c r="P713" s="225">
        <f>[3]ACESMISOdata!P713</f>
        <v>0</v>
      </c>
      <c r="Q713" s="225">
        <f>[3]Summary!V713-P713</f>
        <v>897.82700000000011</v>
      </c>
      <c r="R713" s="227">
        <f>[3]ACESMISOdata!R713</f>
        <v>-72.77</v>
      </c>
      <c r="S713">
        <f>[3]ACESMISOdata!V713</f>
        <v>0</v>
      </c>
    </row>
    <row r="714" spans="1:19" x14ac:dyDescent="0.25">
      <c r="A714" t="s">
        <v>171</v>
      </c>
      <c r="B714" s="19">
        <f>'Energy Summary'!A714</f>
        <v>41638</v>
      </c>
      <c r="C714" s="7">
        <f>'Energy Summary'!B714</f>
        <v>15</v>
      </c>
      <c r="E714" s="224">
        <f>ACESMISOdata!E714</f>
        <v>27.72</v>
      </c>
      <c r="F714">
        <f>ACESMISOdata!H714</f>
        <v>6.93E-2</v>
      </c>
      <c r="G714">
        <f>ACESMISOdata!I714</f>
        <v>1.29E-2</v>
      </c>
      <c r="H714" s="225">
        <f>ACESMISOdata!J714</f>
        <v>1.67E-2</v>
      </c>
      <c r="I714" s="102">
        <f>ACESMISOdata!K714</f>
        <v>3.1099999999999999E-2</v>
      </c>
      <c r="J714">
        <f>ACESMISOdata!L714</f>
        <v>7.3000000000000001E-3</v>
      </c>
      <c r="K714">
        <f>ACESMISOdata!M714</f>
        <v>5.8999999999999999E-3</v>
      </c>
      <c r="L714" s="226">
        <f t="shared" si="22"/>
        <v>-6.8231662740638452E-2</v>
      </c>
      <c r="M714" s="226">
        <f t="shared" si="23"/>
        <v>27.794968337259355</v>
      </c>
      <c r="N714" s="226">
        <f>M714*Inputs!$B$17</f>
        <v>30.574465170985292</v>
      </c>
      <c r="O714" s="225">
        <f>[3]ACESMISOdata!O714</f>
        <v>208.97</v>
      </c>
      <c r="P714" s="225">
        <f>[3]ACESMISOdata!P714</f>
        <v>0</v>
      </c>
      <c r="Q714" s="225">
        <f>[3]Summary!V714-P714</f>
        <v>892.54750000000001</v>
      </c>
      <c r="R714" s="227">
        <f>[3]ACESMISOdata!R714</f>
        <v>-60.9</v>
      </c>
      <c r="S714">
        <f>[3]ACESMISOdata!V714</f>
        <v>0</v>
      </c>
    </row>
    <row r="715" spans="1:19" x14ac:dyDescent="0.25">
      <c r="A715" t="s">
        <v>171</v>
      </c>
      <c r="B715" s="19">
        <f>'Energy Summary'!A715</f>
        <v>41638</v>
      </c>
      <c r="C715" s="7">
        <f>'Energy Summary'!B715</f>
        <v>16</v>
      </c>
      <c r="E715" s="224">
        <f>ACESMISOdata!E715</f>
        <v>27.33</v>
      </c>
      <c r="F715">
        <f>ACESMISOdata!H715</f>
        <v>6.93E-2</v>
      </c>
      <c r="G715">
        <f>ACESMISOdata!I715</f>
        <v>1.29E-2</v>
      </c>
      <c r="H715" s="225">
        <f>ACESMISOdata!J715</f>
        <v>1E-4</v>
      </c>
      <c r="I715" s="102">
        <f>ACESMISOdata!K715</f>
        <v>2.9000000000000001E-2</v>
      </c>
      <c r="J715">
        <f>ACESMISOdata!L715</f>
        <v>7.4999999999999997E-3</v>
      </c>
      <c r="K715">
        <f>ACESMISOdata!M715</f>
        <v>6.0000000000000001E-3</v>
      </c>
      <c r="L715" s="226">
        <f t="shared" si="22"/>
        <v>-6.7526749273612852E-2</v>
      </c>
      <c r="M715" s="226">
        <f t="shared" si="23"/>
        <v>27.387273250726384</v>
      </c>
      <c r="N715" s="226">
        <f>M715*Inputs!$B$17</f>
        <v>30.126000575799026</v>
      </c>
      <c r="O715" s="225">
        <f>[3]ACESMISOdata!O715</f>
        <v>64.66</v>
      </c>
      <c r="P715" s="225">
        <f>[3]ACESMISOdata!P715</f>
        <v>0</v>
      </c>
      <c r="Q715" s="225">
        <f>[3]Summary!V715-P715</f>
        <v>900.82820000000038</v>
      </c>
      <c r="R715" s="227">
        <f>[3]ACESMISOdata!R715</f>
        <v>-60.83</v>
      </c>
      <c r="S715">
        <f>[3]ACESMISOdata!V715</f>
        <v>0</v>
      </c>
    </row>
    <row r="716" spans="1:19" x14ac:dyDescent="0.25">
      <c r="A716" t="s">
        <v>171</v>
      </c>
      <c r="B716" s="19">
        <f>'Energy Summary'!A716</f>
        <v>41638</v>
      </c>
      <c r="C716" s="7">
        <f>'Energy Summary'!B716</f>
        <v>17</v>
      </c>
      <c r="E716" s="224">
        <f>ACESMISOdata!E716</f>
        <v>29.36</v>
      </c>
      <c r="F716">
        <f>ACESMISOdata!H716</f>
        <v>6.93E-2</v>
      </c>
      <c r="G716">
        <f>ACESMISOdata!I716</f>
        <v>1.29E-2</v>
      </c>
      <c r="H716" s="225">
        <f>ACESMISOdata!J716</f>
        <v>0.13420000000000001</v>
      </c>
      <c r="I716" s="102">
        <f>ACESMISOdata!K716</f>
        <v>2.5499999999999998E-2</v>
      </c>
      <c r="J716">
        <f>ACESMISOdata!L716</f>
        <v>7.6E-3</v>
      </c>
      <c r="K716">
        <f>ACESMISOdata!M716</f>
        <v>5.7999999999999996E-3</v>
      </c>
      <c r="L716" s="226">
        <f t="shared" si="22"/>
        <v>-7.2967716146649306E-2</v>
      </c>
      <c r="M716" s="226">
        <f t="shared" si="23"/>
        <v>29.542332283853348</v>
      </c>
      <c r="N716" s="226">
        <f>M716*Inputs!$B$17</f>
        <v>32.496565512238682</v>
      </c>
      <c r="O716" s="225">
        <f>[3]ACESMISOdata!O716</f>
        <v>-235.51</v>
      </c>
      <c r="P716" s="225">
        <f>[3]ACESMISOdata!P716</f>
        <v>0</v>
      </c>
      <c r="Q716" s="225">
        <f>[3]Summary!V716-P716</f>
        <v>940.14180000000067</v>
      </c>
      <c r="R716" s="227">
        <f>[3]ACESMISOdata!R716</f>
        <v>-68.599999999999994</v>
      </c>
      <c r="S716">
        <f>[3]ACESMISOdata!V716</f>
        <v>323.62</v>
      </c>
    </row>
    <row r="717" spans="1:19" x14ac:dyDescent="0.25">
      <c r="A717" t="s">
        <v>171</v>
      </c>
      <c r="B717" s="19">
        <f>'Energy Summary'!A717</f>
        <v>41638</v>
      </c>
      <c r="C717" s="7">
        <f>'Energy Summary'!B717</f>
        <v>18</v>
      </c>
      <c r="E717" s="224">
        <f>ACESMISOdata!E717</f>
        <v>34.700000000000003</v>
      </c>
      <c r="F717">
        <f>ACESMISOdata!H717</f>
        <v>6.93E-2</v>
      </c>
      <c r="G717">
        <f>ACESMISOdata!I717</f>
        <v>1.29E-2</v>
      </c>
      <c r="H717" s="225">
        <f>ACESMISOdata!J717</f>
        <v>0.26350000000000001</v>
      </c>
      <c r="I717" s="102">
        <f>ACESMISOdata!K717</f>
        <v>6.5199999999999994E-2</v>
      </c>
      <c r="J717">
        <f>ACESMISOdata!L717</f>
        <v>2.7400000000000001E-2</v>
      </c>
      <c r="K717">
        <f>ACESMISOdata!M717</f>
        <v>7.3000000000000001E-3</v>
      </c>
      <c r="L717" s="226">
        <f t="shared" si="22"/>
        <v>-0.10809688843127102</v>
      </c>
      <c r="M717" s="226">
        <f t="shared" si="23"/>
        <v>35.037503111568732</v>
      </c>
      <c r="N717" s="226">
        <f>M717*Inputs!$B$17</f>
        <v>38.54125342272561</v>
      </c>
      <c r="O717" s="225">
        <f>[3]ACESMISOdata!O717</f>
        <v>-152.94</v>
      </c>
      <c r="P717" s="225">
        <f>[3]ACESMISOdata!P717</f>
        <v>0</v>
      </c>
      <c r="Q717" s="225">
        <f>[3]Summary!V717-P717</f>
        <v>978.01149999999984</v>
      </c>
      <c r="R717" s="227">
        <f>[3]ACESMISOdata!R717</f>
        <v>-105.72</v>
      </c>
      <c r="S717">
        <f>[3]ACESMISOdata!V717</f>
        <v>396.38</v>
      </c>
    </row>
    <row r="718" spans="1:19" x14ac:dyDescent="0.25">
      <c r="A718" t="s">
        <v>171</v>
      </c>
      <c r="B718" s="19">
        <f>'Energy Summary'!A718</f>
        <v>41638</v>
      </c>
      <c r="C718" s="7">
        <f>'Energy Summary'!B718</f>
        <v>19</v>
      </c>
      <c r="E718" s="224">
        <f>ACESMISOdata!E718</f>
        <v>38.299999999999997</v>
      </c>
      <c r="F718">
        <f>ACESMISOdata!H718</f>
        <v>6.93E-2</v>
      </c>
      <c r="G718">
        <f>ACESMISOdata!I718</f>
        <v>1.29E-2</v>
      </c>
      <c r="H718" s="225">
        <f>ACESMISOdata!J718</f>
        <v>0.59630000000000005</v>
      </c>
      <c r="I718" s="102">
        <f>ACESMISOdata!K718</f>
        <v>0.08</v>
      </c>
      <c r="J718">
        <f>ACESMISOdata!L718</f>
        <v>5.1900000000000002E-2</v>
      </c>
      <c r="K718">
        <f>ACESMISOdata!M718</f>
        <v>1.04E-2</v>
      </c>
      <c r="L718" s="226">
        <f t="shared" si="22"/>
        <v>-0.14817877697451454</v>
      </c>
      <c r="M718" s="226">
        <f t="shared" si="23"/>
        <v>38.972621223025484</v>
      </c>
      <c r="N718" s="226">
        <f>M718*Inputs!$B$17</f>
        <v>42.869883345328034</v>
      </c>
      <c r="O718" s="225">
        <f>[3]ACESMISOdata!O718</f>
        <v>35.18</v>
      </c>
      <c r="P718" s="225">
        <f>[3]ACESMISOdata!P718</f>
        <v>0</v>
      </c>
      <c r="Q718" s="225">
        <f>[3]Summary!V718-P718</f>
        <v>986.24110000000064</v>
      </c>
      <c r="R718" s="227">
        <f>[3]ACESMISOdata!R718</f>
        <v>-146.13999999999999</v>
      </c>
      <c r="S718">
        <f>[3]ACESMISOdata!V718</f>
        <v>1067.68</v>
      </c>
    </row>
    <row r="719" spans="1:19" x14ac:dyDescent="0.25">
      <c r="A719" t="s">
        <v>171</v>
      </c>
      <c r="B719" s="19">
        <f>'Energy Summary'!A719</f>
        <v>41638</v>
      </c>
      <c r="C719" s="7">
        <f>'Energy Summary'!B719</f>
        <v>20</v>
      </c>
      <c r="E719" s="224">
        <f>ACESMISOdata!E719</f>
        <v>35.18</v>
      </c>
      <c r="F719">
        <f>ACESMISOdata!H719</f>
        <v>6.93E-2</v>
      </c>
      <c r="G719">
        <f>ACESMISOdata!I719</f>
        <v>1.29E-2</v>
      </c>
      <c r="H719" s="225">
        <f>ACESMISOdata!J719</f>
        <v>0.61699999999999999</v>
      </c>
      <c r="I719" s="102">
        <f>ACESMISOdata!K719</f>
        <v>0.1045</v>
      </c>
      <c r="J719">
        <f>ACESMISOdata!L719</f>
        <v>4.19E-2</v>
      </c>
      <c r="K719">
        <f>ACESMISOdata!M719</f>
        <v>1.0500000000000001E-2</v>
      </c>
      <c r="L719" s="226">
        <f t="shared" si="22"/>
        <v>-0.14246850110483381</v>
      </c>
      <c r="M719" s="226">
        <f t="shared" si="23"/>
        <v>35.893631498895161</v>
      </c>
      <c r="N719" s="226">
        <f>M719*Inputs!$B$17</f>
        <v>39.482994648784683</v>
      </c>
      <c r="O719" s="225">
        <f>[3]ACESMISOdata!O719</f>
        <v>101.04</v>
      </c>
      <c r="P719" s="225">
        <f>[3]ACESMISOdata!P719</f>
        <v>0</v>
      </c>
      <c r="Q719" s="225">
        <f>[3]Summary!V719-P719</f>
        <v>981.55030000000033</v>
      </c>
      <c r="R719" s="227">
        <f>[3]ACESMISOdata!R719</f>
        <v>-139.84</v>
      </c>
      <c r="S719">
        <f>[3]ACESMISOdata!V719</f>
        <v>858.35</v>
      </c>
    </row>
    <row r="720" spans="1:19" x14ac:dyDescent="0.25">
      <c r="A720" t="s">
        <v>171</v>
      </c>
      <c r="B720" s="19">
        <f>'Energy Summary'!A720</f>
        <v>41638</v>
      </c>
      <c r="C720" s="7">
        <f>'Energy Summary'!B720</f>
        <v>21</v>
      </c>
      <c r="E720" s="224">
        <f>ACESMISOdata!E720</f>
        <v>31.87</v>
      </c>
      <c r="F720">
        <f>ACESMISOdata!H720</f>
        <v>6.93E-2</v>
      </c>
      <c r="G720">
        <f>ACESMISOdata!I720</f>
        <v>1.29E-2</v>
      </c>
      <c r="H720" s="225">
        <f>ACESMISOdata!J720</f>
        <v>3.5299999999999998E-2</v>
      </c>
      <c r="I720" s="102">
        <f>ACESMISOdata!K720</f>
        <v>6.2799999999999995E-2</v>
      </c>
      <c r="J720">
        <f>ACESMISOdata!L720</f>
        <v>2.5700000000000001E-2</v>
      </c>
      <c r="K720">
        <f>ACESMISOdata!M720</f>
        <v>1.1599999999999999E-2</v>
      </c>
      <c r="L720" s="226">
        <f t="shared" si="22"/>
        <v>-0.13809655116067684</v>
      </c>
      <c r="M720" s="226">
        <f t="shared" si="23"/>
        <v>31.949503448839327</v>
      </c>
      <c r="N720" s="226">
        <f>M720*Inputs!$B$17</f>
        <v>35.144453793723265</v>
      </c>
      <c r="O720" s="225">
        <f>[3]ACESMISOdata!O720</f>
        <v>-13.16</v>
      </c>
      <c r="P720" s="225">
        <f>[3]ACESMISOdata!P720</f>
        <v>0</v>
      </c>
      <c r="Q720" s="225">
        <f>[3]Summary!V720-P720</f>
        <v>979.1700000000003</v>
      </c>
      <c r="R720" s="227">
        <f>[3]ACESMISOdata!R720</f>
        <v>-135.22</v>
      </c>
      <c r="S720">
        <f>[3]ACESMISOdata!V720</f>
        <v>277.86</v>
      </c>
    </row>
    <row r="721" spans="1:19" x14ac:dyDescent="0.25">
      <c r="A721" t="s">
        <v>171</v>
      </c>
      <c r="B721" s="19">
        <f>'Energy Summary'!A721</f>
        <v>41638</v>
      </c>
      <c r="C721" s="7">
        <f>'Energy Summary'!B721</f>
        <v>22</v>
      </c>
      <c r="E721" s="224">
        <f>ACESMISOdata!E721</f>
        <v>31.61</v>
      </c>
      <c r="F721">
        <f>ACESMISOdata!H721</f>
        <v>6.93E-2</v>
      </c>
      <c r="G721">
        <f>ACESMISOdata!I721</f>
        <v>1.29E-2</v>
      </c>
      <c r="H721" s="225">
        <f>ACESMISOdata!J721</f>
        <v>1.3937999999999999</v>
      </c>
      <c r="I721" s="102">
        <f>ACESMISOdata!K721</f>
        <v>3.6600000000000001E-2</v>
      </c>
      <c r="J721">
        <f>ACESMISOdata!L721</f>
        <v>2.63E-2</v>
      </c>
      <c r="K721">
        <f>ACESMISOdata!M721</f>
        <v>1.21E-2</v>
      </c>
      <c r="L721" s="226">
        <f t="shared" si="22"/>
        <v>-0.1279571248017429</v>
      </c>
      <c r="M721" s="226">
        <f t="shared" si="23"/>
        <v>33.033042875198248</v>
      </c>
      <c r="N721" s="226">
        <f>M721*Inputs!$B$17</f>
        <v>36.336347162718077</v>
      </c>
      <c r="O721" s="225">
        <f>[3]ACESMISOdata!O721</f>
        <v>32.24</v>
      </c>
      <c r="P721" s="225">
        <f>[3]ACESMISOdata!P721</f>
        <v>0</v>
      </c>
      <c r="Q721" s="225">
        <f>[3]Summary!V721-P721</f>
        <v>962.19729999999959</v>
      </c>
      <c r="R721" s="227">
        <f>[3]ACESMISOdata!R721</f>
        <v>-123.12</v>
      </c>
      <c r="S721">
        <f>[3]ACESMISOdata!V721</f>
        <v>326.33</v>
      </c>
    </row>
    <row r="722" spans="1:19" x14ac:dyDescent="0.25">
      <c r="A722" t="s">
        <v>171</v>
      </c>
      <c r="B722" s="19">
        <f>'Energy Summary'!A722</f>
        <v>41638</v>
      </c>
      <c r="C722" s="7">
        <f>'Energy Summary'!B722</f>
        <v>23</v>
      </c>
      <c r="E722" s="224">
        <f>ACESMISOdata!E722</f>
        <v>29</v>
      </c>
      <c r="F722">
        <f>ACESMISOdata!H722</f>
        <v>6.93E-2</v>
      </c>
      <c r="G722">
        <f>ACESMISOdata!I722</f>
        <v>1.29E-2</v>
      </c>
      <c r="H722" s="225">
        <f>ACESMISOdata!J722</f>
        <v>4.4699999999999997E-2</v>
      </c>
      <c r="I722" s="102">
        <f>ACESMISOdata!K722</f>
        <v>4.8000000000000001E-2</v>
      </c>
      <c r="J722">
        <f>ACESMISOdata!L722</f>
        <v>2.6700000000000002E-2</v>
      </c>
      <c r="K722">
        <f>ACESMISOdata!M722</f>
        <v>8.9999999999999993E-3</v>
      </c>
      <c r="L722" s="226">
        <f t="shared" si="22"/>
        <v>-0.10811947869015648</v>
      </c>
      <c r="M722" s="226">
        <f t="shared" si="23"/>
        <v>29.10248052130984</v>
      </c>
      <c r="N722" s="226">
        <f>M722*Inputs!$B$17</f>
        <v>32.012728573440825</v>
      </c>
      <c r="O722" s="225">
        <f>[3]ACESMISOdata!O722</f>
        <v>-30.31</v>
      </c>
      <c r="P722" s="225">
        <f>[3]ACESMISOdata!P722</f>
        <v>0</v>
      </c>
      <c r="Q722" s="225">
        <f>[3]Summary!V722-P722</f>
        <v>945.06560000000059</v>
      </c>
      <c r="R722" s="227">
        <f>[3]ACESMISOdata!R722</f>
        <v>-102.18</v>
      </c>
      <c r="S722">
        <f>[3]ACESMISOdata!V722</f>
        <v>334.03</v>
      </c>
    </row>
    <row r="723" spans="1:19" x14ac:dyDescent="0.25">
      <c r="A723" t="s">
        <v>171</v>
      </c>
      <c r="B723" s="19">
        <f>'Energy Summary'!A723</f>
        <v>41638</v>
      </c>
      <c r="C723" s="7">
        <f>'Energy Summary'!B723</f>
        <v>24</v>
      </c>
      <c r="E723" s="224">
        <f>ACESMISOdata!E723</f>
        <v>30.26</v>
      </c>
      <c r="F723">
        <f>ACESMISOdata!H723</f>
        <v>6.93E-2</v>
      </c>
      <c r="G723">
        <f>ACESMISOdata!I723</f>
        <v>1.29E-2</v>
      </c>
      <c r="H723" s="225">
        <f>ACESMISOdata!J723</f>
        <v>6.3700000000000007E-2</v>
      </c>
      <c r="I723" s="102">
        <f>ACESMISOdata!K723</f>
        <v>5.9799999999999999E-2</v>
      </c>
      <c r="J723">
        <f>ACESMISOdata!L723</f>
        <v>2.23E-2</v>
      </c>
      <c r="K723">
        <f>ACESMISOdata!M723</f>
        <v>9.5999999999999992E-3</v>
      </c>
      <c r="L723" s="226">
        <f t="shared" si="22"/>
        <v>-0.1042574283282789</v>
      </c>
      <c r="M723" s="226">
        <f t="shared" si="23"/>
        <v>30.39334257167172</v>
      </c>
      <c r="N723" s="226">
        <f>M723*Inputs!$B$17</f>
        <v>33.432676828838893</v>
      </c>
      <c r="O723" s="225">
        <f>[3]ACESMISOdata!O723</f>
        <v>-50.8</v>
      </c>
      <c r="P723" s="225">
        <f>[3]ACESMISOdata!P723</f>
        <v>0</v>
      </c>
      <c r="Q723" s="225">
        <f>[3]Summary!V723-P723</f>
        <v>926.6486000000001</v>
      </c>
      <c r="R723" s="227">
        <f>[3]ACESMISOdata!R723</f>
        <v>-96.61</v>
      </c>
      <c r="S723">
        <f>[3]ACESMISOdata!V723</f>
        <v>435.82</v>
      </c>
    </row>
    <row r="724" spans="1:19" x14ac:dyDescent="0.25">
      <c r="A724" t="s">
        <v>171</v>
      </c>
      <c r="B724" s="19">
        <f>'Energy Summary'!A724</f>
        <v>41639</v>
      </c>
      <c r="C724" s="7">
        <f>'Energy Summary'!B724</f>
        <v>1</v>
      </c>
      <c r="E724" s="224">
        <f>ACESMISOdata!E724</f>
        <v>27.1</v>
      </c>
      <c r="F724">
        <f>ACESMISOdata!H724</f>
        <v>6.93E-2</v>
      </c>
      <c r="G724">
        <f>ACESMISOdata!I724</f>
        <v>1.29E-2</v>
      </c>
      <c r="H724" s="225">
        <f>ACESMISOdata!J724</f>
        <v>0.161</v>
      </c>
      <c r="I724" s="102">
        <f>ACESMISOdata!K724</f>
        <v>2.5899999999999999E-2</v>
      </c>
      <c r="J724">
        <f>ACESMISOdata!L724</f>
        <v>8.3999999999999995E-3</v>
      </c>
      <c r="K724">
        <f>ACESMISOdata!M724</f>
        <v>6.4999999999999997E-3</v>
      </c>
      <c r="L724" s="226">
        <f t="shared" si="22"/>
        <v>-8.2523488396161457E-2</v>
      </c>
      <c r="M724" s="226">
        <f t="shared" si="23"/>
        <v>27.301476511603838</v>
      </c>
      <c r="N724" s="226">
        <f>M724*Inputs!$B$17</f>
        <v>30.031624162764224</v>
      </c>
      <c r="O724" s="225">
        <f>[3]ACESMISOdata!O724</f>
        <v>-19.829999999999998</v>
      </c>
      <c r="P724" s="225">
        <f>[3]ACESMISOdata!P724</f>
        <v>0</v>
      </c>
      <c r="Q724" s="225">
        <f>[3]Summary!V724-P724</f>
        <v>918.88990000000047</v>
      </c>
      <c r="R724" s="227">
        <f>[3]ACESMISOdata!R724</f>
        <v>-75.83</v>
      </c>
      <c r="S724">
        <f>[3]ACESMISOdata!V724</f>
        <v>0</v>
      </c>
    </row>
    <row r="725" spans="1:19" x14ac:dyDescent="0.25">
      <c r="A725" t="s">
        <v>171</v>
      </c>
      <c r="B725" s="19">
        <f>'Energy Summary'!A725</f>
        <v>41639</v>
      </c>
      <c r="C725" s="7">
        <f>'Energy Summary'!B725</f>
        <v>2</v>
      </c>
      <c r="E725" s="224">
        <f>ACESMISOdata!E725</f>
        <v>27</v>
      </c>
      <c r="F725">
        <f>ACESMISOdata!H725</f>
        <v>6.93E-2</v>
      </c>
      <c r="G725">
        <f>ACESMISOdata!I725</f>
        <v>1.29E-2</v>
      </c>
      <c r="H725" s="225">
        <f>ACESMISOdata!J725</f>
        <v>0</v>
      </c>
      <c r="I725" s="102">
        <f>ACESMISOdata!K725</f>
        <v>1.89E-2</v>
      </c>
      <c r="J725">
        <f>ACESMISOdata!L725</f>
        <v>7.4000000000000003E-3</v>
      </c>
      <c r="K725">
        <f>ACESMISOdata!M725</f>
        <v>5.7999999999999996E-3</v>
      </c>
      <c r="L725" s="226">
        <f t="shared" si="22"/>
        <v>-8.6467372431421746E-2</v>
      </c>
      <c r="M725" s="226">
        <f t="shared" si="23"/>
        <v>27.027832627568575</v>
      </c>
      <c r="N725" s="226">
        <f>M725*Inputs!$B$17</f>
        <v>29.730615890325435</v>
      </c>
      <c r="O725" s="225">
        <f>[3]ACESMISOdata!O725</f>
        <v>22.42</v>
      </c>
      <c r="P725" s="225">
        <f>[3]ACESMISOdata!P725</f>
        <v>67</v>
      </c>
      <c r="Q725" s="225">
        <f>[3]Summary!V725-P725</f>
        <v>847.48729999999944</v>
      </c>
      <c r="R725" s="227">
        <f>[3]ACESMISOdata!R725</f>
        <v>-73.28</v>
      </c>
      <c r="S725">
        <f>[3]ACESMISOdata!V725</f>
        <v>0</v>
      </c>
    </row>
    <row r="726" spans="1:19" x14ac:dyDescent="0.25">
      <c r="A726" t="s">
        <v>171</v>
      </c>
      <c r="B726" s="19">
        <f>'Energy Summary'!A726</f>
        <v>41639</v>
      </c>
      <c r="C726" s="7">
        <f>'Energy Summary'!B726</f>
        <v>3</v>
      </c>
      <c r="E726" s="224">
        <f>ACESMISOdata!E726</f>
        <v>26.21</v>
      </c>
      <c r="F726">
        <f>ACESMISOdata!H726</f>
        <v>6.93E-2</v>
      </c>
      <c r="G726">
        <f>ACESMISOdata!I726</f>
        <v>1.29E-2</v>
      </c>
      <c r="H726" s="225">
        <f>ACESMISOdata!J726</f>
        <v>0</v>
      </c>
      <c r="I726" s="102">
        <f>ACESMISOdata!K726</f>
        <v>1.47E-2</v>
      </c>
      <c r="J726">
        <f>ACESMISOdata!L726</f>
        <v>8.2000000000000007E-3</v>
      </c>
      <c r="K726">
        <f>ACESMISOdata!M726</f>
        <v>5.1999999999999998E-3</v>
      </c>
      <c r="L726" s="226">
        <f t="shared" si="22"/>
        <v>-8.7870983443312761E-2</v>
      </c>
      <c r="M726" s="226">
        <f t="shared" si="23"/>
        <v>26.232429016556683</v>
      </c>
      <c r="N726" s="226">
        <f>M726*Inputs!$B$17</f>
        <v>28.855671918212355</v>
      </c>
      <c r="O726" s="225">
        <f>[3]ACESMISOdata!O726</f>
        <v>43.43</v>
      </c>
      <c r="P726" s="225">
        <f>[3]ACESMISOdata!P726</f>
        <v>66</v>
      </c>
      <c r="Q726" s="225">
        <f>[3]Summary!V726-P726</f>
        <v>847.26489999999956</v>
      </c>
      <c r="R726" s="227">
        <f>[3]ACESMISOdata!R726</f>
        <v>-74.45</v>
      </c>
      <c r="S726">
        <f>[3]ACESMISOdata!V726</f>
        <v>0</v>
      </c>
    </row>
    <row r="727" spans="1:19" x14ac:dyDescent="0.25">
      <c r="A727" t="s">
        <v>171</v>
      </c>
      <c r="B727" s="19">
        <f>'Energy Summary'!A727</f>
        <v>41639</v>
      </c>
      <c r="C727" s="7">
        <f>'Energy Summary'!B727</f>
        <v>4</v>
      </c>
      <c r="E727" s="224">
        <f>ACESMISOdata!E727</f>
        <v>26.68</v>
      </c>
      <c r="F727">
        <f>ACESMISOdata!H727</f>
        <v>6.93E-2</v>
      </c>
      <c r="G727">
        <f>ACESMISOdata!I727</f>
        <v>1.29E-2</v>
      </c>
      <c r="H727" s="225">
        <f>ACESMISOdata!J727</f>
        <v>0</v>
      </c>
      <c r="I727" s="102">
        <f>ACESMISOdata!K727</f>
        <v>1.46E-2</v>
      </c>
      <c r="J727">
        <f>ACESMISOdata!L727</f>
        <v>7.7999999999999996E-3</v>
      </c>
      <c r="K727">
        <f>ACESMISOdata!M727</f>
        <v>4.4000000000000003E-3</v>
      </c>
      <c r="L727" s="226">
        <f t="shared" si="22"/>
        <v>-8.1370618898595912E-2</v>
      </c>
      <c r="M727" s="226">
        <f t="shared" si="23"/>
        <v>26.707629381101402</v>
      </c>
      <c r="N727" s="226">
        <f>M727*Inputs!$B$17</f>
        <v>29.378392319211546</v>
      </c>
      <c r="O727" s="225">
        <f>[3]ACESMISOdata!O727</f>
        <v>1.96</v>
      </c>
      <c r="P727" s="225">
        <f>[3]ACESMISOdata!P727</f>
        <v>66</v>
      </c>
      <c r="Q727" s="225">
        <f>[3]Summary!V727-P727</f>
        <v>852.88770000000011</v>
      </c>
      <c r="R727" s="227">
        <f>[3]ACESMISOdata!R727</f>
        <v>-69.400000000000006</v>
      </c>
      <c r="S727">
        <f>[3]ACESMISOdata!V727</f>
        <v>0</v>
      </c>
    </row>
    <row r="728" spans="1:19" x14ac:dyDescent="0.25">
      <c r="A728" t="s">
        <v>171</v>
      </c>
      <c r="B728" s="19">
        <f>'Energy Summary'!A728</f>
        <v>41639</v>
      </c>
      <c r="C728" s="7">
        <f>'Energy Summary'!B728</f>
        <v>5</v>
      </c>
      <c r="E728" s="224">
        <f>ACESMISOdata!E728</f>
        <v>26.35</v>
      </c>
      <c r="F728">
        <f>ACESMISOdata!H728</f>
        <v>6.93E-2</v>
      </c>
      <c r="G728">
        <f>ACESMISOdata!I728</f>
        <v>1.29E-2</v>
      </c>
      <c r="H728" s="225">
        <f>ACESMISOdata!J728</f>
        <v>0</v>
      </c>
      <c r="I728" s="102">
        <f>ACESMISOdata!K728</f>
        <v>2.4299999999999999E-2</v>
      </c>
      <c r="J728">
        <f>ACESMISOdata!L728</f>
        <v>8.0000000000000002E-3</v>
      </c>
      <c r="K728">
        <f>ACESMISOdata!M728</f>
        <v>5.5999999999999999E-3</v>
      </c>
      <c r="L728" s="226">
        <f t="shared" si="22"/>
        <v>-8.7012304324483536E-2</v>
      </c>
      <c r="M728" s="226">
        <f t="shared" si="23"/>
        <v>26.383087695675513</v>
      </c>
      <c r="N728" s="226">
        <f>M728*Inputs!$B$17</f>
        <v>29.021396465243068</v>
      </c>
      <c r="O728" s="225">
        <f>[3]ACESMISOdata!O728</f>
        <v>3.2</v>
      </c>
      <c r="P728" s="225">
        <f>[3]ACESMISOdata!P728</f>
        <v>67</v>
      </c>
      <c r="Q728" s="225">
        <f>[3]Summary!V728-P728</f>
        <v>856.43059999999957</v>
      </c>
      <c r="R728" s="227">
        <f>[3]ACESMISOdata!R728</f>
        <v>-74.52</v>
      </c>
      <c r="S728">
        <f>[3]ACESMISOdata!V728</f>
        <v>0</v>
      </c>
    </row>
    <row r="729" spans="1:19" x14ac:dyDescent="0.25">
      <c r="A729" t="s">
        <v>171</v>
      </c>
      <c r="B729" s="19">
        <f>'Energy Summary'!A729</f>
        <v>41639</v>
      </c>
      <c r="C729" s="7">
        <f>'Energy Summary'!B729</f>
        <v>6</v>
      </c>
      <c r="E729" s="224">
        <f>ACESMISOdata!E729</f>
        <v>26.49</v>
      </c>
      <c r="F729">
        <f>ACESMISOdata!H729</f>
        <v>6.93E-2</v>
      </c>
      <c r="G729">
        <f>ACESMISOdata!I729</f>
        <v>1.29E-2</v>
      </c>
      <c r="H729" s="225">
        <f>ACESMISOdata!J729</f>
        <v>0</v>
      </c>
      <c r="I729" s="102">
        <f>ACESMISOdata!K729</f>
        <v>3.39E-2</v>
      </c>
      <c r="J729">
        <f>ACESMISOdata!L729</f>
        <v>1.66E-2</v>
      </c>
      <c r="K729">
        <f>ACESMISOdata!M729</f>
        <v>6.7000000000000002E-3</v>
      </c>
      <c r="L729" s="226">
        <f t="shared" si="22"/>
        <v>-6.2382081777550384E-2</v>
      </c>
      <c r="M729" s="226">
        <f t="shared" si="23"/>
        <v>26.567017918222444</v>
      </c>
      <c r="N729" s="226">
        <f>M729*Inputs!$B$17</f>
        <v>29.223719710044691</v>
      </c>
      <c r="O729" s="225">
        <f>[3]ACESMISOdata!O729</f>
        <v>-44.18</v>
      </c>
      <c r="P729" s="225">
        <f>[3]ACESMISOdata!P729</f>
        <v>68</v>
      </c>
      <c r="Q729" s="225">
        <f>[3]Summary!V729-P729</f>
        <v>873.32770000000016</v>
      </c>
      <c r="R729" s="227">
        <f>[3]ACESMISOdata!R729</f>
        <v>-54.48</v>
      </c>
      <c r="S729">
        <f>[3]ACESMISOdata!V729</f>
        <v>0</v>
      </c>
    </row>
    <row r="730" spans="1:19" x14ac:dyDescent="0.25">
      <c r="A730" t="s">
        <v>171</v>
      </c>
      <c r="B730" s="19">
        <f>'Energy Summary'!A730</f>
        <v>41639</v>
      </c>
      <c r="C730" s="7">
        <f>'Energy Summary'!B730</f>
        <v>7</v>
      </c>
      <c r="E730" s="224">
        <f>ACESMISOdata!E730</f>
        <v>31.68</v>
      </c>
      <c r="F730">
        <f>ACESMISOdata!H730</f>
        <v>6.93E-2</v>
      </c>
      <c r="G730">
        <f>ACESMISOdata!I730</f>
        <v>1.29E-2</v>
      </c>
      <c r="H730" s="225">
        <f>ACESMISOdata!J730</f>
        <v>1.54E-2</v>
      </c>
      <c r="I730" s="102">
        <f>ACESMISOdata!K730</f>
        <v>5.6899999999999999E-2</v>
      </c>
      <c r="J730">
        <f>ACESMISOdata!L730</f>
        <v>4.0899999999999999E-2</v>
      </c>
      <c r="K730">
        <f>ACESMISOdata!M730</f>
        <v>7.1000000000000004E-3</v>
      </c>
      <c r="L730" s="226">
        <f t="shared" si="22"/>
        <v>-0.12417071099822213</v>
      </c>
      <c r="M730" s="226">
        <f t="shared" si="23"/>
        <v>31.758329289001775</v>
      </c>
      <c r="N730" s="226">
        <f>M730*Inputs!$B$17</f>
        <v>34.934162217901957</v>
      </c>
      <c r="O730" s="225">
        <f>[3]ACESMISOdata!O730</f>
        <v>-152.88999999999999</v>
      </c>
      <c r="P730" s="225">
        <f>[3]ACESMISOdata!P730</f>
        <v>71</v>
      </c>
      <c r="Q730" s="225">
        <f>[3]Summary!V730-P730</f>
        <v>887.08519999999942</v>
      </c>
      <c r="R730" s="227">
        <f>[3]ACESMISOdata!R730</f>
        <v>-110.15</v>
      </c>
      <c r="S730">
        <f>[3]ACESMISOdata!V730</f>
        <v>706.11</v>
      </c>
    </row>
    <row r="731" spans="1:19" x14ac:dyDescent="0.25">
      <c r="A731" t="s">
        <v>171</v>
      </c>
      <c r="B731" s="19">
        <f>'Energy Summary'!A731</f>
        <v>41639</v>
      </c>
      <c r="C731" s="7">
        <f>'Energy Summary'!B731</f>
        <v>8</v>
      </c>
      <c r="E731" s="224">
        <f>ACESMISOdata!E731</f>
        <v>37.96</v>
      </c>
      <c r="F731">
        <f>ACESMISOdata!H731</f>
        <v>6.93E-2</v>
      </c>
      <c r="G731">
        <f>ACESMISOdata!I731</f>
        <v>1.29E-2</v>
      </c>
      <c r="H731" s="225">
        <f>ACESMISOdata!J731</f>
        <v>4.3799999999999999E-2</v>
      </c>
      <c r="I731" s="102">
        <f>ACESMISOdata!K731</f>
        <v>8.2500000000000004E-2</v>
      </c>
      <c r="J731">
        <f>ACESMISOdata!L731</f>
        <v>6.5500000000000003E-2</v>
      </c>
      <c r="K731">
        <f>ACESMISOdata!M731</f>
        <v>6.7000000000000002E-3</v>
      </c>
      <c r="L731" s="226">
        <f t="shared" si="22"/>
        <v>-0.14533961155036609</v>
      </c>
      <c r="M731" s="226">
        <f t="shared" si="23"/>
        <v>38.095360388449635</v>
      </c>
      <c r="N731" s="226">
        <f>M731*Inputs!$B$17</f>
        <v>41.904896427294602</v>
      </c>
      <c r="O731" s="225">
        <f>[3]ACESMISOdata!O731</f>
        <v>632.52</v>
      </c>
      <c r="P731" s="225">
        <f>[3]ACESMISOdata!P731</f>
        <v>74</v>
      </c>
      <c r="Q731" s="225">
        <f>[3]Summary!V731-P731</f>
        <v>880.6958999999996</v>
      </c>
      <c r="R731" s="227">
        <f>[3]ACESMISOdata!R731</f>
        <v>-128</v>
      </c>
      <c r="S731">
        <f>[3]ACESMISOdata!V731</f>
        <v>1495.29</v>
      </c>
    </row>
    <row r="732" spans="1:19" x14ac:dyDescent="0.25">
      <c r="A732" t="s">
        <v>171</v>
      </c>
      <c r="B732" s="19">
        <f>'Energy Summary'!A732</f>
        <v>41639</v>
      </c>
      <c r="C732" s="7">
        <f>'Energy Summary'!B732</f>
        <v>9</v>
      </c>
      <c r="E732" s="224">
        <f>ACESMISOdata!E732</f>
        <v>36.1</v>
      </c>
      <c r="F732">
        <f>ACESMISOdata!H732</f>
        <v>6.93E-2</v>
      </c>
      <c r="G732">
        <f>ACESMISOdata!I732</f>
        <v>1.29E-2</v>
      </c>
      <c r="H732" s="225">
        <f>ACESMISOdata!J732</f>
        <v>7.4099999999999999E-2</v>
      </c>
      <c r="I732" s="102">
        <f>ACESMISOdata!K732</f>
        <v>6.9099999999999995E-2</v>
      </c>
      <c r="J732">
        <f>ACESMISOdata!L732</f>
        <v>2.8299999999999999E-2</v>
      </c>
      <c r="K732">
        <f>ACESMISOdata!M732</f>
        <v>6.6E-3</v>
      </c>
      <c r="L732" s="226">
        <f t="shared" si="22"/>
        <v>-0.15664153501053643</v>
      </c>
      <c r="M732" s="226">
        <f t="shared" si="23"/>
        <v>36.203658464989466</v>
      </c>
      <c r="N732" s="226">
        <f>M732*Inputs!$B$17</f>
        <v>39.824024311488415</v>
      </c>
      <c r="O732" s="225">
        <f>[3]ACESMISOdata!O732</f>
        <v>21.84</v>
      </c>
      <c r="P732" s="225">
        <f>[3]ACESMISOdata!P732</f>
        <v>76</v>
      </c>
      <c r="Q732" s="225">
        <f>[3]Summary!V732-P732</f>
        <v>862.67030000000022</v>
      </c>
      <c r="R732" s="227">
        <f>[3]ACESMISOdata!R732</f>
        <v>-135.13</v>
      </c>
      <c r="S732">
        <f>[3]ACESMISOdata!V732</f>
        <v>1360.34</v>
      </c>
    </row>
    <row r="733" spans="1:19" x14ac:dyDescent="0.25">
      <c r="A733" t="s">
        <v>171</v>
      </c>
      <c r="B733" s="19">
        <f>'Energy Summary'!A733</f>
        <v>41639</v>
      </c>
      <c r="C733" s="7">
        <f>'Energy Summary'!B733</f>
        <v>10</v>
      </c>
      <c r="E733" s="224">
        <f>ACESMISOdata!E733</f>
        <v>34.729999999999997</v>
      </c>
      <c r="F733">
        <f>ACESMISOdata!H733</f>
        <v>6.93E-2</v>
      </c>
      <c r="G733">
        <f>ACESMISOdata!I733</f>
        <v>1.29E-2</v>
      </c>
      <c r="H733" s="225">
        <f>ACESMISOdata!J733</f>
        <v>7.3800000000000004E-2</v>
      </c>
      <c r="I733" s="102">
        <f>ACESMISOdata!K733</f>
        <v>5.5899999999999998E-2</v>
      </c>
      <c r="J733">
        <f>ACESMISOdata!L733</f>
        <v>0.04</v>
      </c>
      <c r="K733">
        <f>ACESMISOdata!M733</f>
        <v>6.4999999999999997E-3</v>
      </c>
      <c r="L733" s="226">
        <f t="shared" si="22"/>
        <v>-0.15195262678480678</v>
      </c>
      <c r="M733" s="226">
        <f t="shared" si="23"/>
        <v>34.836447373215194</v>
      </c>
      <c r="N733" s="226">
        <f>M733*Inputs!$B$17</f>
        <v>38.320092110536713</v>
      </c>
      <c r="O733" s="225">
        <f>[3]ACESMISOdata!O733</f>
        <v>-99.75</v>
      </c>
      <c r="P733" s="225">
        <f>[3]ACESMISOdata!P733</f>
        <v>76</v>
      </c>
      <c r="Q733" s="225">
        <f>[3]Summary!V733-P733</f>
        <v>844.34209999999996</v>
      </c>
      <c r="R733" s="227">
        <f>[3]ACESMISOdata!R733</f>
        <v>-128.30000000000001</v>
      </c>
      <c r="S733">
        <f>[3]ACESMISOdata!V733</f>
        <v>1109.04</v>
      </c>
    </row>
    <row r="734" spans="1:19" x14ac:dyDescent="0.25">
      <c r="A734" t="s">
        <v>171</v>
      </c>
      <c r="B734" s="19">
        <f>'Energy Summary'!A734</f>
        <v>41639</v>
      </c>
      <c r="C734" s="7">
        <f>'Energy Summary'!B734</f>
        <v>11</v>
      </c>
      <c r="E734" s="224">
        <f>ACESMISOdata!E734</f>
        <v>37.01</v>
      </c>
      <c r="F734">
        <f>ACESMISOdata!H734</f>
        <v>6.93E-2</v>
      </c>
      <c r="G734">
        <f>ACESMISOdata!I734</f>
        <v>1.29E-2</v>
      </c>
      <c r="H734" s="225">
        <f>ACESMISOdata!J734</f>
        <v>0.628</v>
      </c>
      <c r="I734" s="102">
        <f>ACESMISOdata!K734</f>
        <v>5.4399999999999997E-2</v>
      </c>
      <c r="J734">
        <f>ACESMISOdata!L734</f>
        <v>3.8699999999999998E-2</v>
      </c>
      <c r="K734">
        <f>ACESMISOdata!M734</f>
        <v>6.4999999999999997E-3</v>
      </c>
      <c r="L734" s="226">
        <f t="shared" si="22"/>
        <v>-0.1522728817261276</v>
      </c>
      <c r="M734" s="226">
        <f t="shared" si="23"/>
        <v>37.667527118273874</v>
      </c>
      <c r="N734" s="226">
        <f>M734*Inputs!$B$17</f>
        <v>41.434279830101268</v>
      </c>
      <c r="O734" s="225">
        <f>[3]ACESMISOdata!O734</f>
        <v>-25.57</v>
      </c>
      <c r="P734" s="225">
        <f>[3]ACESMISOdata!P734</f>
        <v>75</v>
      </c>
      <c r="Q734" s="225">
        <f>[3]Summary!V734-P734</f>
        <v>825.49170000000004</v>
      </c>
      <c r="R734" s="227">
        <f>[3]ACESMISOdata!R734</f>
        <v>-125.7</v>
      </c>
      <c r="S734">
        <f>[3]ACESMISOdata!V734</f>
        <v>862.87</v>
      </c>
    </row>
    <row r="735" spans="1:19" x14ac:dyDescent="0.25">
      <c r="A735" t="s">
        <v>171</v>
      </c>
      <c r="B735" s="19">
        <f>'Energy Summary'!A735</f>
        <v>41639</v>
      </c>
      <c r="C735" s="7">
        <f>'Energy Summary'!B735</f>
        <v>12</v>
      </c>
      <c r="E735" s="224">
        <f>ACESMISOdata!E735</f>
        <v>24.63</v>
      </c>
      <c r="F735">
        <f>ACESMISOdata!H735</f>
        <v>6.93E-2</v>
      </c>
      <c r="G735">
        <f>ACESMISOdata!I735</f>
        <v>1.29E-2</v>
      </c>
      <c r="H735" s="225">
        <f>ACESMISOdata!J735</f>
        <v>0.61280000000000001</v>
      </c>
      <c r="I735" s="102">
        <f>ACESMISOdata!K735</f>
        <v>3.61E-2</v>
      </c>
      <c r="J735">
        <f>ACESMISOdata!L735</f>
        <v>2.7199999999999998E-2</v>
      </c>
      <c r="K735">
        <f>ACESMISOdata!M735</f>
        <v>6.3E-3</v>
      </c>
      <c r="L735" s="226">
        <f t="shared" si="22"/>
        <v>-0.14829964598695555</v>
      </c>
      <c r="M735" s="226">
        <f t="shared" si="23"/>
        <v>25.246300354013041</v>
      </c>
      <c r="N735" s="226">
        <f>M735*Inputs!$B$17</f>
        <v>27.770930389414346</v>
      </c>
      <c r="O735" s="225">
        <f>[3]ACESMISOdata!O735</f>
        <v>-241.52</v>
      </c>
      <c r="P735" s="225">
        <f>[3]ACESMISOdata!P735</f>
        <v>75</v>
      </c>
      <c r="Q735" s="225">
        <f>[3]Summary!V735-P735</f>
        <v>780.64919999999961</v>
      </c>
      <c r="R735" s="227">
        <f>[3]ACESMISOdata!R735</f>
        <v>-115.77</v>
      </c>
      <c r="S735">
        <f>[3]ACESMISOdata!V735</f>
        <v>0</v>
      </c>
    </row>
    <row r="736" spans="1:19" x14ac:dyDescent="0.25">
      <c r="A736" t="s">
        <v>171</v>
      </c>
      <c r="B736" s="19">
        <f>'Energy Summary'!A736</f>
        <v>41639</v>
      </c>
      <c r="C736" s="7">
        <f>'Energy Summary'!B736</f>
        <v>13</v>
      </c>
      <c r="E736" s="224">
        <f>ACESMISOdata!E736</f>
        <v>26.4</v>
      </c>
      <c r="F736">
        <f>ACESMISOdata!H736</f>
        <v>6.93E-2</v>
      </c>
      <c r="G736">
        <f>ACESMISOdata!I736</f>
        <v>1.29E-2</v>
      </c>
      <c r="H736" s="225">
        <f>ACESMISOdata!J736</f>
        <v>0.67979999999999996</v>
      </c>
      <c r="I736" s="102">
        <f>ACESMISOdata!K736</f>
        <v>3.5499999999999997E-2</v>
      </c>
      <c r="J736">
        <f>ACESMISOdata!L736</f>
        <v>2.75E-2</v>
      </c>
      <c r="K736">
        <f>ACESMISOdata!M736</f>
        <v>5.8999999999999999E-3</v>
      </c>
      <c r="L736" s="226">
        <f t="shared" si="22"/>
        <v>-8.8251442890226517E-2</v>
      </c>
      <c r="M736" s="226">
        <f t="shared" si="23"/>
        <v>27.142648557109769</v>
      </c>
      <c r="N736" s="226">
        <f>M736*Inputs!$B$17</f>
        <v>29.856913412820749</v>
      </c>
      <c r="O736" s="225">
        <f>[3]ACESMISOdata!O736</f>
        <v>-36.15</v>
      </c>
      <c r="P736" s="225">
        <f>[3]ACESMISOdata!P736</f>
        <v>74</v>
      </c>
      <c r="Q736" s="225">
        <f>[3]Summary!V736-P736</f>
        <v>790.80860000000018</v>
      </c>
      <c r="R736" s="227">
        <f>[3]ACESMISOdata!R736</f>
        <v>-69.790000000000006</v>
      </c>
      <c r="S736">
        <f>[3]ACESMISOdata!V736</f>
        <v>0</v>
      </c>
    </row>
    <row r="737" spans="1:19" x14ac:dyDescent="0.25">
      <c r="A737" t="s">
        <v>171</v>
      </c>
      <c r="B737" s="19">
        <f>'Energy Summary'!A737</f>
        <v>41639</v>
      </c>
      <c r="C737" s="7">
        <f>'Energy Summary'!B737</f>
        <v>14</v>
      </c>
      <c r="E737" s="224">
        <f>ACESMISOdata!E737</f>
        <v>25.26</v>
      </c>
      <c r="F737">
        <f>ACESMISOdata!H737</f>
        <v>6.93E-2</v>
      </c>
      <c r="G737">
        <f>ACESMISOdata!I737</f>
        <v>1.29E-2</v>
      </c>
      <c r="H737" s="225">
        <f>ACESMISOdata!J737</f>
        <v>8.1000000000000003E-2</v>
      </c>
      <c r="I737" s="102">
        <f>ACESMISOdata!K737</f>
        <v>3.4700000000000002E-2</v>
      </c>
      <c r="J737">
        <f>ACESMISOdata!L737</f>
        <v>2.2800000000000001E-2</v>
      </c>
      <c r="K737">
        <f>ACESMISOdata!M737</f>
        <v>5.4000000000000003E-3</v>
      </c>
      <c r="L737" s="226">
        <f t="shared" si="22"/>
        <v>-0.1005220359686662</v>
      </c>
      <c r="M737" s="226">
        <f t="shared" si="23"/>
        <v>25.385577964031334</v>
      </c>
      <c r="N737" s="226">
        <f>M737*Inputs!$B$17</f>
        <v>27.924135760434471</v>
      </c>
      <c r="O737" s="225">
        <f>[3]ACESMISOdata!O737</f>
        <v>-84.66</v>
      </c>
      <c r="P737" s="225">
        <f>[3]ACESMISOdata!P737</f>
        <v>73</v>
      </c>
      <c r="Q737" s="225">
        <f>[3]Summary!V737-P737</f>
        <v>739.73830000000009</v>
      </c>
      <c r="R737" s="227">
        <f>[3]ACESMISOdata!R737</f>
        <v>-74.36</v>
      </c>
      <c r="S737">
        <f>[3]ACESMISOdata!V737</f>
        <v>0</v>
      </c>
    </row>
    <row r="738" spans="1:19" x14ac:dyDescent="0.25">
      <c r="A738" t="s">
        <v>171</v>
      </c>
      <c r="B738" s="19">
        <f>'Energy Summary'!A738</f>
        <v>41639</v>
      </c>
      <c r="C738" s="7">
        <f>'Energy Summary'!B738</f>
        <v>15</v>
      </c>
      <c r="E738" s="224">
        <f>ACESMISOdata!E738</f>
        <v>24.82</v>
      </c>
      <c r="F738">
        <f>ACESMISOdata!H738</f>
        <v>6.93E-2</v>
      </c>
      <c r="G738">
        <f>ACESMISOdata!I738</f>
        <v>1.29E-2</v>
      </c>
      <c r="H738" s="225">
        <f>ACESMISOdata!J738</f>
        <v>8.5599999999999996E-2</v>
      </c>
      <c r="I738" s="102">
        <f>ACESMISOdata!K738</f>
        <v>3.2099999999999997E-2</v>
      </c>
      <c r="J738">
        <f>ACESMISOdata!L738</f>
        <v>1.1599999999999999E-2</v>
      </c>
      <c r="K738">
        <f>ACESMISOdata!M738</f>
        <v>4.7999999999999996E-3</v>
      </c>
      <c r="L738" s="226">
        <f t="shared" si="22"/>
        <v>-6.0829389843445734E-2</v>
      </c>
      <c r="M738" s="226">
        <f t="shared" si="23"/>
        <v>24.975470610156552</v>
      </c>
      <c r="N738" s="226">
        <f>M738*Inputs!$B$17</f>
        <v>27.473017671172212</v>
      </c>
      <c r="O738" s="225">
        <f>[3]ACESMISOdata!O738</f>
        <v>-100.76</v>
      </c>
      <c r="P738" s="225">
        <f>[3]ACESMISOdata!P738</f>
        <v>72</v>
      </c>
      <c r="Q738" s="225">
        <f>[3]Summary!V738-P738</f>
        <v>767.721</v>
      </c>
      <c r="R738" s="227">
        <f>[3]ACESMISOdata!R738</f>
        <v>-46.7</v>
      </c>
      <c r="S738">
        <f>[3]ACESMISOdata!V738</f>
        <v>0</v>
      </c>
    </row>
    <row r="739" spans="1:19" x14ac:dyDescent="0.25">
      <c r="A739" t="s">
        <v>171</v>
      </c>
      <c r="B739" s="19">
        <f>'Energy Summary'!A739</f>
        <v>41639</v>
      </c>
      <c r="C739" s="7">
        <f>'Energy Summary'!B739</f>
        <v>16</v>
      </c>
      <c r="E739" s="224">
        <f>ACESMISOdata!E739</f>
        <v>23.58</v>
      </c>
      <c r="F739">
        <f>ACESMISOdata!H739</f>
        <v>6.93E-2</v>
      </c>
      <c r="G739">
        <f>ACESMISOdata!I739</f>
        <v>1.29E-2</v>
      </c>
      <c r="H739" s="225">
        <f>ACESMISOdata!J739</f>
        <v>7.0599999999999996E-2</v>
      </c>
      <c r="I739" s="102">
        <f>ACESMISOdata!K739</f>
        <v>2.46E-2</v>
      </c>
      <c r="J739">
        <f>ACESMISOdata!L739</f>
        <v>9.2999999999999992E-3</v>
      </c>
      <c r="K739">
        <f>ACESMISOdata!M739</f>
        <v>4.7000000000000002E-3</v>
      </c>
      <c r="L739" s="226">
        <f t="shared" si="22"/>
        <v>-7.342873483445933E-2</v>
      </c>
      <c r="M739" s="226">
        <f t="shared" si="23"/>
        <v>23.697971265165535</v>
      </c>
      <c r="N739" s="226">
        <f>M739*Inputs!$B$17</f>
        <v>26.06776839168209</v>
      </c>
      <c r="O739" s="225">
        <f>[3]ACESMISOdata!O739</f>
        <v>-164.86</v>
      </c>
      <c r="P739" s="225">
        <f>[3]ACESMISOdata!P739</f>
        <v>72</v>
      </c>
      <c r="Q739" s="225">
        <f>[3]Summary!V739-P739</f>
        <v>769.86209999999983</v>
      </c>
      <c r="R739" s="227">
        <f>[3]ACESMISOdata!R739</f>
        <v>-56.53</v>
      </c>
      <c r="S739">
        <f>[3]ACESMISOdata!V739</f>
        <v>0</v>
      </c>
    </row>
    <row r="740" spans="1:19" x14ac:dyDescent="0.25">
      <c r="A740" t="s">
        <v>171</v>
      </c>
      <c r="B740" s="19">
        <f>'Energy Summary'!A740</f>
        <v>41639</v>
      </c>
      <c r="C740" s="7">
        <f>'Energy Summary'!B740</f>
        <v>17</v>
      </c>
      <c r="E740" s="224">
        <f>ACESMISOdata!E740</f>
        <v>25.36</v>
      </c>
      <c r="F740">
        <f>ACESMISOdata!H740</f>
        <v>6.93E-2</v>
      </c>
      <c r="G740">
        <f>ACESMISOdata!I740</f>
        <v>1.29E-2</v>
      </c>
      <c r="H740" s="225">
        <f>ACESMISOdata!J740</f>
        <v>6.7500000000000004E-2</v>
      </c>
      <c r="I740" s="102">
        <f>ACESMISOdata!K740</f>
        <v>2.5100000000000001E-2</v>
      </c>
      <c r="J740">
        <f>ACESMISOdata!L740</f>
        <v>9.1000000000000004E-3</v>
      </c>
      <c r="K740">
        <f>ACESMISOdata!M740</f>
        <v>4.7999999999999996E-3</v>
      </c>
      <c r="L740" s="226">
        <f t="shared" si="22"/>
        <v>-7.9967209273314632E-2</v>
      </c>
      <c r="M740" s="226">
        <f t="shared" si="23"/>
        <v>25.46873279072668</v>
      </c>
      <c r="N740" s="226">
        <f>M740*Inputs!$B$17</f>
        <v>28.01560606979935</v>
      </c>
      <c r="O740" s="225">
        <f>[3]ACESMISOdata!O740</f>
        <v>-564.01</v>
      </c>
      <c r="P740" s="225">
        <f>[3]ACESMISOdata!P740</f>
        <v>73</v>
      </c>
      <c r="Q740" s="225">
        <f>[3]Summary!V740-P740</f>
        <v>791.19929999999943</v>
      </c>
      <c r="R740" s="227">
        <f>[3]ACESMISOdata!R740</f>
        <v>-63.27</v>
      </c>
      <c r="S740">
        <f>[3]ACESMISOdata!V740</f>
        <v>0</v>
      </c>
    </row>
    <row r="741" spans="1:19" x14ac:dyDescent="0.25">
      <c r="A741" t="s">
        <v>171</v>
      </c>
      <c r="B741" s="19">
        <f>'Energy Summary'!A741</f>
        <v>41639</v>
      </c>
      <c r="C741" s="7">
        <f>'Energy Summary'!B741</f>
        <v>18</v>
      </c>
      <c r="E741" s="224">
        <f>ACESMISOdata!E741</f>
        <v>36.47</v>
      </c>
      <c r="F741">
        <f>ACESMISOdata!H741</f>
        <v>6.93E-2</v>
      </c>
      <c r="G741">
        <f>ACESMISOdata!I741</f>
        <v>1.29E-2</v>
      </c>
      <c r="H741" s="225">
        <f>ACESMISOdata!J741</f>
        <v>0.30719999999999997</v>
      </c>
      <c r="I741" s="102">
        <f>ACESMISOdata!K741</f>
        <v>5.96E-2</v>
      </c>
      <c r="J741">
        <f>ACESMISOdata!L741</f>
        <v>2.8299999999999999E-2</v>
      </c>
      <c r="K741">
        <f>ACESMISOdata!M741</f>
        <v>4.7999999999999996E-3</v>
      </c>
      <c r="L741" s="226">
        <f t="shared" si="22"/>
        <v>-7.3167949622525111E-2</v>
      </c>
      <c r="M741" s="226">
        <f t="shared" si="23"/>
        <v>36.878932050377486</v>
      </c>
      <c r="N741" s="226">
        <f>M741*Inputs!$B$17</f>
        <v>40.566825255415239</v>
      </c>
      <c r="O741" s="225">
        <f>[3]ACESMISOdata!O741</f>
        <v>-157.02000000000001</v>
      </c>
      <c r="P741" s="225">
        <f>[3]ACESMISOdata!P741</f>
        <v>75</v>
      </c>
      <c r="Q741" s="225">
        <f>[3]Summary!V741-P741</f>
        <v>831.10159999999985</v>
      </c>
      <c r="R741" s="227">
        <f>[3]ACESMISOdata!R741</f>
        <v>-60.81</v>
      </c>
      <c r="S741">
        <f>[3]ACESMISOdata!V741</f>
        <v>346.76</v>
      </c>
    </row>
    <row r="742" spans="1:19" x14ac:dyDescent="0.25">
      <c r="A742" t="s">
        <v>171</v>
      </c>
      <c r="B742" s="19">
        <f>'Energy Summary'!A742</f>
        <v>41639</v>
      </c>
      <c r="C742" s="7">
        <f>'Energy Summary'!B742</f>
        <v>19</v>
      </c>
      <c r="E742" s="224">
        <f>ACESMISOdata!E742</f>
        <v>33.49</v>
      </c>
      <c r="F742">
        <f>ACESMISOdata!H742</f>
        <v>6.93E-2</v>
      </c>
      <c r="G742">
        <f>ACESMISOdata!I742</f>
        <v>1.29E-2</v>
      </c>
      <c r="H742" s="225">
        <f>ACESMISOdata!J742</f>
        <v>0.1268</v>
      </c>
      <c r="I742" s="102">
        <f>ACESMISOdata!K742</f>
        <v>5.6300000000000003E-2</v>
      </c>
      <c r="J742">
        <f>ACESMISOdata!L742</f>
        <v>4.3700000000000003E-2</v>
      </c>
      <c r="K742">
        <f>ACESMISOdata!M742</f>
        <v>4.87E-2</v>
      </c>
      <c r="L742" s="226">
        <f t="shared" si="22"/>
        <v>-7.5057259554576497E-2</v>
      </c>
      <c r="M742" s="226">
        <f t="shared" si="23"/>
        <v>33.772642740445427</v>
      </c>
      <c r="N742" s="226">
        <f>M742*Inputs!$B$17</f>
        <v>37.149907014489976</v>
      </c>
      <c r="O742" s="225">
        <f>[3]ACESMISOdata!O742</f>
        <v>-643.03</v>
      </c>
      <c r="P742" s="225">
        <f>[3]ACESMISOdata!P742</f>
        <v>77</v>
      </c>
      <c r="Q742" s="225">
        <f>[3]Summary!V742-P742</f>
        <v>827.63479999999981</v>
      </c>
      <c r="R742" s="227">
        <f>[3]ACESMISOdata!R742</f>
        <v>-62.12</v>
      </c>
      <c r="S742">
        <f>[3]ACESMISOdata!V742</f>
        <v>476.45</v>
      </c>
    </row>
    <row r="743" spans="1:19" x14ac:dyDescent="0.25">
      <c r="A743" t="s">
        <v>171</v>
      </c>
      <c r="B743" s="19">
        <f>'Energy Summary'!A743</f>
        <v>41639</v>
      </c>
      <c r="C743" s="7">
        <f>'Energy Summary'!B743</f>
        <v>20</v>
      </c>
      <c r="E743" s="224">
        <f>ACESMISOdata!E743</f>
        <v>27.11</v>
      </c>
      <c r="F743">
        <f>ACESMISOdata!H743</f>
        <v>6.93E-2</v>
      </c>
      <c r="G743">
        <f>ACESMISOdata!I743</f>
        <v>1.29E-2</v>
      </c>
      <c r="H743" s="225">
        <f>ACESMISOdata!J743</f>
        <v>0.23069999999999999</v>
      </c>
      <c r="I743" s="102">
        <f>ACESMISOdata!K743</f>
        <v>5.28E-2</v>
      </c>
      <c r="J743">
        <f>ACESMISOdata!L743</f>
        <v>2.87E-2</v>
      </c>
      <c r="K743">
        <f>ACESMISOdata!M743</f>
        <v>3.1300000000000001E-2</v>
      </c>
      <c r="L743" s="226">
        <f t="shared" si="22"/>
        <v>-8.7509127739038781E-2</v>
      </c>
      <c r="M743" s="226">
        <f t="shared" si="23"/>
        <v>27.448190872260959</v>
      </c>
      <c r="N743" s="226">
        <f>M743*Inputs!$B$17</f>
        <v>30.193009959487057</v>
      </c>
      <c r="O743" s="225">
        <f>[3]ACESMISOdata!O743</f>
        <v>-294.14</v>
      </c>
      <c r="P743" s="225">
        <f>[3]ACESMISOdata!P743</f>
        <v>77</v>
      </c>
      <c r="Q743" s="225">
        <f>[3]Summary!V743-P743</f>
        <v>819.34309999999971</v>
      </c>
      <c r="R743" s="227">
        <f>[3]ACESMISOdata!R743</f>
        <v>-71.7</v>
      </c>
      <c r="S743">
        <f>[3]ACESMISOdata!V743</f>
        <v>0</v>
      </c>
    </row>
    <row r="744" spans="1:19" x14ac:dyDescent="0.25">
      <c r="A744" t="s">
        <v>171</v>
      </c>
      <c r="B744" s="19">
        <f>'Energy Summary'!A744</f>
        <v>41639</v>
      </c>
      <c r="C744" s="7">
        <f>'Energy Summary'!B744</f>
        <v>21</v>
      </c>
      <c r="E744" s="224">
        <f>ACESMISOdata!E744</f>
        <v>24.69</v>
      </c>
      <c r="F744">
        <f>ACESMISOdata!H744</f>
        <v>6.93E-2</v>
      </c>
      <c r="G744">
        <f>ACESMISOdata!I744</f>
        <v>1.29E-2</v>
      </c>
      <c r="H744" s="225">
        <f>ACESMISOdata!J744</f>
        <v>0.60389999999999999</v>
      </c>
      <c r="I744" s="102">
        <f>ACESMISOdata!K744</f>
        <v>4.0599999999999997E-2</v>
      </c>
      <c r="J744">
        <f>ACESMISOdata!L744</f>
        <v>3.0200000000000001E-2</v>
      </c>
      <c r="K744">
        <f>ACESMISOdata!M744</f>
        <v>5.0000000000000001E-3</v>
      </c>
      <c r="L744" s="226">
        <f t="shared" si="22"/>
        <v>-0.10288117846475632</v>
      </c>
      <c r="M744" s="226">
        <f t="shared" si="23"/>
        <v>25.349018821535243</v>
      </c>
      <c r="N744" s="226">
        <f>M744*Inputs!$B$17</f>
        <v>27.883920703688769</v>
      </c>
      <c r="O744" s="225">
        <f>[3]ACESMISOdata!O744</f>
        <v>-101.13</v>
      </c>
      <c r="P744" s="225">
        <f>[3]ACESMISOdata!P744</f>
        <v>76</v>
      </c>
      <c r="Q744" s="225">
        <f>[3]Summary!V744-P744</f>
        <v>811.12990000000059</v>
      </c>
      <c r="R744" s="227">
        <f>[3]ACESMISOdata!R744</f>
        <v>-83.45</v>
      </c>
      <c r="S744">
        <f>[3]ACESMISOdata!V744</f>
        <v>0</v>
      </c>
    </row>
    <row r="745" spans="1:19" x14ac:dyDescent="0.25">
      <c r="A745" t="s">
        <v>171</v>
      </c>
      <c r="B745" s="19">
        <f>'Energy Summary'!A745</f>
        <v>41639</v>
      </c>
      <c r="C745" s="7">
        <f>'Energy Summary'!B745</f>
        <v>22</v>
      </c>
      <c r="E745" s="224">
        <f>ACESMISOdata!E745</f>
        <v>24.25</v>
      </c>
      <c r="F745">
        <f>ACESMISOdata!H745</f>
        <v>6.93E-2</v>
      </c>
      <c r="G745">
        <f>ACESMISOdata!I745</f>
        <v>1.29E-2</v>
      </c>
      <c r="H745" s="225">
        <f>ACESMISOdata!J745</f>
        <v>0.16980000000000001</v>
      </c>
      <c r="I745" s="102">
        <f>ACESMISOdata!K745</f>
        <v>3.2899999999999999E-2</v>
      </c>
      <c r="J745">
        <f>ACESMISOdata!L745</f>
        <v>2.9600000000000001E-2</v>
      </c>
      <c r="K745">
        <f>ACESMISOdata!M745</f>
        <v>4.4999999999999997E-3</v>
      </c>
      <c r="L745" s="226">
        <f t="shared" si="22"/>
        <v>-9.5683545247372354E-2</v>
      </c>
      <c r="M745" s="226">
        <f t="shared" si="23"/>
        <v>24.473316454752624</v>
      </c>
      <c r="N745" s="226">
        <f>M745*Inputs!$B$17</f>
        <v>26.92064810022789</v>
      </c>
      <c r="O745" s="225">
        <f>[3]ACESMISOdata!O745</f>
        <v>-179.55</v>
      </c>
      <c r="P745" s="225">
        <f>[3]ACESMISOdata!P745</f>
        <v>75</v>
      </c>
      <c r="Q745" s="225">
        <f>[3]Summary!V745-P745</f>
        <v>802.22780000000023</v>
      </c>
      <c r="R745" s="227">
        <f>[3]ACESMISOdata!R745</f>
        <v>-76.760000000000005</v>
      </c>
      <c r="S745">
        <f>[3]ACESMISOdata!V745</f>
        <v>0</v>
      </c>
    </row>
    <row r="746" spans="1:19" x14ac:dyDescent="0.25">
      <c r="A746" t="s">
        <v>171</v>
      </c>
      <c r="B746" s="19">
        <f>'Energy Summary'!A746</f>
        <v>41639</v>
      </c>
      <c r="C746" s="7">
        <f>'Energy Summary'!B746</f>
        <v>23</v>
      </c>
      <c r="E746" s="224">
        <f>ACESMISOdata!E746</f>
        <v>24.39</v>
      </c>
      <c r="F746">
        <f>ACESMISOdata!H746</f>
        <v>6.93E-2</v>
      </c>
      <c r="G746">
        <f>ACESMISOdata!I746</f>
        <v>1.29E-2</v>
      </c>
      <c r="H746" s="225">
        <f>ACESMISOdata!J746</f>
        <v>0</v>
      </c>
      <c r="I746" s="102">
        <f>ACESMISOdata!K746</f>
        <v>3.5200000000000002E-2</v>
      </c>
      <c r="J746">
        <f>ACESMISOdata!L746</f>
        <v>2.93E-2</v>
      </c>
      <c r="K746">
        <f>ACESMISOdata!M746</f>
        <v>8.8999999999999999E-3</v>
      </c>
      <c r="L746" s="226">
        <f t="shared" si="22"/>
        <v>-9.2462503446460981E-2</v>
      </c>
      <c r="M746" s="226">
        <f t="shared" si="23"/>
        <v>24.453137496553534</v>
      </c>
      <c r="N746" s="226">
        <f>M746*Inputs!$B$17</f>
        <v>26.898451246208889</v>
      </c>
      <c r="O746" s="225">
        <f>[3]ACESMISOdata!O746</f>
        <v>-48.45</v>
      </c>
      <c r="P746" s="225">
        <f>[3]ACESMISOdata!P746</f>
        <v>73</v>
      </c>
      <c r="Q746" s="225">
        <f>[3]Summary!V746-P746</f>
        <v>796.1065000000001</v>
      </c>
      <c r="R746" s="227">
        <f>[3]ACESMISOdata!R746</f>
        <v>-73.61</v>
      </c>
      <c r="S746">
        <f>[3]ACESMISOdata!V746</f>
        <v>0</v>
      </c>
    </row>
    <row r="747" spans="1:19" x14ac:dyDescent="0.25">
      <c r="A747" t="s">
        <v>171</v>
      </c>
      <c r="B747" s="19">
        <f>'Energy Summary'!A747</f>
        <v>41639</v>
      </c>
      <c r="C747" s="7">
        <f>'Energy Summary'!B747</f>
        <v>24</v>
      </c>
      <c r="E747" s="224">
        <f>ACESMISOdata!E747</f>
        <v>24.78</v>
      </c>
      <c r="F747">
        <f>ACESMISOdata!H747</f>
        <v>6.93E-2</v>
      </c>
      <c r="G747">
        <f>ACESMISOdata!I747</f>
        <v>1.29E-2</v>
      </c>
      <c r="H747" s="225">
        <f>ACESMISOdata!J747</f>
        <v>0</v>
      </c>
      <c r="I747" s="102">
        <f>ACESMISOdata!K747</f>
        <v>3.78E-2</v>
      </c>
      <c r="J747">
        <f>ACESMISOdata!L747</f>
        <v>2.9600000000000001E-2</v>
      </c>
      <c r="K747">
        <f>ACESMISOdata!M747</f>
        <v>6.3E-3</v>
      </c>
      <c r="L747" s="226">
        <f t="shared" si="22"/>
        <v>-8.4495640680477727E-2</v>
      </c>
      <c r="M747" s="226">
        <f t="shared" si="23"/>
        <v>24.85140435931952</v>
      </c>
      <c r="N747" s="226">
        <f>M747*Inputs!$B$17</f>
        <v>27.336544795251474</v>
      </c>
      <c r="O747" s="225">
        <f>[3]ACESMISOdata!O747</f>
        <v>-104.11</v>
      </c>
      <c r="P747" s="225">
        <f>[3]ACESMISOdata!P747</f>
        <v>69</v>
      </c>
      <c r="Q747" s="225">
        <f>[3]Summary!V747-P747</f>
        <v>787.14119999999946</v>
      </c>
      <c r="R747" s="227">
        <f>[3]ACESMISOdata!R747</f>
        <v>-66.510000000000005</v>
      </c>
      <c r="S747">
        <f>[3]ACESMISOdata!V747</f>
        <v>0</v>
      </c>
    </row>
    <row r="748" spans="1:19" x14ac:dyDescent="0.25">
      <c r="A748" s="228" t="s">
        <v>171</v>
      </c>
      <c r="B748" s="19">
        <f>'Energy Summary'!A748</f>
        <v>0</v>
      </c>
      <c r="C748" s="7">
        <f>'Energy Summary'!B748</f>
        <v>0</v>
      </c>
      <c r="D748" s="228"/>
      <c r="E748" s="224">
        <f>ACESMISOdata!E748</f>
        <v>21.93</v>
      </c>
      <c r="F748">
        <f>ACESMISOdata!H748</f>
        <v>6.1899999999999997E-2</v>
      </c>
      <c r="G748">
        <f>ACESMISOdata!I748</f>
        <v>1.0200000000000001E-2</v>
      </c>
      <c r="H748" s="225">
        <f>ACESMISOdata!J748</f>
        <v>0</v>
      </c>
      <c r="I748" s="102">
        <f>ACESMISOdata!K748</f>
        <v>1.7899999999999999E-2</v>
      </c>
      <c r="J748">
        <f>ACESMISOdata!L748</f>
        <v>9.9000000000000008E-3</v>
      </c>
      <c r="K748">
        <f>ACESMISOdata!M748</f>
        <v>8.6999999999999994E-3</v>
      </c>
      <c r="L748" s="229">
        <f t="shared" si="22"/>
        <v>-3.0714320999851802E-2</v>
      </c>
      <c r="M748" s="226">
        <f t="shared" si="23"/>
        <v>22.00788567900015</v>
      </c>
      <c r="N748" s="226">
        <f>M748*Inputs!$B$17</f>
        <v>24.208674246900166</v>
      </c>
      <c r="O748" s="228">
        <f>[3]ACESMISOdata!O748</f>
        <v>-96.99</v>
      </c>
      <c r="P748" s="228">
        <f>[3]ACESMISOdata!P748</f>
        <v>67</v>
      </c>
      <c r="Q748" s="228">
        <f>[3]Summary!V748-P748</f>
        <v>809.72</v>
      </c>
      <c r="R748" s="230">
        <f>[3]ACESMISOdata!R748</f>
        <v>-24.87</v>
      </c>
      <c r="S748">
        <f>[3]ACESMISOdata!V748</f>
        <v>0</v>
      </c>
    </row>
    <row r="749" spans="1:19" x14ac:dyDescent="0.25">
      <c r="Q749" s="225"/>
    </row>
    <row r="750" spans="1:19" x14ac:dyDescent="0.25">
      <c r="D750" s="231">
        <f>IF([3]Inputs!$C$1="CST",SUM(D5:D748),IF([3]Inputs!$C$1="CDT",SUM(D4:D747)))</f>
        <v>0</v>
      </c>
      <c r="E750" s="231">
        <f>IF([3]Inputs!$C$1="CST",SUM(E5:E748),IF([3]Inputs!$C$1="CDT",SUM(E4:E747)))</f>
        <v>25164.16000000004</v>
      </c>
      <c r="F750" s="231">
        <f>IF([3]Inputs!$C$1="CST",SUM(F5:F748),IF([3]Inputs!$C$1="CDT",SUM(F4:F747)))</f>
        <v>55.172199999999528</v>
      </c>
      <c r="G750" s="231">
        <f>IF([3]Inputs!$C$1="CST",SUM(G5:G748),IF([3]Inputs!$C$1="CDT",SUM(G4:G747)))</f>
        <v>10.284500000000024</v>
      </c>
      <c r="H750" s="231">
        <f>IF([3]Inputs!$C$1="CST",SUM(H5:H748),IF([3]Inputs!$C$1="CDT",SUM(H4:H747)))</f>
        <v>1167.4662999999994</v>
      </c>
      <c r="I750" s="231">
        <f>IF([3]Inputs!$C$1="CST",SUM(I5:I748),IF([3]Inputs!$C$1="CDT",SUM(I4:I747)))</f>
        <v>38.081499999999998</v>
      </c>
      <c r="J750" s="231">
        <f>IF([3]Inputs!$C$1="CST",SUM(J5:J748),IF([3]Inputs!$C$1="CDT",SUM(J4:J747)))</f>
        <v>29.972400000000011</v>
      </c>
      <c r="K750" s="231">
        <f>IF([3]Inputs!$C$1="CST",SUM(K5:K748),IF([3]Inputs!$C$1="CDT",SUM(K4:K747)))</f>
        <v>17.603099999999984</v>
      </c>
      <c r="L750" s="231">
        <f>IF([3]Inputs!$C$1="CST",SUM(L5:L748),IF([3]Inputs!$C$1="CDT",SUM(L4:L747)))</f>
        <v>-67.264277778922903</v>
      </c>
      <c r="M750" s="231">
        <f>IF([3]Inputs!$C$1="CST",SUM(M5:M748),IF([3]Inputs!$C$1="CDT",SUM(M4:M747)))</f>
        <v>26415.475722221079</v>
      </c>
      <c r="N750" s="231"/>
      <c r="O750" s="231">
        <f>IF([3]Inputs!$C$1="CST",SUM(O5:O748),IF([3]Inputs!$C$1="CDT",SUM(O4:O747)))</f>
        <v>162615.48000000016</v>
      </c>
      <c r="P750" s="231">
        <f>IF([3]Inputs!$C$1="CST",SUM(P5:P748),IF([3]Inputs!$C$1="CDT",SUM(P4:P747)))</f>
        <v>46615</v>
      </c>
      <c r="Q750" s="231">
        <f>IF([3]Inputs!$C$1="CST",SUM(Q5:Q748),IF([3]Inputs!$C$1="CDT",SUM(Q4:Q747)))</f>
        <v>607019.43160000013</v>
      </c>
      <c r="R750" s="231">
        <f>IF([3]Inputs!$C$1="CST",SUM(R5:R748),IF([3]Inputs!$C$1="CDT",SUM(R4:R747)))</f>
        <v>-55543.490000000013</v>
      </c>
    </row>
    <row r="751" spans="1:19" x14ac:dyDescent="0.25">
      <c r="Q751" s="225"/>
    </row>
    <row r="752" spans="1:19" x14ac:dyDescent="0.25">
      <c r="Q752" s="225"/>
      <c r="R752"/>
    </row>
    <row r="753" spans="17:18" x14ac:dyDescent="0.25">
      <c r="Q753" s="225"/>
      <c r="R753"/>
    </row>
    <row r="754" spans="17:18" x14ac:dyDescent="0.25">
      <c r="Q754" s="225"/>
      <c r="R754"/>
    </row>
    <row r="755" spans="17:18" x14ac:dyDescent="0.25">
      <c r="Q755" s="225"/>
      <c r="R755"/>
    </row>
    <row r="756" spans="17:18" x14ac:dyDescent="0.25">
      <c r="Q756" s="225"/>
      <c r="R756"/>
    </row>
    <row r="757" spans="17:18" x14ac:dyDescent="0.25">
      <c r="Q757" s="225"/>
      <c r="R757"/>
    </row>
    <row r="758" spans="17:18" x14ac:dyDescent="0.25">
      <c r="Q758" s="225"/>
      <c r="R758"/>
    </row>
    <row r="759" spans="17:18" x14ac:dyDescent="0.25">
      <c r="Q759" s="225"/>
      <c r="R759"/>
    </row>
    <row r="760" spans="17:18" x14ac:dyDescent="0.25">
      <c r="Q760" s="225"/>
      <c r="R760"/>
    </row>
    <row r="761" spans="17:18" x14ac:dyDescent="0.25">
      <c r="Q761" s="225"/>
      <c r="R761"/>
    </row>
    <row r="762" spans="17:18" x14ac:dyDescent="0.25">
      <c r="Q762" s="225"/>
      <c r="R76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0"/>
  <sheetViews>
    <sheetView workbookViewId="0">
      <selection activeCell="P9" sqref="P9"/>
    </sheetView>
  </sheetViews>
  <sheetFormatPr defaultRowHeight="15" x14ac:dyDescent="0.25"/>
  <cols>
    <col min="1" max="1" width="11.85546875" bestFit="1" customWidth="1"/>
    <col min="2" max="2" width="11.85546875" customWidth="1"/>
    <col min="3" max="3" width="8" customWidth="1"/>
    <col min="4" max="4" width="8" bestFit="1" customWidth="1"/>
    <col min="5" max="5" width="7.7109375" bestFit="1" customWidth="1"/>
    <col min="6" max="6" width="9.28515625" bestFit="1" customWidth="1"/>
    <col min="7" max="7" width="14.85546875" bestFit="1" customWidth="1"/>
    <col min="8" max="8" width="11.28515625" bestFit="1" customWidth="1"/>
    <col min="9" max="10" width="12.28515625" bestFit="1" customWidth="1"/>
    <col min="11" max="11" width="14.28515625" bestFit="1" customWidth="1"/>
    <col min="12" max="13" width="12.28515625" customWidth="1"/>
    <col min="14" max="14" width="14.7109375" customWidth="1"/>
    <col min="15" max="15" width="8.7109375" bestFit="1" customWidth="1"/>
    <col min="16" max="16" width="15.5703125" bestFit="1" customWidth="1"/>
    <col min="17" max="17" width="21.42578125" bestFit="1" customWidth="1"/>
    <col min="18" max="18" width="14.28515625" bestFit="1" customWidth="1"/>
    <col min="20" max="20" width="9.85546875" bestFit="1" customWidth="1"/>
    <col min="21" max="21" width="10.42578125" bestFit="1" customWidth="1"/>
    <col min="22" max="22" width="11.7109375" bestFit="1" customWidth="1"/>
    <col min="257" max="257" width="11.85546875" bestFit="1" customWidth="1"/>
    <col min="258" max="258" width="11.85546875" customWidth="1"/>
    <col min="259" max="259" width="8" customWidth="1"/>
    <col min="260" max="260" width="8" bestFit="1" customWidth="1"/>
    <col min="261" max="261" width="7.7109375" bestFit="1" customWidth="1"/>
    <col min="262" max="262" width="9.28515625" bestFit="1" customWidth="1"/>
    <col min="263" max="263" width="14.85546875" bestFit="1" customWidth="1"/>
    <col min="264" max="264" width="11.28515625" bestFit="1" customWidth="1"/>
    <col min="265" max="266" width="12.28515625" bestFit="1" customWidth="1"/>
    <col min="267" max="267" width="14.28515625" bestFit="1" customWidth="1"/>
    <col min="268" max="269" width="12.28515625" customWidth="1"/>
    <col min="270" max="270" width="14.7109375" customWidth="1"/>
    <col min="271" max="271" width="8.7109375" bestFit="1" customWidth="1"/>
    <col min="272" max="272" width="15.5703125" bestFit="1" customWidth="1"/>
    <col min="273" max="273" width="21.42578125" bestFit="1" customWidth="1"/>
    <col min="274" max="274" width="14.28515625" bestFit="1" customWidth="1"/>
    <col min="276" max="276" width="9.85546875" bestFit="1" customWidth="1"/>
    <col min="277" max="277" width="10.42578125" bestFit="1" customWidth="1"/>
    <col min="278" max="278" width="11.7109375" bestFit="1" customWidth="1"/>
    <col min="513" max="513" width="11.85546875" bestFit="1" customWidth="1"/>
    <col min="514" max="514" width="11.85546875" customWidth="1"/>
    <col min="515" max="515" width="8" customWidth="1"/>
    <col min="516" max="516" width="8" bestFit="1" customWidth="1"/>
    <col min="517" max="517" width="7.7109375" bestFit="1" customWidth="1"/>
    <col min="518" max="518" width="9.28515625" bestFit="1" customWidth="1"/>
    <col min="519" max="519" width="14.85546875" bestFit="1" customWidth="1"/>
    <col min="520" max="520" width="11.28515625" bestFit="1" customWidth="1"/>
    <col min="521" max="522" width="12.28515625" bestFit="1" customWidth="1"/>
    <col min="523" max="523" width="14.28515625" bestFit="1" customWidth="1"/>
    <col min="524" max="525" width="12.28515625" customWidth="1"/>
    <col min="526" max="526" width="14.7109375" customWidth="1"/>
    <col min="527" max="527" width="8.7109375" bestFit="1" customWidth="1"/>
    <col min="528" max="528" width="15.5703125" bestFit="1" customWidth="1"/>
    <col min="529" max="529" width="21.42578125" bestFit="1" customWidth="1"/>
    <col min="530" max="530" width="14.28515625" bestFit="1" customWidth="1"/>
    <col min="532" max="532" width="9.85546875" bestFit="1" customWidth="1"/>
    <col min="533" max="533" width="10.42578125" bestFit="1" customWidth="1"/>
    <col min="534" max="534" width="11.7109375" bestFit="1" customWidth="1"/>
    <col min="769" max="769" width="11.85546875" bestFit="1" customWidth="1"/>
    <col min="770" max="770" width="11.85546875" customWidth="1"/>
    <col min="771" max="771" width="8" customWidth="1"/>
    <col min="772" max="772" width="8" bestFit="1" customWidth="1"/>
    <col min="773" max="773" width="7.7109375" bestFit="1" customWidth="1"/>
    <col min="774" max="774" width="9.28515625" bestFit="1" customWidth="1"/>
    <col min="775" max="775" width="14.85546875" bestFit="1" customWidth="1"/>
    <col min="776" max="776" width="11.28515625" bestFit="1" customWidth="1"/>
    <col min="777" max="778" width="12.28515625" bestFit="1" customWidth="1"/>
    <col min="779" max="779" width="14.28515625" bestFit="1" customWidth="1"/>
    <col min="780" max="781" width="12.28515625" customWidth="1"/>
    <col min="782" max="782" width="14.7109375" customWidth="1"/>
    <col min="783" max="783" width="8.7109375" bestFit="1" customWidth="1"/>
    <col min="784" max="784" width="15.5703125" bestFit="1" customWidth="1"/>
    <col min="785" max="785" width="21.42578125" bestFit="1" customWidth="1"/>
    <col min="786" max="786" width="14.28515625" bestFit="1" customWidth="1"/>
    <col min="788" max="788" width="9.85546875" bestFit="1" customWidth="1"/>
    <col min="789" max="789" width="10.42578125" bestFit="1" customWidth="1"/>
    <col min="790" max="790" width="11.7109375" bestFit="1" customWidth="1"/>
    <col min="1025" max="1025" width="11.85546875" bestFit="1" customWidth="1"/>
    <col min="1026" max="1026" width="11.85546875" customWidth="1"/>
    <col min="1027" max="1027" width="8" customWidth="1"/>
    <col min="1028" max="1028" width="8" bestFit="1" customWidth="1"/>
    <col min="1029" max="1029" width="7.7109375" bestFit="1" customWidth="1"/>
    <col min="1030" max="1030" width="9.28515625" bestFit="1" customWidth="1"/>
    <col min="1031" max="1031" width="14.85546875" bestFit="1" customWidth="1"/>
    <col min="1032" max="1032" width="11.28515625" bestFit="1" customWidth="1"/>
    <col min="1033" max="1034" width="12.28515625" bestFit="1" customWidth="1"/>
    <col min="1035" max="1035" width="14.28515625" bestFit="1" customWidth="1"/>
    <col min="1036" max="1037" width="12.28515625" customWidth="1"/>
    <col min="1038" max="1038" width="14.7109375" customWidth="1"/>
    <col min="1039" max="1039" width="8.7109375" bestFit="1" customWidth="1"/>
    <col min="1040" max="1040" width="15.5703125" bestFit="1" customWidth="1"/>
    <col min="1041" max="1041" width="21.42578125" bestFit="1" customWidth="1"/>
    <col min="1042" max="1042" width="14.28515625" bestFit="1" customWidth="1"/>
    <col min="1044" max="1044" width="9.85546875" bestFit="1" customWidth="1"/>
    <col min="1045" max="1045" width="10.42578125" bestFit="1" customWidth="1"/>
    <col min="1046" max="1046" width="11.7109375" bestFit="1" customWidth="1"/>
    <col min="1281" max="1281" width="11.85546875" bestFit="1" customWidth="1"/>
    <col min="1282" max="1282" width="11.85546875" customWidth="1"/>
    <col min="1283" max="1283" width="8" customWidth="1"/>
    <col min="1284" max="1284" width="8" bestFit="1" customWidth="1"/>
    <col min="1285" max="1285" width="7.7109375" bestFit="1" customWidth="1"/>
    <col min="1286" max="1286" width="9.28515625" bestFit="1" customWidth="1"/>
    <col min="1287" max="1287" width="14.85546875" bestFit="1" customWidth="1"/>
    <col min="1288" max="1288" width="11.28515625" bestFit="1" customWidth="1"/>
    <col min="1289" max="1290" width="12.28515625" bestFit="1" customWidth="1"/>
    <col min="1291" max="1291" width="14.28515625" bestFit="1" customWidth="1"/>
    <col min="1292" max="1293" width="12.28515625" customWidth="1"/>
    <col min="1294" max="1294" width="14.7109375" customWidth="1"/>
    <col min="1295" max="1295" width="8.7109375" bestFit="1" customWidth="1"/>
    <col min="1296" max="1296" width="15.5703125" bestFit="1" customWidth="1"/>
    <col min="1297" max="1297" width="21.42578125" bestFit="1" customWidth="1"/>
    <col min="1298" max="1298" width="14.28515625" bestFit="1" customWidth="1"/>
    <col min="1300" max="1300" width="9.85546875" bestFit="1" customWidth="1"/>
    <col min="1301" max="1301" width="10.42578125" bestFit="1" customWidth="1"/>
    <col min="1302" max="1302" width="11.7109375" bestFit="1" customWidth="1"/>
    <col min="1537" max="1537" width="11.85546875" bestFit="1" customWidth="1"/>
    <col min="1538" max="1538" width="11.85546875" customWidth="1"/>
    <col min="1539" max="1539" width="8" customWidth="1"/>
    <col min="1540" max="1540" width="8" bestFit="1" customWidth="1"/>
    <col min="1541" max="1541" width="7.7109375" bestFit="1" customWidth="1"/>
    <col min="1542" max="1542" width="9.28515625" bestFit="1" customWidth="1"/>
    <col min="1543" max="1543" width="14.85546875" bestFit="1" customWidth="1"/>
    <col min="1544" max="1544" width="11.28515625" bestFit="1" customWidth="1"/>
    <col min="1545" max="1546" width="12.28515625" bestFit="1" customWidth="1"/>
    <col min="1547" max="1547" width="14.28515625" bestFit="1" customWidth="1"/>
    <col min="1548" max="1549" width="12.28515625" customWidth="1"/>
    <col min="1550" max="1550" width="14.7109375" customWidth="1"/>
    <col min="1551" max="1551" width="8.7109375" bestFit="1" customWidth="1"/>
    <col min="1552" max="1552" width="15.5703125" bestFit="1" customWidth="1"/>
    <col min="1553" max="1553" width="21.42578125" bestFit="1" customWidth="1"/>
    <col min="1554" max="1554" width="14.28515625" bestFit="1" customWidth="1"/>
    <col min="1556" max="1556" width="9.85546875" bestFit="1" customWidth="1"/>
    <col min="1557" max="1557" width="10.42578125" bestFit="1" customWidth="1"/>
    <col min="1558" max="1558" width="11.7109375" bestFit="1" customWidth="1"/>
    <col min="1793" max="1793" width="11.85546875" bestFit="1" customWidth="1"/>
    <col min="1794" max="1794" width="11.85546875" customWidth="1"/>
    <col min="1795" max="1795" width="8" customWidth="1"/>
    <col min="1796" max="1796" width="8" bestFit="1" customWidth="1"/>
    <col min="1797" max="1797" width="7.7109375" bestFit="1" customWidth="1"/>
    <col min="1798" max="1798" width="9.28515625" bestFit="1" customWidth="1"/>
    <col min="1799" max="1799" width="14.85546875" bestFit="1" customWidth="1"/>
    <col min="1800" max="1800" width="11.28515625" bestFit="1" customWidth="1"/>
    <col min="1801" max="1802" width="12.28515625" bestFit="1" customWidth="1"/>
    <col min="1803" max="1803" width="14.28515625" bestFit="1" customWidth="1"/>
    <col min="1804" max="1805" width="12.28515625" customWidth="1"/>
    <col min="1806" max="1806" width="14.7109375" customWidth="1"/>
    <col min="1807" max="1807" width="8.7109375" bestFit="1" customWidth="1"/>
    <col min="1808" max="1808" width="15.5703125" bestFit="1" customWidth="1"/>
    <col min="1809" max="1809" width="21.42578125" bestFit="1" customWidth="1"/>
    <col min="1810" max="1810" width="14.28515625" bestFit="1" customWidth="1"/>
    <col min="1812" max="1812" width="9.85546875" bestFit="1" customWidth="1"/>
    <col min="1813" max="1813" width="10.42578125" bestFit="1" customWidth="1"/>
    <col min="1814" max="1814" width="11.7109375" bestFit="1" customWidth="1"/>
    <col min="2049" max="2049" width="11.85546875" bestFit="1" customWidth="1"/>
    <col min="2050" max="2050" width="11.85546875" customWidth="1"/>
    <col min="2051" max="2051" width="8" customWidth="1"/>
    <col min="2052" max="2052" width="8" bestFit="1" customWidth="1"/>
    <col min="2053" max="2053" width="7.7109375" bestFit="1" customWidth="1"/>
    <col min="2054" max="2054" width="9.28515625" bestFit="1" customWidth="1"/>
    <col min="2055" max="2055" width="14.85546875" bestFit="1" customWidth="1"/>
    <col min="2056" max="2056" width="11.28515625" bestFit="1" customWidth="1"/>
    <col min="2057" max="2058" width="12.28515625" bestFit="1" customWidth="1"/>
    <col min="2059" max="2059" width="14.28515625" bestFit="1" customWidth="1"/>
    <col min="2060" max="2061" width="12.28515625" customWidth="1"/>
    <col min="2062" max="2062" width="14.7109375" customWidth="1"/>
    <col min="2063" max="2063" width="8.7109375" bestFit="1" customWidth="1"/>
    <col min="2064" max="2064" width="15.5703125" bestFit="1" customWidth="1"/>
    <col min="2065" max="2065" width="21.42578125" bestFit="1" customWidth="1"/>
    <col min="2066" max="2066" width="14.28515625" bestFit="1" customWidth="1"/>
    <col min="2068" max="2068" width="9.85546875" bestFit="1" customWidth="1"/>
    <col min="2069" max="2069" width="10.42578125" bestFit="1" customWidth="1"/>
    <col min="2070" max="2070" width="11.7109375" bestFit="1" customWidth="1"/>
    <col min="2305" max="2305" width="11.85546875" bestFit="1" customWidth="1"/>
    <col min="2306" max="2306" width="11.85546875" customWidth="1"/>
    <col min="2307" max="2307" width="8" customWidth="1"/>
    <col min="2308" max="2308" width="8" bestFit="1" customWidth="1"/>
    <col min="2309" max="2309" width="7.7109375" bestFit="1" customWidth="1"/>
    <col min="2310" max="2310" width="9.28515625" bestFit="1" customWidth="1"/>
    <col min="2311" max="2311" width="14.85546875" bestFit="1" customWidth="1"/>
    <col min="2312" max="2312" width="11.28515625" bestFit="1" customWidth="1"/>
    <col min="2313" max="2314" width="12.28515625" bestFit="1" customWidth="1"/>
    <col min="2315" max="2315" width="14.28515625" bestFit="1" customWidth="1"/>
    <col min="2316" max="2317" width="12.28515625" customWidth="1"/>
    <col min="2318" max="2318" width="14.7109375" customWidth="1"/>
    <col min="2319" max="2319" width="8.7109375" bestFit="1" customWidth="1"/>
    <col min="2320" max="2320" width="15.5703125" bestFit="1" customWidth="1"/>
    <col min="2321" max="2321" width="21.42578125" bestFit="1" customWidth="1"/>
    <col min="2322" max="2322" width="14.28515625" bestFit="1" customWidth="1"/>
    <col min="2324" max="2324" width="9.85546875" bestFit="1" customWidth="1"/>
    <col min="2325" max="2325" width="10.42578125" bestFit="1" customWidth="1"/>
    <col min="2326" max="2326" width="11.7109375" bestFit="1" customWidth="1"/>
    <col min="2561" max="2561" width="11.85546875" bestFit="1" customWidth="1"/>
    <col min="2562" max="2562" width="11.85546875" customWidth="1"/>
    <col min="2563" max="2563" width="8" customWidth="1"/>
    <col min="2564" max="2564" width="8" bestFit="1" customWidth="1"/>
    <col min="2565" max="2565" width="7.7109375" bestFit="1" customWidth="1"/>
    <col min="2566" max="2566" width="9.28515625" bestFit="1" customWidth="1"/>
    <col min="2567" max="2567" width="14.85546875" bestFit="1" customWidth="1"/>
    <col min="2568" max="2568" width="11.28515625" bestFit="1" customWidth="1"/>
    <col min="2569" max="2570" width="12.28515625" bestFit="1" customWidth="1"/>
    <col min="2571" max="2571" width="14.28515625" bestFit="1" customWidth="1"/>
    <col min="2572" max="2573" width="12.28515625" customWidth="1"/>
    <col min="2574" max="2574" width="14.7109375" customWidth="1"/>
    <col min="2575" max="2575" width="8.7109375" bestFit="1" customWidth="1"/>
    <col min="2576" max="2576" width="15.5703125" bestFit="1" customWidth="1"/>
    <col min="2577" max="2577" width="21.42578125" bestFit="1" customWidth="1"/>
    <col min="2578" max="2578" width="14.28515625" bestFit="1" customWidth="1"/>
    <col min="2580" max="2580" width="9.85546875" bestFit="1" customWidth="1"/>
    <col min="2581" max="2581" width="10.42578125" bestFit="1" customWidth="1"/>
    <col min="2582" max="2582" width="11.7109375" bestFit="1" customWidth="1"/>
    <col min="2817" max="2817" width="11.85546875" bestFit="1" customWidth="1"/>
    <col min="2818" max="2818" width="11.85546875" customWidth="1"/>
    <col min="2819" max="2819" width="8" customWidth="1"/>
    <col min="2820" max="2820" width="8" bestFit="1" customWidth="1"/>
    <col min="2821" max="2821" width="7.7109375" bestFit="1" customWidth="1"/>
    <col min="2822" max="2822" width="9.28515625" bestFit="1" customWidth="1"/>
    <col min="2823" max="2823" width="14.85546875" bestFit="1" customWidth="1"/>
    <col min="2824" max="2824" width="11.28515625" bestFit="1" customWidth="1"/>
    <col min="2825" max="2826" width="12.28515625" bestFit="1" customWidth="1"/>
    <col min="2827" max="2827" width="14.28515625" bestFit="1" customWidth="1"/>
    <col min="2828" max="2829" width="12.28515625" customWidth="1"/>
    <col min="2830" max="2830" width="14.7109375" customWidth="1"/>
    <col min="2831" max="2831" width="8.7109375" bestFit="1" customWidth="1"/>
    <col min="2832" max="2832" width="15.5703125" bestFit="1" customWidth="1"/>
    <col min="2833" max="2833" width="21.42578125" bestFit="1" customWidth="1"/>
    <col min="2834" max="2834" width="14.28515625" bestFit="1" customWidth="1"/>
    <col min="2836" max="2836" width="9.85546875" bestFit="1" customWidth="1"/>
    <col min="2837" max="2837" width="10.42578125" bestFit="1" customWidth="1"/>
    <col min="2838" max="2838" width="11.7109375" bestFit="1" customWidth="1"/>
    <col min="3073" max="3073" width="11.85546875" bestFit="1" customWidth="1"/>
    <col min="3074" max="3074" width="11.85546875" customWidth="1"/>
    <col min="3075" max="3075" width="8" customWidth="1"/>
    <col min="3076" max="3076" width="8" bestFit="1" customWidth="1"/>
    <col min="3077" max="3077" width="7.7109375" bestFit="1" customWidth="1"/>
    <col min="3078" max="3078" width="9.28515625" bestFit="1" customWidth="1"/>
    <col min="3079" max="3079" width="14.85546875" bestFit="1" customWidth="1"/>
    <col min="3080" max="3080" width="11.28515625" bestFit="1" customWidth="1"/>
    <col min="3081" max="3082" width="12.28515625" bestFit="1" customWidth="1"/>
    <col min="3083" max="3083" width="14.28515625" bestFit="1" customWidth="1"/>
    <col min="3084" max="3085" width="12.28515625" customWidth="1"/>
    <col min="3086" max="3086" width="14.7109375" customWidth="1"/>
    <col min="3087" max="3087" width="8.7109375" bestFit="1" customWidth="1"/>
    <col min="3088" max="3088" width="15.5703125" bestFit="1" customWidth="1"/>
    <col min="3089" max="3089" width="21.42578125" bestFit="1" customWidth="1"/>
    <col min="3090" max="3090" width="14.28515625" bestFit="1" customWidth="1"/>
    <col min="3092" max="3092" width="9.85546875" bestFit="1" customWidth="1"/>
    <col min="3093" max="3093" width="10.42578125" bestFit="1" customWidth="1"/>
    <col min="3094" max="3094" width="11.7109375" bestFit="1" customWidth="1"/>
    <col min="3329" max="3329" width="11.85546875" bestFit="1" customWidth="1"/>
    <col min="3330" max="3330" width="11.85546875" customWidth="1"/>
    <col min="3331" max="3331" width="8" customWidth="1"/>
    <col min="3332" max="3332" width="8" bestFit="1" customWidth="1"/>
    <col min="3333" max="3333" width="7.7109375" bestFit="1" customWidth="1"/>
    <col min="3334" max="3334" width="9.28515625" bestFit="1" customWidth="1"/>
    <col min="3335" max="3335" width="14.85546875" bestFit="1" customWidth="1"/>
    <col min="3336" max="3336" width="11.28515625" bestFit="1" customWidth="1"/>
    <col min="3337" max="3338" width="12.28515625" bestFit="1" customWidth="1"/>
    <col min="3339" max="3339" width="14.28515625" bestFit="1" customWidth="1"/>
    <col min="3340" max="3341" width="12.28515625" customWidth="1"/>
    <col min="3342" max="3342" width="14.7109375" customWidth="1"/>
    <col min="3343" max="3343" width="8.7109375" bestFit="1" customWidth="1"/>
    <col min="3344" max="3344" width="15.5703125" bestFit="1" customWidth="1"/>
    <col min="3345" max="3345" width="21.42578125" bestFit="1" customWidth="1"/>
    <col min="3346" max="3346" width="14.28515625" bestFit="1" customWidth="1"/>
    <col min="3348" max="3348" width="9.85546875" bestFit="1" customWidth="1"/>
    <col min="3349" max="3349" width="10.42578125" bestFit="1" customWidth="1"/>
    <col min="3350" max="3350" width="11.7109375" bestFit="1" customWidth="1"/>
    <col min="3585" max="3585" width="11.85546875" bestFit="1" customWidth="1"/>
    <col min="3586" max="3586" width="11.85546875" customWidth="1"/>
    <col min="3587" max="3587" width="8" customWidth="1"/>
    <col min="3588" max="3588" width="8" bestFit="1" customWidth="1"/>
    <col min="3589" max="3589" width="7.7109375" bestFit="1" customWidth="1"/>
    <col min="3590" max="3590" width="9.28515625" bestFit="1" customWidth="1"/>
    <col min="3591" max="3591" width="14.85546875" bestFit="1" customWidth="1"/>
    <col min="3592" max="3592" width="11.28515625" bestFit="1" customWidth="1"/>
    <col min="3593" max="3594" width="12.28515625" bestFit="1" customWidth="1"/>
    <col min="3595" max="3595" width="14.28515625" bestFit="1" customWidth="1"/>
    <col min="3596" max="3597" width="12.28515625" customWidth="1"/>
    <col min="3598" max="3598" width="14.7109375" customWidth="1"/>
    <col min="3599" max="3599" width="8.7109375" bestFit="1" customWidth="1"/>
    <col min="3600" max="3600" width="15.5703125" bestFit="1" customWidth="1"/>
    <col min="3601" max="3601" width="21.42578125" bestFit="1" customWidth="1"/>
    <col min="3602" max="3602" width="14.28515625" bestFit="1" customWidth="1"/>
    <col min="3604" max="3604" width="9.85546875" bestFit="1" customWidth="1"/>
    <col min="3605" max="3605" width="10.42578125" bestFit="1" customWidth="1"/>
    <col min="3606" max="3606" width="11.7109375" bestFit="1" customWidth="1"/>
    <col min="3841" max="3841" width="11.85546875" bestFit="1" customWidth="1"/>
    <col min="3842" max="3842" width="11.85546875" customWidth="1"/>
    <col min="3843" max="3843" width="8" customWidth="1"/>
    <col min="3844" max="3844" width="8" bestFit="1" customWidth="1"/>
    <col min="3845" max="3845" width="7.7109375" bestFit="1" customWidth="1"/>
    <col min="3846" max="3846" width="9.28515625" bestFit="1" customWidth="1"/>
    <col min="3847" max="3847" width="14.85546875" bestFit="1" customWidth="1"/>
    <col min="3848" max="3848" width="11.28515625" bestFit="1" customWidth="1"/>
    <col min="3849" max="3850" width="12.28515625" bestFit="1" customWidth="1"/>
    <col min="3851" max="3851" width="14.28515625" bestFit="1" customWidth="1"/>
    <col min="3852" max="3853" width="12.28515625" customWidth="1"/>
    <col min="3854" max="3854" width="14.7109375" customWidth="1"/>
    <col min="3855" max="3855" width="8.7109375" bestFit="1" customWidth="1"/>
    <col min="3856" max="3856" width="15.5703125" bestFit="1" customWidth="1"/>
    <col min="3857" max="3857" width="21.42578125" bestFit="1" customWidth="1"/>
    <col min="3858" max="3858" width="14.28515625" bestFit="1" customWidth="1"/>
    <col min="3860" max="3860" width="9.85546875" bestFit="1" customWidth="1"/>
    <col min="3861" max="3861" width="10.42578125" bestFit="1" customWidth="1"/>
    <col min="3862" max="3862" width="11.7109375" bestFit="1" customWidth="1"/>
    <col min="4097" max="4097" width="11.85546875" bestFit="1" customWidth="1"/>
    <col min="4098" max="4098" width="11.85546875" customWidth="1"/>
    <col min="4099" max="4099" width="8" customWidth="1"/>
    <col min="4100" max="4100" width="8" bestFit="1" customWidth="1"/>
    <col min="4101" max="4101" width="7.7109375" bestFit="1" customWidth="1"/>
    <col min="4102" max="4102" width="9.28515625" bestFit="1" customWidth="1"/>
    <col min="4103" max="4103" width="14.85546875" bestFit="1" customWidth="1"/>
    <col min="4104" max="4104" width="11.28515625" bestFit="1" customWidth="1"/>
    <col min="4105" max="4106" width="12.28515625" bestFit="1" customWidth="1"/>
    <col min="4107" max="4107" width="14.28515625" bestFit="1" customWidth="1"/>
    <col min="4108" max="4109" width="12.28515625" customWidth="1"/>
    <col min="4110" max="4110" width="14.7109375" customWidth="1"/>
    <col min="4111" max="4111" width="8.7109375" bestFit="1" customWidth="1"/>
    <col min="4112" max="4112" width="15.5703125" bestFit="1" customWidth="1"/>
    <col min="4113" max="4113" width="21.42578125" bestFit="1" customWidth="1"/>
    <col min="4114" max="4114" width="14.28515625" bestFit="1" customWidth="1"/>
    <col min="4116" max="4116" width="9.85546875" bestFit="1" customWidth="1"/>
    <col min="4117" max="4117" width="10.42578125" bestFit="1" customWidth="1"/>
    <col min="4118" max="4118" width="11.7109375" bestFit="1" customWidth="1"/>
    <col min="4353" max="4353" width="11.85546875" bestFit="1" customWidth="1"/>
    <col min="4354" max="4354" width="11.85546875" customWidth="1"/>
    <col min="4355" max="4355" width="8" customWidth="1"/>
    <col min="4356" max="4356" width="8" bestFit="1" customWidth="1"/>
    <col min="4357" max="4357" width="7.7109375" bestFit="1" customWidth="1"/>
    <col min="4358" max="4358" width="9.28515625" bestFit="1" customWidth="1"/>
    <col min="4359" max="4359" width="14.85546875" bestFit="1" customWidth="1"/>
    <col min="4360" max="4360" width="11.28515625" bestFit="1" customWidth="1"/>
    <col min="4361" max="4362" width="12.28515625" bestFit="1" customWidth="1"/>
    <col min="4363" max="4363" width="14.28515625" bestFit="1" customWidth="1"/>
    <col min="4364" max="4365" width="12.28515625" customWidth="1"/>
    <col min="4366" max="4366" width="14.7109375" customWidth="1"/>
    <col min="4367" max="4367" width="8.7109375" bestFit="1" customWidth="1"/>
    <col min="4368" max="4368" width="15.5703125" bestFit="1" customWidth="1"/>
    <col min="4369" max="4369" width="21.42578125" bestFit="1" customWidth="1"/>
    <col min="4370" max="4370" width="14.28515625" bestFit="1" customWidth="1"/>
    <col min="4372" max="4372" width="9.85546875" bestFit="1" customWidth="1"/>
    <col min="4373" max="4373" width="10.42578125" bestFit="1" customWidth="1"/>
    <col min="4374" max="4374" width="11.7109375" bestFit="1" customWidth="1"/>
    <col min="4609" max="4609" width="11.85546875" bestFit="1" customWidth="1"/>
    <col min="4610" max="4610" width="11.85546875" customWidth="1"/>
    <col min="4611" max="4611" width="8" customWidth="1"/>
    <col min="4612" max="4612" width="8" bestFit="1" customWidth="1"/>
    <col min="4613" max="4613" width="7.7109375" bestFit="1" customWidth="1"/>
    <col min="4614" max="4614" width="9.28515625" bestFit="1" customWidth="1"/>
    <col min="4615" max="4615" width="14.85546875" bestFit="1" customWidth="1"/>
    <col min="4616" max="4616" width="11.28515625" bestFit="1" customWidth="1"/>
    <col min="4617" max="4618" width="12.28515625" bestFit="1" customWidth="1"/>
    <col min="4619" max="4619" width="14.28515625" bestFit="1" customWidth="1"/>
    <col min="4620" max="4621" width="12.28515625" customWidth="1"/>
    <col min="4622" max="4622" width="14.7109375" customWidth="1"/>
    <col min="4623" max="4623" width="8.7109375" bestFit="1" customWidth="1"/>
    <col min="4624" max="4624" width="15.5703125" bestFit="1" customWidth="1"/>
    <col min="4625" max="4625" width="21.42578125" bestFit="1" customWidth="1"/>
    <col min="4626" max="4626" width="14.28515625" bestFit="1" customWidth="1"/>
    <col min="4628" max="4628" width="9.85546875" bestFit="1" customWidth="1"/>
    <col min="4629" max="4629" width="10.42578125" bestFit="1" customWidth="1"/>
    <col min="4630" max="4630" width="11.7109375" bestFit="1" customWidth="1"/>
    <col min="4865" max="4865" width="11.85546875" bestFit="1" customWidth="1"/>
    <col min="4866" max="4866" width="11.85546875" customWidth="1"/>
    <col min="4867" max="4867" width="8" customWidth="1"/>
    <col min="4868" max="4868" width="8" bestFit="1" customWidth="1"/>
    <col min="4869" max="4869" width="7.7109375" bestFit="1" customWidth="1"/>
    <col min="4870" max="4870" width="9.28515625" bestFit="1" customWidth="1"/>
    <col min="4871" max="4871" width="14.85546875" bestFit="1" customWidth="1"/>
    <col min="4872" max="4872" width="11.28515625" bestFit="1" customWidth="1"/>
    <col min="4873" max="4874" width="12.28515625" bestFit="1" customWidth="1"/>
    <col min="4875" max="4875" width="14.28515625" bestFit="1" customWidth="1"/>
    <col min="4876" max="4877" width="12.28515625" customWidth="1"/>
    <col min="4878" max="4878" width="14.7109375" customWidth="1"/>
    <col min="4879" max="4879" width="8.7109375" bestFit="1" customWidth="1"/>
    <col min="4880" max="4880" width="15.5703125" bestFit="1" customWidth="1"/>
    <col min="4881" max="4881" width="21.42578125" bestFit="1" customWidth="1"/>
    <col min="4882" max="4882" width="14.28515625" bestFit="1" customWidth="1"/>
    <col min="4884" max="4884" width="9.85546875" bestFit="1" customWidth="1"/>
    <col min="4885" max="4885" width="10.42578125" bestFit="1" customWidth="1"/>
    <col min="4886" max="4886" width="11.7109375" bestFit="1" customWidth="1"/>
    <col min="5121" max="5121" width="11.85546875" bestFit="1" customWidth="1"/>
    <col min="5122" max="5122" width="11.85546875" customWidth="1"/>
    <col min="5123" max="5123" width="8" customWidth="1"/>
    <col min="5124" max="5124" width="8" bestFit="1" customWidth="1"/>
    <col min="5125" max="5125" width="7.7109375" bestFit="1" customWidth="1"/>
    <col min="5126" max="5126" width="9.28515625" bestFit="1" customWidth="1"/>
    <col min="5127" max="5127" width="14.85546875" bestFit="1" customWidth="1"/>
    <col min="5128" max="5128" width="11.28515625" bestFit="1" customWidth="1"/>
    <col min="5129" max="5130" width="12.28515625" bestFit="1" customWidth="1"/>
    <col min="5131" max="5131" width="14.28515625" bestFit="1" customWidth="1"/>
    <col min="5132" max="5133" width="12.28515625" customWidth="1"/>
    <col min="5134" max="5134" width="14.7109375" customWidth="1"/>
    <col min="5135" max="5135" width="8.7109375" bestFit="1" customWidth="1"/>
    <col min="5136" max="5136" width="15.5703125" bestFit="1" customWidth="1"/>
    <col min="5137" max="5137" width="21.42578125" bestFit="1" customWidth="1"/>
    <col min="5138" max="5138" width="14.28515625" bestFit="1" customWidth="1"/>
    <col min="5140" max="5140" width="9.85546875" bestFit="1" customWidth="1"/>
    <col min="5141" max="5141" width="10.42578125" bestFit="1" customWidth="1"/>
    <col min="5142" max="5142" width="11.7109375" bestFit="1" customWidth="1"/>
    <col min="5377" max="5377" width="11.85546875" bestFit="1" customWidth="1"/>
    <col min="5378" max="5378" width="11.85546875" customWidth="1"/>
    <col min="5379" max="5379" width="8" customWidth="1"/>
    <col min="5380" max="5380" width="8" bestFit="1" customWidth="1"/>
    <col min="5381" max="5381" width="7.7109375" bestFit="1" customWidth="1"/>
    <col min="5382" max="5382" width="9.28515625" bestFit="1" customWidth="1"/>
    <col min="5383" max="5383" width="14.85546875" bestFit="1" customWidth="1"/>
    <col min="5384" max="5384" width="11.28515625" bestFit="1" customWidth="1"/>
    <col min="5385" max="5386" width="12.28515625" bestFit="1" customWidth="1"/>
    <col min="5387" max="5387" width="14.28515625" bestFit="1" customWidth="1"/>
    <col min="5388" max="5389" width="12.28515625" customWidth="1"/>
    <col min="5390" max="5390" width="14.7109375" customWidth="1"/>
    <col min="5391" max="5391" width="8.7109375" bestFit="1" customWidth="1"/>
    <col min="5392" max="5392" width="15.5703125" bestFit="1" customWidth="1"/>
    <col min="5393" max="5393" width="21.42578125" bestFit="1" customWidth="1"/>
    <col min="5394" max="5394" width="14.28515625" bestFit="1" customWidth="1"/>
    <col min="5396" max="5396" width="9.85546875" bestFit="1" customWidth="1"/>
    <col min="5397" max="5397" width="10.42578125" bestFit="1" customWidth="1"/>
    <col min="5398" max="5398" width="11.7109375" bestFit="1" customWidth="1"/>
    <col min="5633" max="5633" width="11.85546875" bestFit="1" customWidth="1"/>
    <col min="5634" max="5634" width="11.85546875" customWidth="1"/>
    <col min="5635" max="5635" width="8" customWidth="1"/>
    <col min="5636" max="5636" width="8" bestFit="1" customWidth="1"/>
    <col min="5637" max="5637" width="7.7109375" bestFit="1" customWidth="1"/>
    <col min="5638" max="5638" width="9.28515625" bestFit="1" customWidth="1"/>
    <col min="5639" max="5639" width="14.85546875" bestFit="1" customWidth="1"/>
    <col min="5640" max="5640" width="11.28515625" bestFit="1" customWidth="1"/>
    <col min="5641" max="5642" width="12.28515625" bestFit="1" customWidth="1"/>
    <col min="5643" max="5643" width="14.28515625" bestFit="1" customWidth="1"/>
    <col min="5644" max="5645" width="12.28515625" customWidth="1"/>
    <col min="5646" max="5646" width="14.7109375" customWidth="1"/>
    <col min="5647" max="5647" width="8.7109375" bestFit="1" customWidth="1"/>
    <col min="5648" max="5648" width="15.5703125" bestFit="1" customWidth="1"/>
    <col min="5649" max="5649" width="21.42578125" bestFit="1" customWidth="1"/>
    <col min="5650" max="5650" width="14.28515625" bestFit="1" customWidth="1"/>
    <col min="5652" max="5652" width="9.85546875" bestFit="1" customWidth="1"/>
    <col min="5653" max="5653" width="10.42578125" bestFit="1" customWidth="1"/>
    <col min="5654" max="5654" width="11.7109375" bestFit="1" customWidth="1"/>
    <col min="5889" max="5889" width="11.85546875" bestFit="1" customWidth="1"/>
    <col min="5890" max="5890" width="11.85546875" customWidth="1"/>
    <col min="5891" max="5891" width="8" customWidth="1"/>
    <col min="5892" max="5892" width="8" bestFit="1" customWidth="1"/>
    <col min="5893" max="5893" width="7.7109375" bestFit="1" customWidth="1"/>
    <col min="5894" max="5894" width="9.28515625" bestFit="1" customWidth="1"/>
    <col min="5895" max="5895" width="14.85546875" bestFit="1" customWidth="1"/>
    <col min="5896" max="5896" width="11.28515625" bestFit="1" customWidth="1"/>
    <col min="5897" max="5898" width="12.28515625" bestFit="1" customWidth="1"/>
    <col min="5899" max="5899" width="14.28515625" bestFit="1" customWidth="1"/>
    <col min="5900" max="5901" width="12.28515625" customWidth="1"/>
    <col min="5902" max="5902" width="14.7109375" customWidth="1"/>
    <col min="5903" max="5903" width="8.7109375" bestFit="1" customWidth="1"/>
    <col min="5904" max="5904" width="15.5703125" bestFit="1" customWidth="1"/>
    <col min="5905" max="5905" width="21.42578125" bestFit="1" customWidth="1"/>
    <col min="5906" max="5906" width="14.28515625" bestFit="1" customWidth="1"/>
    <col min="5908" max="5908" width="9.85546875" bestFit="1" customWidth="1"/>
    <col min="5909" max="5909" width="10.42578125" bestFit="1" customWidth="1"/>
    <col min="5910" max="5910" width="11.7109375" bestFit="1" customWidth="1"/>
    <col min="6145" max="6145" width="11.85546875" bestFit="1" customWidth="1"/>
    <col min="6146" max="6146" width="11.85546875" customWidth="1"/>
    <col min="6147" max="6147" width="8" customWidth="1"/>
    <col min="6148" max="6148" width="8" bestFit="1" customWidth="1"/>
    <col min="6149" max="6149" width="7.7109375" bestFit="1" customWidth="1"/>
    <col min="6150" max="6150" width="9.28515625" bestFit="1" customWidth="1"/>
    <col min="6151" max="6151" width="14.85546875" bestFit="1" customWidth="1"/>
    <col min="6152" max="6152" width="11.28515625" bestFit="1" customWidth="1"/>
    <col min="6153" max="6154" width="12.28515625" bestFit="1" customWidth="1"/>
    <col min="6155" max="6155" width="14.28515625" bestFit="1" customWidth="1"/>
    <col min="6156" max="6157" width="12.28515625" customWidth="1"/>
    <col min="6158" max="6158" width="14.7109375" customWidth="1"/>
    <col min="6159" max="6159" width="8.7109375" bestFit="1" customWidth="1"/>
    <col min="6160" max="6160" width="15.5703125" bestFit="1" customWidth="1"/>
    <col min="6161" max="6161" width="21.42578125" bestFit="1" customWidth="1"/>
    <col min="6162" max="6162" width="14.28515625" bestFit="1" customWidth="1"/>
    <col min="6164" max="6164" width="9.85546875" bestFit="1" customWidth="1"/>
    <col min="6165" max="6165" width="10.42578125" bestFit="1" customWidth="1"/>
    <col min="6166" max="6166" width="11.7109375" bestFit="1" customWidth="1"/>
    <col min="6401" max="6401" width="11.85546875" bestFit="1" customWidth="1"/>
    <col min="6402" max="6402" width="11.85546875" customWidth="1"/>
    <col min="6403" max="6403" width="8" customWidth="1"/>
    <col min="6404" max="6404" width="8" bestFit="1" customWidth="1"/>
    <col min="6405" max="6405" width="7.7109375" bestFit="1" customWidth="1"/>
    <col min="6406" max="6406" width="9.28515625" bestFit="1" customWidth="1"/>
    <col min="6407" max="6407" width="14.85546875" bestFit="1" customWidth="1"/>
    <col min="6408" max="6408" width="11.28515625" bestFit="1" customWidth="1"/>
    <col min="6409" max="6410" width="12.28515625" bestFit="1" customWidth="1"/>
    <col min="6411" max="6411" width="14.28515625" bestFit="1" customWidth="1"/>
    <col min="6412" max="6413" width="12.28515625" customWidth="1"/>
    <col min="6414" max="6414" width="14.7109375" customWidth="1"/>
    <col min="6415" max="6415" width="8.7109375" bestFit="1" customWidth="1"/>
    <col min="6416" max="6416" width="15.5703125" bestFit="1" customWidth="1"/>
    <col min="6417" max="6417" width="21.42578125" bestFit="1" customWidth="1"/>
    <col min="6418" max="6418" width="14.28515625" bestFit="1" customWidth="1"/>
    <col min="6420" max="6420" width="9.85546875" bestFit="1" customWidth="1"/>
    <col min="6421" max="6421" width="10.42578125" bestFit="1" customWidth="1"/>
    <col min="6422" max="6422" width="11.7109375" bestFit="1" customWidth="1"/>
    <col min="6657" max="6657" width="11.85546875" bestFit="1" customWidth="1"/>
    <col min="6658" max="6658" width="11.85546875" customWidth="1"/>
    <col min="6659" max="6659" width="8" customWidth="1"/>
    <col min="6660" max="6660" width="8" bestFit="1" customWidth="1"/>
    <col min="6661" max="6661" width="7.7109375" bestFit="1" customWidth="1"/>
    <col min="6662" max="6662" width="9.28515625" bestFit="1" customWidth="1"/>
    <col min="6663" max="6663" width="14.85546875" bestFit="1" customWidth="1"/>
    <col min="6664" max="6664" width="11.28515625" bestFit="1" customWidth="1"/>
    <col min="6665" max="6666" width="12.28515625" bestFit="1" customWidth="1"/>
    <col min="6667" max="6667" width="14.28515625" bestFit="1" customWidth="1"/>
    <col min="6668" max="6669" width="12.28515625" customWidth="1"/>
    <col min="6670" max="6670" width="14.7109375" customWidth="1"/>
    <col min="6671" max="6671" width="8.7109375" bestFit="1" customWidth="1"/>
    <col min="6672" max="6672" width="15.5703125" bestFit="1" customWidth="1"/>
    <col min="6673" max="6673" width="21.42578125" bestFit="1" customWidth="1"/>
    <col min="6674" max="6674" width="14.28515625" bestFit="1" customWidth="1"/>
    <col min="6676" max="6676" width="9.85546875" bestFit="1" customWidth="1"/>
    <col min="6677" max="6677" width="10.42578125" bestFit="1" customWidth="1"/>
    <col min="6678" max="6678" width="11.7109375" bestFit="1" customWidth="1"/>
    <col min="6913" max="6913" width="11.85546875" bestFit="1" customWidth="1"/>
    <col min="6914" max="6914" width="11.85546875" customWidth="1"/>
    <col min="6915" max="6915" width="8" customWidth="1"/>
    <col min="6916" max="6916" width="8" bestFit="1" customWidth="1"/>
    <col min="6917" max="6917" width="7.7109375" bestFit="1" customWidth="1"/>
    <col min="6918" max="6918" width="9.28515625" bestFit="1" customWidth="1"/>
    <col min="6919" max="6919" width="14.85546875" bestFit="1" customWidth="1"/>
    <col min="6920" max="6920" width="11.28515625" bestFit="1" customWidth="1"/>
    <col min="6921" max="6922" width="12.28515625" bestFit="1" customWidth="1"/>
    <col min="6923" max="6923" width="14.28515625" bestFit="1" customWidth="1"/>
    <col min="6924" max="6925" width="12.28515625" customWidth="1"/>
    <col min="6926" max="6926" width="14.7109375" customWidth="1"/>
    <col min="6927" max="6927" width="8.7109375" bestFit="1" customWidth="1"/>
    <col min="6928" max="6928" width="15.5703125" bestFit="1" customWidth="1"/>
    <col min="6929" max="6929" width="21.42578125" bestFit="1" customWidth="1"/>
    <col min="6930" max="6930" width="14.28515625" bestFit="1" customWidth="1"/>
    <col min="6932" max="6932" width="9.85546875" bestFit="1" customWidth="1"/>
    <col min="6933" max="6933" width="10.42578125" bestFit="1" customWidth="1"/>
    <col min="6934" max="6934" width="11.7109375" bestFit="1" customWidth="1"/>
    <col min="7169" max="7169" width="11.85546875" bestFit="1" customWidth="1"/>
    <col min="7170" max="7170" width="11.85546875" customWidth="1"/>
    <col min="7171" max="7171" width="8" customWidth="1"/>
    <col min="7172" max="7172" width="8" bestFit="1" customWidth="1"/>
    <col min="7173" max="7173" width="7.7109375" bestFit="1" customWidth="1"/>
    <col min="7174" max="7174" width="9.28515625" bestFit="1" customWidth="1"/>
    <col min="7175" max="7175" width="14.85546875" bestFit="1" customWidth="1"/>
    <col min="7176" max="7176" width="11.28515625" bestFit="1" customWidth="1"/>
    <col min="7177" max="7178" width="12.28515625" bestFit="1" customWidth="1"/>
    <col min="7179" max="7179" width="14.28515625" bestFit="1" customWidth="1"/>
    <col min="7180" max="7181" width="12.28515625" customWidth="1"/>
    <col min="7182" max="7182" width="14.7109375" customWidth="1"/>
    <col min="7183" max="7183" width="8.7109375" bestFit="1" customWidth="1"/>
    <col min="7184" max="7184" width="15.5703125" bestFit="1" customWidth="1"/>
    <col min="7185" max="7185" width="21.42578125" bestFit="1" customWidth="1"/>
    <col min="7186" max="7186" width="14.28515625" bestFit="1" customWidth="1"/>
    <col min="7188" max="7188" width="9.85546875" bestFit="1" customWidth="1"/>
    <col min="7189" max="7189" width="10.42578125" bestFit="1" customWidth="1"/>
    <col min="7190" max="7190" width="11.7109375" bestFit="1" customWidth="1"/>
    <col min="7425" max="7425" width="11.85546875" bestFit="1" customWidth="1"/>
    <col min="7426" max="7426" width="11.85546875" customWidth="1"/>
    <col min="7427" max="7427" width="8" customWidth="1"/>
    <col min="7428" max="7428" width="8" bestFit="1" customWidth="1"/>
    <col min="7429" max="7429" width="7.7109375" bestFit="1" customWidth="1"/>
    <col min="7430" max="7430" width="9.28515625" bestFit="1" customWidth="1"/>
    <col min="7431" max="7431" width="14.85546875" bestFit="1" customWidth="1"/>
    <col min="7432" max="7432" width="11.28515625" bestFit="1" customWidth="1"/>
    <col min="7433" max="7434" width="12.28515625" bestFit="1" customWidth="1"/>
    <col min="7435" max="7435" width="14.28515625" bestFit="1" customWidth="1"/>
    <col min="7436" max="7437" width="12.28515625" customWidth="1"/>
    <col min="7438" max="7438" width="14.7109375" customWidth="1"/>
    <col min="7439" max="7439" width="8.7109375" bestFit="1" customWidth="1"/>
    <col min="7440" max="7440" width="15.5703125" bestFit="1" customWidth="1"/>
    <col min="7441" max="7441" width="21.42578125" bestFit="1" customWidth="1"/>
    <col min="7442" max="7442" width="14.28515625" bestFit="1" customWidth="1"/>
    <col min="7444" max="7444" width="9.85546875" bestFit="1" customWidth="1"/>
    <col min="7445" max="7445" width="10.42578125" bestFit="1" customWidth="1"/>
    <col min="7446" max="7446" width="11.7109375" bestFit="1" customWidth="1"/>
    <col min="7681" max="7681" width="11.85546875" bestFit="1" customWidth="1"/>
    <col min="7682" max="7682" width="11.85546875" customWidth="1"/>
    <col min="7683" max="7683" width="8" customWidth="1"/>
    <col min="7684" max="7684" width="8" bestFit="1" customWidth="1"/>
    <col min="7685" max="7685" width="7.7109375" bestFit="1" customWidth="1"/>
    <col min="7686" max="7686" width="9.28515625" bestFit="1" customWidth="1"/>
    <col min="7687" max="7687" width="14.85546875" bestFit="1" customWidth="1"/>
    <col min="7688" max="7688" width="11.28515625" bestFit="1" customWidth="1"/>
    <col min="7689" max="7690" width="12.28515625" bestFit="1" customWidth="1"/>
    <col min="7691" max="7691" width="14.28515625" bestFit="1" customWidth="1"/>
    <col min="7692" max="7693" width="12.28515625" customWidth="1"/>
    <col min="7694" max="7694" width="14.7109375" customWidth="1"/>
    <col min="7695" max="7695" width="8.7109375" bestFit="1" customWidth="1"/>
    <col min="7696" max="7696" width="15.5703125" bestFit="1" customWidth="1"/>
    <col min="7697" max="7697" width="21.42578125" bestFit="1" customWidth="1"/>
    <col min="7698" max="7698" width="14.28515625" bestFit="1" customWidth="1"/>
    <col min="7700" max="7700" width="9.85546875" bestFit="1" customWidth="1"/>
    <col min="7701" max="7701" width="10.42578125" bestFit="1" customWidth="1"/>
    <col min="7702" max="7702" width="11.7109375" bestFit="1" customWidth="1"/>
    <col min="7937" max="7937" width="11.85546875" bestFit="1" customWidth="1"/>
    <col min="7938" max="7938" width="11.85546875" customWidth="1"/>
    <col min="7939" max="7939" width="8" customWidth="1"/>
    <col min="7940" max="7940" width="8" bestFit="1" customWidth="1"/>
    <col min="7941" max="7941" width="7.7109375" bestFit="1" customWidth="1"/>
    <col min="7942" max="7942" width="9.28515625" bestFit="1" customWidth="1"/>
    <col min="7943" max="7943" width="14.85546875" bestFit="1" customWidth="1"/>
    <col min="7944" max="7944" width="11.28515625" bestFit="1" customWidth="1"/>
    <col min="7945" max="7946" width="12.28515625" bestFit="1" customWidth="1"/>
    <col min="7947" max="7947" width="14.28515625" bestFit="1" customWidth="1"/>
    <col min="7948" max="7949" width="12.28515625" customWidth="1"/>
    <col min="7950" max="7950" width="14.7109375" customWidth="1"/>
    <col min="7951" max="7951" width="8.7109375" bestFit="1" customWidth="1"/>
    <col min="7952" max="7952" width="15.5703125" bestFit="1" customWidth="1"/>
    <col min="7953" max="7953" width="21.42578125" bestFit="1" customWidth="1"/>
    <col min="7954" max="7954" width="14.28515625" bestFit="1" customWidth="1"/>
    <col min="7956" max="7956" width="9.85546875" bestFit="1" customWidth="1"/>
    <col min="7957" max="7957" width="10.42578125" bestFit="1" customWidth="1"/>
    <col min="7958" max="7958" width="11.7109375" bestFit="1" customWidth="1"/>
    <col min="8193" max="8193" width="11.85546875" bestFit="1" customWidth="1"/>
    <col min="8194" max="8194" width="11.85546875" customWidth="1"/>
    <col min="8195" max="8195" width="8" customWidth="1"/>
    <col min="8196" max="8196" width="8" bestFit="1" customWidth="1"/>
    <col min="8197" max="8197" width="7.7109375" bestFit="1" customWidth="1"/>
    <col min="8198" max="8198" width="9.28515625" bestFit="1" customWidth="1"/>
    <col min="8199" max="8199" width="14.85546875" bestFit="1" customWidth="1"/>
    <col min="8200" max="8200" width="11.28515625" bestFit="1" customWidth="1"/>
    <col min="8201" max="8202" width="12.28515625" bestFit="1" customWidth="1"/>
    <col min="8203" max="8203" width="14.28515625" bestFit="1" customWidth="1"/>
    <col min="8204" max="8205" width="12.28515625" customWidth="1"/>
    <col min="8206" max="8206" width="14.7109375" customWidth="1"/>
    <col min="8207" max="8207" width="8.7109375" bestFit="1" customWidth="1"/>
    <col min="8208" max="8208" width="15.5703125" bestFit="1" customWidth="1"/>
    <col min="8209" max="8209" width="21.42578125" bestFit="1" customWidth="1"/>
    <col min="8210" max="8210" width="14.28515625" bestFit="1" customWidth="1"/>
    <col min="8212" max="8212" width="9.85546875" bestFit="1" customWidth="1"/>
    <col min="8213" max="8213" width="10.42578125" bestFit="1" customWidth="1"/>
    <col min="8214" max="8214" width="11.7109375" bestFit="1" customWidth="1"/>
    <col min="8449" max="8449" width="11.85546875" bestFit="1" customWidth="1"/>
    <col min="8450" max="8450" width="11.85546875" customWidth="1"/>
    <col min="8451" max="8451" width="8" customWidth="1"/>
    <col min="8452" max="8452" width="8" bestFit="1" customWidth="1"/>
    <col min="8453" max="8453" width="7.7109375" bestFit="1" customWidth="1"/>
    <col min="8454" max="8454" width="9.28515625" bestFit="1" customWidth="1"/>
    <col min="8455" max="8455" width="14.85546875" bestFit="1" customWidth="1"/>
    <col min="8456" max="8456" width="11.28515625" bestFit="1" customWidth="1"/>
    <col min="8457" max="8458" width="12.28515625" bestFit="1" customWidth="1"/>
    <col min="8459" max="8459" width="14.28515625" bestFit="1" customWidth="1"/>
    <col min="8460" max="8461" width="12.28515625" customWidth="1"/>
    <col min="8462" max="8462" width="14.7109375" customWidth="1"/>
    <col min="8463" max="8463" width="8.7109375" bestFit="1" customWidth="1"/>
    <col min="8464" max="8464" width="15.5703125" bestFit="1" customWidth="1"/>
    <col min="8465" max="8465" width="21.42578125" bestFit="1" customWidth="1"/>
    <col min="8466" max="8466" width="14.28515625" bestFit="1" customWidth="1"/>
    <col min="8468" max="8468" width="9.85546875" bestFit="1" customWidth="1"/>
    <col min="8469" max="8469" width="10.42578125" bestFit="1" customWidth="1"/>
    <col min="8470" max="8470" width="11.7109375" bestFit="1" customWidth="1"/>
    <col min="8705" max="8705" width="11.85546875" bestFit="1" customWidth="1"/>
    <col min="8706" max="8706" width="11.85546875" customWidth="1"/>
    <col min="8707" max="8707" width="8" customWidth="1"/>
    <col min="8708" max="8708" width="8" bestFit="1" customWidth="1"/>
    <col min="8709" max="8709" width="7.7109375" bestFit="1" customWidth="1"/>
    <col min="8710" max="8710" width="9.28515625" bestFit="1" customWidth="1"/>
    <col min="8711" max="8711" width="14.85546875" bestFit="1" customWidth="1"/>
    <col min="8712" max="8712" width="11.28515625" bestFit="1" customWidth="1"/>
    <col min="8713" max="8714" width="12.28515625" bestFit="1" customWidth="1"/>
    <col min="8715" max="8715" width="14.28515625" bestFit="1" customWidth="1"/>
    <col min="8716" max="8717" width="12.28515625" customWidth="1"/>
    <col min="8718" max="8718" width="14.7109375" customWidth="1"/>
    <col min="8719" max="8719" width="8.7109375" bestFit="1" customWidth="1"/>
    <col min="8720" max="8720" width="15.5703125" bestFit="1" customWidth="1"/>
    <col min="8721" max="8721" width="21.42578125" bestFit="1" customWidth="1"/>
    <col min="8722" max="8722" width="14.28515625" bestFit="1" customWidth="1"/>
    <col min="8724" max="8724" width="9.85546875" bestFit="1" customWidth="1"/>
    <col min="8725" max="8725" width="10.42578125" bestFit="1" customWidth="1"/>
    <col min="8726" max="8726" width="11.7109375" bestFit="1" customWidth="1"/>
    <col min="8961" max="8961" width="11.85546875" bestFit="1" customWidth="1"/>
    <col min="8962" max="8962" width="11.85546875" customWidth="1"/>
    <col min="8963" max="8963" width="8" customWidth="1"/>
    <col min="8964" max="8964" width="8" bestFit="1" customWidth="1"/>
    <col min="8965" max="8965" width="7.7109375" bestFit="1" customWidth="1"/>
    <col min="8966" max="8966" width="9.28515625" bestFit="1" customWidth="1"/>
    <col min="8967" max="8967" width="14.85546875" bestFit="1" customWidth="1"/>
    <col min="8968" max="8968" width="11.28515625" bestFit="1" customWidth="1"/>
    <col min="8969" max="8970" width="12.28515625" bestFit="1" customWidth="1"/>
    <col min="8971" max="8971" width="14.28515625" bestFit="1" customWidth="1"/>
    <col min="8972" max="8973" width="12.28515625" customWidth="1"/>
    <col min="8974" max="8974" width="14.7109375" customWidth="1"/>
    <col min="8975" max="8975" width="8.7109375" bestFit="1" customWidth="1"/>
    <col min="8976" max="8976" width="15.5703125" bestFit="1" customWidth="1"/>
    <col min="8977" max="8977" width="21.42578125" bestFit="1" customWidth="1"/>
    <col min="8978" max="8978" width="14.28515625" bestFit="1" customWidth="1"/>
    <col min="8980" max="8980" width="9.85546875" bestFit="1" customWidth="1"/>
    <col min="8981" max="8981" width="10.42578125" bestFit="1" customWidth="1"/>
    <col min="8982" max="8982" width="11.7109375" bestFit="1" customWidth="1"/>
    <col min="9217" max="9217" width="11.85546875" bestFit="1" customWidth="1"/>
    <col min="9218" max="9218" width="11.85546875" customWidth="1"/>
    <col min="9219" max="9219" width="8" customWidth="1"/>
    <col min="9220" max="9220" width="8" bestFit="1" customWidth="1"/>
    <col min="9221" max="9221" width="7.7109375" bestFit="1" customWidth="1"/>
    <col min="9222" max="9222" width="9.28515625" bestFit="1" customWidth="1"/>
    <col min="9223" max="9223" width="14.85546875" bestFit="1" customWidth="1"/>
    <col min="9224" max="9224" width="11.28515625" bestFit="1" customWidth="1"/>
    <col min="9225" max="9226" width="12.28515625" bestFit="1" customWidth="1"/>
    <col min="9227" max="9227" width="14.28515625" bestFit="1" customWidth="1"/>
    <col min="9228" max="9229" width="12.28515625" customWidth="1"/>
    <col min="9230" max="9230" width="14.7109375" customWidth="1"/>
    <col min="9231" max="9231" width="8.7109375" bestFit="1" customWidth="1"/>
    <col min="9232" max="9232" width="15.5703125" bestFit="1" customWidth="1"/>
    <col min="9233" max="9233" width="21.42578125" bestFit="1" customWidth="1"/>
    <col min="9234" max="9234" width="14.28515625" bestFit="1" customWidth="1"/>
    <col min="9236" max="9236" width="9.85546875" bestFit="1" customWidth="1"/>
    <col min="9237" max="9237" width="10.42578125" bestFit="1" customWidth="1"/>
    <col min="9238" max="9238" width="11.7109375" bestFit="1" customWidth="1"/>
    <col min="9473" max="9473" width="11.85546875" bestFit="1" customWidth="1"/>
    <col min="9474" max="9474" width="11.85546875" customWidth="1"/>
    <col min="9475" max="9475" width="8" customWidth="1"/>
    <col min="9476" max="9476" width="8" bestFit="1" customWidth="1"/>
    <col min="9477" max="9477" width="7.7109375" bestFit="1" customWidth="1"/>
    <col min="9478" max="9478" width="9.28515625" bestFit="1" customWidth="1"/>
    <col min="9479" max="9479" width="14.85546875" bestFit="1" customWidth="1"/>
    <col min="9480" max="9480" width="11.28515625" bestFit="1" customWidth="1"/>
    <col min="9481" max="9482" width="12.28515625" bestFit="1" customWidth="1"/>
    <col min="9483" max="9483" width="14.28515625" bestFit="1" customWidth="1"/>
    <col min="9484" max="9485" width="12.28515625" customWidth="1"/>
    <col min="9486" max="9486" width="14.7109375" customWidth="1"/>
    <col min="9487" max="9487" width="8.7109375" bestFit="1" customWidth="1"/>
    <col min="9488" max="9488" width="15.5703125" bestFit="1" customWidth="1"/>
    <col min="9489" max="9489" width="21.42578125" bestFit="1" customWidth="1"/>
    <col min="9490" max="9490" width="14.28515625" bestFit="1" customWidth="1"/>
    <col min="9492" max="9492" width="9.85546875" bestFit="1" customWidth="1"/>
    <col min="9493" max="9493" width="10.42578125" bestFit="1" customWidth="1"/>
    <col min="9494" max="9494" width="11.7109375" bestFit="1" customWidth="1"/>
    <col min="9729" max="9729" width="11.85546875" bestFit="1" customWidth="1"/>
    <col min="9730" max="9730" width="11.85546875" customWidth="1"/>
    <col min="9731" max="9731" width="8" customWidth="1"/>
    <col min="9732" max="9732" width="8" bestFit="1" customWidth="1"/>
    <col min="9733" max="9733" width="7.7109375" bestFit="1" customWidth="1"/>
    <col min="9734" max="9734" width="9.28515625" bestFit="1" customWidth="1"/>
    <col min="9735" max="9735" width="14.85546875" bestFit="1" customWidth="1"/>
    <col min="9736" max="9736" width="11.28515625" bestFit="1" customWidth="1"/>
    <col min="9737" max="9738" width="12.28515625" bestFit="1" customWidth="1"/>
    <col min="9739" max="9739" width="14.28515625" bestFit="1" customWidth="1"/>
    <col min="9740" max="9741" width="12.28515625" customWidth="1"/>
    <col min="9742" max="9742" width="14.7109375" customWidth="1"/>
    <col min="9743" max="9743" width="8.7109375" bestFit="1" customWidth="1"/>
    <col min="9744" max="9744" width="15.5703125" bestFit="1" customWidth="1"/>
    <col min="9745" max="9745" width="21.42578125" bestFit="1" customWidth="1"/>
    <col min="9746" max="9746" width="14.28515625" bestFit="1" customWidth="1"/>
    <col min="9748" max="9748" width="9.85546875" bestFit="1" customWidth="1"/>
    <col min="9749" max="9749" width="10.42578125" bestFit="1" customWidth="1"/>
    <col min="9750" max="9750" width="11.7109375" bestFit="1" customWidth="1"/>
    <col min="9985" max="9985" width="11.85546875" bestFit="1" customWidth="1"/>
    <col min="9986" max="9986" width="11.85546875" customWidth="1"/>
    <col min="9987" max="9987" width="8" customWidth="1"/>
    <col min="9988" max="9988" width="8" bestFit="1" customWidth="1"/>
    <col min="9989" max="9989" width="7.7109375" bestFit="1" customWidth="1"/>
    <col min="9990" max="9990" width="9.28515625" bestFit="1" customWidth="1"/>
    <col min="9991" max="9991" width="14.85546875" bestFit="1" customWidth="1"/>
    <col min="9992" max="9992" width="11.28515625" bestFit="1" customWidth="1"/>
    <col min="9993" max="9994" width="12.28515625" bestFit="1" customWidth="1"/>
    <col min="9995" max="9995" width="14.28515625" bestFit="1" customWidth="1"/>
    <col min="9996" max="9997" width="12.28515625" customWidth="1"/>
    <col min="9998" max="9998" width="14.7109375" customWidth="1"/>
    <col min="9999" max="9999" width="8.7109375" bestFit="1" customWidth="1"/>
    <col min="10000" max="10000" width="15.5703125" bestFit="1" customWidth="1"/>
    <col min="10001" max="10001" width="21.42578125" bestFit="1" customWidth="1"/>
    <col min="10002" max="10002" width="14.28515625" bestFit="1" customWidth="1"/>
    <col min="10004" max="10004" width="9.85546875" bestFit="1" customWidth="1"/>
    <col min="10005" max="10005" width="10.42578125" bestFit="1" customWidth="1"/>
    <col min="10006" max="10006" width="11.7109375" bestFit="1" customWidth="1"/>
    <col min="10241" max="10241" width="11.85546875" bestFit="1" customWidth="1"/>
    <col min="10242" max="10242" width="11.85546875" customWidth="1"/>
    <col min="10243" max="10243" width="8" customWidth="1"/>
    <col min="10244" max="10244" width="8" bestFit="1" customWidth="1"/>
    <col min="10245" max="10245" width="7.7109375" bestFit="1" customWidth="1"/>
    <col min="10246" max="10246" width="9.28515625" bestFit="1" customWidth="1"/>
    <col min="10247" max="10247" width="14.85546875" bestFit="1" customWidth="1"/>
    <col min="10248" max="10248" width="11.28515625" bestFit="1" customWidth="1"/>
    <col min="10249" max="10250" width="12.28515625" bestFit="1" customWidth="1"/>
    <col min="10251" max="10251" width="14.28515625" bestFit="1" customWidth="1"/>
    <col min="10252" max="10253" width="12.28515625" customWidth="1"/>
    <col min="10254" max="10254" width="14.7109375" customWidth="1"/>
    <col min="10255" max="10255" width="8.7109375" bestFit="1" customWidth="1"/>
    <col min="10256" max="10256" width="15.5703125" bestFit="1" customWidth="1"/>
    <col min="10257" max="10257" width="21.42578125" bestFit="1" customWidth="1"/>
    <col min="10258" max="10258" width="14.28515625" bestFit="1" customWidth="1"/>
    <col min="10260" max="10260" width="9.85546875" bestFit="1" customWidth="1"/>
    <col min="10261" max="10261" width="10.42578125" bestFit="1" customWidth="1"/>
    <col min="10262" max="10262" width="11.7109375" bestFit="1" customWidth="1"/>
    <col min="10497" max="10497" width="11.85546875" bestFit="1" customWidth="1"/>
    <col min="10498" max="10498" width="11.85546875" customWidth="1"/>
    <col min="10499" max="10499" width="8" customWidth="1"/>
    <col min="10500" max="10500" width="8" bestFit="1" customWidth="1"/>
    <col min="10501" max="10501" width="7.7109375" bestFit="1" customWidth="1"/>
    <col min="10502" max="10502" width="9.28515625" bestFit="1" customWidth="1"/>
    <col min="10503" max="10503" width="14.85546875" bestFit="1" customWidth="1"/>
    <col min="10504" max="10504" width="11.28515625" bestFit="1" customWidth="1"/>
    <col min="10505" max="10506" width="12.28515625" bestFit="1" customWidth="1"/>
    <col min="10507" max="10507" width="14.28515625" bestFit="1" customWidth="1"/>
    <col min="10508" max="10509" width="12.28515625" customWidth="1"/>
    <col min="10510" max="10510" width="14.7109375" customWidth="1"/>
    <col min="10511" max="10511" width="8.7109375" bestFit="1" customWidth="1"/>
    <col min="10512" max="10512" width="15.5703125" bestFit="1" customWidth="1"/>
    <col min="10513" max="10513" width="21.42578125" bestFit="1" customWidth="1"/>
    <col min="10514" max="10514" width="14.28515625" bestFit="1" customWidth="1"/>
    <col min="10516" max="10516" width="9.85546875" bestFit="1" customWidth="1"/>
    <col min="10517" max="10517" width="10.42578125" bestFit="1" customWidth="1"/>
    <col min="10518" max="10518" width="11.7109375" bestFit="1" customWidth="1"/>
    <col min="10753" max="10753" width="11.85546875" bestFit="1" customWidth="1"/>
    <col min="10754" max="10754" width="11.85546875" customWidth="1"/>
    <col min="10755" max="10755" width="8" customWidth="1"/>
    <col min="10756" max="10756" width="8" bestFit="1" customWidth="1"/>
    <col min="10757" max="10757" width="7.7109375" bestFit="1" customWidth="1"/>
    <col min="10758" max="10758" width="9.28515625" bestFit="1" customWidth="1"/>
    <col min="10759" max="10759" width="14.85546875" bestFit="1" customWidth="1"/>
    <col min="10760" max="10760" width="11.28515625" bestFit="1" customWidth="1"/>
    <col min="10761" max="10762" width="12.28515625" bestFit="1" customWidth="1"/>
    <col min="10763" max="10763" width="14.28515625" bestFit="1" customWidth="1"/>
    <col min="10764" max="10765" width="12.28515625" customWidth="1"/>
    <col min="10766" max="10766" width="14.7109375" customWidth="1"/>
    <col min="10767" max="10767" width="8.7109375" bestFit="1" customWidth="1"/>
    <col min="10768" max="10768" width="15.5703125" bestFit="1" customWidth="1"/>
    <col min="10769" max="10769" width="21.42578125" bestFit="1" customWidth="1"/>
    <col min="10770" max="10770" width="14.28515625" bestFit="1" customWidth="1"/>
    <col min="10772" max="10772" width="9.85546875" bestFit="1" customWidth="1"/>
    <col min="10773" max="10773" width="10.42578125" bestFit="1" customWidth="1"/>
    <col min="10774" max="10774" width="11.7109375" bestFit="1" customWidth="1"/>
    <col min="11009" max="11009" width="11.85546875" bestFit="1" customWidth="1"/>
    <col min="11010" max="11010" width="11.85546875" customWidth="1"/>
    <col min="11011" max="11011" width="8" customWidth="1"/>
    <col min="11012" max="11012" width="8" bestFit="1" customWidth="1"/>
    <col min="11013" max="11013" width="7.7109375" bestFit="1" customWidth="1"/>
    <col min="11014" max="11014" width="9.28515625" bestFit="1" customWidth="1"/>
    <col min="11015" max="11015" width="14.85546875" bestFit="1" customWidth="1"/>
    <col min="11016" max="11016" width="11.28515625" bestFit="1" customWidth="1"/>
    <col min="11017" max="11018" width="12.28515625" bestFit="1" customWidth="1"/>
    <col min="11019" max="11019" width="14.28515625" bestFit="1" customWidth="1"/>
    <col min="11020" max="11021" width="12.28515625" customWidth="1"/>
    <col min="11022" max="11022" width="14.7109375" customWidth="1"/>
    <col min="11023" max="11023" width="8.7109375" bestFit="1" customWidth="1"/>
    <col min="11024" max="11024" width="15.5703125" bestFit="1" customWidth="1"/>
    <col min="11025" max="11025" width="21.42578125" bestFit="1" customWidth="1"/>
    <col min="11026" max="11026" width="14.28515625" bestFit="1" customWidth="1"/>
    <col min="11028" max="11028" width="9.85546875" bestFit="1" customWidth="1"/>
    <col min="11029" max="11029" width="10.42578125" bestFit="1" customWidth="1"/>
    <col min="11030" max="11030" width="11.7109375" bestFit="1" customWidth="1"/>
    <col min="11265" max="11265" width="11.85546875" bestFit="1" customWidth="1"/>
    <col min="11266" max="11266" width="11.85546875" customWidth="1"/>
    <col min="11267" max="11267" width="8" customWidth="1"/>
    <col min="11268" max="11268" width="8" bestFit="1" customWidth="1"/>
    <col min="11269" max="11269" width="7.7109375" bestFit="1" customWidth="1"/>
    <col min="11270" max="11270" width="9.28515625" bestFit="1" customWidth="1"/>
    <col min="11271" max="11271" width="14.85546875" bestFit="1" customWidth="1"/>
    <col min="11272" max="11272" width="11.28515625" bestFit="1" customWidth="1"/>
    <col min="11273" max="11274" width="12.28515625" bestFit="1" customWidth="1"/>
    <col min="11275" max="11275" width="14.28515625" bestFit="1" customWidth="1"/>
    <col min="11276" max="11277" width="12.28515625" customWidth="1"/>
    <col min="11278" max="11278" width="14.7109375" customWidth="1"/>
    <col min="11279" max="11279" width="8.7109375" bestFit="1" customWidth="1"/>
    <col min="11280" max="11280" width="15.5703125" bestFit="1" customWidth="1"/>
    <col min="11281" max="11281" width="21.42578125" bestFit="1" customWidth="1"/>
    <col min="11282" max="11282" width="14.28515625" bestFit="1" customWidth="1"/>
    <col min="11284" max="11284" width="9.85546875" bestFit="1" customWidth="1"/>
    <col min="11285" max="11285" width="10.42578125" bestFit="1" customWidth="1"/>
    <col min="11286" max="11286" width="11.7109375" bestFit="1" customWidth="1"/>
    <col min="11521" max="11521" width="11.85546875" bestFit="1" customWidth="1"/>
    <col min="11522" max="11522" width="11.85546875" customWidth="1"/>
    <col min="11523" max="11523" width="8" customWidth="1"/>
    <col min="11524" max="11524" width="8" bestFit="1" customWidth="1"/>
    <col min="11525" max="11525" width="7.7109375" bestFit="1" customWidth="1"/>
    <col min="11526" max="11526" width="9.28515625" bestFit="1" customWidth="1"/>
    <col min="11527" max="11527" width="14.85546875" bestFit="1" customWidth="1"/>
    <col min="11528" max="11528" width="11.28515625" bestFit="1" customWidth="1"/>
    <col min="11529" max="11530" width="12.28515625" bestFit="1" customWidth="1"/>
    <col min="11531" max="11531" width="14.28515625" bestFit="1" customWidth="1"/>
    <col min="11532" max="11533" width="12.28515625" customWidth="1"/>
    <col min="11534" max="11534" width="14.7109375" customWidth="1"/>
    <col min="11535" max="11535" width="8.7109375" bestFit="1" customWidth="1"/>
    <col min="11536" max="11536" width="15.5703125" bestFit="1" customWidth="1"/>
    <col min="11537" max="11537" width="21.42578125" bestFit="1" customWidth="1"/>
    <col min="11538" max="11538" width="14.28515625" bestFit="1" customWidth="1"/>
    <col min="11540" max="11540" width="9.85546875" bestFit="1" customWidth="1"/>
    <col min="11541" max="11541" width="10.42578125" bestFit="1" customWidth="1"/>
    <col min="11542" max="11542" width="11.7109375" bestFit="1" customWidth="1"/>
    <col min="11777" max="11777" width="11.85546875" bestFit="1" customWidth="1"/>
    <col min="11778" max="11778" width="11.85546875" customWidth="1"/>
    <col min="11779" max="11779" width="8" customWidth="1"/>
    <col min="11780" max="11780" width="8" bestFit="1" customWidth="1"/>
    <col min="11781" max="11781" width="7.7109375" bestFit="1" customWidth="1"/>
    <col min="11782" max="11782" width="9.28515625" bestFit="1" customWidth="1"/>
    <col min="11783" max="11783" width="14.85546875" bestFit="1" customWidth="1"/>
    <col min="11784" max="11784" width="11.28515625" bestFit="1" customWidth="1"/>
    <col min="11785" max="11786" width="12.28515625" bestFit="1" customWidth="1"/>
    <col min="11787" max="11787" width="14.28515625" bestFit="1" customWidth="1"/>
    <col min="11788" max="11789" width="12.28515625" customWidth="1"/>
    <col min="11790" max="11790" width="14.7109375" customWidth="1"/>
    <col min="11791" max="11791" width="8.7109375" bestFit="1" customWidth="1"/>
    <col min="11792" max="11792" width="15.5703125" bestFit="1" customWidth="1"/>
    <col min="11793" max="11793" width="21.42578125" bestFit="1" customWidth="1"/>
    <col min="11794" max="11794" width="14.28515625" bestFit="1" customWidth="1"/>
    <col min="11796" max="11796" width="9.85546875" bestFit="1" customWidth="1"/>
    <col min="11797" max="11797" width="10.42578125" bestFit="1" customWidth="1"/>
    <col min="11798" max="11798" width="11.7109375" bestFit="1" customWidth="1"/>
    <col min="12033" max="12033" width="11.85546875" bestFit="1" customWidth="1"/>
    <col min="12034" max="12034" width="11.85546875" customWidth="1"/>
    <col min="12035" max="12035" width="8" customWidth="1"/>
    <col min="12036" max="12036" width="8" bestFit="1" customWidth="1"/>
    <col min="12037" max="12037" width="7.7109375" bestFit="1" customWidth="1"/>
    <col min="12038" max="12038" width="9.28515625" bestFit="1" customWidth="1"/>
    <col min="12039" max="12039" width="14.85546875" bestFit="1" customWidth="1"/>
    <col min="12040" max="12040" width="11.28515625" bestFit="1" customWidth="1"/>
    <col min="12041" max="12042" width="12.28515625" bestFit="1" customWidth="1"/>
    <col min="12043" max="12043" width="14.28515625" bestFit="1" customWidth="1"/>
    <col min="12044" max="12045" width="12.28515625" customWidth="1"/>
    <col min="12046" max="12046" width="14.7109375" customWidth="1"/>
    <col min="12047" max="12047" width="8.7109375" bestFit="1" customWidth="1"/>
    <col min="12048" max="12048" width="15.5703125" bestFit="1" customWidth="1"/>
    <col min="12049" max="12049" width="21.42578125" bestFit="1" customWidth="1"/>
    <col min="12050" max="12050" width="14.28515625" bestFit="1" customWidth="1"/>
    <col min="12052" max="12052" width="9.85546875" bestFit="1" customWidth="1"/>
    <col min="12053" max="12053" width="10.42578125" bestFit="1" customWidth="1"/>
    <col min="12054" max="12054" width="11.7109375" bestFit="1" customWidth="1"/>
    <col min="12289" max="12289" width="11.85546875" bestFit="1" customWidth="1"/>
    <col min="12290" max="12290" width="11.85546875" customWidth="1"/>
    <col min="12291" max="12291" width="8" customWidth="1"/>
    <col min="12292" max="12292" width="8" bestFit="1" customWidth="1"/>
    <col min="12293" max="12293" width="7.7109375" bestFit="1" customWidth="1"/>
    <col min="12294" max="12294" width="9.28515625" bestFit="1" customWidth="1"/>
    <col min="12295" max="12295" width="14.85546875" bestFit="1" customWidth="1"/>
    <col min="12296" max="12296" width="11.28515625" bestFit="1" customWidth="1"/>
    <col min="12297" max="12298" width="12.28515625" bestFit="1" customWidth="1"/>
    <col min="12299" max="12299" width="14.28515625" bestFit="1" customWidth="1"/>
    <col min="12300" max="12301" width="12.28515625" customWidth="1"/>
    <col min="12302" max="12302" width="14.7109375" customWidth="1"/>
    <col min="12303" max="12303" width="8.7109375" bestFit="1" customWidth="1"/>
    <col min="12304" max="12304" width="15.5703125" bestFit="1" customWidth="1"/>
    <col min="12305" max="12305" width="21.42578125" bestFit="1" customWidth="1"/>
    <col min="12306" max="12306" width="14.28515625" bestFit="1" customWidth="1"/>
    <col min="12308" max="12308" width="9.85546875" bestFit="1" customWidth="1"/>
    <col min="12309" max="12309" width="10.42578125" bestFit="1" customWidth="1"/>
    <col min="12310" max="12310" width="11.7109375" bestFit="1" customWidth="1"/>
    <col min="12545" max="12545" width="11.85546875" bestFit="1" customWidth="1"/>
    <col min="12546" max="12546" width="11.85546875" customWidth="1"/>
    <col min="12547" max="12547" width="8" customWidth="1"/>
    <col min="12548" max="12548" width="8" bestFit="1" customWidth="1"/>
    <col min="12549" max="12549" width="7.7109375" bestFit="1" customWidth="1"/>
    <col min="12550" max="12550" width="9.28515625" bestFit="1" customWidth="1"/>
    <col min="12551" max="12551" width="14.85546875" bestFit="1" customWidth="1"/>
    <col min="12552" max="12552" width="11.28515625" bestFit="1" customWidth="1"/>
    <col min="12553" max="12554" width="12.28515625" bestFit="1" customWidth="1"/>
    <col min="12555" max="12555" width="14.28515625" bestFit="1" customWidth="1"/>
    <col min="12556" max="12557" width="12.28515625" customWidth="1"/>
    <col min="12558" max="12558" width="14.7109375" customWidth="1"/>
    <col min="12559" max="12559" width="8.7109375" bestFit="1" customWidth="1"/>
    <col min="12560" max="12560" width="15.5703125" bestFit="1" customWidth="1"/>
    <col min="12561" max="12561" width="21.42578125" bestFit="1" customWidth="1"/>
    <col min="12562" max="12562" width="14.28515625" bestFit="1" customWidth="1"/>
    <col min="12564" max="12564" width="9.85546875" bestFit="1" customWidth="1"/>
    <col min="12565" max="12565" width="10.42578125" bestFit="1" customWidth="1"/>
    <col min="12566" max="12566" width="11.7109375" bestFit="1" customWidth="1"/>
    <col min="12801" max="12801" width="11.85546875" bestFit="1" customWidth="1"/>
    <col min="12802" max="12802" width="11.85546875" customWidth="1"/>
    <col min="12803" max="12803" width="8" customWidth="1"/>
    <col min="12804" max="12804" width="8" bestFit="1" customWidth="1"/>
    <col min="12805" max="12805" width="7.7109375" bestFit="1" customWidth="1"/>
    <col min="12806" max="12806" width="9.28515625" bestFit="1" customWidth="1"/>
    <col min="12807" max="12807" width="14.85546875" bestFit="1" customWidth="1"/>
    <col min="12808" max="12808" width="11.28515625" bestFit="1" customWidth="1"/>
    <col min="12809" max="12810" width="12.28515625" bestFit="1" customWidth="1"/>
    <col min="12811" max="12811" width="14.28515625" bestFit="1" customWidth="1"/>
    <col min="12812" max="12813" width="12.28515625" customWidth="1"/>
    <col min="12814" max="12814" width="14.7109375" customWidth="1"/>
    <col min="12815" max="12815" width="8.7109375" bestFit="1" customWidth="1"/>
    <col min="12816" max="12816" width="15.5703125" bestFit="1" customWidth="1"/>
    <col min="12817" max="12817" width="21.42578125" bestFit="1" customWidth="1"/>
    <col min="12818" max="12818" width="14.28515625" bestFit="1" customWidth="1"/>
    <col min="12820" max="12820" width="9.85546875" bestFit="1" customWidth="1"/>
    <col min="12821" max="12821" width="10.42578125" bestFit="1" customWidth="1"/>
    <col min="12822" max="12822" width="11.7109375" bestFit="1" customWidth="1"/>
    <col min="13057" max="13057" width="11.85546875" bestFit="1" customWidth="1"/>
    <col min="13058" max="13058" width="11.85546875" customWidth="1"/>
    <col min="13059" max="13059" width="8" customWidth="1"/>
    <col min="13060" max="13060" width="8" bestFit="1" customWidth="1"/>
    <col min="13061" max="13061" width="7.7109375" bestFit="1" customWidth="1"/>
    <col min="13062" max="13062" width="9.28515625" bestFit="1" customWidth="1"/>
    <col min="13063" max="13063" width="14.85546875" bestFit="1" customWidth="1"/>
    <col min="13064" max="13064" width="11.28515625" bestFit="1" customWidth="1"/>
    <col min="13065" max="13066" width="12.28515625" bestFit="1" customWidth="1"/>
    <col min="13067" max="13067" width="14.28515625" bestFit="1" customWidth="1"/>
    <col min="13068" max="13069" width="12.28515625" customWidth="1"/>
    <col min="13070" max="13070" width="14.7109375" customWidth="1"/>
    <col min="13071" max="13071" width="8.7109375" bestFit="1" customWidth="1"/>
    <col min="13072" max="13072" width="15.5703125" bestFit="1" customWidth="1"/>
    <col min="13073" max="13073" width="21.42578125" bestFit="1" customWidth="1"/>
    <col min="13074" max="13074" width="14.28515625" bestFit="1" customWidth="1"/>
    <col min="13076" max="13076" width="9.85546875" bestFit="1" customWidth="1"/>
    <col min="13077" max="13077" width="10.42578125" bestFit="1" customWidth="1"/>
    <col min="13078" max="13078" width="11.7109375" bestFit="1" customWidth="1"/>
    <col min="13313" max="13313" width="11.85546875" bestFit="1" customWidth="1"/>
    <col min="13314" max="13314" width="11.85546875" customWidth="1"/>
    <col min="13315" max="13315" width="8" customWidth="1"/>
    <col min="13316" max="13316" width="8" bestFit="1" customWidth="1"/>
    <col min="13317" max="13317" width="7.7109375" bestFit="1" customWidth="1"/>
    <col min="13318" max="13318" width="9.28515625" bestFit="1" customWidth="1"/>
    <col min="13319" max="13319" width="14.85546875" bestFit="1" customWidth="1"/>
    <col min="13320" max="13320" width="11.28515625" bestFit="1" customWidth="1"/>
    <col min="13321" max="13322" width="12.28515625" bestFit="1" customWidth="1"/>
    <col min="13323" max="13323" width="14.28515625" bestFit="1" customWidth="1"/>
    <col min="13324" max="13325" width="12.28515625" customWidth="1"/>
    <col min="13326" max="13326" width="14.7109375" customWidth="1"/>
    <col min="13327" max="13327" width="8.7109375" bestFit="1" customWidth="1"/>
    <col min="13328" max="13328" width="15.5703125" bestFit="1" customWidth="1"/>
    <col min="13329" max="13329" width="21.42578125" bestFit="1" customWidth="1"/>
    <col min="13330" max="13330" width="14.28515625" bestFit="1" customWidth="1"/>
    <col min="13332" max="13332" width="9.85546875" bestFit="1" customWidth="1"/>
    <col min="13333" max="13333" width="10.42578125" bestFit="1" customWidth="1"/>
    <col min="13334" max="13334" width="11.7109375" bestFit="1" customWidth="1"/>
    <col min="13569" max="13569" width="11.85546875" bestFit="1" customWidth="1"/>
    <col min="13570" max="13570" width="11.85546875" customWidth="1"/>
    <col min="13571" max="13571" width="8" customWidth="1"/>
    <col min="13572" max="13572" width="8" bestFit="1" customWidth="1"/>
    <col min="13573" max="13573" width="7.7109375" bestFit="1" customWidth="1"/>
    <col min="13574" max="13574" width="9.28515625" bestFit="1" customWidth="1"/>
    <col min="13575" max="13575" width="14.85546875" bestFit="1" customWidth="1"/>
    <col min="13576" max="13576" width="11.28515625" bestFit="1" customWidth="1"/>
    <col min="13577" max="13578" width="12.28515625" bestFit="1" customWidth="1"/>
    <col min="13579" max="13579" width="14.28515625" bestFit="1" customWidth="1"/>
    <col min="13580" max="13581" width="12.28515625" customWidth="1"/>
    <col min="13582" max="13582" width="14.7109375" customWidth="1"/>
    <col min="13583" max="13583" width="8.7109375" bestFit="1" customWidth="1"/>
    <col min="13584" max="13584" width="15.5703125" bestFit="1" customWidth="1"/>
    <col min="13585" max="13585" width="21.42578125" bestFit="1" customWidth="1"/>
    <col min="13586" max="13586" width="14.28515625" bestFit="1" customWidth="1"/>
    <col min="13588" max="13588" width="9.85546875" bestFit="1" customWidth="1"/>
    <col min="13589" max="13589" width="10.42578125" bestFit="1" customWidth="1"/>
    <col min="13590" max="13590" width="11.7109375" bestFit="1" customWidth="1"/>
    <col min="13825" max="13825" width="11.85546875" bestFit="1" customWidth="1"/>
    <col min="13826" max="13826" width="11.85546875" customWidth="1"/>
    <col min="13827" max="13827" width="8" customWidth="1"/>
    <col min="13828" max="13828" width="8" bestFit="1" customWidth="1"/>
    <col min="13829" max="13829" width="7.7109375" bestFit="1" customWidth="1"/>
    <col min="13830" max="13830" width="9.28515625" bestFit="1" customWidth="1"/>
    <col min="13831" max="13831" width="14.85546875" bestFit="1" customWidth="1"/>
    <col min="13832" max="13832" width="11.28515625" bestFit="1" customWidth="1"/>
    <col min="13833" max="13834" width="12.28515625" bestFit="1" customWidth="1"/>
    <col min="13835" max="13835" width="14.28515625" bestFit="1" customWidth="1"/>
    <col min="13836" max="13837" width="12.28515625" customWidth="1"/>
    <col min="13838" max="13838" width="14.7109375" customWidth="1"/>
    <col min="13839" max="13839" width="8.7109375" bestFit="1" customWidth="1"/>
    <col min="13840" max="13840" width="15.5703125" bestFit="1" customWidth="1"/>
    <col min="13841" max="13841" width="21.42578125" bestFit="1" customWidth="1"/>
    <col min="13842" max="13842" width="14.28515625" bestFit="1" customWidth="1"/>
    <col min="13844" max="13844" width="9.85546875" bestFit="1" customWidth="1"/>
    <col min="13845" max="13845" width="10.42578125" bestFit="1" customWidth="1"/>
    <col min="13846" max="13846" width="11.7109375" bestFit="1" customWidth="1"/>
    <col min="14081" max="14081" width="11.85546875" bestFit="1" customWidth="1"/>
    <col min="14082" max="14082" width="11.85546875" customWidth="1"/>
    <col min="14083" max="14083" width="8" customWidth="1"/>
    <col min="14084" max="14084" width="8" bestFit="1" customWidth="1"/>
    <col min="14085" max="14085" width="7.7109375" bestFit="1" customWidth="1"/>
    <col min="14086" max="14086" width="9.28515625" bestFit="1" customWidth="1"/>
    <col min="14087" max="14087" width="14.85546875" bestFit="1" customWidth="1"/>
    <col min="14088" max="14088" width="11.28515625" bestFit="1" customWidth="1"/>
    <col min="14089" max="14090" width="12.28515625" bestFit="1" customWidth="1"/>
    <col min="14091" max="14091" width="14.28515625" bestFit="1" customWidth="1"/>
    <col min="14092" max="14093" width="12.28515625" customWidth="1"/>
    <col min="14094" max="14094" width="14.7109375" customWidth="1"/>
    <col min="14095" max="14095" width="8.7109375" bestFit="1" customWidth="1"/>
    <col min="14096" max="14096" width="15.5703125" bestFit="1" customWidth="1"/>
    <col min="14097" max="14097" width="21.42578125" bestFit="1" customWidth="1"/>
    <col min="14098" max="14098" width="14.28515625" bestFit="1" customWidth="1"/>
    <col min="14100" max="14100" width="9.85546875" bestFit="1" customWidth="1"/>
    <col min="14101" max="14101" width="10.42578125" bestFit="1" customWidth="1"/>
    <col min="14102" max="14102" width="11.7109375" bestFit="1" customWidth="1"/>
    <col min="14337" max="14337" width="11.85546875" bestFit="1" customWidth="1"/>
    <col min="14338" max="14338" width="11.85546875" customWidth="1"/>
    <col min="14339" max="14339" width="8" customWidth="1"/>
    <col min="14340" max="14340" width="8" bestFit="1" customWidth="1"/>
    <col min="14341" max="14341" width="7.7109375" bestFit="1" customWidth="1"/>
    <col min="14342" max="14342" width="9.28515625" bestFit="1" customWidth="1"/>
    <col min="14343" max="14343" width="14.85546875" bestFit="1" customWidth="1"/>
    <col min="14344" max="14344" width="11.28515625" bestFit="1" customWidth="1"/>
    <col min="14345" max="14346" width="12.28515625" bestFit="1" customWidth="1"/>
    <col min="14347" max="14347" width="14.28515625" bestFit="1" customWidth="1"/>
    <col min="14348" max="14349" width="12.28515625" customWidth="1"/>
    <col min="14350" max="14350" width="14.7109375" customWidth="1"/>
    <col min="14351" max="14351" width="8.7109375" bestFit="1" customWidth="1"/>
    <col min="14352" max="14352" width="15.5703125" bestFit="1" customWidth="1"/>
    <col min="14353" max="14353" width="21.42578125" bestFit="1" customWidth="1"/>
    <col min="14354" max="14354" width="14.28515625" bestFit="1" customWidth="1"/>
    <col min="14356" max="14356" width="9.85546875" bestFit="1" customWidth="1"/>
    <col min="14357" max="14357" width="10.42578125" bestFit="1" customWidth="1"/>
    <col min="14358" max="14358" width="11.7109375" bestFit="1" customWidth="1"/>
    <col min="14593" max="14593" width="11.85546875" bestFit="1" customWidth="1"/>
    <col min="14594" max="14594" width="11.85546875" customWidth="1"/>
    <col min="14595" max="14595" width="8" customWidth="1"/>
    <col min="14596" max="14596" width="8" bestFit="1" customWidth="1"/>
    <col min="14597" max="14597" width="7.7109375" bestFit="1" customWidth="1"/>
    <col min="14598" max="14598" width="9.28515625" bestFit="1" customWidth="1"/>
    <col min="14599" max="14599" width="14.85546875" bestFit="1" customWidth="1"/>
    <col min="14600" max="14600" width="11.28515625" bestFit="1" customWidth="1"/>
    <col min="14601" max="14602" width="12.28515625" bestFit="1" customWidth="1"/>
    <col min="14603" max="14603" width="14.28515625" bestFit="1" customWidth="1"/>
    <col min="14604" max="14605" width="12.28515625" customWidth="1"/>
    <col min="14606" max="14606" width="14.7109375" customWidth="1"/>
    <col min="14607" max="14607" width="8.7109375" bestFit="1" customWidth="1"/>
    <col min="14608" max="14608" width="15.5703125" bestFit="1" customWidth="1"/>
    <col min="14609" max="14609" width="21.42578125" bestFit="1" customWidth="1"/>
    <col min="14610" max="14610" width="14.28515625" bestFit="1" customWidth="1"/>
    <col min="14612" max="14612" width="9.85546875" bestFit="1" customWidth="1"/>
    <col min="14613" max="14613" width="10.42578125" bestFit="1" customWidth="1"/>
    <col min="14614" max="14614" width="11.7109375" bestFit="1" customWidth="1"/>
    <col min="14849" max="14849" width="11.85546875" bestFit="1" customWidth="1"/>
    <col min="14850" max="14850" width="11.85546875" customWidth="1"/>
    <col min="14851" max="14851" width="8" customWidth="1"/>
    <col min="14852" max="14852" width="8" bestFit="1" customWidth="1"/>
    <col min="14853" max="14853" width="7.7109375" bestFit="1" customWidth="1"/>
    <col min="14854" max="14854" width="9.28515625" bestFit="1" customWidth="1"/>
    <col min="14855" max="14855" width="14.85546875" bestFit="1" customWidth="1"/>
    <col min="14856" max="14856" width="11.28515625" bestFit="1" customWidth="1"/>
    <col min="14857" max="14858" width="12.28515625" bestFit="1" customWidth="1"/>
    <col min="14859" max="14859" width="14.28515625" bestFit="1" customWidth="1"/>
    <col min="14860" max="14861" width="12.28515625" customWidth="1"/>
    <col min="14862" max="14862" width="14.7109375" customWidth="1"/>
    <col min="14863" max="14863" width="8.7109375" bestFit="1" customWidth="1"/>
    <col min="14864" max="14864" width="15.5703125" bestFit="1" customWidth="1"/>
    <col min="14865" max="14865" width="21.42578125" bestFit="1" customWidth="1"/>
    <col min="14866" max="14866" width="14.28515625" bestFit="1" customWidth="1"/>
    <col min="14868" max="14868" width="9.85546875" bestFit="1" customWidth="1"/>
    <col min="14869" max="14869" width="10.42578125" bestFit="1" customWidth="1"/>
    <col min="14870" max="14870" width="11.7109375" bestFit="1" customWidth="1"/>
    <col min="15105" max="15105" width="11.85546875" bestFit="1" customWidth="1"/>
    <col min="15106" max="15106" width="11.85546875" customWidth="1"/>
    <col min="15107" max="15107" width="8" customWidth="1"/>
    <col min="15108" max="15108" width="8" bestFit="1" customWidth="1"/>
    <col min="15109" max="15109" width="7.7109375" bestFit="1" customWidth="1"/>
    <col min="15110" max="15110" width="9.28515625" bestFit="1" customWidth="1"/>
    <col min="15111" max="15111" width="14.85546875" bestFit="1" customWidth="1"/>
    <col min="15112" max="15112" width="11.28515625" bestFit="1" customWidth="1"/>
    <col min="15113" max="15114" width="12.28515625" bestFit="1" customWidth="1"/>
    <col min="15115" max="15115" width="14.28515625" bestFit="1" customWidth="1"/>
    <col min="15116" max="15117" width="12.28515625" customWidth="1"/>
    <col min="15118" max="15118" width="14.7109375" customWidth="1"/>
    <col min="15119" max="15119" width="8.7109375" bestFit="1" customWidth="1"/>
    <col min="15120" max="15120" width="15.5703125" bestFit="1" customWidth="1"/>
    <col min="15121" max="15121" width="21.42578125" bestFit="1" customWidth="1"/>
    <col min="15122" max="15122" width="14.28515625" bestFit="1" customWidth="1"/>
    <col min="15124" max="15124" width="9.85546875" bestFit="1" customWidth="1"/>
    <col min="15125" max="15125" width="10.42578125" bestFit="1" customWidth="1"/>
    <col min="15126" max="15126" width="11.7109375" bestFit="1" customWidth="1"/>
    <col min="15361" max="15361" width="11.85546875" bestFit="1" customWidth="1"/>
    <col min="15362" max="15362" width="11.85546875" customWidth="1"/>
    <col min="15363" max="15363" width="8" customWidth="1"/>
    <col min="15364" max="15364" width="8" bestFit="1" customWidth="1"/>
    <col min="15365" max="15365" width="7.7109375" bestFit="1" customWidth="1"/>
    <col min="15366" max="15366" width="9.28515625" bestFit="1" customWidth="1"/>
    <col min="15367" max="15367" width="14.85546875" bestFit="1" customWidth="1"/>
    <col min="15368" max="15368" width="11.28515625" bestFit="1" customWidth="1"/>
    <col min="15369" max="15370" width="12.28515625" bestFit="1" customWidth="1"/>
    <col min="15371" max="15371" width="14.28515625" bestFit="1" customWidth="1"/>
    <col min="15372" max="15373" width="12.28515625" customWidth="1"/>
    <col min="15374" max="15374" width="14.7109375" customWidth="1"/>
    <col min="15375" max="15375" width="8.7109375" bestFit="1" customWidth="1"/>
    <col min="15376" max="15376" width="15.5703125" bestFit="1" customWidth="1"/>
    <col min="15377" max="15377" width="21.42578125" bestFit="1" customWidth="1"/>
    <col min="15378" max="15378" width="14.28515625" bestFit="1" customWidth="1"/>
    <col min="15380" max="15380" width="9.85546875" bestFit="1" customWidth="1"/>
    <col min="15381" max="15381" width="10.42578125" bestFit="1" customWidth="1"/>
    <col min="15382" max="15382" width="11.7109375" bestFit="1" customWidth="1"/>
    <col min="15617" max="15617" width="11.85546875" bestFit="1" customWidth="1"/>
    <col min="15618" max="15618" width="11.85546875" customWidth="1"/>
    <col min="15619" max="15619" width="8" customWidth="1"/>
    <col min="15620" max="15620" width="8" bestFit="1" customWidth="1"/>
    <col min="15621" max="15621" width="7.7109375" bestFit="1" customWidth="1"/>
    <col min="15622" max="15622" width="9.28515625" bestFit="1" customWidth="1"/>
    <col min="15623" max="15623" width="14.85546875" bestFit="1" customWidth="1"/>
    <col min="15624" max="15624" width="11.28515625" bestFit="1" customWidth="1"/>
    <col min="15625" max="15626" width="12.28515625" bestFit="1" customWidth="1"/>
    <col min="15627" max="15627" width="14.28515625" bestFit="1" customWidth="1"/>
    <col min="15628" max="15629" width="12.28515625" customWidth="1"/>
    <col min="15630" max="15630" width="14.7109375" customWidth="1"/>
    <col min="15631" max="15631" width="8.7109375" bestFit="1" customWidth="1"/>
    <col min="15632" max="15632" width="15.5703125" bestFit="1" customWidth="1"/>
    <col min="15633" max="15633" width="21.42578125" bestFit="1" customWidth="1"/>
    <col min="15634" max="15634" width="14.28515625" bestFit="1" customWidth="1"/>
    <col min="15636" max="15636" width="9.85546875" bestFit="1" customWidth="1"/>
    <col min="15637" max="15637" width="10.42578125" bestFit="1" customWidth="1"/>
    <col min="15638" max="15638" width="11.7109375" bestFit="1" customWidth="1"/>
    <col min="15873" max="15873" width="11.85546875" bestFit="1" customWidth="1"/>
    <col min="15874" max="15874" width="11.85546875" customWidth="1"/>
    <col min="15875" max="15875" width="8" customWidth="1"/>
    <col min="15876" max="15876" width="8" bestFit="1" customWidth="1"/>
    <col min="15877" max="15877" width="7.7109375" bestFit="1" customWidth="1"/>
    <col min="15878" max="15878" width="9.28515625" bestFit="1" customWidth="1"/>
    <col min="15879" max="15879" width="14.85546875" bestFit="1" customWidth="1"/>
    <col min="15880" max="15880" width="11.28515625" bestFit="1" customWidth="1"/>
    <col min="15881" max="15882" width="12.28515625" bestFit="1" customWidth="1"/>
    <col min="15883" max="15883" width="14.28515625" bestFit="1" customWidth="1"/>
    <col min="15884" max="15885" width="12.28515625" customWidth="1"/>
    <col min="15886" max="15886" width="14.7109375" customWidth="1"/>
    <col min="15887" max="15887" width="8.7109375" bestFit="1" customWidth="1"/>
    <col min="15888" max="15888" width="15.5703125" bestFit="1" customWidth="1"/>
    <col min="15889" max="15889" width="21.42578125" bestFit="1" customWidth="1"/>
    <col min="15890" max="15890" width="14.28515625" bestFit="1" customWidth="1"/>
    <col min="15892" max="15892" width="9.85546875" bestFit="1" customWidth="1"/>
    <col min="15893" max="15893" width="10.42578125" bestFit="1" customWidth="1"/>
    <col min="15894" max="15894" width="11.7109375" bestFit="1" customWidth="1"/>
    <col min="16129" max="16129" width="11.85546875" bestFit="1" customWidth="1"/>
    <col min="16130" max="16130" width="11.85546875" customWidth="1"/>
    <col min="16131" max="16131" width="8" customWidth="1"/>
    <col min="16132" max="16132" width="8" bestFit="1" customWidth="1"/>
    <col min="16133" max="16133" width="7.7109375" bestFit="1" customWidth="1"/>
    <col min="16134" max="16134" width="9.28515625" bestFit="1" customWidth="1"/>
    <col min="16135" max="16135" width="14.85546875" bestFit="1" customWidth="1"/>
    <col min="16136" max="16136" width="11.28515625" bestFit="1" customWidth="1"/>
    <col min="16137" max="16138" width="12.28515625" bestFit="1" customWidth="1"/>
    <col min="16139" max="16139" width="14.28515625" bestFit="1" customWidth="1"/>
    <col min="16140" max="16141" width="12.28515625" customWidth="1"/>
    <col min="16142" max="16142" width="14.7109375" customWidth="1"/>
    <col min="16143" max="16143" width="8.7109375" bestFit="1" customWidth="1"/>
    <col min="16144" max="16144" width="15.5703125" bestFit="1" customWidth="1"/>
    <col min="16145" max="16145" width="21.42578125" bestFit="1" customWidth="1"/>
    <col min="16146" max="16146" width="14.28515625" bestFit="1" customWidth="1"/>
    <col min="16148" max="16148" width="9.85546875" bestFit="1" customWidth="1"/>
    <col min="16149" max="16149" width="10.42578125" bestFit="1" customWidth="1"/>
    <col min="16150" max="16150" width="11.7109375" bestFit="1" customWidth="1"/>
  </cols>
  <sheetData>
    <row r="1" spans="1:22" x14ac:dyDescent="0.25">
      <c r="A1" t="s">
        <v>250</v>
      </c>
      <c r="B1" s="186" t="s">
        <v>251</v>
      </c>
      <c r="C1" s="186" t="s">
        <v>251</v>
      </c>
      <c r="D1" s="187" t="s">
        <v>252</v>
      </c>
      <c r="E1" s="187" t="s">
        <v>253</v>
      </c>
      <c r="F1" s="187" t="s">
        <v>254</v>
      </c>
      <c r="G1" s="187" t="s">
        <v>255</v>
      </c>
      <c r="H1" s="187" t="s">
        <v>256</v>
      </c>
      <c r="I1" s="187" t="s">
        <v>257</v>
      </c>
      <c r="J1" s="187" t="s">
        <v>258</v>
      </c>
      <c r="K1" s="187" t="s">
        <v>259</v>
      </c>
      <c r="L1" s="187" t="s">
        <v>260</v>
      </c>
      <c r="M1" s="187" t="s">
        <v>261</v>
      </c>
      <c r="N1" s="187" t="s">
        <v>262</v>
      </c>
      <c r="O1" s="188" t="s">
        <v>263</v>
      </c>
      <c r="P1" s="189" t="s">
        <v>264</v>
      </c>
      <c r="Q1" s="190" t="s">
        <v>265</v>
      </c>
      <c r="R1" s="188" t="s">
        <v>266</v>
      </c>
      <c r="T1" s="191" t="s">
        <v>267</v>
      </c>
      <c r="U1" s="191" t="s">
        <v>268</v>
      </c>
      <c r="V1" s="191" t="s">
        <v>269</v>
      </c>
    </row>
    <row r="2" spans="1:22" ht="26.25" x14ac:dyDescent="0.25">
      <c r="D2" s="187"/>
      <c r="E2" s="187"/>
      <c r="F2" s="187"/>
      <c r="G2" s="192" t="s">
        <v>270</v>
      </c>
      <c r="H2" s="193"/>
      <c r="I2" s="193"/>
      <c r="J2" s="187"/>
      <c r="K2" s="187"/>
      <c r="L2" s="187"/>
      <c r="M2" s="187"/>
      <c r="N2" s="187"/>
      <c r="O2" s="188"/>
      <c r="P2" s="189"/>
      <c r="Q2" s="190"/>
      <c r="R2" s="188"/>
      <c r="T2" s="191"/>
      <c r="U2" s="191"/>
      <c r="V2" s="191"/>
    </row>
    <row r="3" spans="1:22" ht="25.5" customHeight="1" x14ac:dyDescent="0.25">
      <c r="A3" s="9"/>
      <c r="B3" s="9"/>
      <c r="C3" s="9"/>
      <c r="D3" s="9"/>
      <c r="E3" s="9"/>
      <c r="F3" s="9"/>
      <c r="G3" s="211" t="s">
        <v>271</v>
      </c>
      <c r="H3" s="212"/>
      <c r="I3" s="21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25">
      <c r="A4" t="s">
        <v>171</v>
      </c>
      <c r="B4" s="194">
        <v>41609</v>
      </c>
      <c r="C4" s="140" t="s">
        <v>272</v>
      </c>
      <c r="D4">
        <v>26.45</v>
      </c>
      <c r="E4">
        <v>25.02</v>
      </c>
      <c r="F4">
        <v>765</v>
      </c>
      <c r="G4" s="195">
        <v>812.48199999999997</v>
      </c>
      <c r="H4">
        <v>7.7700000000000005E-2</v>
      </c>
      <c r="I4">
        <v>1.4500000000000001E-2</v>
      </c>
      <c r="J4">
        <v>0</v>
      </c>
      <c r="K4">
        <v>4.9000000000000002E-2</v>
      </c>
      <c r="L4">
        <v>1.47E-2</v>
      </c>
      <c r="M4">
        <v>1.55E-2</v>
      </c>
      <c r="N4" s="196">
        <v>0</v>
      </c>
      <c r="O4">
        <v>9.64</v>
      </c>
      <c r="P4">
        <v>65</v>
      </c>
      <c r="Q4">
        <v>747.48199999999997</v>
      </c>
      <c r="R4" s="197">
        <v>-4.32</v>
      </c>
      <c r="T4" s="198">
        <v>0</v>
      </c>
      <c r="U4" s="198">
        <v>48695.9</v>
      </c>
      <c r="V4" s="16">
        <v>0</v>
      </c>
    </row>
    <row r="5" spans="1:22" x14ac:dyDescent="0.25">
      <c r="A5" t="s">
        <v>171</v>
      </c>
      <c r="B5" s="199">
        <v>41609</v>
      </c>
      <c r="C5" s="140" t="s">
        <v>273</v>
      </c>
      <c r="D5">
        <v>25.84</v>
      </c>
      <c r="E5">
        <v>24.14</v>
      </c>
      <c r="F5">
        <v>759</v>
      </c>
      <c r="G5" s="195">
        <v>795.31399999999996</v>
      </c>
      <c r="H5">
        <v>7.7700000000000005E-2</v>
      </c>
      <c r="I5">
        <v>1.4500000000000001E-2</v>
      </c>
      <c r="J5">
        <v>0</v>
      </c>
      <c r="K5">
        <v>2.5600000000000001E-2</v>
      </c>
      <c r="L5">
        <v>1.55E-2</v>
      </c>
      <c r="M5">
        <v>1.6E-2</v>
      </c>
      <c r="N5" s="196">
        <v>0</v>
      </c>
      <c r="O5">
        <v>-19.47</v>
      </c>
      <c r="P5">
        <v>59</v>
      </c>
      <c r="Q5">
        <v>736.31399999999996</v>
      </c>
      <c r="R5" s="197">
        <v>-16.37</v>
      </c>
      <c r="T5" s="198">
        <v>0</v>
      </c>
      <c r="U5" s="198">
        <v>47651.9</v>
      </c>
      <c r="V5" s="16">
        <v>0</v>
      </c>
    </row>
    <row r="6" spans="1:22" x14ac:dyDescent="0.25">
      <c r="A6" t="s">
        <v>171</v>
      </c>
      <c r="B6" s="199">
        <v>41609</v>
      </c>
      <c r="C6" s="140" t="s">
        <v>274</v>
      </c>
      <c r="D6">
        <v>25.6</v>
      </c>
      <c r="E6">
        <v>24.78</v>
      </c>
      <c r="F6">
        <v>751</v>
      </c>
      <c r="G6" s="195">
        <v>794.76900000000001</v>
      </c>
      <c r="H6">
        <v>7.7700000000000005E-2</v>
      </c>
      <c r="I6">
        <v>1.4500000000000001E-2</v>
      </c>
      <c r="J6">
        <v>0</v>
      </c>
      <c r="K6">
        <v>2.0299999999999999E-2</v>
      </c>
      <c r="L6">
        <v>1.55E-2</v>
      </c>
      <c r="M6">
        <v>1.5900000000000001E-2</v>
      </c>
      <c r="N6" s="196">
        <v>0</v>
      </c>
      <c r="O6">
        <v>-23.73</v>
      </c>
      <c r="P6">
        <v>58</v>
      </c>
      <c r="Q6">
        <v>736.76900000000001</v>
      </c>
      <c r="R6" s="197">
        <v>-4.4800000000000004</v>
      </c>
      <c r="T6" s="198">
        <v>0</v>
      </c>
      <c r="U6" s="198">
        <v>46512.7</v>
      </c>
      <c r="V6" s="16">
        <v>0</v>
      </c>
    </row>
    <row r="7" spans="1:22" x14ac:dyDescent="0.25">
      <c r="A7" t="s">
        <v>171</v>
      </c>
      <c r="B7" s="199">
        <v>41609</v>
      </c>
      <c r="C7" s="140" t="s">
        <v>275</v>
      </c>
      <c r="D7">
        <v>25.54</v>
      </c>
      <c r="E7">
        <v>24.82</v>
      </c>
      <c r="F7">
        <v>746</v>
      </c>
      <c r="G7" s="195">
        <v>787.19399999999996</v>
      </c>
      <c r="H7">
        <v>7.7700000000000005E-2</v>
      </c>
      <c r="I7">
        <v>1.4500000000000001E-2</v>
      </c>
      <c r="J7">
        <v>0</v>
      </c>
      <c r="K7">
        <v>2.1499999999999998E-2</v>
      </c>
      <c r="L7">
        <v>1.4800000000000001E-2</v>
      </c>
      <c r="M7">
        <v>1.4800000000000001E-2</v>
      </c>
      <c r="N7" s="196">
        <v>0</v>
      </c>
      <c r="O7" s="200">
        <v>-2.02</v>
      </c>
      <c r="P7">
        <v>58</v>
      </c>
      <c r="Q7">
        <v>729.19399999999996</v>
      </c>
      <c r="R7" s="197">
        <v>-25.63</v>
      </c>
      <c r="T7" s="198">
        <v>0</v>
      </c>
      <c r="U7" s="198">
        <v>46267.199999999997</v>
      </c>
      <c r="V7" s="16">
        <v>0</v>
      </c>
    </row>
    <row r="8" spans="1:22" x14ac:dyDescent="0.25">
      <c r="A8" t="s">
        <v>171</v>
      </c>
      <c r="B8" s="199">
        <v>41609</v>
      </c>
      <c r="C8" s="140" t="s">
        <v>276</v>
      </c>
      <c r="D8">
        <v>25.55</v>
      </c>
      <c r="E8">
        <v>25.54</v>
      </c>
      <c r="F8">
        <v>745</v>
      </c>
      <c r="G8" s="195">
        <v>781.04399999999998</v>
      </c>
      <c r="H8">
        <v>7.7700000000000005E-2</v>
      </c>
      <c r="I8">
        <v>1.4500000000000001E-2</v>
      </c>
      <c r="J8">
        <v>0</v>
      </c>
      <c r="K8">
        <v>1.9400000000000001E-2</v>
      </c>
      <c r="L8">
        <v>1.55E-2</v>
      </c>
      <c r="M8">
        <v>1.4500000000000001E-2</v>
      </c>
      <c r="N8" s="196">
        <v>0</v>
      </c>
      <c r="O8">
        <v>-16.420000000000002</v>
      </c>
      <c r="P8">
        <v>58</v>
      </c>
      <c r="Q8">
        <v>723.04399999999998</v>
      </c>
      <c r="R8" s="197">
        <v>-22.74</v>
      </c>
      <c r="T8" s="198">
        <v>0</v>
      </c>
      <c r="U8" s="198">
        <v>46186</v>
      </c>
      <c r="V8" s="16">
        <v>0</v>
      </c>
    </row>
    <row r="9" spans="1:22" x14ac:dyDescent="0.25">
      <c r="A9" t="s">
        <v>171</v>
      </c>
      <c r="B9" s="199">
        <v>41609</v>
      </c>
      <c r="C9" s="140" t="s">
        <v>277</v>
      </c>
      <c r="D9">
        <v>25.55</v>
      </c>
      <c r="E9">
        <v>24.13</v>
      </c>
      <c r="F9">
        <v>749</v>
      </c>
      <c r="G9" s="195">
        <v>779.01300000000003</v>
      </c>
      <c r="H9">
        <v>7.7700000000000005E-2</v>
      </c>
      <c r="I9">
        <v>1.4500000000000001E-2</v>
      </c>
      <c r="J9">
        <v>0</v>
      </c>
      <c r="K9">
        <v>2.4400000000000002E-2</v>
      </c>
      <c r="L9">
        <v>1.54E-2</v>
      </c>
      <c r="M9">
        <v>1.47E-2</v>
      </c>
      <c r="N9" s="196">
        <v>0</v>
      </c>
      <c r="O9" s="200">
        <v>-114.12</v>
      </c>
      <c r="P9">
        <v>59</v>
      </c>
      <c r="Q9">
        <v>720.01300000000003</v>
      </c>
      <c r="R9" s="197">
        <v>0.57999999999999996</v>
      </c>
      <c r="T9" s="198">
        <v>0</v>
      </c>
      <c r="U9" s="198">
        <v>46975.7</v>
      </c>
      <c r="V9" s="16">
        <v>0</v>
      </c>
    </row>
    <row r="10" spans="1:22" x14ac:dyDescent="0.25">
      <c r="A10" t="s">
        <v>171</v>
      </c>
      <c r="B10" s="199">
        <v>41609</v>
      </c>
      <c r="C10" s="140" t="s">
        <v>278</v>
      </c>
      <c r="D10">
        <v>28.7</v>
      </c>
      <c r="E10">
        <v>24.6</v>
      </c>
      <c r="F10">
        <v>758</v>
      </c>
      <c r="G10" s="195">
        <v>792.80399999999997</v>
      </c>
      <c r="H10">
        <v>7.7700000000000005E-2</v>
      </c>
      <c r="I10">
        <v>1.4500000000000001E-2</v>
      </c>
      <c r="J10">
        <v>0</v>
      </c>
      <c r="K10">
        <v>6.4899999999999999E-2</v>
      </c>
      <c r="L10">
        <v>1.5599999999999999E-2</v>
      </c>
      <c r="M10">
        <v>1.6199999999999999E-2</v>
      </c>
      <c r="N10" s="196">
        <v>0</v>
      </c>
      <c r="O10">
        <v>-116.21</v>
      </c>
      <c r="P10">
        <v>60</v>
      </c>
      <c r="Q10">
        <v>732.80399999999997</v>
      </c>
      <c r="R10" s="197">
        <v>-7.13</v>
      </c>
      <c r="T10" s="198">
        <v>0</v>
      </c>
      <c r="U10" s="198">
        <v>48197.7</v>
      </c>
      <c r="V10" s="16">
        <v>0</v>
      </c>
    </row>
    <row r="11" spans="1:22" x14ac:dyDescent="0.25">
      <c r="A11" t="s">
        <v>171</v>
      </c>
      <c r="B11" s="199">
        <v>41609</v>
      </c>
      <c r="C11" s="140" t="s">
        <v>279</v>
      </c>
      <c r="D11">
        <v>29.61</v>
      </c>
      <c r="E11">
        <v>26.21</v>
      </c>
      <c r="F11">
        <v>771</v>
      </c>
      <c r="G11" s="195">
        <v>796.69899999999996</v>
      </c>
      <c r="H11">
        <v>7.7700000000000005E-2</v>
      </c>
      <c r="I11">
        <v>1.4500000000000001E-2</v>
      </c>
      <c r="J11">
        <v>0</v>
      </c>
      <c r="K11">
        <v>5.4300000000000001E-2</v>
      </c>
      <c r="L11">
        <v>3.3099999999999997E-2</v>
      </c>
      <c r="M11">
        <v>1.14E-2</v>
      </c>
      <c r="N11" s="196">
        <v>0</v>
      </c>
      <c r="O11">
        <v>-96.8</v>
      </c>
      <c r="P11">
        <v>61</v>
      </c>
      <c r="Q11">
        <v>735.69899999999996</v>
      </c>
      <c r="R11" s="197">
        <v>-20.41</v>
      </c>
      <c r="T11" s="198">
        <v>0</v>
      </c>
      <c r="U11" s="198">
        <v>49814.9</v>
      </c>
      <c r="V11" s="16">
        <v>0</v>
      </c>
    </row>
    <row r="12" spans="1:22" x14ac:dyDescent="0.25">
      <c r="A12" t="s">
        <v>171</v>
      </c>
      <c r="B12" s="199">
        <v>41609</v>
      </c>
      <c r="C12" s="140" t="s">
        <v>280</v>
      </c>
      <c r="D12">
        <v>31.88</v>
      </c>
      <c r="E12">
        <v>24.79</v>
      </c>
      <c r="F12">
        <v>788</v>
      </c>
      <c r="G12" s="195">
        <v>812.06899999999996</v>
      </c>
      <c r="H12">
        <v>7.7700000000000005E-2</v>
      </c>
      <c r="I12">
        <v>1.4500000000000001E-2</v>
      </c>
      <c r="J12">
        <v>0</v>
      </c>
      <c r="K12">
        <v>6.5699999999999995E-2</v>
      </c>
      <c r="L12">
        <v>3.1099999999999999E-2</v>
      </c>
      <c r="M12">
        <v>1.11E-2</v>
      </c>
      <c r="N12" s="196">
        <v>2.3361205578609093E-4</v>
      </c>
      <c r="O12">
        <v>43.09</v>
      </c>
      <c r="P12">
        <v>63</v>
      </c>
      <c r="Q12">
        <v>749.06899999999996</v>
      </c>
      <c r="R12" s="197">
        <v>-18.25</v>
      </c>
      <c r="T12" s="198">
        <v>-11.98</v>
      </c>
      <c r="U12" s="198">
        <v>51281.599999999999</v>
      </c>
      <c r="V12" s="16">
        <v>0</v>
      </c>
    </row>
    <row r="13" spans="1:22" x14ac:dyDescent="0.25">
      <c r="A13" t="s">
        <v>171</v>
      </c>
      <c r="B13" s="199">
        <v>41609</v>
      </c>
      <c r="C13" s="140" t="s">
        <v>281</v>
      </c>
      <c r="D13">
        <v>36.53</v>
      </c>
      <c r="E13">
        <v>26.35</v>
      </c>
      <c r="F13">
        <v>800</v>
      </c>
      <c r="G13" s="195">
        <v>824.17499999999995</v>
      </c>
      <c r="H13">
        <v>7.7700000000000005E-2</v>
      </c>
      <c r="I13">
        <v>1.4500000000000001E-2</v>
      </c>
      <c r="J13">
        <v>0</v>
      </c>
      <c r="K13">
        <v>9.8400000000000001E-2</v>
      </c>
      <c r="L13">
        <v>5.3900000000000003E-2</v>
      </c>
      <c r="M13">
        <v>1.09E-2</v>
      </c>
      <c r="N13" s="196">
        <v>2.3042227428129967E-4</v>
      </c>
      <c r="O13">
        <v>-45.37</v>
      </c>
      <c r="P13">
        <v>64</v>
      </c>
      <c r="Q13">
        <v>760.17499999999995</v>
      </c>
      <c r="R13" s="197">
        <v>-32.47</v>
      </c>
      <c r="T13" s="198">
        <v>-11.99</v>
      </c>
      <c r="U13" s="198">
        <v>52034.9</v>
      </c>
      <c r="V13" s="16">
        <v>0</v>
      </c>
    </row>
    <row r="14" spans="1:22" x14ac:dyDescent="0.25">
      <c r="A14" t="s">
        <v>171</v>
      </c>
      <c r="B14" s="199">
        <v>41609</v>
      </c>
      <c r="C14" s="140" t="s">
        <v>282</v>
      </c>
      <c r="D14">
        <v>39.61</v>
      </c>
      <c r="E14">
        <v>25.95</v>
      </c>
      <c r="F14">
        <v>798</v>
      </c>
      <c r="G14" s="195">
        <v>831.45500000000004</v>
      </c>
      <c r="H14">
        <v>7.7700000000000005E-2</v>
      </c>
      <c r="I14">
        <v>1.4500000000000001E-2</v>
      </c>
      <c r="J14">
        <v>0</v>
      </c>
      <c r="K14">
        <v>0.10299999999999999</v>
      </c>
      <c r="L14">
        <v>5.3900000000000003E-2</v>
      </c>
      <c r="M14">
        <v>1.0800000000000001E-2</v>
      </c>
      <c r="N14" s="196">
        <v>2.2924149385850938E-4</v>
      </c>
      <c r="O14">
        <v>-34.53</v>
      </c>
      <c r="P14">
        <v>64</v>
      </c>
      <c r="Q14">
        <v>767.45500000000004</v>
      </c>
      <c r="R14" s="197">
        <v>-31.17</v>
      </c>
      <c r="T14" s="198">
        <v>-11.98</v>
      </c>
      <c r="U14" s="198">
        <v>52259.3</v>
      </c>
      <c r="V14" s="16">
        <v>0</v>
      </c>
    </row>
    <row r="15" spans="1:22" x14ac:dyDescent="0.25">
      <c r="A15" t="s">
        <v>171</v>
      </c>
      <c r="B15" s="199">
        <v>41609</v>
      </c>
      <c r="C15" s="140" t="s">
        <v>283</v>
      </c>
      <c r="D15">
        <v>39.409999999999997</v>
      </c>
      <c r="E15">
        <v>23.85</v>
      </c>
      <c r="F15">
        <v>785</v>
      </c>
      <c r="G15" s="195">
        <v>818.59699999999998</v>
      </c>
      <c r="H15">
        <v>7.7700000000000005E-2</v>
      </c>
      <c r="I15">
        <v>1.4500000000000001E-2</v>
      </c>
      <c r="J15">
        <v>0</v>
      </c>
      <c r="K15">
        <v>9.1800000000000007E-2</v>
      </c>
      <c r="L15">
        <v>5.3800000000000001E-2</v>
      </c>
      <c r="M15">
        <v>1.09E-2</v>
      </c>
      <c r="N15" s="196">
        <v>2.2996398062088359E-4</v>
      </c>
      <c r="O15">
        <v>359.89</v>
      </c>
      <c r="P15">
        <v>64</v>
      </c>
      <c r="Q15">
        <v>754.59699999999998</v>
      </c>
      <c r="R15" s="197">
        <v>-29.6</v>
      </c>
      <c r="T15" s="198">
        <v>-11.99</v>
      </c>
      <c r="U15" s="198">
        <v>52138.6</v>
      </c>
      <c r="V15" s="16">
        <v>0</v>
      </c>
    </row>
    <row r="16" spans="1:22" x14ac:dyDescent="0.25">
      <c r="A16" t="s">
        <v>171</v>
      </c>
      <c r="B16" s="199">
        <v>41609</v>
      </c>
      <c r="C16" s="140" t="s">
        <v>284</v>
      </c>
      <c r="D16">
        <v>33.6</v>
      </c>
      <c r="E16">
        <v>40.9</v>
      </c>
      <c r="F16">
        <v>785</v>
      </c>
      <c r="G16" s="195">
        <v>813.904</v>
      </c>
      <c r="H16">
        <v>7.7700000000000005E-2</v>
      </c>
      <c r="I16">
        <v>1.4500000000000001E-2</v>
      </c>
      <c r="J16">
        <v>0</v>
      </c>
      <c r="K16">
        <v>5.7700000000000001E-2</v>
      </c>
      <c r="L16">
        <v>4.3999999999999997E-2</v>
      </c>
      <c r="M16">
        <v>1.09E-2</v>
      </c>
      <c r="N16" s="196">
        <v>2.6108862418565203E-2</v>
      </c>
      <c r="O16">
        <v>906.35</v>
      </c>
      <c r="P16">
        <v>63</v>
      </c>
      <c r="Q16">
        <v>750.904</v>
      </c>
      <c r="R16" s="197">
        <v>-19.920000000000002</v>
      </c>
      <c r="T16" s="198">
        <v>-1354.58</v>
      </c>
      <c r="U16" s="198">
        <v>51882</v>
      </c>
      <c r="V16" s="16">
        <v>1058.3399999999999</v>
      </c>
    </row>
    <row r="17" spans="1:22" x14ac:dyDescent="0.25">
      <c r="A17" t="s">
        <v>171</v>
      </c>
      <c r="B17" s="199">
        <v>41609</v>
      </c>
      <c r="C17" s="140" t="s">
        <v>285</v>
      </c>
      <c r="D17">
        <v>31.85</v>
      </c>
      <c r="E17">
        <v>28</v>
      </c>
      <c r="F17">
        <v>776</v>
      </c>
      <c r="G17" s="195">
        <v>804.06100000000004</v>
      </c>
      <c r="H17">
        <v>7.7700000000000005E-2</v>
      </c>
      <c r="I17">
        <v>1.4500000000000001E-2</v>
      </c>
      <c r="J17">
        <v>0.17430000000000001</v>
      </c>
      <c r="K17">
        <v>4.2000000000000003E-2</v>
      </c>
      <c r="L17">
        <v>3.0499999999999999E-2</v>
      </c>
      <c r="M17">
        <v>1.0800000000000001E-2</v>
      </c>
      <c r="N17" s="196">
        <v>2.6173881959674225E-2</v>
      </c>
      <c r="O17">
        <v>190.19</v>
      </c>
      <c r="P17">
        <v>63</v>
      </c>
      <c r="Q17">
        <v>741.06100000000004</v>
      </c>
      <c r="R17" s="197">
        <v>-0.56999999999999995</v>
      </c>
      <c r="T17" s="198">
        <v>-1354.59</v>
      </c>
      <c r="U17" s="198">
        <v>51753.5</v>
      </c>
      <c r="V17" s="16">
        <v>332.3</v>
      </c>
    </row>
    <row r="18" spans="1:22" x14ac:dyDescent="0.25">
      <c r="A18" t="s">
        <v>171</v>
      </c>
      <c r="B18" s="199">
        <v>41609</v>
      </c>
      <c r="C18" s="140" t="s">
        <v>286</v>
      </c>
      <c r="D18">
        <v>31.29</v>
      </c>
      <c r="E18">
        <v>24.31</v>
      </c>
      <c r="F18">
        <v>772</v>
      </c>
      <c r="G18" s="195">
        <v>792.31100000000004</v>
      </c>
      <c r="H18">
        <v>7.7700000000000005E-2</v>
      </c>
      <c r="I18">
        <v>1.4500000000000001E-2</v>
      </c>
      <c r="J18">
        <v>0.16259999999999999</v>
      </c>
      <c r="K18">
        <v>3.2599999999999997E-2</v>
      </c>
      <c r="L18">
        <v>1.84E-2</v>
      </c>
      <c r="M18">
        <v>1.0999999999999999E-2</v>
      </c>
      <c r="N18" s="196">
        <v>2.6407230221577593E-2</v>
      </c>
      <c r="O18">
        <v>193.55</v>
      </c>
      <c r="P18">
        <v>63</v>
      </c>
      <c r="Q18">
        <v>729.31100000000004</v>
      </c>
      <c r="R18" s="197">
        <v>-5.7</v>
      </c>
      <c r="T18" s="198">
        <v>-1354.58</v>
      </c>
      <c r="U18" s="198">
        <v>51295.8</v>
      </c>
      <c r="V18" s="16">
        <v>0</v>
      </c>
    </row>
    <row r="19" spans="1:22" x14ac:dyDescent="0.25">
      <c r="A19" t="s">
        <v>171</v>
      </c>
      <c r="B19" s="199">
        <v>41609</v>
      </c>
      <c r="C19" s="140" t="s">
        <v>287</v>
      </c>
      <c r="D19">
        <v>30.59</v>
      </c>
      <c r="E19">
        <v>23.2</v>
      </c>
      <c r="F19">
        <v>770</v>
      </c>
      <c r="G19" s="195">
        <v>789.99699999999996</v>
      </c>
      <c r="H19">
        <v>7.7700000000000005E-2</v>
      </c>
      <c r="I19">
        <v>1.4500000000000001E-2</v>
      </c>
      <c r="J19">
        <v>0.16070000000000001</v>
      </c>
      <c r="K19">
        <v>3.5499999999999997E-2</v>
      </c>
      <c r="L19">
        <v>1.3599999999999999E-2</v>
      </c>
      <c r="M19">
        <v>1.0999999999999999E-2</v>
      </c>
      <c r="N19" s="196">
        <v>2.6480420061617375E-2</v>
      </c>
      <c r="O19">
        <v>134.07</v>
      </c>
      <c r="P19">
        <v>63</v>
      </c>
      <c r="Q19">
        <v>726.99699999999996</v>
      </c>
      <c r="R19" s="197">
        <v>-22.39</v>
      </c>
      <c r="T19" s="198">
        <v>-1354.59</v>
      </c>
      <c r="U19" s="198">
        <v>51154.400000000001</v>
      </c>
      <c r="V19" s="16">
        <v>0</v>
      </c>
    </row>
    <row r="20" spans="1:22" x14ac:dyDescent="0.25">
      <c r="A20" t="s">
        <v>171</v>
      </c>
      <c r="B20" s="199">
        <v>41609</v>
      </c>
      <c r="C20" s="140" t="s">
        <v>288</v>
      </c>
      <c r="D20">
        <v>32.96</v>
      </c>
      <c r="E20">
        <v>23.58</v>
      </c>
      <c r="F20">
        <v>773</v>
      </c>
      <c r="G20" s="195">
        <v>785</v>
      </c>
      <c r="H20">
        <v>7.7700000000000005E-2</v>
      </c>
      <c r="I20">
        <v>1.4500000000000001E-2</v>
      </c>
      <c r="J20">
        <v>2.2098</v>
      </c>
      <c r="K20">
        <v>5.3699999999999998E-2</v>
      </c>
      <c r="L20">
        <v>3.5799999999999998E-2</v>
      </c>
      <c r="M20">
        <v>1.06E-2</v>
      </c>
      <c r="N20" s="196">
        <v>6.1208324456497751E-2</v>
      </c>
      <c r="O20">
        <v>0.32</v>
      </c>
      <c r="P20">
        <v>64</v>
      </c>
      <c r="Q20">
        <v>721</v>
      </c>
      <c r="R20" s="197">
        <v>-16.54</v>
      </c>
      <c r="T20" s="198">
        <v>-3189.07</v>
      </c>
      <c r="U20" s="198">
        <v>52101.9</v>
      </c>
      <c r="V20" s="16">
        <v>0</v>
      </c>
    </row>
    <row r="21" spans="1:22" x14ac:dyDescent="0.25">
      <c r="A21" t="s">
        <v>171</v>
      </c>
      <c r="B21" s="199">
        <v>41609</v>
      </c>
      <c r="C21" s="140" t="s">
        <v>289</v>
      </c>
      <c r="D21">
        <v>61.51</v>
      </c>
      <c r="E21">
        <v>28.44</v>
      </c>
      <c r="F21">
        <v>796</v>
      </c>
      <c r="G21" s="195">
        <v>818.05399999999997</v>
      </c>
      <c r="H21">
        <v>7.7700000000000005E-2</v>
      </c>
      <c r="I21">
        <v>1.4500000000000001E-2</v>
      </c>
      <c r="J21">
        <v>3.3628999999999998</v>
      </c>
      <c r="K21">
        <v>0.22750000000000001</v>
      </c>
      <c r="L21">
        <v>6.7100000000000007E-2</v>
      </c>
      <c r="M21">
        <v>1.95E-2</v>
      </c>
      <c r="N21" s="196">
        <v>7.9631909907124598E-2</v>
      </c>
      <c r="O21" s="200">
        <v>1034.67</v>
      </c>
      <c r="P21">
        <v>65</v>
      </c>
      <c r="Q21">
        <v>753.05399999999997</v>
      </c>
      <c r="R21" s="197">
        <v>-59.43</v>
      </c>
      <c r="T21" s="198">
        <v>-4481.66</v>
      </c>
      <c r="U21" s="198">
        <v>56279.7</v>
      </c>
      <c r="V21" s="16">
        <v>315.25</v>
      </c>
    </row>
    <row r="22" spans="1:22" x14ac:dyDescent="0.25">
      <c r="A22" t="s">
        <v>171</v>
      </c>
      <c r="B22" s="199">
        <v>41609</v>
      </c>
      <c r="C22" s="140" t="s">
        <v>290</v>
      </c>
      <c r="D22">
        <v>65.27</v>
      </c>
      <c r="E22">
        <v>30.14</v>
      </c>
      <c r="F22">
        <v>826</v>
      </c>
      <c r="G22" s="195">
        <v>855.56899999999996</v>
      </c>
      <c r="H22">
        <v>7.7700000000000005E-2</v>
      </c>
      <c r="I22">
        <v>1.4500000000000001E-2</v>
      </c>
      <c r="J22">
        <v>3.4685000000000001</v>
      </c>
      <c r="K22">
        <v>0.2379</v>
      </c>
      <c r="L22">
        <v>8.4599999999999995E-2</v>
      </c>
      <c r="M22">
        <v>1.8700000000000001E-2</v>
      </c>
      <c r="N22" s="196">
        <v>7.7310827245361785E-2</v>
      </c>
      <c r="O22">
        <v>175.13</v>
      </c>
      <c r="P22">
        <v>68</v>
      </c>
      <c r="Q22">
        <v>787.56899999999996</v>
      </c>
      <c r="R22" s="197">
        <v>-59.61</v>
      </c>
      <c r="T22" s="198">
        <v>-4481.67</v>
      </c>
      <c r="U22" s="198">
        <v>57969.5</v>
      </c>
      <c r="V22" s="16">
        <v>360.96</v>
      </c>
    </row>
    <row r="23" spans="1:22" x14ac:dyDescent="0.25">
      <c r="A23" t="s">
        <v>171</v>
      </c>
      <c r="B23" s="199">
        <v>41609</v>
      </c>
      <c r="C23" s="140" t="s">
        <v>291</v>
      </c>
      <c r="D23">
        <v>53.25</v>
      </c>
      <c r="E23">
        <v>29.64</v>
      </c>
      <c r="F23">
        <v>826</v>
      </c>
      <c r="G23" s="195">
        <v>863.06899999999996</v>
      </c>
      <c r="H23">
        <v>7.7700000000000005E-2</v>
      </c>
      <c r="I23">
        <v>1.4500000000000001E-2</v>
      </c>
      <c r="J23">
        <v>0.25390000000000001</v>
      </c>
      <c r="K23">
        <v>0.1414</v>
      </c>
      <c r="L23">
        <v>3.4500000000000003E-2</v>
      </c>
      <c r="M23">
        <v>1.8800000000000001E-2</v>
      </c>
      <c r="N23" s="196">
        <v>7.3211473555973877E-2</v>
      </c>
      <c r="O23">
        <v>55.11</v>
      </c>
      <c r="P23">
        <v>68</v>
      </c>
      <c r="Q23">
        <v>795.06899999999996</v>
      </c>
      <c r="R23" s="197">
        <v>-72.819999999999993</v>
      </c>
      <c r="T23" s="198">
        <v>-4188.67</v>
      </c>
      <c r="U23" s="198">
        <v>57213.3</v>
      </c>
      <c r="V23" s="16">
        <v>236.55</v>
      </c>
    </row>
    <row r="24" spans="1:22" x14ac:dyDescent="0.25">
      <c r="A24" t="s">
        <v>171</v>
      </c>
      <c r="B24" s="199">
        <v>41609</v>
      </c>
      <c r="C24" s="140" t="s">
        <v>292</v>
      </c>
      <c r="D24">
        <v>48</v>
      </c>
      <c r="E24">
        <v>26.97</v>
      </c>
      <c r="F24">
        <v>830</v>
      </c>
      <c r="G24" s="195">
        <v>860.82299999999998</v>
      </c>
      <c r="H24">
        <v>7.7700000000000005E-2</v>
      </c>
      <c r="I24">
        <v>1.4500000000000001E-2</v>
      </c>
      <c r="J24">
        <v>2.2650999999999999</v>
      </c>
      <c r="K24">
        <v>0.1216</v>
      </c>
      <c r="L24">
        <v>3.0800000000000001E-2</v>
      </c>
      <c r="M24">
        <v>1.9099999999999999E-2</v>
      </c>
      <c r="N24" s="196">
        <v>7.4976774824088308E-2</v>
      </c>
      <c r="O24">
        <v>-4.51</v>
      </c>
      <c r="P24">
        <v>69</v>
      </c>
      <c r="Q24">
        <v>791.82299999999998</v>
      </c>
      <c r="R24" s="197">
        <v>-77.22</v>
      </c>
      <c r="T24" s="198">
        <v>-4188.66</v>
      </c>
      <c r="U24" s="198">
        <v>55866.1</v>
      </c>
      <c r="V24" s="16">
        <v>0</v>
      </c>
    </row>
    <row r="25" spans="1:22" x14ac:dyDescent="0.25">
      <c r="A25" t="s">
        <v>171</v>
      </c>
      <c r="B25" s="199">
        <v>41609</v>
      </c>
      <c r="C25" s="140" t="s">
        <v>293</v>
      </c>
      <c r="D25">
        <v>39.409999999999997</v>
      </c>
      <c r="E25">
        <v>27.21</v>
      </c>
      <c r="F25">
        <v>822</v>
      </c>
      <c r="G25" s="195">
        <v>857.04100000000005</v>
      </c>
      <c r="H25">
        <v>7.7700000000000005E-2</v>
      </c>
      <c r="I25">
        <v>1.4500000000000001E-2</v>
      </c>
      <c r="J25">
        <v>0.17369999999999999</v>
      </c>
      <c r="K25">
        <v>7.9799999999999996E-2</v>
      </c>
      <c r="L25">
        <v>4.19E-2</v>
      </c>
      <c r="M25">
        <v>1.9099999999999999E-2</v>
      </c>
      <c r="N25" s="196">
        <v>7.5418942107035286E-2</v>
      </c>
      <c r="O25">
        <v>13.22</v>
      </c>
      <c r="P25">
        <v>68</v>
      </c>
      <c r="Q25">
        <v>789.04100000000005</v>
      </c>
      <c r="R25" s="197">
        <v>-56.76</v>
      </c>
      <c r="T25" s="198">
        <v>-4188.67</v>
      </c>
      <c r="U25" s="198">
        <v>55538.7</v>
      </c>
      <c r="V25" s="16">
        <v>0</v>
      </c>
    </row>
    <row r="26" spans="1:22" x14ac:dyDescent="0.25">
      <c r="A26" t="s">
        <v>171</v>
      </c>
      <c r="B26" s="199">
        <v>41609</v>
      </c>
      <c r="C26" s="140" t="s">
        <v>294</v>
      </c>
      <c r="D26">
        <v>32.090000000000003</v>
      </c>
      <c r="E26">
        <v>24.11</v>
      </c>
      <c r="F26">
        <v>803</v>
      </c>
      <c r="G26" s="195">
        <v>836.13300000000004</v>
      </c>
      <c r="H26">
        <v>7.7700000000000005E-2</v>
      </c>
      <c r="I26">
        <v>1.4500000000000001E-2</v>
      </c>
      <c r="J26">
        <v>0.15939999999999999</v>
      </c>
      <c r="K26">
        <v>4.5900000000000003E-2</v>
      </c>
      <c r="L26">
        <v>1.7500000000000002E-2</v>
      </c>
      <c r="M26">
        <v>1.9699999999999999E-2</v>
      </c>
      <c r="N26" s="196">
        <v>5.3228201550793539E-2</v>
      </c>
      <c r="O26">
        <v>-60.89</v>
      </c>
      <c r="P26">
        <v>67</v>
      </c>
      <c r="Q26">
        <v>769.13300000000004</v>
      </c>
      <c r="R26" s="197">
        <v>-41.95</v>
      </c>
      <c r="T26" s="198">
        <v>-2846.08</v>
      </c>
      <c r="U26" s="198">
        <v>53469.4</v>
      </c>
      <c r="V26" s="16">
        <v>0</v>
      </c>
    </row>
    <row r="27" spans="1:22" x14ac:dyDescent="0.25">
      <c r="A27" t="s">
        <v>171</v>
      </c>
      <c r="B27" s="199">
        <v>41609</v>
      </c>
      <c r="C27" s="140" t="s">
        <v>295</v>
      </c>
      <c r="D27">
        <v>28.93</v>
      </c>
      <c r="E27">
        <v>23.47</v>
      </c>
      <c r="F27">
        <v>777</v>
      </c>
      <c r="G27" s="195">
        <v>826.62599999999998</v>
      </c>
      <c r="H27">
        <v>7.7700000000000005E-2</v>
      </c>
      <c r="I27">
        <v>1.4500000000000001E-2</v>
      </c>
      <c r="J27">
        <v>0</v>
      </c>
      <c r="K27">
        <v>3.1399999999999997E-2</v>
      </c>
      <c r="L27">
        <v>1.3599999999999999E-2</v>
      </c>
      <c r="M27">
        <v>1.49E-2</v>
      </c>
      <c r="N27" s="196">
        <v>5.556050108638997E-2</v>
      </c>
      <c r="O27">
        <v>16.579999999999998</v>
      </c>
      <c r="P27">
        <v>66</v>
      </c>
      <c r="Q27">
        <v>760.62599999999998</v>
      </c>
      <c r="R27" s="197">
        <v>-55.89</v>
      </c>
      <c r="T27" s="198">
        <v>-2846.07</v>
      </c>
      <c r="U27" s="198">
        <v>51224.7</v>
      </c>
      <c r="V27" s="16">
        <v>0</v>
      </c>
    </row>
    <row r="28" spans="1:22" x14ac:dyDescent="0.25">
      <c r="A28" t="s">
        <v>171</v>
      </c>
      <c r="B28" s="199">
        <v>41610</v>
      </c>
      <c r="C28" s="140" t="s">
        <v>272</v>
      </c>
      <c r="D28">
        <v>25.35</v>
      </c>
      <c r="E28">
        <v>23</v>
      </c>
      <c r="F28">
        <v>757</v>
      </c>
      <c r="G28" s="195">
        <v>803.12599999999998</v>
      </c>
      <c r="H28">
        <v>7.7700000000000005E-2</v>
      </c>
      <c r="I28">
        <v>1.4500000000000001E-2</v>
      </c>
      <c r="J28">
        <v>0</v>
      </c>
      <c r="K28">
        <v>3.1600000000000003E-2</v>
      </c>
      <c r="L28">
        <v>1.49E-2</v>
      </c>
      <c r="M28">
        <v>1.3100000000000001E-2</v>
      </c>
      <c r="N28" s="196">
        <v>0</v>
      </c>
      <c r="O28">
        <v>30.02</v>
      </c>
      <c r="P28">
        <v>65</v>
      </c>
      <c r="Q28">
        <v>738.12599999999998</v>
      </c>
      <c r="R28" s="197">
        <v>-24.76</v>
      </c>
      <c r="T28" s="198">
        <v>0</v>
      </c>
      <c r="U28" s="198">
        <v>48646.3</v>
      </c>
      <c r="V28" s="16">
        <v>0</v>
      </c>
    </row>
    <row r="29" spans="1:22" x14ac:dyDescent="0.25">
      <c r="A29" t="s">
        <v>171</v>
      </c>
      <c r="B29" s="199">
        <v>41610</v>
      </c>
      <c r="C29" s="140" t="s">
        <v>273</v>
      </c>
      <c r="D29">
        <v>24.83</v>
      </c>
      <c r="E29">
        <v>24.45</v>
      </c>
      <c r="F29">
        <v>751</v>
      </c>
      <c r="G29" s="195">
        <v>795.97400000000005</v>
      </c>
      <c r="H29">
        <v>7.7700000000000005E-2</v>
      </c>
      <c r="I29">
        <v>1.4500000000000001E-2</v>
      </c>
      <c r="J29">
        <v>0</v>
      </c>
      <c r="K29">
        <v>2.1399999999999999E-2</v>
      </c>
      <c r="L29">
        <v>1.4800000000000001E-2</v>
      </c>
      <c r="M29">
        <v>1.2699999999999999E-2</v>
      </c>
      <c r="N29" s="196">
        <v>0</v>
      </c>
      <c r="O29">
        <v>194.05</v>
      </c>
      <c r="P29">
        <v>62</v>
      </c>
      <c r="Q29">
        <v>733.97400000000005</v>
      </c>
      <c r="R29" s="197">
        <v>-5.1100000000000003</v>
      </c>
      <c r="T29" s="198">
        <v>0</v>
      </c>
      <c r="U29" s="198">
        <v>47950.1</v>
      </c>
      <c r="V29" s="16">
        <v>0</v>
      </c>
    </row>
    <row r="30" spans="1:22" x14ac:dyDescent="0.25">
      <c r="A30" t="s">
        <v>171</v>
      </c>
      <c r="B30" s="199">
        <v>41610</v>
      </c>
      <c r="C30" s="140" t="s">
        <v>274</v>
      </c>
      <c r="D30">
        <v>24.75</v>
      </c>
      <c r="E30">
        <v>22.01</v>
      </c>
      <c r="F30">
        <v>744</v>
      </c>
      <c r="G30" s="195">
        <v>807.85599999999999</v>
      </c>
      <c r="H30">
        <v>7.7700000000000005E-2</v>
      </c>
      <c r="I30">
        <v>1.4500000000000001E-2</v>
      </c>
      <c r="J30">
        <v>0</v>
      </c>
      <c r="K30">
        <v>1.9300000000000001E-2</v>
      </c>
      <c r="L30">
        <v>1.52E-2</v>
      </c>
      <c r="M30">
        <v>1.26E-2</v>
      </c>
      <c r="N30" s="196">
        <v>0</v>
      </c>
      <c r="O30">
        <v>250.03</v>
      </c>
      <c r="P30">
        <v>61</v>
      </c>
      <c r="Q30">
        <v>746.85599999999999</v>
      </c>
      <c r="R30" s="197">
        <v>3.19</v>
      </c>
      <c r="T30" s="198">
        <v>0</v>
      </c>
      <c r="U30" s="198">
        <v>47427.8</v>
      </c>
      <c r="V30" s="16">
        <v>0</v>
      </c>
    </row>
    <row r="31" spans="1:22" x14ac:dyDescent="0.25">
      <c r="A31" t="s">
        <v>171</v>
      </c>
      <c r="B31" s="199">
        <v>41610</v>
      </c>
      <c r="C31" s="140" t="s">
        <v>275</v>
      </c>
      <c r="D31">
        <v>24.39</v>
      </c>
      <c r="E31">
        <v>35.619999999999997</v>
      </c>
      <c r="F31">
        <v>743</v>
      </c>
      <c r="G31" s="195">
        <v>803.63699999999994</v>
      </c>
      <c r="H31">
        <v>7.7700000000000005E-2</v>
      </c>
      <c r="I31">
        <v>1.4500000000000001E-2</v>
      </c>
      <c r="J31">
        <v>0</v>
      </c>
      <c r="K31">
        <v>1.46E-2</v>
      </c>
      <c r="L31">
        <v>1.52E-2</v>
      </c>
      <c r="M31">
        <v>1.26E-2</v>
      </c>
      <c r="N31" s="196">
        <v>0</v>
      </c>
      <c r="O31">
        <v>455.6</v>
      </c>
      <c r="P31">
        <v>60</v>
      </c>
      <c r="Q31">
        <v>743.63699999999994</v>
      </c>
      <c r="R31" s="197">
        <v>-5.39</v>
      </c>
      <c r="T31" s="198">
        <v>0</v>
      </c>
      <c r="U31" s="198">
        <v>47229.3</v>
      </c>
      <c r="V31" s="16">
        <v>473.9</v>
      </c>
    </row>
    <row r="32" spans="1:22" x14ac:dyDescent="0.25">
      <c r="A32" t="s">
        <v>171</v>
      </c>
      <c r="B32" s="199">
        <v>41610</v>
      </c>
      <c r="C32" s="140" t="s">
        <v>276</v>
      </c>
      <c r="D32">
        <v>24.88</v>
      </c>
      <c r="E32">
        <v>36.26</v>
      </c>
      <c r="F32">
        <v>744</v>
      </c>
      <c r="G32" s="195">
        <v>812.73699999999997</v>
      </c>
      <c r="H32">
        <v>7.7700000000000005E-2</v>
      </c>
      <c r="I32">
        <v>1.4500000000000001E-2</v>
      </c>
      <c r="J32">
        <v>0</v>
      </c>
      <c r="K32">
        <v>2.9100000000000001E-2</v>
      </c>
      <c r="L32">
        <v>1.4800000000000001E-2</v>
      </c>
      <c r="M32">
        <v>1.2999999999999999E-2</v>
      </c>
      <c r="N32" s="196">
        <v>0</v>
      </c>
      <c r="O32">
        <v>469.35</v>
      </c>
      <c r="P32">
        <v>60</v>
      </c>
      <c r="Q32">
        <v>752.73699999999997</v>
      </c>
      <c r="R32" s="197">
        <v>-5.94</v>
      </c>
      <c r="T32" s="198">
        <v>0</v>
      </c>
      <c r="U32" s="198">
        <v>48622.400000000001</v>
      </c>
      <c r="V32" s="16">
        <v>776.12</v>
      </c>
    </row>
    <row r="33" spans="1:22" x14ac:dyDescent="0.25">
      <c r="A33" t="s">
        <v>171</v>
      </c>
      <c r="B33" s="199">
        <v>41610</v>
      </c>
      <c r="C33" s="140" t="s">
        <v>277</v>
      </c>
      <c r="D33">
        <v>26.33</v>
      </c>
      <c r="E33">
        <v>29.9</v>
      </c>
      <c r="F33">
        <v>756</v>
      </c>
      <c r="G33" s="195">
        <v>823.83600000000001</v>
      </c>
      <c r="H33">
        <v>7.7700000000000005E-2</v>
      </c>
      <c r="I33">
        <v>1.4500000000000001E-2</v>
      </c>
      <c r="J33">
        <v>0</v>
      </c>
      <c r="K33">
        <v>6.3E-2</v>
      </c>
      <c r="L33">
        <v>2.4400000000000002E-2</v>
      </c>
      <c r="M33">
        <v>2.1499999999999998E-2</v>
      </c>
      <c r="N33" s="196">
        <v>0</v>
      </c>
      <c r="O33">
        <v>326.48</v>
      </c>
      <c r="P33">
        <v>62</v>
      </c>
      <c r="Q33">
        <v>761.83600000000001</v>
      </c>
      <c r="R33" s="197">
        <v>-27.02</v>
      </c>
      <c r="T33" s="198">
        <v>0</v>
      </c>
      <c r="U33" s="198">
        <v>51131.1</v>
      </c>
      <c r="V33" s="16">
        <v>477.21</v>
      </c>
    </row>
    <row r="34" spans="1:22" x14ac:dyDescent="0.25">
      <c r="A34" t="s">
        <v>171</v>
      </c>
      <c r="B34" s="199">
        <v>41610</v>
      </c>
      <c r="C34" s="140" t="s">
        <v>278</v>
      </c>
      <c r="D34">
        <v>41.57</v>
      </c>
      <c r="E34">
        <v>93.92</v>
      </c>
      <c r="F34">
        <v>788</v>
      </c>
      <c r="G34" s="195">
        <v>862.29399999999998</v>
      </c>
      <c r="H34">
        <v>7.7700000000000005E-2</v>
      </c>
      <c r="I34">
        <v>1.4500000000000001E-2</v>
      </c>
      <c r="J34">
        <v>1.0582</v>
      </c>
      <c r="K34">
        <v>8.14E-2</v>
      </c>
      <c r="L34">
        <v>0.06</v>
      </c>
      <c r="M34">
        <v>1.01E-2</v>
      </c>
      <c r="N34" s="196">
        <v>4.2689676548075001E-3</v>
      </c>
      <c r="O34">
        <v>173.19</v>
      </c>
      <c r="P34">
        <v>65</v>
      </c>
      <c r="Q34">
        <v>797.29399999999998</v>
      </c>
      <c r="R34" s="197">
        <v>-80.3</v>
      </c>
      <c r="T34" s="198">
        <v>-231.39</v>
      </c>
      <c r="U34" s="198">
        <v>54202.8</v>
      </c>
      <c r="V34" s="16">
        <v>4207.3100000000004</v>
      </c>
    </row>
    <row r="35" spans="1:22" x14ac:dyDescent="0.25">
      <c r="A35" t="s">
        <v>171</v>
      </c>
      <c r="B35" s="199">
        <v>41610</v>
      </c>
      <c r="C35" s="140" t="s">
        <v>279</v>
      </c>
      <c r="D35">
        <v>42.75</v>
      </c>
      <c r="E35">
        <v>25.94</v>
      </c>
      <c r="F35">
        <v>825</v>
      </c>
      <c r="G35" s="195">
        <v>888.93399999999997</v>
      </c>
      <c r="H35">
        <v>7.7700000000000005E-2</v>
      </c>
      <c r="I35">
        <v>1.4500000000000001E-2</v>
      </c>
      <c r="J35">
        <v>1.6853</v>
      </c>
      <c r="K35">
        <v>0.107</v>
      </c>
      <c r="L35">
        <v>0.13089999999999999</v>
      </c>
      <c r="M35">
        <v>1.7999999999999999E-2</v>
      </c>
      <c r="N35" s="196">
        <v>3.9244550875455371E-3</v>
      </c>
      <c r="O35">
        <v>149.75</v>
      </c>
      <c r="P35">
        <v>69</v>
      </c>
      <c r="Q35">
        <v>819.93399999999997</v>
      </c>
      <c r="R35" s="197">
        <v>-99.16</v>
      </c>
      <c r="T35" s="198">
        <v>-231.4</v>
      </c>
      <c r="U35" s="198">
        <v>58963.6</v>
      </c>
      <c r="V35" s="16">
        <v>0</v>
      </c>
    </row>
    <row r="36" spans="1:22" x14ac:dyDescent="0.25">
      <c r="A36" t="s">
        <v>171</v>
      </c>
      <c r="B36" s="199">
        <v>41610</v>
      </c>
      <c r="C36" s="140" t="s">
        <v>280</v>
      </c>
      <c r="D36">
        <v>44.56</v>
      </c>
      <c r="E36">
        <v>29.56</v>
      </c>
      <c r="F36">
        <v>820</v>
      </c>
      <c r="G36" s="195">
        <v>910.83900000000006</v>
      </c>
      <c r="H36">
        <v>7.7700000000000005E-2</v>
      </c>
      <c r="I36">
        <v>1.4500000000000001E-2</v>
      </c>
      <c r="J36">
        <v>1.2411000000000001</v>
      </c>
      <c r="K36">
        <v>8.2000000000000003E-2</v>
      </c>
      <c r="L36">
        <v>9.6600000000000005E-2</v>
      </c>
      <c r="M36">
        <v>1.7399999999999999E-2</v>
      </c>
      <c r="N36" s="196">
        <v>3.8723378618549867E-3</v>
      </c>
      <c r="O36">
        <v>347.67</v>
      </c>
      <c r="P36">
        <v>72</v>
      </c>
      <c r="Q36">
        <v>838.83900000000006</v>
      </c>
      <c r="R36" s="197">
        <v>-115.86</v>
      </c>
      <c r="T36" s="198">
        <v>-231.39</v>
      </c>
      <c r="U36" s="198">
        <v>59754.6</v>
      </c>
      <c r="V36" s="16">
        <v>388.73</v>
      </c>
    </row>
    <row r="37" spans="1:22" x14ac:dyDescent="0.25">
      <c r="A37" t="s">
        <v>171</v>
      </c>
      <c r="B37" s="199">
        <v>41610</v>
      </c>
      <c r="C37" s="140" t="s">
        <v>281</v>
      </c>
      <c r="D37">
        <v>38.44</v>
      </c>
      <c r="E37">
        <v>93.36</v>
      </c>
      <c r="F37">
        <v>815</v>
      </c>
      <c r="G37" s="195">
        <v>902.27099999999996</v>
      </c>
      <c r="H37">
        <v>7.7700000000000005E-2</v>
      </c>
      <c r="I37">
        <v>1.4500000000000001E-2</v>
      </c>
      <c r="J37">
        <v>7.0400000000000004E-2</v>
      </c>
      <c r="K37">
        <v>6.8900000000000003E-2</v>
      </c>
      <c r="L37">
        <v>-4.0000000000000002E-4</v>
      </c>
      <c r="M37">
        <v>2.4299999999999999E-2</v>
      </c>
      <c r="N37" s="196">
        <v>1.935713300530266E-2</v>
      </c>
      <c r="O37">
        <v>359.39</v>
      </c>
      <c r="P37">
        <v>72</v>
      </c>
      <c r="Q37">
        <v>830.27099999999996</v>
      </c>
      <c r="R37" s="197">
        <v>-111.15</v>
      </c>
      <c r="T37" s="198">
        <v>-1164.8599999999999</v>
      </c>
      <c r="U37" s="198">
        <v>60177.3</v>
      </c>
      <c r="V37" s="16">
        <v>2734.21</v>
      </c>
    </row>
    <row r="38" spans="1:22" x14ac:dyDescent="0.25">
      <c r="A38" t="s">
        <v>171</v>
      </c>
      <c r="B38" s="199">
        <v>41610</v>
      </c>
      <c r="C38" s="140" t="s">
        <v>282</v>
      </c>
      <c r="D38">
        <v>38.17</v>
      </c>
      <c r="E38">
        <v>36.840000000000003</v>
      </c>
      <c r="F38">
        <v>814</v>
      </c>
      <c r="G38" s="195">
        <v>877.26199999999994</v>
      </c>
      <c r="H38">
        <v>7.7700000000000005E-2</v>
      </c>
      <c r="I38">
        <v>1.4500000000000001E-2</v>
      </c>
      <c r="J38">
        <v>6.7400000000000002E-2</v>
      </c>
      <c r="K38">
        <v>7.4399999999999994E-2</v>
      </c>
      <c r="L38">
        <v>7.0400000000000004E-2</v>
      </c>
      <c r="M38">
        <v>1.8800000000000001E-2</v>
      </c>
      <c r="N38" s="196">
        <v>1.9048218639569469E-2</v>
      </c>
      <c r="O38">
        <v>271.14</v>
      </c>
      <c r="P38">
        <v>72</v>
      </c>
      <c r="Q38">
        <v>805.26199999999994</v>
      </c>
      <c r="R38" s="197">
        <v>-122.56</v>
      </c>
      <c r="T38" s="198">
        <v>-1164.8499999999999</v>
      </c>
      <c r="U38" s="198">
        <v>61152.7</v>
      </c>
      <c r="V38" s="16">
        <v>645.25</v>
      </c>
    </row>
    <row r="39" spans="1:22" x14ac:dyDescent="0.25">
      <c r="A39" t="s">
        <v>171</v>
      </c>
      <c r="B39" s="199">
        <v>41610</v>
      </c>
      <c r="C39" s="140" t="s">
        <v>283</v>
      </c>
      <c r="D39">
        <v>35.909999999999997</v>
      </c>
      <c r="E39">
        <v>69.95</v>
      </c>
      <c r="F39">
        <v>811</v>
      </c>
      <c r="G39" s="195">
        <v>854.25199999999995</v>
      </c>
      <c r="H39">
        <v>7.7700000000000005E-2</v>
      </c>
      <c r="I39">
        <v>1.4500000000000001E-2</v>
      </c>
      <c r="J39">
        <v>0.28360000000000002</v>
      </c>
      <c r="K39">
        <v>8.4599999999999995E-2</v>
      </c>
      <c r="L39">
        <v>5.5999999999999999E-3</v>
      </c>
      <c r="M39">
        <v>2.0400000000000001E-2</v>
      </c>
      <c r="N39" s="196">
        <v>2.9741881573070377E-2</v>
      </c>
      <c r="O39">
        <v>372.22</v>
      </c>
      <c r="P39">
        <v>73</v>
      </c>
      <c r="Q39">
        <v>781.25199999999995</v>
      </c>
      <c r="R39" s="197">
        <v>-41.12</v>
      </c>
      <c r="T39" s="198">
        <v>-1804.55</v>
      </c>
      <c r="U39" s="198">
        <v>60673.7</v>
      </c>
      <c r="V39" s="16">
        <v>1046.3</v>
      </c>
    </row>
    <row r="40" spans="1:22" x14ac:dyDescent="0.25">
      <c r="A40" t="s">
        <v>171</v>
      </c>
      <c r="B40" s="199">
        <v>41610</v>
      </c>
      <c r="C40" s="140" t="s">
        <v>284</v>
      </c>
      <c r="D40">
        <v>33.28</v>
      </c>
      <c r="E40">
        <v>28.08</v>
      </c>
      <c r="F40">
        <v>802</v>
      </c>
      <c r="G40" s="195">
        <v>842.57500000000005</v>
      </c>
      <c r="H40">
        <v>7.7700000000000005E-2</v>
      </c>
      <c r="I40">
        <v>1.4500000000000001E-2</v>
      </c>
      <c r="J40">
        <v>6.1800000000000001E-2</v>
      </c>
      <c r="K40">
        <v>6.8699999999999997E-2</v>
      </c>
      <c r="L40">
        <v>3.8699999999999998E-2</v>
      </c>
      <c r="M40">
        <v>9.1999999999999998E-3</v>
      </c>
      <c r="N40" s="196">
        <v>2.9888267231127499E-2</v>
      </c>
      <c r="O40">
        <v>60.94</v>
      </c>
      <c r="P40">
        <v>73</v>
      </c>
      <c r="Q40">
        <v>769.57500000000005</v>
      </c>
      <c r="R40" s="197">
        <v>-68.05</v>
      </c>
      <c r="T40" s="198">
        <v>-1804.54</v>
      </c>
      <c r="U40" s="198">
        <v>60376.2</v>
      </c>
      <c r="V40" s="16">
        <v>339.19</v>
      </c>
    </row>
    <row r="41" spans="1:22" x14ac:dyDescent="0.25">
      <c r="A41" t="s">
        <v>171</v>
      </c>
      <c r="B41" s="199">
        <v>41610</v>
      </c>
      <c r="C41" s="140" t="s">
        <v>285</v>
      </c>
      <c r="D41">
        <v>30.82</v>
      </c>
      <c r="E41">
        <v>27.16</v>
      </c>
      <c r="F41">
        <v>798</v>
      </c>
      <c r="G41" s="195">
        <v>831.51599999999996</v>
      </c>
      <c r="H41">
        <v>7.7700000000000005E-2</v>
      </c>
      <c r="I41">
        <v>1.4500000000000001E-2</v>
      </c>
      <c r="J41">
        <v>0</v>
      </c>
      <c r="K41">
        <v>5.2200000000000003E-2</v>
      </c>
      <c r="L41">
        <v>2.8299999999999999E-2</v>
      </c>
      <c r="M41">
        <v>9.2999999999999992E-3</v>
      </c>
      <c r="N41" s="196">
        <v>3.0348784995803953E-2</v>
      </c>
      <c r="O41">
        <v>39.71</v>
      </c>
      <c r="P41">
        <v>72</v>
      </c>
      <c r="Q41">
        <v>759.51599999999996</v>
      </c>
      <c r="R41" s="197">
        <v>-90.1</v>
      </c>
      <c r="T41" s="198">
        <v>-1804.56</v>
      </c>
      <c r="U41" s="198">
        <v>59460.7</v>
      </c>
      <c r="V41" s="16">
        <v>0</v>
      </c>
    </row>
    <row r="42" spans="1:22" x14ac:dyDescent="0.25">
      <c r="A42" t="s">
        <v>171</v>
      </c>
      <c r="B42" s="199">
        <v>41610</v>
      </c>
      <c r="C42" s="140" t="s">
        <v>286</v>
      </c>
      <c r="D42">
        <v>29.98</v>
      </c>
      <c r="E42">
        <v>26.15</v>
      </c>
      <c r="F42">
        <v>796</v>
      </c>
      <c r="G42" s="195">
        <v>825.45600000000002</v>
      </c>
      <c r="H42">
        <v>7.7700000000000005E-2</v>
      </c>
      <c r="I42">
        <v>1.4500000000000001E-2</v>
      </c>
      <c r="J42">
        <v>0</v>
      </c>
      <c r="K42">
        <v>4.8899999999999999E-2</v>
      </c>
      <c r="L42">
        <v>2.3300000000000001E-2</v>
      </c>
      <c r="M42">
        <v>8.9999999999999993E-3</v>
      </c>
      <c r="N42" s="196">
        <v>3.0531915253606389E-2</v>
      </c>
      <c r="O42">
        <v>46.19</v>
      </c>
      <c r="P42">
        <v>72</v>
      </c>
      <c r="Q42">
        <v>753.45600000000002</v>
      </c>
      <c r="R42" s="197">
        <v>-87.02</v>
      </c>
      <c r="T42" s="198">
        <v>-1804.54</v>
      </c>
      <c r="U42" s="198">
        <v>59103.4</v>
      </c>
      <c r="V42" s="16">
        <v>0</v>
      </c>
    </row>
    <row r="43" spans="1:22" x14ac:dyDescent="0.25">
      <c r="A43" t="s">
        <v>171</v>
      </c>
      <c r="B43" s="199">
        <v>41610</v>
      </c>
      <c r="C43" s="140" t="s">
        <v>287</v>
      </c>
      <c r="D43">
        <v>30.16</v>
      </c>
      <c r="E43">
        <v>24.28</v>
      </c>
      <c r="F43">
        <v>796</v>
      </c>
      <c r="G43" s="195">
        <v>824.50300000000004</v>
      </c>
      <c r="H43">
        <v>7.7700000000000005E-2</v>
      </c>
      <c r="I43">
        <v>1.4500000000000001E-2</v>
      </c>
      <c r="J43">
        <v>0</v>
      </c>
      <c r="K43">
        <v>4.4600000000000001E-2</v>
      </c>
      <c r="L43">
        <v>2.23E-2</v>
      </c>
      <c r="M43">
        <v>8.8999999999999999E-3</v>
      </c>
      <c r="N43" s="196">
        <v>3.4056292433353362E-2</v>
      </c>
      <c r="O43">
        <v>47.85</v>
      </c>
      <c r="P43">
        <v>72</v>
      </c>
      <c r="Q43">
        <v>752.50300000000004</v>
      </c>
      <c r="R43" s="197">
        <v>-105.27</v>
      </c>
      <c r="T43" s="198">
        <v>-2000.94</v>
      </c>
      <c r="U43" s="198">
        <v>58753.9</v>
      </c>
      <c r="V43" s="16">
        <v>0</v>
      </c>
    </row>
    <row r="44" spans="1:22" x14ac:dyDescent="0.25">
      <c r="A44" t="s">
        <v>171</v>
      </c>
      <c r="B44" s="199">
        <v>41610</v>
      </c>
      <c r="C44" s="140" t="s">
        <v>288</v>
      </c>
      <c r="D44">
        <v>31.05</v>
      </c>
      <c r="E44">
        <v>25.1</v>
      </c>
      <c r="F44">
        <v>804</v>
      </c>
      <c r="G44" s="195">
        <v>818.40700000000004</v>
      </c>
      <c r="H44">
        <v>7.7700000000000005E-2</v>
      </c>
      <c r="I44">
        <v>1.4500000000000001E-2</v>
      </c>
      <c r="J44">
        <v>0.49320000000000003</v>
      </c>
      <c r="K44">
        <v>4.6399999999999997E-2</v>
      </c>
      <c r="L44">
        <v>3.27E-2</v>
      </c>
      <c r="M44">
        <v>8.5000000000000006E-3</v>
      </c>
      <c r="N44" s="196">
        <v>3.394329975605867E-2</v>
      </c>
      <c r="O44">
        <v>48.17</v>
      </c>
      <c r="P44">
        <v>71</v>
      </c>
      <c r="Q44">
        <v>747.40700000000004</v>
      </c>
      <c r="R44" s="197">
        <v>-109.81</v>
      </c>
      <c r="T44" s="198">
        <v>-2000.91</v>
      </c>
      <c r="U44" s="198">
        <v>58948.6</v>
      </c>
      <c r="V44" s="16">
        <v>0</v>
      </c>
    </row>
    <row r="45" spans="1:22" x14ac:dyDescent="0.25">
      <c r="A45" t="s">
        <v>171</v>
      </c>
      <c r="B45" s="199">
        <v>41610</v>
      </c>
      <c r="C45" s="140" t="s">
        <v>289</v>
      </c>
      <c r="D45">
        <v>50.2</v>
      </c>
      <c r="E45">
        <v>30.44</v>
      </c>
      <c r="F45">
        <v>831</v>
      </c>
      <c r="G45" s="195">
        <v>844.01599999999996</v>
      </c>
      <c r="H45">
        <v>7.7700000000000005E-2</v>
      </c>
      <c r="I45">
        <v>1.4500000000000001E-2</v>
      </c>
      <c r="J45">
        <v>1.9109</v>
      </c>
      <c r="K45">
        <v>0.12429999999999999</v>
      </c>
      <c r="L45">
        <v>0.17599999999999999</v>
      </c>
      <c r="M45">
        <v>1.47E-2</v>
      </c>
      <c r="N45" s="196">
        <v>4.7125291374366669E-2</v>
      </c>
      <c r="O45">
        <v>98.9</v>
      </c>
      <c r="P45">
        <v>74</v>
      </c>
      <c r="Q45">
        <v>770.01599999999996</v>
      </c>
      <c r="R45" s="197">
        <v>-120.94</v>
      </c>
      <c r="T45" s="198">
        <v>-2969.85</v>
      </c>
      <c r="U45" s="198">
        <v>63020.3</v>
      </c>
      <c r="V45" s="16">
        <v>596.71</v>
      </c>
    </row>
    <row r="46" spans="1:22" x14ac:dyDescent="0.25">
      <c r="A46" t="s">
        <v>171</v>
      </c>
      <c r="B46" s="199">
        <v>41610</v>
      </c>
      <c r="C46" s="140" t="s">
        <v>290</v>
      </c>
      <c r="D46">
        <v>59.19</v>
      </c>
      <c r="E46">
        <v>27.17</v>
      </c>
      <c r="F46">
        <v>857</v>
      </c>
      <c r="G46" s="195">
        <v>882.17200000000003</v>
      </c>
      <c r="H46">
        <v>7.7700000000000005E-2</v>
      </c>
      <c r="I46">
        <v>1.4500000000000001E-2</v>
      </c>
      <c r="J46">
        <v>2.5525000000000002</v>
      </c>
      <c r="K46">
        <v>0.13159999999999999</v>
      </c>
      <c r="L46">
        <v>0.18129999999999999</v>
      </c>
      <c r="M46">
        <v>8.2000000000000003E-2</v>
      </c>
      <c r="N46" s="196">
        <v>4.6610511315036546E-2</v>
      </c>
      <c r="O46">
        <v>3.98</v>
      </c>
      <c r="P46">
        <v>75</v>
      </c>
      <c r="Q46">
        <v>807.17200000000003</v>
      </c>
      <c r="R46" s="197">
        <v>-119.79</v>
      </c>
      <c r="T46" s="198">
        <v>-2969.84</v>
      </c>
      <c r="U46" s="198">
        <v>63716.1</v>
      </c>
      <c r="V46" s="16">
        <v>0</v>
      </c>
    </row>
    <row r="47" spans="1:22" x14ac:dyDescent="0.25">
      <c r="A47" t="s">
        <v>171</v>
      </c>
      <c r="B47" s="199">
        <v>41610</v>
      </c>
      <c r="C47" s="140" t="s">
        <v>291</v>
      </c>
      <c r="D47">
        <v>49.24</v>
      </c>
      <c r="E47">
        <v>37.14</v>
      </c>
      <c r="F47">
        <v>858</v>
      </c>
      <c r="G47" s="195">
        <v>885.43200000000002</v>
      </c>
      <c r="H47">
        <v>7.7700000000000005E-2</v>
      </c>
      <c r="I47">
        <v>1.4500000000000001E-2</v>
      </c>
      <c r="J47">
        <v>3.0013000000000001</v>
      </c>
      <c r="K47">
        <v>9.9000000000000005E-2</v>
      </c>
      <c r="L47">
        <v>0.1074</v>
      </c>
      <c r="M47">
        <v>7.7100000000000002E-2</v>
      </c>
      <c r="N47" s="196">
        <v>4.6816530176320828E-2</v>
      </c>
      <c r="O47">
        <v>-74.69</v>
      </c>
      <c r="P47">
        <v>74</v>
      </c>
      <c r="Q47">
        <v>811.43200000000002</v>
      </c>
      <c r="R47" s="197">
        <v>-101.47</v>
      </c>
      <c r="T47" s="198">
        <v>-2969.83</v>
      </c>
      <c r="U47" s="198">
        <v>63435.5</v>
      </c>
      <c r="V47" s="16">
        <v>483.83</v>
      </c>
    </row>
    <row r="48" spans="1:22" x14ac:dyDescent="0.25">
      <c r="A48" t="s">
        <v>171</v>
      </c>
      <c r="B48" s="199">
        <v>41610</v>
      </c>
      <c r="C48" s="140" t="s">
        <v>292</v>
      </c>
      <c r="D48">
        <v>43.96</v>
      </c>
      <c r="E48">
        <v>58.38</v>
      </c>
      <c r="F48">
        <v>856</v>
      </c>
      <c r="G48" s="195">
        <v>883.18299999999999</v>
      </c>
      <c r="H48">
        <v>7.7700000000000005E-2</v>
      </c>
      <c r="I48">
        <v>1.4500000000000001E-2</v>
      </c>
      <c r="J48">
        <v>0.65090000000000003</v>
      </c>
      <c r="K48">
        <v>9.3399999999999997E-2</v>
      </c>
      <c r="L48">
        <v>0.121</v>
      </c>
      <c r="M48">
        <v>6.5100000000000005E-2</v>
      </c>
      <c r="N48" s="196">
        <v>4.7712955926746473E-2</v>
      </c>
      <c r="O48">
        <v>282.94</v>
      </c>
      <c r="P48">
        <v>74</v>
      </c>
      <c r="Q48">
        <v>809.18299999999999</v>
      </c>
      <c r="R48" s="197">
        <v>-66.209999999999994</v>
      </c>
      <c r="T48" s="198">
        <v>-2969.85</v>
      </c>
      <c r="U48" s="198">
        <v>62244.1</v>
      </c>
      <c r="V48" s="16">
        <v>1580.52</v>
      </c>
    </row>
    <row r="49" spans="1:22" x14ac:dyDescent="0.25">
      <c r="A49" t="s">
        <v>171</v>
      </c>
      <c r="B49" s="199">
        <v>41610</v>
      </c>
      <c r="C49" s="140" t="s">
        <v>293</v>
      </c>
      <c r="D49">
        <v>36.56</v>
      </c>
      <c r="E49">
        <v>33.869999999999997</v>
      </c>
      <c r="F49">
        <v>847</v>
      </c>
      <c r="G49" s="195">
        <v>867.56399999999996</v>
      </c>
      <c r="H49">
        <v>7.7700000000000005E-2</v>
      </c>
      <c r="I49">
        <v>1.4500000000000001E-2</v>
      </c>
      <c r="J49">
        <v>0.66949999999999998</v>
      </c>
      <c r="K49">
        <v>7.3599999999999999E-2</v>
      </c>
      <c r="L49">
        <v>0.06</v>
      </c>
      <c r="M49">
        <v>1.1900000000000001E-2</v>
      </c>
      <c r="N49" s="196">
        <v>4.0328376551554627E-2</v>
      </c>
      <c r="O49">
        <v>1015.27</v>
      </c>
      <c r="P49">
        <v>72</v>
      </c>
      <c r="Q49">
        <v>795.56399999999996</v>
      </c>
      <c r="R49" s="197">
        <v>-74.819999999999993</v>
      </c>
      <c r="T49" s="198">
        <v>-2461.14</v>
      </c>
      <c r="U49" s="198">
        <v>61027.5</v>
      </c>
      <c r="V49" s="16">
        <v>827.29</v>
      </c>
    </row>
    <row r="50" spans="1:22" x14ac:dyDescent="0.25">
      <c r="A50" t="s">
        <v>171</v>
      </c>
      <c r="B50" s="199">
        <v>41610</v>
      </c>
      <c r="C50" s="140" t="s">
        <v>294</v>
      </c>
      <c r="D50">
        <v>27.69</v>
      </c>
      <c r="E50">
        <v>27.6</v>
      </c>
      <c r="F50">
        <v>825</v>
      </c>
      <c r="G50" s="195">
        <v>850.18</v>
      </c>
      <c r="H50">
        <v>7.7700000000000005E-2</v>
      </c>
      <c r="I50">
        <v>1.4500000000000001E-2</v>
      </c>
      <c r="J50">
        <v>0.79310000000000003</v>
      </c>
      <c r="K50">
        <v>5.0799999999999998E-2</v>
      </c>
      <c r="L50">
        <v>1.8700000000000001E-2</v>
      </c>
      <c r="M50">
        <v>1.5800000000000002E-2</v>
      </c>
      <c r="N50" s="196">
        <v>3.6506202320689372E-2</v>
      </c>
      <c r="O50">
        <v>319.08999999999997</v>
      </c>
      <c r="P50">
        <v>70</v>
      </c>
      <c r="Q50">
        <v>780.18</v>
      </c>
      <c r="R50" s="197">
        <v>-65.63</v>
      </c>
      <c r="T50" s="198">
        <v>-2105.09</v>
      </c>
      <c r="U50" s="198">
        <v>57663.9</v>
      </c>
      <c r="V50" s="16">
        <v>266.52</v>
      </c>
    </row>
    <row r="51" spans="1:22" x14ac:dyDescent="0.25">
      <c r="A51" t="s">
        <v>171</v>
      </c>
      <c r="B51" s="199">
        <v>41610</v>
      </c>
      <c r="C51" s="140" t="s">
        <v>295</v>
      </c>
      <c r="D51">
        <v>24</v>
      </c>
      <c r="E51">
        <v>31.74</v>
      </c>
      <c r="F51">
        <v>794</v>
      </c>
      <c r="G51" s="195">
        <v>815.05499999999995</v>
      </c>
      <c r="H51">
        <v>7.7700000000000005E-2</v>
      </c>
      <c r="I51">
        <v>1.4500000000000001E-2</v>
      </c>
      <c r="J51">
        <v>0</v>
      </c>
      <c r="K51">
        <v>4.1799999999999997E-2</v>
      </c>
      <c r="L51">
        <v>1.3899999999999999E-2</v>
      </c>
      <c r="M51">
        <v>1.1599999999999999E-2</v>
      </c>
      <c r="N51" s="196">
        <v>3.931663840182887E-2</v>
      </c>
      <c r="O51">
        <v>-3.41</v>
      </c>
      <c r="P51">
        <v>67</v>
      </c>
      <c r="Q51">
        <v>748.05499999999995</v>
      </c>
      <c r="R51" s="197">
        <v>-73.599999999999994</v>
      </c>
      <c r="T51" s="198">
        <v>-2105.06</v>
      </c>
      <c r="U51" s="198">
        <v>53541.2</v>
      </c>
      <c r="V51" s="16">
        <v>0</v>
      </c>
    </row>
    <row r="52" spans="1:22" x14ac:dyDescent="0.25">
      <c r="A52" t="s">
        <v>171</v>
      </c>
      <c r="B52" s="199">
        <v>41611</v>
      </c>
      <c r="C52" s="140" t="s">
        <v>272</v>
      </c>
      <c r="D52">
        <v>25.18</v>
      </c>
      <c r="E52">
        <v>38.94</v>
      </c>
      <c r="F52">
        <v>766</v>
      </c>
      <c r="G52" s="195">
        <v>803.68100000000004</v>
      </c>
      <c r="H52">
        <v>7.7700000000000005E-2</v>
      </c>
      <c r="I52">
        <v>1.4500000000000001E-2</v>
      </c>
      <c r="J52">
        <v>0</v>
      </c>
      <c r="K52">
        <v>2.7099999999999999E-2</v>
      </c>
      <c r="L52">
        <v>1.3599999999999999E-2</v>
      </c>
      <c r="M52">
        <v>1.3100000000000001E-2</v>
      </c>
      <c r="N52" s="196">
        <v>1.2465643067007866E-2</v>
      </c>
      <c r="O52">
        <v>-85.64</v>
      </c>
      <c r="P52">
        <v>64</v>
      </c>
      <c r="Q52">
        <v>739.68100000000004</v>
      </c>
      <c r="R52" s="197">
        <v>-44.06</v>
      </c>
      <c r="T52" s="198">
        <v>-631.32000000000005</v>
      </c>
      <c r="U52" s="198">
        <v>50644.800000000003</v>
      </c>
      <c r="V52" s="16">
        <v>747.58</v>
      </c>
    </row>
    <row r="53" spans="1:22" x14ac:dyDescent="0.25">
      <c r="A53" t="s">
        <v>171</v>
      </c>
      <c r="B53" s="199">
        <v>41611</v>
      </c>
      <c r="C53" s="140" t="s">
        <v>273</v>
      </c>
      <c r="D53">
        <v>24.49</v>
      </c>
      <c r="E53">
        <v>24.38</v>
      </c>
      <c r="F53">
        <v>745</v>
      </c>
      <c r="G53" s="195">
        <v>798.73299999999995</v>
      </c>
      <c r="H53">
        <v>7.7700000000000005E-2</v>
      </c>
      <c r="I53">
        <v>1.4500000000000001E-2</v>
      </c>
      <c r="J53">
        <v>0</v>
      </c>
      <c r="K53">
        <v>1.2200000000000001E-2</v>
      </c>
      <c r="L53">
        <v>1.4800000000000001E-2</v>
      </c>
      <c r="M53">
        <v>1.2200000000000001E-2</v>
      </c>
      <c r="N53" s="196">
        <v>1.2899099739688688E-2</v>
      </c>
      <c r="O53">
        <v>-67.7</v>
      </c>
      <c r="P53">
        <v>59</v>
      </c>
      <c r="Q53">
        <v>739.73299999999995</v>
      </c>
      <c r="R53" s="197">
        <v>-30.22</v>
      </c>
      <c r="T53" s="198">
        <v>-631.29999999999995</v>
      </c>
      <c r="U53" s="198">
        <v>48941.4</v>
      </c>
      <c r="V53" s="16">
        <v>0</v>
      </c>
    </row>
    <row r="54" spans="1:22" x14ac:dyDescent="0.25">
      <c r="A54" t="s">
        <v>171</v>
      </c>
      <c r="B54" s="199">
        <v>41611</v>
      </c>
      <c r="C54" s="140" t="s">
        <v>274</v>
      </c>
      <c r="D54">
        <v>24.25</v>
      </c>
      <c r="E54">
        <v>23.62</v>
      </c>
      <c r="F54">
        <v>738</v>
      </c>
      <c r="G54" s="195">
        <v>782.08500000000004</v>
      </c>
      <c r="H54">
        <v>7.7700000000000005E-2</v>
      </c>
      <c r="I54">
        <v>1.4500000000000001E-2</v>
      </c>
      <c r="J54">
        <v>0</v>
      </c>
      <c r="K54">
        <v>1.49E-2</v>
      </c>
      <c r="L54">
        <v>1.4500000000000001E-2</v>
      </c>
      <c r="M54">
        <v>1.29E-2</v>
      </c>
      <c r="N54" s="196">
        <v>1.3145461700714411E-2</v>
      </c>
      <c r="O54">
        <v>-17.399999999999999</v>
      </c>
      <c r="P54">
        <v>59</v>
      </c>
      <c r="Q54">
        <v>723.08500000000004</v>
      </c>
      <c r="R54" s="197">
        <v>-39</v>
      </c>
      <c r="T54" s="198">
        <v>-631.32000000000005</v>
      </c>
      <c r="U54" s="198">
        <v>48025.7</v>
      </c>
      <c r="V54" s="16">
        <v>0</v>
      </c>
    </row>
    <row r="55" spans="1:22" x14ac:dyDescent="0.25">
      <c r="A55" t="s">
        <v>171</v>
      </c>
      <c r="B55" s="199">
        <v>41611</v>
      </c>
      <c r="C55" s="140" t="s">
        <v>275</v>
      </c>
      <c r="D55">
        <v>24.68</v>
      </c>
      <c r="E55">
        <v>24.14</v>
      </c>
      <c r="F55">
        <v>736</v>
      </c>
      <c r="G55" s="195">
        <v>789.47</v>
      </c>
      <c r="H55">
        <v>7.7700000000000005E-2</v>
      </c>
      <c r="I55">
        <v>1.4500000000000001E-2</v>
      </c>
      <c r="J55">
        <v>0</v>
      </c>
      <c r="K55">
        <v>1.5699999999999999E-2</v>
      </c>
      <c r="L55">
        <v>1.49E-2</v>
      </c>
      <c r="M55">
        <v>1.26E-2</v>
      </c>
      <c r="N55" s="196">
        <v>1.3122274463830652E-2</v>
      </c>
      <c r="O55">
        <v>-36.770000000000003</v>
      </c>
      <c r="P55">
        <v>59</v>
      </c>
      <c r="Q55">
        <v>730.47</v>
      </c>
      <c r="R55" s="197">
        <v>-28.1</v>
      </c>
      <c r="T55" s="198">
        <v>-631.30999999999995</v>
      </c>
      <c r="U55" s="198">
        <v>48109.8</v>
      </c>
      <c r="V55" s="16">
        <v>0</v>
      </c>
    </row>
    <row r="56" spans="1:22" x14ac:dyDescent="0.25">
      <c r="A56" t="s">
        <v>171</v>
      </c>
      <c r="B56" s="199">
        <v>41611</v>
      </c>
      <c r="C56" s="140" t="s">
        <v>276</v>
      </c>
      <c r="D56">
        <v>24.46</v>
      </c>
      <c r="E56">
        <v>24.29</v>
      </c>
      <c r="F56">
        <v>736</v>
      </c>
      <c r="G56" s="195">
        <v>797.7</v>
      </c>
      <c r="H56">
        <v>7.7700000000000005E-2</v>
      </c>
      <c r="I56">
        <v>1.4500000000000001E-2</v>
      </c>
      <c r="J56">
        <v>0</v>
      </c>
      <c r="K56">
        <v>2.4299999999999999E-2</v>
      </c>
      <c r="L56">
        <v>1.52E-2</v>
      </c>
      <c r="M56">
        <v>1.24E-2</v>
      </c>
      <c r="N56" s="196">
        <v>1.285640682052838E-2</v>
      </c>
      <c r="O56">
        <v>-53.45</v>
      </c>
      <c r="P56">
        <v>59</v>
      </c>
      <c r="Q56">
        <v>738.7</v>
      </c>
      <c r="R56" s="197">
        <v>-33.270000000000003</v>
      </c>
      <c r="T56" s="198">
        <v>-631.30999999999995</v>
      </c>
      <c r="U56" s="198">
        <v>49104.7</v>
      </c>
      <c r="V56" s="16">
        <v>0</v>
      </c>
    </row>
    <row r="57" spans="1:22" x14ac:dyDescent="0.25">
      <c r="A57" t="s">
        <v>171</v>
      </c>
      <c r="B57" s="199">
        <v>41611</v>
      </c>
      <c r="C57" s="140" t="s">
        <v>277</v>
      </c>
      <c r="D57">
        <v>26.46</v>
      </c>
      <c r="E57">
        <v>24.84</v>
      </c>
      <c r="F57">
        <v>751</v>
      </c>
      <c r="G57" s="195">
        <v>810.42399999999998</v>
      </c>
      <c r="H57">
        <v>7.7700000000000005E-2</v>
      </c>
      <c r="I57">
        <v>1.4500000000000001E-2</v>
      </c>
      <c r="J57">
        <v>0</v>
      </c>
      <c r="K57">
        <v>4.8800000000000003E-2</v>
      </c>
      <c r="L57">
        <v>1.89E-2</v>
      </c>
      <c r="M57">
        <v>1.5299999999999999E-2</v>
      </c>
      <c r="N57" s="196">
        <v>1.2402557090543323E-2</v>
      </c>
      <c r="O57">
        <v>-53.19</v>
      </c>
      <c r="P57">
        <v>61</v>
      </c>
      <c r="Q57">
        <v>749.42399999999998</v>
      </c>
      <c r="R57" s="197">
        <v>-53.89</v>
      </c>
      <c r="T57" s="198">
        <v>-631.30999999999995</v>
      </c>
      <c r="U57" s="198">
        <v>50901.599999999999</v>
      </c>
      <c r="V57" s="16">
        <v>0</v>
      </c>
    </row>
    <row r="58" spans="1:22" x14ac:dyDescent="0.25">
      <c r="A58" t="s">
        <v>171</v>
      </c>
      <c r="B58" s="199">
        <v>41611</v>
      </c>
      <c r="C58" s="140" t="s">
        <v>278</v>
      </c>
      <c r="D58">
        <v>44</v>
      </c>
      <c r="E58">
        <v>28.96</v>
      </c>
      <c r="F58">
        <v>785</v>
      </c>
      <c r="G58" s="195">
        <v>835.89499999999998</v>
      </c>
      <c r="H58">
        <v>7.7700000000000005E-2</v>
      </c>
      <c r="I58">
        <v>1.4500000000000001E-2</v>
      </c>
      <c r="J58">
        <v>0.09</v>
      </c>
      <c r="K58">
        <v>9.4100000000000003E-2</v>
      </c>
      <c r="L58">
        <v>5.6399999999999999E-2</v>
      </c>
      <c r="M58">
        <v>1.0200000000000001E-2</v>
      </c>
      <c r="N58" s="196">
        <v>1.5214383264628246E-2</v>
      </c>
      <c r="O58">
        <v>55.36</v>
      </c>
      <c r="P58">
        <v>64</v>
      </c>
      <c r="Q58">
        <v>771.89499999999998</v>
      </c>
      <c r="R58" s="197">
        <v>-93.86</v>
      </c>
      <c r="T58" s="198">
        <v>-845.55</v>
      </c>
      <c r="U58" s="198">
        <v>55575.7</v>
      </c>
      <c r="V58" s="16">
        <v>309.93</v>
      </c>
    </row>
    <row r="59" spans="1:22" x14ac:dyDescent="0.25">
      <c r="A59" t="s">
        <v>171</v>
      </c>
      <c r="B59" s="199">
        <v>41611</v>
      </c>
      <c r="C59" s="140" t="s">
        <v>279</v>
      </c>
      <c r="D59">
        <v>45.93</v>
      </c>
      <c r="E59">
        <v>64.209999999999994</v>
      </c>
      <c r="F59">
        <v>823</v>
      </c>
      <c r="G59" s="195">
        <v>844.34699999999998</v>
      </c>
      <c r="H59">
        <v>7.7700000000000005E-2</v>
      </c>
      <c r="I59">
        <v>1.4500000000000001E-2</v>
      </c>
      <c r="J59">
        <v>0.2145</v>
      </c>
      <c r="K59">
        <v>9.3200000000000005E-2</v>
      </c>
      <c r="L59">
        <v>0</v>
      </c>
      <c r="M59">
        <v>9.5999999999999992E-3</v>
      </c>
      <c r="N59" s="196">
        <v>2.9039895681748678E-2</v>
      </c>
      <c r="O59">
        <v>1106.46</v>
      </c>
      <c r="P59">
        <v>68</v>
      </c>
      <c r="Q59">
        <v>776.34699999999998</v>
      </c>
      <c r="R59" s="197">
        <v>-65.98</v>
      </c>
      <c r="T59" s="198">
        <v>-1728.17</v>
      </c>
      <c r="U59" s="198">
        <v>59510.2</v>
      </c>
      <c r="V59" s="16">
        <v>1011.71</v>
      </c>
    </row>
    <row r="60" spans="1:22" x14ac:dyDescent="0.25">
      <c r="A60" t="s">
        <v>171</v>
      </c>
      <c r="B60" s="199">
        <v>41611</v>
      </c>
      <c r="C60" s="140" t="s">
        <v>280</v>
      </c>
      <c r="D60">
        <v>45</v>
      </c>
      <c r="E60">
        <v>25.52</v>
      </c>
      <c r="F60">
        <v>811</v>
      </c>
      <c r="G60" s="195">
        <v>868.39300000000003</v>
      </c>
      <c r="H60">
        <v>7.7700000000000005E-2</v>
      </c>
      <c r="I60">
        <v>1.4500000000000001E-2</v>
      </c>
      <c r="J60">
        <v>0.216</v>
      </c>
      <c r="K60">
        <v>7.6399999999999996E-2</v>
      </c>
      <c r="L60">
        <v>6.0600000000000001E-2</v>
      </c>
      <c r="M60">
        <v>9.1999999999999998E-3</v>
      </c>
      <c r="N60" s="196">
        <v>2.8638187232477096E-2</v>
      </c>
      <c r="O60">
        <v>97.1</v>
      </c>
      <c r="P60">
        <v>67</v>
      </c>
      <c r="Q60">
        <v>801.39300000000003</v>
      </c>
      <c r="R60" s="197">
        <v>-69.28</v>
      </c>
      <c r="T60" s="198">
        <v>-1728.18</v>
      </c>
      <c r="U60" s="198">
        <v>60345.3</v>
      </c>
      <c r="V60" s="16">
        <v>0</v>
      </c>
    </row>
    <row r="61" spans="1:22" x14ac:dyDescent="0.25">
      <c r="A61" t="s">
        <v>171</v>
      </c>
      <c r="B61" s="199">
        <v>41611</v>
      </c>
      <c r="C61" s="140" t="s">
        <v>281</v>
      </c>
      <c r="D61">
        <v>40.020000000000003</v>
      </c>
      <c r="E61">
        <v>25.31</v>
      </c>
      <c r="F61">
        <v>798</v>
      </c>
      <c r="G61" s="195">
        <v>846.39499999999998</v>
      </c>
      <c r="H61">
        <v>7.7700000000000005E-2</v>
      </c>
      <c r="I61">
        <v>1.4500000000000001E-2</v>
      </c>
      <c r="J61">
        <v>0</v>
      </c>
      <c r="K61">
        <v>7.4499999999999997E-2</v>
      </c>
      <c r="L61">
        <v>5.7299999999999997E-2</v>
      </c>
      <c r="M61">
        <v>9.1999999999999998E-3</v>
      </c>
      <c r="N61" s="196">
        <v>2.8493160170876195E-2</v>
      </c>
      <c r="O61">
        <v>64.91</v>
      </c>
      <c r="P61">
        <v>68</v>
      </c>
      <c r="Q61">
        <v>778.39499999999998</v>
      </c>
      <c r="R61" s="197">
        <v>-69.69</v>
      </c>
      <c r="T61" s="198">
        <v>-1728.17</v>
      </c>
      <c r="U61" s="198">
        <v>60652.1</v>
      </c>
      <c r="V61" s="16">
        <v>0</v>
      </c>
    </row>
    <row r="62" spans="1:22" x14ac:dyDescent="0.25">
      <c r="A62" t="s">
        <v>171</v>
      </c>
      <c r="B62" s="199">
        <v>41611</v>
      </c>
      <c r="C62" s="140" t="s">
        <v>282</v>
      </c>
      <c r="D62">
        <v>41.06</v>
      </c>
      <c r="E62">
        <v>31.04</v>
      </c>
      <c r="F62">
        <v>789</v>
      </c>
      <c r="G62" s="195">
        <v>850.03599999999994</v>
      </c>
      <c r="H62">
        <v>7.7700000000000005E-2</v>
      </c>
      <c r="I62">
        <v>1.4500000000000001E-2</v>
      </c>
      <c r="J62">
        <v>0</v>
      </c>
      <c r="K62">
        <v>7.2499999999999995E-2</v>
      </c>
      <c r="L62">
        <v>4.5499999999999999E-2</v>
      </c>
      <c r="M62">
        <v>9.1000000000000004E-3</v>
      </c>
      <c r="N62" s="196">
        <v>2.8542596379035268E-2</v>
      </c>
      <c r="O62">
        <v>509.13</v>
      </c>
      <c r="P62">
        <v>68</v>
      </c>
      <c r="Q62">
        <v>782.03599999999994</v>
      </c>
      <c r="R62" s="197">
        <v>-63.84</v>
      </c>
      <c r="T62" s="198">
        <v>-1728.18</v>
      </c>
      <c r="U62" s="198">
        <v>60547.4</v>
      </c>
      <c r="V62" s="16">
        <v>593.28</v>
      </c>
    </row>
    <row r="63" spans="1:22" x14ac:dyDescent="0.25">
      <c r="A63" t="s">
        <v>171</v>
      </c>
      <c r="B63" s="199">
        <v>41611</v>
      </c>
      <c r="C63" s="140" t="s">
        <v>283</v>
      </c>
      <c r="D63">
        <v>38.32</v>
      </c>
      <c r="E63">
        <v>46.81</v>
      </c>
      <c r="F63">
        <v>781</v>
      </c>
      <c r="G63" s="195">
        <v>839.58699999999999</v>
      </c>
      <c r="H63">
        <v>7.7700000000000005E-2</v>
      </c>
      <c r="I63">
        <v>1.4500000000000001E-2</v>
      </c>
      <c r="J63">
        <v>0</v>
      </c>
      <c r="K63">
        <v>7.2800000000000004E-2</v>
      </c>
      <c r="L63">
        <v>2.4199999999999999E-2</v>
      </c>
      <c r="M63">
        <v>9.1999999999999998E-3</v>
      </c>
      <c r="N63" s="196">
        <v>2.8669995686651847E-2</v>
      </c>
      <c r="O63">
        <v>678.65</v>
      </c>
      <c r="P63">
        <v>68</v>
      </c>
      <c r="Q63">
        <v>771.58699999999999</v>
      </c>
      <c r="R63" s="197">
        <v>-28.16</v>
      </c>
      <c r="T63" s="198">
        <v>-1728.17</v>
      </c>
      <c r="U63" s="198">
        <v>60278</v>
      </c>
      <c r="V63" s="16">
        <v>701.9</v>
      </c>
    </row>
    <row r="64" spans="1:22" x14ac:dyDescent="0.25">
      <c r="A64" t="s">
        <v>171</v>
      </c>
      <c r="B64" s="199">
        <v>41611</v>
      </c>
      <c r="C64" s="140" t="s">
        <v>284</v>
      </c>
      <c r="D64">
        <v>35.1</v>
      </c>
      <c r="E64">
        <v>26.03</v>
      </c>
      <c r="F64">
        <v>774</v>
      </c>
      <c r="G64" s="195">
        <v>822.73299999999995</v>
      </c>
      <c r="H64">
        <v>7.7700000000000005E-2</v>
      </c>
      <c r="I64">
        <v>1.4500000000000001E-2</v>
      </c>
      <c r="J64">
        <v>0</v>
      </c>
      <c r="K64">
        <v>7.17E-2</v>
      </c>
      <c r="L64">
        <v>3.4299999999999997E-2</v>
      </c>
      <c r="M64">
        <v>9.1999999999999998E-3</v>
      </c>
      <c r="N64" s="196">
        <v>2.876230134359881E-2</v>
      </c>
      <c r="O64">
        <v>26.53</v>
      </c>
      <c r="P64">
        <v>67</v>
      </c>
      <c r="Q64">
        <v>755.73299999999995</v>
      </c>
      <c r="R64" s="197">
        <v>-35.67</v>
      </c>
      <c r="T64" s="198">
        <v>-1728.18</v>
      </c>
      <c r="U64" s="198">
        <v>60084.9</v>
      </c>
      <c r="V64" s="16">
        <v>0</v>
      </c>
    </row>
    <row r="65" spans="1:22" x14ac:dyDescent="0.25">
      <c r="A65" t="s">
        <v>171</v>
      </c>
      <c r="B65" s="199">
        <v>41611</v>
      </c>
      <c r="C65" s="140" t="s">
        <v>285</v>
      </c>
      <c r="D65">
        <v>33.17</v>
      </c>
      <c r="E65">
        <v>27.17</v>
      </c>
      <c r="F65">
        <v>767</v>
      </c>
      <c r="G65" s="195">
        <v>824.65499999999997</v>
      </c>
      <c r="H65">
        <v>7.7700000000000005E-2</v>
      </c>
      <c r="I65">
        <v>1.4500000000000001E-2</v>
      </c>
      <c r="J65">
        <v>0</v>
      </c>
      <c r="K65">
        <v>4.3700000000000003E-2</v>
      </c>
      <c r="L65">
        <v>1.7999999999999999E-2</v>
      </c>
      <c r="M65">
        <v>9.1999999999999998E-3</v>
      </c>
      <c r="N65" s="196">
        <v>2.9121295762686163E-2</v>
      </c>
      <c r="O65">
        <v>-42.25</v>
      </c>
      <c r="P65">
        <v>67</v>
      </c>
      <c r="Q65">
        <v>757.65499999999997</v>
      </c>
      <c r="R65" s="197">
        <v>-65.09</v>
      </c>
      <c r="T65" s="198">
        <v>-1728.18</v>
      </c>
      <c r="U65" s="198">
        <v>59344.2</v>
      </c>
      <c r="V65" s="16">
        <v>0</v>
      </c>
    </row>
    <row r="66" spans="1:22" x14ac:dyDescent="0.25">
      <c r="A66" t="s">
        <v>171</v>
      </c>
      <c r="B66" s="199">
        <v>41611</v>
      </c>
      <c r="C66" s="140" t="s">
        <v>286</v>
      </c>
      <c r="D66">
        <v>30.29</v>
      </c>
      <c r="E66">
        <v>26.72</v>
      </c>
      <c r="F66">
        <v>764</v>
      </c>
      <c r="G66" s="195">
        <v>816.89</v>
      </c>
      <c r="H66">
        <v>7.7700000000000005E-2</v>
      </c>
      <c r="I66">
        <v>1.4500000000000001E-2</v>
      </c>
      <c r="J66">
        <v>0</v>
      </c>
      <c r="K66">
        <v>4.4299999999999999E-2</v>
      </c>
      <c r="L66">
        <v>1.54E-2</v>
      </c>
      <c r="M66">
        <v>9.2999999999999992E-3</v>
      </c>
      <c r="N66" s="196">
        <v>2.9248016464025563E-2</v>
      </c>
      <c r="O66">
        <v>184.31</v>
      </c>
      <c r="P66">
        <v>67</v>
      </c>
      <c r="Q66">
        <v>749.89</v>
      </c>
      <c r="R66" s="197">
        <v>-58.1</v>
      </c>
      <c r="T66" s="198">
        <v>-1728.16</v>
      </c>
      <c r="U66" s="198">
        <v>59086.400000000001</v>
      </c>
      <c r="V66" s="16">
        <v>0</v>
      </c>
    </row>
    <row r="67" spans="1:22" x14ac:dyDescent="0.25">
      <c r="A67" t="s">
        <v>171</v>
      </c>
      <c r="B67" s="199">
        <v>41611</v>
      </c>
      <c r="C67" s="140" t="s">
        <v>287</v>
      </c>
      <c r="D67">
        <v>29.33</v>
      </c>
      <c r="E67">
        <v>24.64</v>
      </c>
      <c r="F67">
        <v>763</v>
      </c>
      <c r="G67" s="195">
        <v>802.15499999999997</v>
      </c>
      <c r="H67">
        <v>7.7700000000000005E-2</v>
      </c>
      <c r="I67">
        <v>1.4500000000000001E-2</v>
      </c>
      <c r="J67">
        <v>0.18190000000000001</v>
      </c>
      <c r="K67">
        <v>2.4799999999999999E-2</v>
      </c>
      <c r="L67">
        <v>1.2E-2</v>
      </c>
      <c r="M67">
        <v>8.8999999999999999E-3</v>
      </c>
      <c r="N67" s="196">
        <v>2.9362273287176655E-2</v>
      </c>
      <c r="O67">
        <v>28.18</v>
      </c>
      <c r="P67">
        <v>67</v>
      </c>
      <c r="Q67">
        <v>735.15499999999997</v>
      </c>
      <c r="R67" s="197">
        <v>-57.51</v>
      </c>
      <c r="T67" s="198">
        <v>-1728.19</v>
      </c>
      <c r="U67" s="198">
        <v>58857.5</v>
      </c>
      <c r="V67" s="16">
        <v>0</v>
      </c>
    </row>
    <row r="68" spans="1:22" x14ac:dyDescent="0.25">
      <c r="A68" t="s">
        <v>171</v>
      </c>
      <c r="B68" s="199">
        <v>41611</v>
      </c>
      <c r="C68" s="140" t="s">
        <v>288</v>
      </c>
      <c r="D68">
        <v>33</v>
      </c>
      <c r="E68">
        <v>26.41</v>
      </c>
      <c r="F68">
        <v>765</v>
      </c>
      <c r="G68" s="195">
        <v>808.18200000000002</v>
      </c>
      <c r="H68">
        <v>7.7700000000000005E-2</v>
      </c>
      <c r="I68">
        <v>1.4500000000000001E-2</v>
      </c>
      <c r="J68">
        <v>0.49399999999999999</v>
      </c>
      <c r="K68">
        <v>3.39E-2</v>
      </c>
      <c r="L68">
        <v>1.6199999999999999E-2</v>
      </c>
      <c r="M68">
        <v>8.3999999999999995E-3</v>
      </c>
      <c r="N68" s="196">
        <v>2.9407000151444766E-2</v>
      </c>
      <c r="O68">
        <v>45.21</v>
      </c>
      <c r="P68">
        <v>68</v>
      </c>
      <c r="Q68">
        <v>740.18200000000002</v>
      </c>
      <c r="R68" s="197">
        <v>-69.510000000000005</v>
      </c>
      <c r="T68" s="198">
        <v>-1728.17</v>
      </c>
      <c r="U68" s="198">
        <v>58767.3</v>
      </c>
      <c r="V68" s="16">
        <v>0</v>
      </c>
    </row>
    <row r="69" spans="1:22" x14ac:dyDescent="0.25">
      <c r="A69" t="s">
        <v>171</v>
      </c>
      <c r="B69" s="199">
        <v>41611</v>
      </c>
      <c r="C69" s="140" t="s">
        <v>289</v>
      </c>
      <c r="D69">
        <v>54.5</v>
      </c>
      <c r="E69">
        <v>33.770000000000003</v>
      </c>
      <c r="F69">
        <v>791</v>
      </c>
      <c r="G69" s="195">
        <v>835.39499999999998</v>
      </c>
      <c r="H69">
        <v>7.7700000000000005E-2</v>
      </c>
      <c r="I69">
        <v>1.4500000000000001E-2</v>
      </c>
      <c r="J69">
        <v>2.1640000000000001</v>
      </c>
      <c r="K69">
        <v>9.9299999999999999E-2</v>
      </c>
      <c r="L69">
        <v>0.1072</v>
      </c>
      <c r="M69">
        <v>1.3299999999999999E-2</v>
      </c>
      <c r="N69" s="196">
        <v>4.8069637062968393E-2</v>
      </c>
      <c r="O69">
        <v>190.43</v>
      </c>
      <c r="P69">
        <v>70</v>
      </c>
      <c r="Q69">
        <v>765.39499999999998</v>
      </c>
      <c r="R69" s="197">
        <v>-64.989999999999995</v>
      </c>
      <c r="T69" s="198">
        <v>-3004.41</v>
      </c>
      <c r="U69" s="198">
        <v>62501.2</v>
      </c>
      <c r="V69" s="16">
        <v>501.26</v>
      </c>
    </row>
    <row r="70" spans="1:22" x14ac:dyDescent="0.25">
      <c r="A70" t="s">
        <v>171</v>
      </c>
      <c r="B70" s="199">
        <v>41611</v>
      </c>
      <c r="C70" s="140" t="s">
        <v>290</v>
      </c>
      <c r="D70">
        <v>60.43</v>
      </c>
      <c r="E70">
        <v>31.42</v>
      </c>
      <c r="F70">
        <v>823</v>
      </c>
      <c r="G70" s="195">
        <v>868.25300000000004</v>
      </c>
      <c r="H70">
        <v>7.7700000000000005E-2</v>
      </c>
      <c r="I70">
        <v>1.4500000000000001E-2</v>
      </c>
      <c r="J70">
        <v>2.6383999999999999</v>
      </c>
      <c r="K70">
        <v>8.9899999999999994E-2</v>
      </c>
      <c r="L70">
        <v>8.7400000000000005E-2</v>
      </c>
      <c r="M70">
        <v>1.12E-2</v>
      </c>
      <c r="N70" s="196">
        <v>4.7066490582472108E-2</v>
      </c>
      <c r="O70">
        <v>208.49</v>
      </c>
      <c r="P70">
        <v>70</v>
      </c>
      <c r="Q70">
        <v>798.25300000000004</v>
      </c>
      <c r="R70" s="197">
        <v>-74.8</v>
      </c>
      <c r="T70" s="198">
        <v>-3004.4</v>
      </c>
      <c r="U70" s="198">
        <v>63833.1</v>
      </c>
      <c r="V70" s="16">
        <v>680.4</v>
      </c>
    </row>
    <row r="71" spans="1:22" x14ac:dyDescent="0.25">
      <c r="A71" t="s">
        <v>171</v>
      </c>
      <c r="B71" s="199">
        <v>41611</v>
      </c>
      <c r="C71" s="140" t="s">
        <v>291</v>
      </c>
      <c r="D71">
        <v>46.02</v>
      </c>
      <c r="E71">
        <v>60.43</v>
      </c>
      <c r="F71">
        <v>825</v>
      </c>
      <c r="G71" s="195">
        <v>877.75300000000004</v>
      </c>
      <c r="H71">
        <v>7.7700000000000005E-2</v>
      </c>
      <c r="I71">
        <v>1.4500000000000001E-2</v>
      </c>
      <c r="J71">
        <v>1.0145999999999999</v>
      </c>
      <c r="K71">
        <v>6.5299999999999997E-2</v>
      </c>
      <c r="L71">
        <v>0.11550000000000001</v>
      </c>
      <c r="M71">
        <v>-5.4100000000000002E-2</v>
      </c>
      <c r="N71" s="196">
        <v>4.7864849191631455E-2</v>
      </c>
      <c r="O71">
        <v>381.67</v>
      </c>
      <c r="P71">
        <v>69</v>
      </c>
      <c r="Q71">
        <v>808.75300000000004</v>
      </c>
      <c r="R71" s="197">
        <v>-47.6</v>
      </c>
      <c r="T71" s="198">
        <v>-3004.4</v>
      </c>
      <c r="U71" s="198">
        <v>62768.4</v>
      </c>
      <c r="V71" s="16">
        <v>1362.39</v>
      </c>
    </row>
    <row r="72" spans="1:22" x14ac:dyDescent="0.25">
      <c r="A72" t="s">
        <v>171</v>
      </c>
      <c r="B72" s="199">
        <v>41611</v>
      </c>
      <c r="C72" s="140" t="s">
        <v>292</v>
      </c>
      <c r="D72">
        <v>42.51</v>
      </c>
      <c r="E72">
        <v>59.92</v>
      </c>
      <c r="F72">
        <v>824</v>
      </c>
      <c r="G72" s="195">
        <v>877.71900000000005</v>
      </c>
      <c r="H72">
        <v>7.7700000000000005E-2</v>
      </c>
      <c r="I72">
        <v>1.4500000000000001E-2</v>
      </c>
      <c r="J72">
        <v>0.83809999999999996</v>
      </c>
      <c r="K72">
        <v>7.8100000000000003E-2</v>
      </c>
      <c r="L72">
        <v>5.2400000000000002E-2</v>
      </c>
      <c r="M72">
        <v>8.8000000000000005E-3</v>
      </c>
      <c r="N72" s="196">
        <v>2.5466017983269945E-2</v>
      </c>
      <c r="O72">
        <v>121.02</v>
      </c>
      <c r="P72">
        <v>68</v>
      </c>
      <c r="Q72">
        <v>809.71900000000005</v>
      </c>
      <c r="R72" s="197">
        <v>-108.29</v>
      </c>
      <c r="T72" s="198">
        <v>-1568.75</v>
      </c>
      <c r="U72" s="198">
        <v>61601.7</v>
      </c>
      <c r="V72" s="16">
        <v>770.42</v>
      </c>
    </row>
    <row r="73" spans="1:22" x14ac:dyDescent="0.25">
      <c r="A73" t="s">
        <v>171</v>
      </c>
      <c r="B73" s="199">
        <v>41611</v>
      </c>
      <c r="C73" s="140" t="s">
        <v>293</v>
      </c>
      <c r="D73">
        <v>33.42</v>
      </c>
      <c r="E73">
        <v>38.549999999999997</v>
      </c>
      <c r="F73">
        <v>813</v>
      </c>
      <c r="G73" s="195">
        <v>871.53</v>
      </c>
      <c r="H73">
        <v>7.7700000000000005E-2</v>
      </c>
      <c r="I73">
        <v>1.4500000000000001E-2</v>
      </c>
      <c r="J73">
        <v>0.6462</v>
      </c>
      <c r="K73">
        <v>6.13E-2</v>
      </c>
      <c r="L73">
        <v>3.09E-2</v>
      </c>
      <c r="M73">
        <v>7.4999999999999997E-3</v>
      </c>
      <c r="N73" s="196">
        <v>1.1497919718331031E-2</v>
      </c>
      <c r="O73">
        <v>-86.07</v>
      </c>
      <c r="P73">
        <v>67</v>
      </c>
      <c r="Q73">
        <v>804.53</v>
      </c>
      <c r="R73" s="197">
        <v>-80.790000000000006</v>
      </c>
      <c r="T73" s="198">
        <v>-688.4</v>
      </c>
      <c r="U73" s="198">
        <v>59871.7</v>
      </c>
      <c r="V73" s="16">
        <v>838.95</v>
      </c>
    </row>
    <row r="74" spans="1:22" x14ac:dyDescent="0.25">
      <c r="A74" t="s">
        <v>171</v>
      </c>
      <c r="B74" s="199">
        <v>41611</v>
      </c>
      <c r="C74" s="140" t="s">
        <v>294</v>
      </c>
      <c r="D74">
        <v>27</v>
      </c>
      <c r="E74">
        <v>38.909999999999997</v>
      </c>
      <c r="F74">
        <v>791</v>
      </c>
      <c r="G74" s="195">
        <v>848.38</v>
      </c>
      <c r="H74">
        <v>7.7700000000000005E-2</v>
      </c>
      <c r="I74">
        <v>1.4500000000000001E-2</v>
      </c>
      <c r="J74">
        <v>0.85740000000000005</v>
      </c>
      <c r="K74">
        <v>7.3000000000000001E-3</v>
      </c>
      <c r="L74">
        <v>2.0299999999999999E-2</v>
      </c>
      <c r="M74">
        <v>9.5999999999999992E-3</v>
      </c>
      <c r="N74" s="196">
        <v>1.203200022446453E-2</v>
      </c>
      <c r="O74">
        <v>-61</v>
      </c>
      <c r="P74">
        <v>64</v>
      </c>
      <c r="Q74">
        <v>784.38</v>
      </c>
      <c r="R74" s="197">
        <v>-86.9</v>
      </c>
      <c r="T74" s="198">
        <v>-686.12</v>
      </c>
      <c r="U74" s="198">
        <v>57024.6</v>
      </c>
      <c r="V74" s="16">
        <v>1234.76</v>
      </c>
    </row>
    <row r="75" spans="1:22" x14ac:dyDescent="0.25">
      <c r="A75" t="s">
        <v>171</v>
      </c>
      <c r="B75" s="199">
        <v>41611</v>
      </c>
      <c r="C75" s="140" t="s">
        <v>295</v>
      </c>
      <c r="D75">
        <v>24.99</v>
      </c>
      <c r="E75">
        <v>27.33</v>
      </c>
      <c r="F75">
        <v>759</v>
      </c>
      <c r="G75" s="195">
        <v>822.22699999999998</v>
      </c>
      <c r="H75">
        <v>7.7700000000000005E-2</v>
      </c>
      <c r="I75">
        <v>1.4500000000000001E-2</v>
      </c>
      <c r="J75">
        <v>0</v>
      </c>
      <c r="K75">
        <v>3.2000000000000001E-2</v>
      </c>
      <c r="L75">
        <v>3.5099999999999999E-2</v>
      </c>
      <c r="M75">
        <v>0</v>
      </c>
      <c r="N75" s="196">
        <v>1.2904178327465319E-2</v>
      </c>
      <c r="O75">
        <v>86.18</v>
      </c>
      <c r="P75">
        <v>61</v>
      </c>
      <c r="Q75">
        <v>761.22699999999998</v>
      </c>
      <c r="R75" s="197">
        <v>-85.15</v>
      </c>
      <c r="T75" s="198">
        <v>-686.11</v>
      </c>
      <c r="U75" s="198">
        <v>53169.599999999999</v>
      </c>
      <c r="V75" s="16">
        <v>462.11</v>
      </c>
    </row>
    <row r="76" spans="1:22" x14ac:dyDescent="0.25">
      <c r="A76" t="s">
        <v>171</v>
      </c>
      <c r="B76" s="199">
        <v>41612</v>
      </c>
      <c r="C76" s="140" t="s">
        <v>272</v>
      </c>
      <c r="D76">
        <v>23.07</v>
      </c>
      <c r="E76">
        <v>22.98</v>
      </c>
      <c r="F76">
        <v>733</v>
      </c>
      <c r="G76" s="195">
        <v>794.19500000000005</v>
      </c>
      <c r="H76">
        <v>7.7700000000000005E-2</v>
      </c>
      <c r="I76">
        <v>1.4500000000000001E-2</v>
      </c>
      <c r="J76">
        <v>0</v>
      </c>
      <c r="K76">
        <v>3.95E-2</v>
      </c>
      <c r="L76">
        <v>1.55E-2</v>
      </c>
      <c r="M76">
        <v>1.12E-2</v>
      </c>
      <c r="N76" s="196">
        <v>4.5410163188333428E-4</v>
      </c>
      <c r="O76">
        <v>-29.55</v>
      </c>
      <c r="P76">
        <v>58</v>
      </c>
      <c r="Q76">
        <v>736.19500000000005</v>
      </c>
      <c r="R76" s="197">
        <v>-38.43</v>
      </c>
      <c r="T76" s="198">
        <v>-22.37</v>
      </c>
      <c r="U76" s="198">
        <v>49262.1</v>
      </c>
      <c r="V76" s="16">
        <v>0</v>
      </c>
    </row>
    <row r="77" spans="1:22" x14ac:dyDescent="0.25">
      <c r="A77" t="s">
        <v>171</v>
      </c>
      <c r="B77" s="199">
        <v>41612</v>
      </c>
      <c r="C77" s="140" t="s">
        <v>273</v>
      </c>
      <c r="D77">
        <v>21.99</v>
      </c>
      <c r="E77">
        <v>40.01</v>
      </c>
      <c r="F77">
        <v>728</v>
      </c>
      <c r="G77" s="195">
        <v>777.22900000000004</v>
      </c>
      <c r="H77">
        <v>7.7700000000000005E-2</v>
      </c>
      <c r="I77">
        <v>1.4500000000000001E-2</v>
      </c>
      <c r="J77">
        <v>0</v>
      </c>
      <c r="K77">
        <v>2.6700000000000002E-2</v>
      </c>
      <c r="L77">
        <v>1.5800000000000002E-2</v>
      </c>
      <c r="M77">
        <v>1.11E-2</v>
      </c>
      <c r="N77" s="196">
        <v>4.743428463540727E-4</v>
      </c>
      <c r="O77">
        <v>-3.72</v>
      </c>
      <c r="P77">
        <v>56</v>
      </c>
      <c r="Q77">
        <v>721.22900000000004</v>
      </c>
      <c r="R77" s="197">
        <v>-35.33</v>
      </c>
      <c r="T77" s="198">
        <v>-22.36</v>
      </c>
      <c r="U77" s="198">
        <v>47138.9</v>
      </c>
      <c r="V77" s="16">
        <v>960.42</v>
      </c>
    </row>
    <row r="78" spans="1:22" x14ac:dyDescent="0.25">
      <c r="A78" t="s">
        <v>171</v>
      </c>
      <c r="B78" s="199">
        <v>41612</v>
      </c>
      <c r="C78" s="140" t="s">
        <v>274</v>
      </c>
      <c r="D78">
        <v>21.57</v>
      </c>
      <c r="E78">
        <v>25.21</v>
      </c>
      <c r="F78">
        <v>720</v>
      </c>
      <c r="G78" s="195">
        <v>765.89499999999998</v>
      </c>
      <c r="H78">
        <v>7.7700000000000005E-2</v>
      </c>
      <c r="I78">
        <v>1.4500000000000001E-2</v>
      </c>
      <c r="J78">
        <v>0</v>
      </c>
      <c r="K78">
        <v>2.5499999999999998E-2</v>
      </c>
      <c r="L78">
        <v>1.6199999999999999E-2</v>
      </c>
      <c r="M78">
        <v>1.14E-2</v>
      </c>
      <c r="N78" s="196">
        <v>4.8210791286282018E-4</v>
      </c>
      <c r="O78">
        <v>57.22</v>
      </c>
      <c r="P78">
        <v>55</v>
      </c>
      <c r="Q78">
        <v>710.89499999999998</v>
      </c>
      <c r="R78" s="197">
        <v>-37.56</v>
      </c>
      <c r="T78" s="198">
        <v>-22.37</v>
      </c>
      <c r="U78" s="198">
        <v>46400.4</v>
      </c>
      <c r="V78" s="16">
        <v>0</v>
      </c>
    </row>
    <row r="79" spans="1:22" x14ac:dyDescent="0.25">
      <c r="A79" t="s">
        <v>171</v>
      </c>
      <c r="B79" s="199">
        <v>41612</v>
      </c>
      <c r="C79" s="140" t="s">
        <v>275</v>
      </c>
      <c r="D79">
        <v>21.78</v>
      </c>
      <c r="E79">
        <v>21.97</v>
      </c>
      <c r="F79">
        <v>717</v>
      </c>
      <c r="G79" s="195">
        <v>760.84199999999998</v>
      </c>
      <c r="H79">
        <v>7.7700000000000005E-2</v>
      </c>
      <c r="I79">
        <v>1.4500000000000001E-2</v>
      </c>
      <c r="J79">
        <v>0</v>
      </c>
      <c r="K79">
        <v>2.7900000000000001E-2</v>
      </c>
      <c r="L79">
        <v>1.6500000000000001E-2</v>
      </c>
      <c r="M79">
        <v>1.15E-2</v>
      </c>
      <c r="N79" s="196">
        <v>4.8310535629020025E-4</v>
      </c>
      <c r="O79">
        <v>46.78</v>
      </c>
      <c r="P79">
        <v>54</v>
      </c>
      <c r="Q79">
        <v>706.84199999999998</v>
      </c>
      <c r="R79" s="197">
        <v>-30.66</v>
      </c>
      <c r="T79" s="198">
        <v>-22.36</v>
      </c>
      <c r="U79" s="198">
        <v>46283.9</v>
      </c>
      <c r="V79" s="16">
        <v>0</v>
      </c>
    </row>
    <row r="80" spans="1:22" x14ac:dyDescent="0.25">
      <c r="A80" t="s">
        <v>171</v>
      </c>
      <c r="B80" s="199">
        <v>41612</v>
      </c>
      <c r="C80" s="140" t="s">
        <v>276</v>
      </c>
      <c r="D80">
        <v>22.39</v>
      </c>
      <c r="E80">
        <v>38.26</v>
      </c>
      <c r="F80">
        <v>717</v>
      </c>
      <c r="G80" s="195">
        <v>759.29</v>
      </c>
      <c r="H80">
        <v>7.7700000000000005E-2</v>
      </c>
      <c r="I80">
        <v>1.4500000000000001E-2</v>
      </c>
      <c r="J80">
        <v>0</v>
      </c>
      <c r="K80">
        <v>5.2699999999999997E-2</v>
      </c>
      <c r="L80">
        <v>1.7299999999999999E-2</v>
      </c>
      <c r="M80">
        <v>1.14E-2</v>
      </c>
      <c r="N80" s="196">
        <v>4.7857535582944151E-4</v>
      </c>
      <c r="O80">
        <v>-16.47</v>
      </c>
      <c r="P80">
        <v>55</v>
      </c>
      <c r="Q80">
        <v>704.29</v>
      </c>
      <c r="R80" s="197">
        <v>-33.409999999999997</v>
      </c>
      <c r="T80" s="198">
        <v>-22.37</v>
      </c>
      <c r="U80" s="198">
        <v>46742.9</v>
      </c>
      <c r="V80" s="16">
        <v>552.34</v>
      </c>
    </row>
    <row r="81" spans="1:22" x14ac:dyDescent="0.25">
      <c r="A81" t="s">
        <v>171</v>
      </c>
      <c r="B81" s="199">
        <v>41612</v>
      </c>
      <c r="C81" s="140" t="s">
        <v>277</v>
      </c>
      <c r="D81">
        <v>23.81</v>
      </c>
      <c r="E81">
        <v>32.53</v>
      </c>
      <c r="F81">
        <v>732</v>
      </c>
      <c r="G81" s="195">
        <v>766.86599999999999</v>
      </c>
      <c r="H81">
        <v>7.7700000000000005E-2</v>
      </c>
      <c r="I81">
        <v>1.4500000000000001E-2</v>
      </c>
      <c r="J81">
        <v>0</v>
      </c>
      <c r="K81">
        <v>5.7000000000000002E-2</v>
      </c>
      <c r="L81">
        <v>2.3199999999999998E-2</v>
      </c>
      <c r="M81">
        <v>1.1299999999999999E-2</v>
      </c>
      <c r="N81" s="196">
        <v>4.4978597432496887E-4</v>
      </c>
      <c r="O81">
        <v>-168.08</v>
      </c>
      <c r="P81">
        <v>57</v>
      </c>
      <c r="Q81">
        <v>709.86599999999999</v>
      </c>
      <c r="R81" s="197">
        <v>-29.84</v>
      </c>
      <c r="T81" s="198">
        <v>-22.35</v>
      </c>
      <c r="U81" s="198">
        <v>49690.3</v>
      </c>
      <c r="V81" s="16">
        <v>440.71</v>
      </c>
    </row>
    <row r="82" spans="1:22" x14ac:dyDescent="0.25">
      <c r="A82" t="s">
        <v>171</v>
      </c>
      <c r="B82" s="199">
        <v>41612</v>
      </c>
      <c r="C82" s="140" t="s">
        <v>278</v>
      </c>
      <c r="D82">
        <v>27.47</v>
      </c>
      <c r="E82">
        <v>35</v>
      </c>
      <c r="F82">
        <v>762</v>
      </c>
      <c r="G82" s="195">
        <v>803.18899999999996</v>
      </c>
      <c r="H82">
        <v>7.7700000000000005E-2</v>
      </c>
      <c r="I82">
        <v>1.4500000000000001E-2</v>
      </c>
      <c r="J82">
        <v>0.74809999999999999</v>
      </c>
      <c r="K82">
        <v>5.3800000000000001E-2</v>
      </c>
      <c r="L82">
        <v>3.3000000000000002E-2</v>
      </c>
      <c r="M82">
        <v>1.0999999999999999E-2</v>
      </c>
      <c r="N82" s="196">
        <v>4.0306161058879071E-4</v>
      </c>
      <c r="O82">
        <v>60.6</v>
      </c>
      <c r="P82">
        <v>59</v>
      </c>
      <c r="Q82">
        <v>744.18899999999996</v>
      </c>
      <c r="R82" s="197">
        <v>-44.22</v>
      </c>
      <c r="T82" s="198">
        <v>-22.37</v>
      </c>
      <c r="U82" s="198">
        <v>55500.2</v>
      </c>
      <c r="V82" s="16">
        <v>627.49</v>
      </c>
    </row>
    <row r="83" spans="1:22" x14ac:dyDescent="0.25">
      <c r="A83" t="s">
        <v>171</v>
      </c>
      <c r="B83" s="199">
        <v>41612</v>
      </c>
      <c r="C83" s="140" t="s">
        <v>279</v>
      </c>
      <c r="D83">
        <v>37.79</v>
      </c>
      <c r="E83">
        <v>28.46</v>
      </c>
      <c r="F83">
        <v>801</v>
      </c>
      <c r="G83" s="195">
        <v>843.21900000000005</v>
      </c>
      <c r="H83">
        <v>7.7700000000000005E-2</v>
      </c>
      <c r="I83">
        <v>1.4500000000000001E-2</v>
      </c>
      <c r="J83">
        <v>2.6392000000000002</v>
      </c>
      <c r="K83">
        <v>0.1002</v>
      </c>
      <c r="L83">
        <v>9.4100000000000003E-2</v>
      </c>
      <c r="M83">
        <v>9.4000000000000004E-3</v>
      </c>
      <c r="N83" s="196">
        <v>3.7365100628542131E-4</v>
      </c>
      <c r="O83">
        <v>218.65</v>
      </c>
      <c r="P83">
        <v>64</v>
      </c>
      <c r="Q83">
        <v>779.21900000000005</v>
      </c>
      <c r="R83" s="197">
        <v>-84.23</v>
      </c>
      <c r="T83" s="198">
        <v>-22.37</v>
      </c>
      <c r="U83" s="198">
        <v>59868.7</v>
      </c>
      <c r="V83" s="16">
        <v>373.51</v>
      </c>
    </row>
    <row r="84" spans="1:22" x14ac:dyDescent="0.25">
      <c r="A84" t="s">
        <v>171</v>
      </c>
      <c r="B84" s="199">
        <v>41612</v>
      </c>
      <c r="C84" s="140" t="s">
        <v>280</v>
      </c>
      <c r="D84">
        <v>39.61</v>
      </c>
      <c r="E84">
        <v>60.03</v>
      </c>
      <c r="F84">
        <v>796</v>
      </c>
      <c r="G84" s="195">
        <v>840.92</v>
      </c>
      <c r="H84">
        <v>7.7700000000000005E-2</v>
      </c>
      <c r="I84">
        <v>1.4500000000000001E-2</v>
      </c>
      <c r="J84">
        <v>1.8259000000000001</v>
      </c>
      <c r="K84">
        <v>6.6500000000000004E-2</v>
      </c>
      <c r="L84">
        <v>1.55E-2</v>
      </c>
      <c r="M84">
        <v>1.34E-2</v>
      </c>
      <c r="N84" s="196">
        <v>3.6630276660157529E-4</v>
      </c>
      <c r="O84">
        <v>352.78</v>
      </c>
      <c r="P84">
        <v>65</v>
      </c>
      <c r="Q84">
        <v>775.92</v>
      </c>
      <c r="R84" s="197">
        <v>-52.95</v>
      </c>
      <c r="T84" s="198">
        <v>-22.36</v>
      </c>
      <c r="U84" s="198">
        <v>61042.400000000001</v>
      </c>
      <c r="V84" s="16">
        <v>1277.1500000000001</v>
      </c>
    </row>
    <row r="85" spans="1:22" x14ac:dyDescent="0.25">
      <c r="A85" t="s">
        <v>171</v>
      </c>
      <c r="B85" s="199">
        <v>41612</v>
      </c>
      <c r="C85" s="140" t="s">
        <v>281</v>
      </c>
      <c r="D85">
        <v>38.15</v>
      </c>
      <c r="E85">
        <v>44.09</v>
      </c>
      <c r="F85">
        <v>789</v>
      </c>
      <c r="G85" s="195">
        <v>844.01099999999997</v>
      </c>
      <c r="H85">
        <v>7.7700000000000005E-2</v>
      </c>
      <c r="I85">
        <v>1.4500000000000001E-2</v>
      </c>
      <c r="J85">
        <v>1.5115000000000001</v>
      </c>
      <c r="K85">
        <v>5.6599999999999998E-2</v>
      </c>
      <c r="L85">
        <v>4.7100000000000003E-2</v>
      </c>
      <c r="M85">
        <v>8.9999999999999993E-3</v>
      </c>
      <c r="N85" s="196">
        <v>3.6437141451686988E-4</v>
      </c>
      <c r="O85">
        <v>-464.72</v>
      </c>
      <c r="P85">
        <v>66</v>
      </c>
      <c r="Q85">
        <v>778.01099999999997</v>
      </c>
      <c r="R85" s="197">
        <v>-59.15</v>
      </c>
      <c r="T85" s="198">
        <v>-22.37</v>
      </c>
      <c r="U85" s="198">
        <v>61393.4</v>
      </c>
      <c r="V85" s="16">
        <v>1242.5</v>
      </c>
    </row>
    <row r="86" spans="1:22" x14ac:dyDescent="0.25">
      <c r="A86" t="s">
        <v>171</v>
      </c>
      <c r="B86" s="199">
        <v>41612</v>
      </c>
      <c r="C86" s="140" t="s">
        <v>282</v>
      </c>
      <c r="D86">
        <v>36.020000000000003</v>
      </c>
      <c r="E86">
        <v>27.06</v>
      </c>
      <c r="F86">
        <v>788</v>
      </c>
      <c r="G86" s="195">
        <v>839.86800000000005</v>
      </c>
      <c r="H86">
        <v>7.7700000000000005E-2</v>
      </c>
      <c r="I86">
        <v>1.4500000000000001E-2</v>
      </c>
      <c r="J86">
        <v>2.2376999999999998</v>
      </c>
      <c r="K86">
        <v>5.8799999999999998E-2</v>
      </c>
      <c r="L86">
        <v>2.5899999999999999E-2</v>
      </c>
      <c r="M86">
        <v>8.3999999999999995E-3</v>
      </c>
      <c r="N86" s="196">
        <v>2.0502206427929862E-5</v>
      </c>
      <c r="O86">
        <v>110.16</v>
      </c>
      <c r="P86">
        <v>68</v>
      </c>
      <c r="Q86">
        <v>771.86800000000005</v>
      </c>
      <c r="R86" s="197">
        <v>-66.84</v>
      </c>
      <c r="T86" s="198">
        <v>-1.26</v>
      </c>
      <c r="U86" s="198">
        <v>61456.800000000003</v>
      </c>
      <c r="V86" s="16">
        <v>0</v>
      </c>
    </row>
    <row r="87" spans="1:22" x14ac:dyDescent="0.25">
      <c r="A87" t="s">
        <v>171</v>
      </c>
      <c r="B87" s="199">
        <v>41612</v>
      </c>
      <c r="C87" s="140" t="s">
        <v>283</v>
      </c>
      <c r="D87">
        <v>34.07</v>
      </c>
      <c r="E87">
        <v>26.8</v>
      </c>
      <c r="F87">
        <v>787</v>
      </c>
      <c r="G87" s="195">
        <v>827.279</v>
      </c>
      <c r="H87">
        <v>7.7700000000000005E-2</v>
      </c>
      <c r="I87">
        <v>1.4500000000000001E-2</v>
      </c>
      <c r="J87">
        <v>1.7158</v>
      </c>
      <c r="K87">
        <v>5.7700000000000001E-2</v>
      </c>
      <c r="L87">
        <v>2.93E-2</v>
      </c>
      <c r="M87">
        <v>8.5000000000000006E-3</v>
      </c>
      <c r="N87" s="196">
        <v>2.0663375712235647E-5</v>
      </c>
      <c r="O87">
        <v>48.03</v>
      </c>
      <c r="P87">
        <v>68</v>
      </c>
      <c r="Q87">
        <v>759.279</v>
      </c>
      <c r="R87" s="197">
        <v>-68.73</v>
      </c>
      <c r="T87" s="198">
        <v>-1.27</v>
      </c>
      <c r="U87" s="198">
        <v>61461.4</v>
      </c>
      <c r="V87" s="16">
        <v>0</v>
      </c>
    </row>
    <row r="88" spans="1:22" x14ac:dyDescent="0.25">
      <c r="A88" t="s">
        <v>171</v>
      </c>
      <c r="B88" s="199">
        <v>41612</v>
      </c>
      <c r="C88" s="140" t="s">
        <v>284</v>
      </c>
      <c r="D88">
        <v>31.76</v>
      </c>
      <c r="E88">
        <v>24.69</v>
      </c>
      <c r="F88">
        <v>783</v>
      </c>
      <c r="G88" s="195">
        <v>815.04100000000005</v>
      </c>
      <c r="H88">
        <v>7.7700000000000005E-2</v>
      </c>
      <c r="I88">
        <v>1.4500000000000001E-2</v>
      </c>
      <c r="J88">
        <v>0.41770000000000002</v>
      </c>
      <c r="K88">
        <v>4.0599999999999997E-2</v>
      </c>
      <c r="L88">
        <v>1.5699999999999999E-2</v>
      </c>
      <c r="M88">
        <v>9.1000000000000004E-3</v>
      </c>
      <c r="N88" s="196">
        <v>2.072515184845508E-5</v>
      </c>
      <c r="O88">
        <v>65.06</v>
      </c>
      <c r="P88">
        <v>68</v>
      </c>
      <c r="Q88">
        <v>747.04100000000005</v>
      </c>
      <c r="R88" s="197">
        <v>-64.33</v>
      </c>
      <c r="T88" s="198">
        <v>-1.27</v>
      </c>
      <c r="U88" s="198">
        <v>61278.2</v>
      </c>
      <c r="V88" s="16">
        <v>0</v>
      </c>
    </row>
    <row r="89" spans="1:22" x14ac:dyDescent="0.25">
      <c r="A89" t="s">
        <v>171</v>
      </c>
      <c r="B89" s="199">
        <v>41612</v>
      </c>
      <c r="C89" s="140" t="s">
        <v>285</v>
      </c>
      <c r="D89">
        <v>29.63</v>
      </c>
      <c r="E89">
        <v>31.58</v>
      </c>
      <c r="F89">
        <v>784</v>
      </c>
      <c r="G89" s="195">
        <v>827.86</v>
      </c>
      <c r="H89">
        <v>7.7700000000000005E-2</v>
      </c>
      <c r="I89">
        <v>1.4500000000000001E-2</v>
      </c>
      <c r="J89">
        <v>0.2442</v>
      </c>
      <c r="K89">
        <v>2.9899999999999999E-2</v>
      </c>
      <c r="L89">
        <v>1.1900000000000001E-2</v>
      </c>
      <c r="M89">
        <v>8.8000000000000005E-3</v>
      </c>
      <c r="N89" s="196">
        <v>2.0701586628746618E-5</v>
      </c>
      <c r="O89">
        <v>31.83</v>
      </c>
      <c r="P89">
        <v>68</v>
      </c>
      <c r="Q89">
        <v>759.86</v>
      </c>
      <c r="R89" s="197">
        <v>-66.72</v>
      </c>
      <c r="T89" s="198">
        <v>-1.26</v>
      </c>
      <c r="U89" s="198">
        <v>60864.9</v>
      </c>
      <c r="V89" s="16">
        <v>456.85</v>
      </c>
    </row>
    <row r="90" spans="1:22" x14ac:dyDescent="0.25">
      <c r="A90" t="s">
        <v>171</v>
      </c>
      <c r="B90" s="199">
        <v>41612</v>
      </c>
      <c r="C90" s="140" t="s">
        <v>286</v>
      </c>
      <c r="D90">
        <v>28.69</v>
      </c>
      <c r="E90">
        <v>30.16</v>
      </c>
      <c r="F90">
        <v>782</v>
      </c>
      <c r="G90" s="195">
        <v>798.09500000000003</v>
      </c>
      <c r="H90">
        <v>7.7700000000000005E-2</v>
      </c>
      <c r="I90">
        <v>1.4500000000000001E-2</v>
      </c>
      <c r="J90">
        <v>0.22869999999999999</v>
      </c>
      <c r="K90">
        <v>3.09E-2</v>
      </c>
      <c r="L90">
        <v>1.2699999999999999E-2</v>
      </c>
      <c r="M90">
        <v>9.1999999999999998E-3</v>
      </c>
      <c r="N90" s="196">
        <v>2.1198888977913095E-5</v>
      </c>
      <c r="O90">
        <v>26.29</v>
      </c>
      <c r="P90">
        <v>68</v>
      </c>
      <c r="Q90">
        <v>730.09500000000003</v>
      </c>
      <c r="R90" s="197">
        <v>-59.93</v>
      </c>
      <c r="T90" s="198">
        <v>-1.27</v>
      </c>
      <c r="U90" s="198">
        <v>59908.800000000003</v>
      </c>
      <c r="V90" s="16">
        <v>444.53</v>
      </c>
    </row>
    <row r="91" spans="1:22" x14ac:dyDescent="0.25">
      <c r="A91" t="s">
        <v>171</v>
      </c>
      <c r="B91" s="199">
        <v>41612</v>
      </c>
      <c r="C91" s="140" t="s">
        <v>287</v>
      </c>
      <c r="D91">
        <v>26.07</v>
      </c>
      <c r="E91">
        <v>24.37</v>
      </c>
      <c r="F91">
        <v>779</v>
      </c>
      <c r="G91" s="195">
        <v>832.80200000000002</v>
      </c>
      <c r="H91">
        <v>7.7700000000000005E-2</v>
      </c>
      <c r="I91">
        <v>1.4500000000000001E-2</v>
      </c>
      <c r="J91">
        <v>0.2487</v>
      </c>
      <c r="K91">
        <v>2.6499999999999999E-2</v>
      </c>
      <c r="L91">
        <v>1.21E-2</v>
      </c>
      <c r="M91">
        <v>8.6999999999999994E-3</v>
      </c>
      <c r="N91" s="196">
        <v>2.1131685620894207E-5</v>
      </c>
      <c r="O91">
        <v>36.67</v>
      </c>
      <c r="P91">
        <v>68</v>
      </c>
      <c r="Q91">
        <v>764.80200000000002</v>
      </c>
      <c r="R91" s="197">
        <v>-43.14</v>
      </c>
      <c r="T91" s="198">
        <v>-1.26</v>
      </c>
      <c r="U91" s="198">
        <v>59626.1</v>
      </c>
      <c r="V91" s="16">
        <v>0</v>
      </c>
    </row>
    <row r="92" spans="1:22" x14ac:dyDescent="0.25">
      <c r="A92" t="s">
        <v>171</v>
      </c>
      <c r="B92" s="199">
        <v>41612</v>
      </c>
      <c r="C92" s="140" t="s">
        <v>288</v>
      </c>
      <c r="D92">
        <v>29.22</v>
      </c>
      <c r="E92">
        <v>25.67</v>
      </c>
      <c r="F92">
        <v>781</v>
      </c>
      <c r="G92" s="195">
        <v>803.75099999999998</v>
      </c>
      <c r="H92">
        <v>7.7700000000000005E-2</v>
      </c>
      <c r="I92">
        <v>1.4500000000000001E-2</v>
      </c>
      <c r="J92">
        <v>2.4053</v>
      </c>
      <c r="K92">
        <v>3.3799999999999997E-2</v>
      </c>
      <c r="L92">
        <v>1.3899999999999999E-2</v>
      </c>
      <c r="M92">
        <v>7.9000000000000008E-3</v>
      </c>
      <c r="N92" s="196">
        <v>2.1059264418134184E-5</v>
      </c>
      <c r="O92">
        <v>-36.08</v>
      </c>
      <c r="P92">
        <v>68</v>
      </c>
      <c r="Q92">
        <v>735.75099999999998</v>
      </c>
      <c r="R92" s="197">
        <v>-43.63</v>
      </c>
      <c r="T92" s="198">
        <v>-1.27</v>
      </c>
      <c r="U92" s="198">
        <v>60306</v>
      </c>
      <c r="V92" s="16">
        <v>0</v>
      </c>
    </row>
    <row r="93" spans="1:22" x14ac:dyDescent="0.25">
      <c r="A93" t="s">
        <v>171</v>
      </c>
      <c r="B93" s="199">
        <v>41612</v>
      </c>
      <c r="C93" s="140" t="s">
        <v>289</v>
      </c>
      <c r="D93">
        <v>44.62</v>
      </c>
      <c r="E93">
        <v>26.06</v>
      </c>
      <c r="F93">
        <v>806</v>
      </c>
      <c r="G93" s="195">
        <v>838.33100000000002</v>
      </c>
      <c r="H93">
        <v>7.7700000000000005E-2</v>
      </c>
      <c r="I93">
        <v>1.4500000000000001E-2</v>
      </c>
      <c r="J93">
        <v>3.3062</v>
      </c>
      <c r="K93">
        <v>7.0699999999999999E-2</v>
      </c>
      <c r="L93">
        <v>4.65E-2</v>
      </c>
      <c r="M93">
        <v>1.4500000000000001E-2</v>
      </c>
      <c r="N93" s="196">
        <v>1.9587511872985869E-5</v>
      </c>
      <c r="O93">
        <v>195.18</v>
      </c>
      <c r="P93">
        <v>70</v>
      </c>
      <c r="Q93">
        <v>768.33100000000002</v>
      </c>
      <c r="R93" s="197">
        <v>-62.35</v>
      </c>
      <c r="T93" s="198">
        <v>-1.26</v>
      </c>
      <c r="U93" s="198">
        <v>64326.7</v>
      </c>
      <c r="V93" s="16">
        <v>0</v>
      </c>
    </row>
    <row r="94" spans="1:22" x14ac:dyDescent="0.25">
      <c r="A94" t="s">
        <v>171</v>
      </c>
      <c r="B94" s="199">
        <v>41612</v>
      </c>
      <c r="C94" s="140" t="s">
        <v>290</v>
      </c>
      <c r="D94">
        <v>51.39</v>
      </c>
      <c r="E94">
        <v>26.31</v>
      </c>
      <c r="F94">
        <v>836</v>
      </c>
      <c r="G94" s="195">
        <v>842.52</v>
      </c>
      <c r="H94">
        <v>7.7700000000000005E-2</v>
      </c>
      <c r="I94">
        <v>1.4500000000000001E-2</v>
      </c>
      <c r="J94">
        <v>2.7467000000000001</v>
      </c>
      <c r="K94">
        <v>8.3500000000000005E-2</v>
      </c>
      <c r="L94">
        <v>9.8000000000000004E-2</v>
      </c>
      <c r="M94">
        <v>1.3299999999999999E-2</v>
      </c>
      <c r="N94" s="196">
        <v>1.9521702907350304E-5</v>
      </c>
      <c r="O94">
        <v>415.56</v>
      </c>
      <c r="P94">
        <v>71</v>
      </c>
      <c r="Q94">
        <v>771.52</v>
      </c>
      <c r="R94" s="197">
        <v>-67.38</v>
      </c>
      <c r="T94" s="198">
        <v>-1.27</v>
      </c>
      <c r="U94" s="198">
        <v>65055.8</v>
      </c>
      <c r="V94" s="16">
        <v>0</v>
      </c>
    </row>
    <row r="95" spans="1:22" x14ac:dyDescent="0.25">
      <c r="A95" t="s">
        <v>171</v>
      </c>
      <c r="B95" s="199">
        <v>41612</v>
      </c>
      <c r="C95" s="140" t="s">
        <v>291</v>
      </c>
      <c r="D95">
        <v>46.48</v>
      </c>
      <c r="E95">
        <v>27.23</v>
      </c>
      <c r="F95">
        <v>834</v>
      </c>
      <c r="G95" s="195">
        <v>868.05499999999995</v>
      </c>
      <c r="H95">
        <v>7.7700000000000005E-2</v>
      </c>
      <c r="I95">
        <v>1.4500000000000001E-2</v>
      </c>
      <c r="J95">
        <v>2.6326999999999998</v>
      </c>
      <c r="K95">
        <v>7.2700000000000001E-2</v>
      </c>
      <c r="L95">
        <v>6.6900000000000001E-2</v>
      </c>
      <c r="M95">
        <v>9.7000000000000003E-3</v>
      </c>
      <c r="N95" s="196">
        <v>1.9704036069246497E-5</v>
      </c>
      <c r="O95">
        <v>118.58</v>
      </c>
      <c r="P95">
        <v>70</v>
      </c>
      <c r="Q95">
        <v>798.05499999999995</v>
      </c>
      <c r="R95" s="197">
        <v>-60.98</v>
      </c>
      <c r="T95" s="198">
        <v>-1.27</v>
      </c>
      <c r="U95" s="198">
        <v>64453.8</v>
      </c>
      <c r="V95" s="16">
        <v>0</v>
      </c>
    </row>
    <row r="96" spans="1:22" x14ac:dyDescent="0.25">
      <c r="A96" t="s">
        <v>171</v>
      </c>
      <c r="B96" s="199">
        <v>41612</v>
      </c>
      <c r="C96" s="140" t="s">
        <v>292</v>
      </c>
      <c r="D96">
        <v>43.24</v>
      </c>
      <c r="E96">
        <v>23.54</v>
      </c>
      <c r="F96">
        <v>829</v>
      </c>
      <c r="G96" s="195">
        <v>857.904</v>
      </c>
      <c r="H96">
        <v>7.7700000000000005E-2</v>
      </c>
      <c r="I96">
        <v>1.4500000000000001E-2</v>
      </c>
      <c r="J96">
        <v>0.27239999999999998</v>
      </c>
      <c r="K96">
        <v>6.08E-2</v>
      </c>
      <c r="L96">
        <v>4.9500000000000002E-2</v>
      </c>
      <c r="M96">
        <v>7.4000000000000003E-3</v>
      </c>
      <c r="N96" s="196">
        <v>1.9953125989738394E-5</v>
      </c>
      <c r="O96">
        <v>116.43</v>
      </c>
      <c r="P96">
        <v>70</v>
      </c>
      <c r="Q96">
        <v>787.904</v>
      </c>
      <c r="R96" s="197">
        <v>-55.26</v>
      </c>
      <c r="T96" s="198">
        <v>-1.26</v>
      </c>
      <c r="U96" s="198">
        <v>63148</v>
      </c>
      <c r="V96" s="16">
        <v>0</v>
      </c>
    </row>
    <row r="97" spans="1:22" x14ac:dyDescent="0.25">
      <c r="A97" t="s">
        <v>171</v>
      </c>
      <c r="B97" s="199">
        <v>41612</v>
      </c>
      <c r="C97" s="140" t="s">
        <v>293</v>
      </c>
      <c r="D97">
        <v>32.159999999999997</v>
      </c>
      <c r="E97">
        <v>22.78</v>
      </c>
      <c r="F97">
        <v>819</v>
      </c>
      <c r="G97" s="195">
        <v>853.46900000000005</v>
      </c>
      <c r="H97">
        <v>7.7700000000000005E-2</v>
      </c>
      <c r="I97">
        <v>1.4500000000000001E-2</v>
      </c>
      <c r="J97">
        <v>0.29260000000000003</v>
      </c>
      <c r="K97">
        <v>4.5400000000000003E-2</v>
      </c>
      <c r="L97">
        <v>1.5599999999999999E-2</v>
      </c>
      <c r="M97">
        <v>1.7000000000000001E-2</v>
      </c>
      <c r="N97" s="196">
        <v>2.0403081347245987E-5</v>
      </c>
      <c r="O97">
        <v>180.6</v>
      </c>
      <c r="P97">
        <v>68</v>
      </c>
      <c r="Q97">
        <v>785.46900000000005</v>
      </c>
      <c r="R97" s="197">
        <v>-62.98</v>
      </c>
      <c r="T97" s="198">
        <v>-1.27</v>
      </c>
      <c r="U97" s="198">
        <v>62245.5</v>
      </c>
      <c r="V97" s="16">
        <v>0</v>
      </c>
    </row>
    <row r="98" spans="1:22" x14ac:dyDescent="0.25">
      <c r="A98" t="s">
        <v>171</v>
      </c>
      <c r="B98" s="199">
        <v>41612</v>
      </c>
      <c r="C98" s="140" t="s">
        <v>294</v>
      </c>
      <c r="D98">
        <v>24.35</v>
      </c>
      <c r="E98">
        <v>21.56</v>
      </c>
      <c r="F98">
        <v>798</v>
      </c>
      <c r="G98" s="195">
        <v>829.54499999999996</v>
      </c>
      <c r="H98">
        <v>7.7700000000000005E-2</v>
      </c>
      <c r="I98">
        <v>1.4500000000000001E-2</v>
      </c>
      <c r="J98">
        <v>0.29260000000000003</v>
      </c>
      <c r="K98">
        <v>2.3099999999999999E-2</v>
      </c>
      <c r="L98">
        <v>1.3899999999999999E-2</v>
      </c>
      <c r="M98">
        <v>1.21E-2</v>
      </c>
      <c r="N98" s="196">
        <v>2.1496460761281802E-5</v>
      </c>
      <c r="O98">
        <v>115.43</v>
      </c>
      <c r="P98">
        <v>66</v>
      </c>
      <c r="Q98">
        <v>763.54499999999996</v>
      </c>
      <c r="R98" s="197">
        <v>-40.01</v>
      </c>
      <c r="T98" s="198">
        <v>-1.26</v>
      </c>
      <c r="U98" s="198">
        <v>58614.3</v>
      </c>
      <c r="V98" s="16">
        <v>0</v>
      </c>
    </row>
    <row r="99" spans="1:22" x14ac:dyDescent="0.25">
      <c r="A99" t="s">
        <v>171</v>
      </c>
      <c r="B99" s="199">
        <v>41612</v>
      </c>
      <c r="C99" s="140" t="s">
        <v>295</v>
      </c>
      <c r="D99">
        <v>23.1</v>
      </c>
      <c r="E99">
        <v>22.77</v>
      </c>
      <c r="F99">
        <v>763</v>
      </c>
      <c r="G99" s="195">
        <v>797.94100000000003</v>
      </c>
      <c r="H99">
        <v>7.7700000000000005E-2</v>
      </c>
      <c r="I99">
        <v>1.4500000000000001E-2</v>
      </c>
      <c r="J99">
        <v>0.2457</v>
      </c>
      <c r="K99">
        <v>4.24E-2</v>
      </c>
      <c r="L99">
        <v>1.38E-2</v>
      </c>
      <c r="M99">
        <v>1.1599999999999999E-2</v>
      </c>
      <c r="N99" s="196">
        <v>2.3428665248648242E-5</v>
      </c>
      <c r="O99">
        <v>76.95</v>
      </c>
      <c r="P99">
        <v>62</v>
      </c>
      <c r="Q99">
        <v>735.94100000000003</v>
      </c>
      <c r="R99" s="197">
        <v>-67.06</v>
      </c>
      <c r="T99" s="198">
        <v>-1.27</v>
      </c>
      <c r="U99" s="198">
        <v>54207.1</v>
      </c>
      <c r="V99" s="16">
        <v>0</v>
      </c>
    </row>
    <row r="100" spans="1:22" x14ac:dyDescent="0.25">
      <c r="A100" t="s">
        <v>171</v>
      </c>
      <c r="B100" s="199">
        <v>41613</v>
      </c>
      <c r="C100" s="140" t="s">
        <v>272</v>
      </c>
      <c r="D100">
        <v>22.81</v>
      </c>
      <c r="E100">
        <v>21.58</v>
      </c>
      <c r="F100">
        <v>744</v>
      </c>
      <c r="G100" s="195">
        <v>770.60699999999997</v>
      </c>
      <c r="H100">
        <v>7.7700000000000005E-2</v>
      </c>
      <c r="I100">
        <v>1.4500000000000001E-2</v>
      </c>
      <c r="J100">
        <v>0</v>
      </c>
      <c r="K100">
        <v>5.1400000000000001E-2</v>
      </c>
      <c r="L100">
        <v>1.46E-2</v>
      </c>
      <c r="M100">
        <v>1.1900000000000001E-2</v>
      </c>
      <c r="N100" s="196">
        <v>0</v>
      </c>
      <c r="O100">
        <v>-66.59</v>
      </c>
      <c r="P100">
        <v>60</v>
      </c>
      <c r="Q100">
        <v>710.60699999999997</v>
      </c>
      <c r="R100" s="197">
        <v>-53.15</v>
      </c>
      <c r="T100" s="198">
        <v>0</v>
      </c>
      <c r="U100" s="198">
        <v>52650.9</v>
      </c>
      <c r="V100" s="16">
        <v>0</v>
      </c>
    </row>
    <row r="101" spans="1:22" x14ac:dyDescent="0.25">
      <c r="A101" t="s">
        <v>171</v>
      </c>
      <c r="B101" s="199">
        <v>41613</v>
      </c>
      <c r="C101" s="140" t="s">
        <v>273</v>
      </c>
      <c r="D101">
        <v>21.94</v>
      </c>
      <c r="E101">
        <v>14.43</v>
      </c>
      <c r="F101">
        <v>708</v>
      </c>
      <c r="G101" s="195">
        <v>755.30600000000004</v>
      </c>
      <c r="H101">
        <v>7.7700000000000005E-2</v>
      </c>
      <c r="I101">
        <v>1.4500000000000001E-2</v>
      </c>
      <c r="J101">
        <v>0</v>
      </c>
      <c r="K101">
        <v>2.1100000000000001E-2</v>
      </c>
      <c r="L101">
        <v>1.5299999999999999E-2</v>
      </c>
      <c r="M101">
        <v>1.2200000000000001E-2</v>
      </c>
      <c r="N101" s="196">
        <v>0</v>
      </c>
      <c r="O101">
        <v>128.31</v>
      </c>
      <c r="P101">
        <v>57</v>
      </c>
      <c r="Q101">
        <v>698.30600000000004</v>
      </c>
      <c r="R101" s="197">
        <v>-58.69</v>
      </c>
      <c r="T101" s="198">
        <v>0</v>
      </c>
      <c r="U101" s="198">
        <v>51030.2</v>
      </c>
      <c r="V101" s="16">
        <v>0</v>
      </c>
    </row>
    <row r="102" spans="1:22" x14ac:dyDescent="0.25">
      <c r="A102" t="s">
        <v>171</v>
      </c>
      <c r="B102" s="199">
        <v>41613</v>
      </c>
      <c r="C102" s="140" t="s">
        <v>274</v>
      </c>
      <c r="D102">
        <v>21.61</v>
      </c>
      <c r="E102">
        <v>14.63</v>
      </c>
      <c r="F102">
        <v>702</v>
      </c>
      <c r="G102" s="195">
        <v>762.47400000000005</v>
      </c>
      <c r="H102">
        <v>7.7700000000000005E-2</v>
      </c>
      <c r="I102">
        <v>1.4500000000000001E-2</v>
      </c>
      <c r="J102">
        <v>0</v>
      </c>
      <c r="K102">
        <v>1.7100000000000001E-2</v>
      </c>
      <c r="L102">
        <v>1.5900000000000001E-2</v>
      </c>
      <c r="M102">
        <v>1.2200000000000001E-2</v>
      </c>
      <c r="N102" s="196">
        <v>0</v>
      </c>
      <c r="O102">
        <v>46.39</v>
      </c>
      <c r="P102">
        <v>57</v>
      </c>
      <c r="Q102">
        <v>705.47400000000005</v>
      </c>
      <c r="R102" s="197">
        <v>-63.96</v>
      </c>
      <c r="T102" s="198">
        <v>0</v>
      </c>
      <c r="U102" s="198">
        <v>50449.5</v>
      </c>
      <c r="V102" s="16">
        <v>0</v>
      </c>
    </row>
    <row r="103" spans="1:22" x14ac:dyDescent="0.25">
      <c r="A103" t="s">
        <v>171</v>
      </c>
      <c r="B103" s="199">
        <v>41613</v>
      </c>
      <c r="C103" s="140" t="s">
        <v>275</v>
      </c>
      <c r="D103">
        <v>21.42</v>
      </c>
      <c r="E103">
        <v>17.11</v>
      </c>
      <c r="F103">
        <v>701</v>
      </c>
      <c r="G103" s="195">
        <v>748.11199999999997</v>
      </c>
      <c r="H103">
        <v>7.7700000000000005E-2</v>
      </c>
      <c r="I103">
        <v>1.4500000000000001E-2</v>
      </c>
      <c r="J103">
        <v>0</v>
      </c>
      <c r="K103">
        <v>2.6700000000000002E-2</v>
      </c>
      <c r="L103">
        <v>1.6199999999999999E-2</v>
      </c>
      <c r="M103">
        <v>1.12E-2</v>
      </c>
      <c r="N103" s="196">
        <v>0</v>
      </c>
      <c r="O103">
        <v>-119.45</v>
      </c>
      <c r="P103">
        <v>58</v>
      </c>
      <c r="Q103">
        <v>690.11199999999997</v>
      </c>
      <c r="R103" s="197">
        <v>-61.61</v>
      </c>
      <c r="T103" s="198">
        <v>0</v>
      </c>
      <c r="U103" s="198">
        <v>50308</v>
      </c>
      <c r="V103" s="16">
        <v>0</v>
      </c>
    </row>
    <row r="104" spans="1:22" x14ac:dyDescent="0.25">
      <c r="A104" t="s">
        <v>171</v>
      </c>
      <c r="B104" s="199">
        <v>41613</v>
      </c>
      <c r="C104" s="140" t="s">
        <v>276</v>
      </c>
      <c r="D104">
        <v>22.46</v>
      </c>
      <c r="E104">
        <v>20.059999999999999</v>
      </c>
      <c r="F104">
        <v>705</v>
      </c>
      <c r="G104" s="195">
        <v>740.09799999999996</v>
      </c>
      <c r="H104">
        <v>7.7700000000000005E-2</v>
      </c>
      <c r="I104">
        <v>1.4500000000000001E-2</v>
      </c>
      <c r="J104">
        <v>0</v>
      </c>
      <c r="K104">
        <v>4.4299999999999999E-2</v>
      </c>
      <c r="L104">
        <v>1.5800000000000002E-2</v>
      </c>
      <c r="M104">
        <v>1.1299999999999999E-2</v>
      </c>
      <c r="N104" s="196">
        <v>0</v>
      </c>
      <c r="O104">
        <v>37.299999999999997</v>
      </c>
      <c r="P104">
        <v>57</v>
      </c>
      <c r="Q104">
        <v>683.09799999999996</v>
      </c>
      <c r="R104" s="197">
        <v>-62.81</v>
      </c>
      <c r="T104" s="198">
        <v>0</v>
      </c>
      <c r="U104" s="198">
        <v>51065.599999999999</v>
      </c>
      <c r="V104" s="16">
        <v>0</v>
      </c>
    </row>
    <row r="105" spans="1:22" x14ac:dyDescent="0.25">
      <c r="A105" t="s">
        <v>171</v>
      </c>
      <c r="B105" s="199">
        <v>41613</v>
      </c>
      <c r="C105" s="140" t="s">
        <v>277</v>
      </c>
      <c r="D105">
        <v>23.82</v>
      </c>
      <c r="E105">
        <v>23.11</v>
      </c>
      <c r="F105">
        <v>715</v>
      </c>
      <c r="G105" s="195">
        <v>745.96400000000006</v>
      </c>
      <c r="H105">
        <v>7.7700000000000005E-2</v>
      </c>
      <c r="I105">
        <v>1.4500000000000001E-2</v>
      </c>
      <c r="J105">
        <v>0</v>
      </c>
      <c r="K105">
        <v>5.8099999999999999E-2</v>
      </c>
      <c r="L105">
        <v>2.4799999999999999E-2</v>
      </c>
      <c r="M105">
        <v>1.9699999999999999E-2</v>
      </c>
      <c r="N105" s="196">
        <v>0</v>
      </c>
      <c r="O105">
        <v>-62.72</v>
      </c>
      <c r="P105">
        <v>58</v>
      </c>
      <c r="Q105">
        <v>687.96400000000006</v>
      </c>
      <c r="R105" s="197">
        <v>-53.71</v>
      </c>
      <c r="T105" s="198">
        <v>0</v>
      </c>
      <c r="U105" s="198">
        <v>54372.800000000003</v>
      </c>
      <c r="V105" s="16">
        <v>0</v>
      </c>
    </row>
    <row r="106" spans="1:22" x14ac:dyDescent="0.25">
      <c r="A106" t="s">
        <v>171</v>
      </c>
      <c r="B106" s="199">
        <v>41613</v>
      </c>
      <c r="C106" s="140" t="s">
        <v>278</v>
      </c>
      <c r="D106">
        <v>29.16</v>
      </c>
      <c r="E106">
        <v>65.400000000000006</v>
      </c>
      <c r="F106">
        <v>749</v>
      </c>
      <c r="G106" s="195">
        <v>768.22299999999996</v>
      </c>
      <c r="H106">
        <v>7.7700000000000005E-2</v>
      </c>
      <c r="I106">
        <v>1.4500000000000001E-2</v>
      </c>
      <c r="J106">
        <v>0.42249999999999999</v>
      </c>
      <c r="K106">
        <v>4.8500000000000001E-2</v>
      </c>
      <c r="L106">
        <v>2.2599999999999999E-2</v>
      </c>
      <c r="M106">
        <v>1.8700000000000001E-2</v>
      </c>
      <c r="N106" s="196">
        <v>0</v>
      </c>
      <c r="O106" s="200">
        <v>1238.29</v>
      </c>
      <c r="P106">
        <v>61</v>
      </c>
      <c r="Q106">
        <v>707.22299999999996</v>
      </c>
      <c r="R106" s="197">
        <v>-36.869999999999997</v>
      </c>
      <c r="T106" s="198">
        <v>0</v>
      </c>
      <c r="U106" s="198">
        <v>60058.8</v>
      </c>
      <c r="V106" s="16">
        <v>2486.91</v>
      </c>
    </row>
    <row r="107" spans="1:22" x14ac:dyDescent="0.25">
      <c r="A107" t="s">
        <v>171</v>
      </c>
      <c r="B107" s="199">
        <v>41613</v>
      </c>
      <c r="C107" s="140" t="s">
        <v>279</v>
      </c>
      <c r="D107">
        <v>35.64</v>
      </c>
      <c r="E107">
        <v>39.130000000000003</v>
      </c>
      <c r="F107">
        <v>792</v>
      </c>
      <c r="G107" s="195">
        <v>850.346</v>
      </c>
      <c r="H107">
        <v>7.7700000000000005E-2</v>
      </c>
      <c r="I107">
        <v>1.4500000000000001E-2</v>
      </c>
      <c r="J107">
        <v>0.4118</v>
      </c>
      <c r="K107">
        <v>6.8199999999999997E-2</v>
      </c>
      <c r="L107">
        <v>4.6699999999999998E-2</v>
      </c>
      <c r="M107">
        <v>8.9999999999999993E-3</v>
      </c>
      <c r="N107" s="196">
        <v>4.2945091514143094E-2</v>
      </c>
      <c r="O107">
        <v>31.82</v>
      </c>
      <c r="P107">
        <v>66</v>
      </c>
      <c r="Q107">
        <v>784.346</v>
      </c>
      <c r="R107" s="197">
        <v>-51.52</v>
      </c>
      <c r="T107" s="198">
        <v>-2787.48</v>
      </c>
      <c r="U107" s="198">
        <v>64908</v>
      </c>
      <c r="V107" s="16">
        <v>460.17</v>
      </c>
    </row>
    <row r="108" spans="1:22" x14ac:dyDescent="0.25">
      <c r="A108" t="s">
        <v>171</v>
      </c>
      <c r="B108" s="199">
        <v>41613</v>
      </c>
      <c r="C108" s="140" t="s">
        <v>280</v>
      </c>
      <c r="D108">
        <v>36.130000000000003</v>
      </c>
      <c r="E108">
        <v>24.58</v>
      </c>
      <c r="F108">
        <v>804</v>
      </c>
      <c r="G108" s="195">
        <v>845.29600000000005</v>
      </c>
      <c r="H108">
        <v>7.7700000000000005E-2</v>
      </c>
      <c r="I108">
        <v>1.4500000000000001E-2</v>
      </c>
      <c r="J108">
        <v>0.3518</v>
      </c>
      <c r="K108">
        <v>7.3200000000000001E-2</v>
      </c>
      <c r="L108">
        <v>1.9E-2</v>
      </c>
      <c r="M108">
        <v>8.6999999999999994E-3</v>
      </c>
      <c r="N108" s="196">
        <v>4.2551336927783304E-2</v>
      </c>
      <c r="O108">
        <v>105.97</v>
      </c>
      <c r="P108">
        <v>69</v>
      </c>
      <c r="Q108">
        <v>776.29600000000005</v>
      </c>
      <c r="R108" s="197">
        <v>-54.03</v>
      </c>
      <c r="T108" s="198">
        <v>-2787.47</v>
      </c>
      <c r="U108" s="198">
        <v>65508.4</v>
      </c>
      <c r="V108" s="16">
        <v>0</v>
      </c>
    </row>
    <row r="109" spans="1:22" x14ac:dyDescent="0.25">
      <c r="A109" t="s">
        <v>171</v>
      </c>
      <c r="B109" s="199">
        <v>41613</v>
      </c>
      <c r="C109" s="140" t="s">
        <v>281</v>
      </c>
      <c r="D109">
        <v>34.840000000000003</v>
      </c>
      <c r="E109">
        <v>29.22</v>
      </c>
      <c r="F109">
        <v>804</v>
      </c>
      <c r="G109" s="195">
        <v>856.12800000000004</v>
      </c>
      <c r="H109">
        <v>7.7700000000000005E-2</v>
      </c>
      <c r="I109">
        <v>1.4500000000000001E-2</v>
      </c>
      <c r="J109">
        <v>0.37440000000000001</v>
      </c>
      <c r="K109">
        <v>3.3300000000000003E-2</v>
      </c>
      <c r="L109">
        <v>2.07E-2</v>
      </c>
      <c r="M109">
        <v>8.8000000000000005E-3</v>
      </c>
      <c r="N109" s="196">
        <v>4.2619802640229715E-2</v>
      </c>
      <c r="O109">
        <v>925.27</v>
      </c>
      <c r="P109">
        <v>71</v>
      </c>
      <c r="Q109">
        <v>785.12800000000004</v>
      </c>
      <c r="R109" s="197">
        <v>-55.39</v>
      </c>
      <c r="T109" s="198">
        <v>-2787.48</v>
      </c>
      <c r="U109" s="198">
        <v>65403.4</v>
      </c>
      <c r="V109" s="16">
        <v>540.63</v>
      </c>
    </row>
    <row r="110" spans="1:22" x14ac:dyDescent="0.25">
      <c r="A110" t="s">
        <v>171</v>
      </c>
      <c r="B110" s="199">
        <v>41613</v>
      </c>
      <c r="C110" s="140" t="s">
        <v>282</v>
      </c>
      <c r="D110">
        <v>36.020000000000003</v>
      </c>
      <c r="E110">
        <v>28.84</v>
      </c>
      <c r="F110">
        <v>806</v>
      </c>
      <c r="G110" s="195">
        <v>864.66399999999999</v>
      </c>
      <c r="H110">
        <v>7.7700000000000005E-2</v>
      </c>
      <c r="I110">
        <v>1.4500000000000001E-2</v>
      </c>
      <c r="J110">
        <v>0.66959999999999997</v>
      </c>
      <c r="K110">
        <v>4.1700000000000001E-2</v>
      </c>
      <c r="L110">
        <v>3.04E-2</v>
      </c>
      <c r="M110">
        <v>8.0999999999999996E-3</v>
      </c>
      <c r="N110" s="196">
        <v>5.5314751819744684E-2</v>
      </c>
      <c r="O110">
        <v>1047.5899999999999</v>
      </c>
      <c r="P110">
        <v>72</v>
      </c>
      <c r="Q110">
        <v>792.66399999999999</v>
      </c>
      <c r="R110" s="197">
        <v>-49.71</v>
      </c>
      <c r="T110" s="198">
        <v>-3629.4</v>
      </c>
      <c r="U110" s="198">
        <v>65613.600000000006</v>
      </c>
      <c r="V110" s="16">
        <v>487.89</v>
      </c>
    </row>
    <row r="111" spans="1:22" x14ac:dyDescent="0.25">
      <c r="A111" t="s">
        <v>171</v>
      </c>
      <c r="B111" s="199">
        <v>41613</v>
      </c>
      <c r="C111" s="140" t="s">
        <v>283</v>
      </c>
      <c r="D111">
        <v>33.450000000000003</v>
      </c>
      <c r="E111">
        <v>34.880000000000003</v>
      </c>
      <c r="F111">
        <v>807</v>
      </c>
      <c r="G111" s="195">
        <v>875.44899999999996</v>
      </c>
      <c r="H111">
        <v>7.7700000000000005E-2</v>
      </c>
      <c r="I111">
        <v>1.4500000000000001E-2</v>
      </c>
      <c r="J111">
        <v>0.63490000000000002</v>
      </c>
      <c r="K111">
        <v>4.2500000000000003E-2</v>
      </c>
      <c r="L111">
        <v>2.1600000000000001E-2</v>
      </c>
      <c r="M111">
        <v>7.6E-3</v>
      </c>
      <c r="N111" s="196">
        <v>5.566352720686233E-2</v>
      </c>
      <c r="O111">
        <v>-22.79</v>
      </c>
      <c r="P111">
        <v>73</v>
      </c>
      <c r="Q111">
        <v>802.44899999999996</v>
      </c>
      <c r="R111" s="197">
        <v>-89.06</v>
      </c>
      <c r="T111" s="198">
        <v>-3629.39</v>
      </c>
      <c r="U111" s="198">
        <v>65202.3</v>
      </c>
      <c r="V111" s="16">
        <v>454.32</v>
      </c>
    </row>
    <row r="112" spans="1:22" x14ac:dyDescent="0.25">
      <c r="A112" t="s">
        <v>171</v>
      </c>
      <c r="B112" s="199">
        <v>41613</v>
      </c>
      <c r="C112" s="140" t="s">
        <v>284</v>
      </c>
      <c r="D112">
        <v>30.66</v>
      </c>
      <c r="E112">
        <v>26.27</v>
      </c>
      <c r="F112">
        <v>803</v>
      </c>
      <c r="G112" s="195">
        <v>881.70500000000004</v>
      </c>
      <c r="H112">
        <v>7.7700000000000005E-2</v>
      </c>
      <c r="I112">
        <v>1.4500000000000001E-2</v>
      </c>
      <c r="J112">
        <v>0.65349999999999997</v>
      </c>
      <c r="K112">
        <v>3.7199999999999997E-2</v>
      </c>
      <c r="L112">
        <v>1.46E-2</v>
      </c>
      <c r="M112">
        <v>8.2000000000000007E-3</v>
      </c>
      <c r="N112" s="196">
        <v>5.6410049176556898E-2</v>
      </c>
      <c r="O112">
        <v>-56.54</v>
      </c>
      <c r="P112">
        <v>74</v>
      </c>
      <c r="Q112">
        <v>807.70500000000004</v>
      </c>
      <c r="R112" s="197">
        <v>-65.349999999999994</v>
      </c>
      <c r="T112" s="198">
        <v>-3629.4</v>
      </c>
      <c r="U112" s="198">
        <v>64339.6</v>
      </c>
      <c r="V112" s="16">
        <v>0</v>
      </c>
    </row>
    <row r="113" spans="1:22" x14ac:dyDescent="0.25">
      <c r="A113" t="s">
        <v>171</v>
      </c>
      <c r="B113" s="199">
        <v>41613</v>
      </c>
      <c r="C113" s="140" t="s">
        <v>285</v>
      </c>
      <c r="D113">
        <v>29.07</v>
      </c>
      <c r="E113">
        <v>24.8</v>
      </c>
      <c r="F113">
        <v>804</v>
      </c>
      <c r="G113" s="195">
        <v>884.29399999999998</v>
      </c>
      <c r="H113">
        <v>7.7700000000000005E-2</v>
      </c>
      <c r="I113">
        <v>1.4500000000000001E-2</v>
      </c>
      <c r="J113">
        <v>0.67559999999999998</v>
      </c>
      <c r="K113">
        <v>2.2800000000000001E-2</v>
      </c>
      <c r="L113">
        <v>1.1299999999999999E-2</v>
      </c>
      <c r="M113">
        <v>8.0000000000000002E-3</v>
      </c>
      <c r="N113" s="196">
        <v>0.10751148925599305</v>
      </c>
      <c r="O113">
        <v>-24.91</v>
      </c>
      <c r="P113">
        <v>74</v>
      </c>
      <c r="Q113">
        <v>810.29399999999998</v>
      </c>
      <c r="R113" s="197">
        <v>-67.48</v>
      </c>
      <c r="T113" s="198">
        <v>-6924.6</v>
      </c>
      <c r="U113" s="198">
        <v>64408</v>
      </c>
      <c r="V113" s="16">
        <v>0</v>
      </c>
    </row>
    <row r="114" spans="1:22" x14ac:dyDescent="0.25">
      <c r="A114" t="s">
        <v>171</v>
      </c>
      <c r="B114" s="199">
        <v>41613</v>
      </c>
      <c r="C114" s="140" t="s">
        <v>286</v>
      </c>
      <c r="D114">
        <v>28.71</v>
      </c>
      <c r="E114">
        <v>25.26</v>
      </c>
      <c r="F114">
        <v>805</v>
      </c>
      <c r="G114" s="195">
        <v>881.303</v>
      </c>
      <c r="H114">
        <v>7.7700000000000005E-2</v>
      </c>
      <c r="I114">
        <v>1.4500000000000001E-2</v>
      </c>
      <c r="J114">
        <v>0.66120000000000001</v>
      </c>
      <c r="K114">
        <v>2.5100000000000001E-2</v>
      </c>
      <c r="L114">
        <v>1.1299999999999999E-2</v>
      </c>
      <c r="M114">
        <v>8.0000000000000002E-3</v>
      </c>
      <c r="N114" s="196">
        <v>0.10841269717014365</v>
      </c>
      <c r="O114">
        <v>-74.06</v>
      </c>
      <c r="P114">
        <v>74</v>
      </c>
      <c r="Q114">
        <v>807.303</v>
      </c>
      <c r="R114" s="197">
        <v>-69.099999999999994</v>
      </c>
      <c r="T114" s="198">
        <v>-6924.59</v>
      </c>
      <c r="U114" s="198">
        <v>63872.5</v>
      </c>
      <c r="V114" s="16">
        <v>0</v>
      </c>
    </row>
    <row r="115" spans="1:22" x14ac:dyDescent="0.25">
      <c r="A115" t="s">
        <v>171</v>
      </c>
      <c r="B115" s="199">
        <v>41613</v>
      </c>
      <c r="C115" s="140" t="s">
        <v>287</v>
      </c>
      <c r="D115">
        <v>28.36</v>
      </c>
      <c r="E115">
        <v>25.21</v>
      </c>
      <c r="F115">
        <v>807</v>
      </c>
      <c r="G115" s="195">
        <v>912.88800000000003</v>
      </c>
      <c r="H115">
        <v>7.7700000000000005E-2</v>
      </c>
      <c r="I115">
        <v>1.4500000000000001E-2</v>
      </c>
      <c r="J115">
        <v>0.66930000000000001</v>
      </c>
      <c r="K115">
        <v>2.24E-2</v>
      </c>
      <c r="L115">
        <v>1.14E-2</v>
      </c>
      <c r="M115">
        <v>7.9000000000000008E-3</v>
      </c>
      <c r="N115" s="196">
        <v>0.10907870818145446</v>
      </c>
      <c r="O115">
        <v>-65.33</v>
      </c>
      <c r="P115">
        <v>75</v>
      </c>
      <c r="Q115">
        <v>837.88800000000003</v>
      </c>
      <c r="R115" s="197">
        <v>-70.98</v>
      </c>
      <c r="T115" s="198">
        <v>-6924.6</v>
      </c>
      <c r="U115" s="198">
        <v>63482.6</v>
      </c>
      <c r="V115" s="16">
        <v>0</v>
      </c>
    </row>
    <row r="116" spans="1:22" x14ac:dyDescent="0.25">
      <c r="A116" t="s">
        <v>171</v>
      </c>
      <c r="B116" s="199">
        <v>41613</v>
      </c>
      <c r="C116" s="140" t="s">
        <v>288</v>
      </c>
      <c r="D116">
        <v>31.98</v>
      </c>
      <c r="E116">
        <v>25.5</v>
      </c>
      <c r="F116">
        <v>814</v>
      </c>
      <c r="G116" s="195">
        <v>927.97900000000004</v>
      </c>
      <c r="H116">
        <v>7.7700000000000005E-2</v>
      </c>
      <c r="I116">
        <v>1.4500000000000001E-2</v>
      </c>
      <c r="J116">
        <v>1.8407</v>
      </c>
      <c r="K116">
        <v>3.5099999999999999E-2</v>
      </c>
      <c r="L116">
        <v>1.46E-2</v>
      </c>
      <c r="M116">
        <v>7.9000000000000008E-3</v>
      </c>
      <c r="N116" s="196">
        <v>0.11186760120959234</v>
      </c>
      <c r="O116">
        <v>-10.16</v>
      </c>
      <c r="P116">
        <v>75</v>
      </c>
      <c r="Q116">
        <v>852.97900000000004</v>
      </c>
      <c r="R116" s="197">
        <v>-65.34</v>
      </c>
      <c r="T116" s="198">
        <v>-7158.24</v>
      </c>
      <c r="U116" s="198">
        <v>63988.5</v>
      </c>
      <c r="V116" s="16">
        <v>0</v>
      </c>
    </row>
    <row r="117" spans="1:22" x14ac:dyDescent="0.25">
      <c r="A117" t="s">
        <v>171</v>
      </c>
      <c r="B117" s="199">
        <v>41613</v>
      </c>
      <c r="C117" s="140" t="s">
        <v>289</v>
      </c>
      <c r="D117">
        <v>50.14</v>
      </c>
      <c r="E117">
        <v>30.62</v>
      </c>
      <c r="F117">
        <v>843</v>
      </c>
      <c r="G117" s="195">
        <v>966.06</v>
      </c>
      <c r="H117">
        <v>7.7700000000000005E-2</v>
      </c>
      <c r="I117">
        <v>1.4500000000000001E-2</v>
      </c>
      <c r="J117">
        <v>1.4499</v>
      </c>
      <c r="K117">
        <v>7.9600000000000004E-2</v>
      </c>
      <c r="L117">
        <v>5.6399999999999999E-2</v>
      </c>
      <c r="M117">
        <v>6.2300000000000001E-2</v>
      </c>
      <c r="N117" s="196">
        <v>0.19261573463220311</v>
      </c>
      <c r="O117" s="200">
        <v>7.45</v>
      </c>
      <c r="P117">
        <v>77</v>
      </c>
      <c r="Q117">
        <v>889.06</v>
      </c>
      <c r="R117" s="197">
        <v>-72.23</v>
      </c>
      <c r="T117" s="198">
        <v>-12919.45</v>
      </c>
      <c r="U117" s="198">
        <v>67073.7</v>
      </c>
      <c r="V117" s="16">
        <v>700.84</v>
      </c>
    </row>
    <row r="118" spans="1:22" x14ac:dyDescent="0.25">
      <c r="A118" t="s">
        <v>171</v>
      </c>
      <c r="B118" s="199">
        <v>41613</v>
      </c>
      <c r="C118" s="140" t="s">
        <v>290</v>
      </c>
      <c r="D118">
        <v>52.15</v>
      </c>
      <c r="E118">
        <v>38.909999999999997</v>
      </c>
      <c r="F118">
        <v>875</v>
      </c>
      <c r="G118" s="195">
        <v>994.00800000000004</v>
      </c>
      <c r="H118">
        <v>7.7700000000000005E-2</v>
      </c>
      <c r="I118">
        <v>1.4500000000000001E-2</v>
      </c>
      <c r="J118">
        <v>1.4443999999999999</v>
      </c>
      <c r="K118">
        <v>6.3399999999999998E-2</v>
      </c>
      <c r="L118">
        <v>6.59E-2</v>
      </c>
      <c r="M118">
        <v>7.2300000000000003E-2</v>
      </c>
      <c r="N118" s="196">
        <v>0.19049170030875026</v>
      </c>
      <c r="O118">
        <v>221.17</v>
      </c>
      <c r="P118">
        <v>78</v>
      </c>
      <c r="Q118">
        <v>916.00800000000004</v>
      </c>
      <c r="R118" s="197">
        <v>-52.21</v>
      </c>
      <c r="T118" s="198">
        <v>-12919.49</v>
      </c>
      <c r="U118" s="198">
        <v>67821.8</v>
      </c>
      <c r="V118" s="16">
        <v>508.81</v>
      </c>
    </row>
    <row r="119" spans="1:22" x14ac:dyDescent="0.25">
      <c r="A119" t="s">
        <v>171</v>
      </c>
      <c r="B119" s="199">
        <v>41613</v>
      </c>
      <c r="C119" s="140" t="s">
        <v>291</v>
      </c>
      <c r="D119">
        <v>48.48</v>
      </c>
      <c r="E119">
        <v>27.11</v>
      </c>
      <c r="F119">
        <v>878</v>
      </c>
      <c r="G119" s="195">
        <v>983.48599999999999</v>
      </c>
      <c r="H119">
        <v>7.7700000000000005E-2</v>
      </c>
      <c r="I119">
        <v>1.4500000000000001E-2</v>
      </c>
      <c r="J119">
        <v>5.8128000000000002</v>
      </c>
      <c r="K119">
        <v>5.4100000000000002E-2</v>
      </c>
      <c r="L119">
        <v>5.8900000000000001E-2</v>
      </c>
      <c r="M119">
        <v>6.0199999999999997E-2</v>
      </c>
      <c r="N119" s="196">
        <v>0.19237782678422258</v>
      </c>
      <c r="O119">
        <v>394.71</v>
      </c>
      <c r="P119">
        <v>78</v>
      </c>
      <c r="Q119">
        <v>905.48599999999999</v>
      </c>
      <c r="R119" s="197">
        <v>-46.73</v>
      </c>
      <c r="T119" s="198">
        <v>-12919.46</v>
      </c>
      <c r="U119" s="198">
        <v>67156.7</v>
      </c>
      <c r="V119" s="16">
        <v>0</v>
      </c>
    </row>
    <row r="120" spans="1:22" x14ac:dyDescent="0.25">
      <c r="A120" t="s">
        <v>171</v>
      </c>
      <c r="B120" s="199">
        <v>41613</v>
      </c>
      <c r="C120" s="140" t="s">
        <v>292</v>
      </c>
      <c r="D120">
        <v>42.11</v>
      </c>
      <c r="E120">
        <v>26.04</v>
      </c>
      <c r="F120">
        <v>880</v>
      </c>
      <c r="G120" s="195">
        <v>979.4</v>
      </c>
      <c r="H120">
        <v>7.7700000000000005E-2</v>
      </c>
      <c r="I120">
        <v>1.4500000000000001E-2</v>
      </c>
      <c r="J120">
        <v>4.9158999999999997</v>
      </c>
      <c r="K120">
        <v>5.5500000000000001E-2</v>
      </c>
      <c r="L120">
        <v>3.73E-2</v>
      </c>
      <c r="M120">
        <v>3.73E-2</v>
      </c>
      <c r="N120" s="196">
        <v>0.19510379258999735</v>
      </c>
      <c r="O120">
        <v>212.13</v>
      </c>
      <c r="P120">
        <v>77</v>
      </c>
      <c r="Q120">
        <v>902.4</v>
      </c>
      <c r="R120" s="197">
        <v>-67.930000000000007</v>
      </c>
      <c r="T120" s="198">
        <v>-12919.5</v>
      </c>
      <c r="U120" s="198">
        <v>66218.600000000006</v>
      </c>
      <c r="V120" s="16">
        <v>0</v>
      </c>
    </row>
    <row r="121" spans="1:22" x14ac:dyDescent="0.25">
      <c r="A121" t="s">
        <v>171</v>
      </c>
      <c r="B121" s="199">
        <v>41613</v>
      </c>
      <c r="C121" s="140" t="s">
        <v>293</v>
      </c>
      <c r="D121">
        <v>39</v>
      </c>
      <c r="E121">
        <v>25.79</v>
      </c>
      <c r="F121">
        <v>875</v>
      </c>
      <c r="G121" s="195">
        <v>967.40700000000004</v>
      </c>
      <c r="H121">
        <v>7.7700000000000005E-2</v>
      </c>
      <c r="I121">
        <v>1.4500000000000001E-2</v>
      </c>
      <c r="J121">
        <v>6.6044</v>
      </c>
      <c r="K121">
        <v>6.2399999999999997E-2</v>
      </c>
      <c r="L121">
        <v>4.8500000000000001E-2</v>
      </c>
      <c r="M121">
        <v>5.21E-2</v>
      </c>
      <c r="N121" s="196">
        <v>0.16737292097441941</v>
      </c>
      <c r="O121">
        <v>331.37</v>
      </c>
      <c r="P121">
        <v>76</v>
      </c>
      <c r="Q121">
        <v>891.40700000000004</v>
      </c>
      <c r="R121" s="197">
        <v>-69.53</v>
      </c>
      <c r="T121" s="198">
        <v>-10919.56</v>
      </c>
      <c r="U121" s="198">
        <v>65240.9</v>
      </c>
      <c r="V121" s="16">
        <v>0</v>
      </c>
    </row>
    <row r="122" spans="1:22" x14ac:dyDescent="0.25">
      <c r="A122" t="s">
        <v>171</v>
      </c>
      <c r="B122" s="199">
        <v>41613</v>
      </c>
      <c r="C122" s="140" t="s">
        <v>294</v>
      </c>
      <c r="D122">
        <v>27.02</v>
      </c>
      <c r="E122">
        <v>24.65</v>
      </c>
      <c r="F122">
        <v>857</v>
      </c>
      <c r="G122" s="195">
        <v>948.56</v>
      </c>
      <c r="H122">
        <v>7.7700000000000005E-2</v>
      </c>
      <c r="I122">
        <v>1.4500000000000001E-2</v>
      </c>
      <c r="J122">
        <v>6.6341999999999999</v>
      </c>
      <c r="K122">
        <v>1.9599999999999999E-2</v>
      </c>
      <c r="L122">
        <v>1.5299999999999999E-2</v>
      </c>
      <c r="M122">
        <v>1.3100000000000001E-2</v>
      </c>
      <c r="N122" s="196">
        <v>0.17419447980576269</v>
      </c>
      <c r="O122" s="200">
        <v>-17.93</v>
      </c>
      <c r="P122">
        <v>74</v>
      </c>
      <c r="Q122">
        <v>874.56</v>
      </c>
      <c r="R122" s="197">
        <v>-42.49</v>
      </c>
      <c r="T122" s="198">
        <v>-10919.59</v>
      </c>
      <c r="U122" s="198">
        <v>62686.2</v>
      </c>
      <c r="V122" s="16">
        <v>0</v>
      </c>
    </row>
    <row r="123" spans="1:22" x14ac:dyDescent="0.25">
      <c r="A123" t="s">
        <v>171</v>
      </c>
      <c r="B123" s="199">
        <v>41613</v>
      </c>
      <c r="C123" s="140" t="s">
        <v>295</v>
      </c>
      <c r="D123">
        <v>25.65</v>
      </c>
      <c r="E123">
        <v>26.19</v>
      </c>
      <c r="F123">
        <v>826</v>
      </c>
      <c r="G123" s="195">
        <v>922.98</v>
      </c>
      <c r="H123">
        <v>7.7700000000000005E-2</v>
      </c>
      <c r="I123">
        <v>1.4500000000000001E-2</v>
      </c>
      <c r="J123">
        <v>0.3654</v>
      </c>
      <c r="K123">
        <v>2.7099999999999999E-2</v>
      </c>
      <c r="L123">
        <v>1.21E-2</v>
      </c>
      <c r="M123">
        <v>1.24E-2</v>
      </c>
      <c r="N123" s="196">
        <v>0.13928937853165407</v>
      </c>
      <c r="O123">
        <v>-67.349999999999994</v>
      </c>
      <c r="P123">
        <v>71</v>
      </c>
      <c r="Q123">
        <v>851.98</v>
      </c>
      <c r="R123" s="197">
        <v>-83.91</v>
      </c>
      <c r="T123" s="198">
        <v>-8132.09</v>
      </c>
      <c r="U123" s="198">
        <v>58382.7</v>
      </c>
      <c r="V123" s="16">
        <v>0</v>
      </c>
    </row>
    <row r="124" spans="1:22" x14ac:dyDescent="0.25">
      <c r="A124" t="s">
        <v>171</v>
      </c>
      <c r="B124" s="199">
        <v>41614</v>
      </c>
      <c r="C124" s="140" t="s">
        <v>272</v>
      </c>
      <c r="D124">
        <v>27.62</v>
      </c>
      <c r="E124">
        <v>25.31</v>
      </c>
      <c r="F124">
        <v>813</v>
      </c>
      <c r="G124" s="195">
        <v>893.54499999999996</v>
      </c>
      <c r="H124">
        <v>7.7700000000000005E-2</v>
      </c>
      <c r="I124">
        <v>1.4500000000000001E-2</v>
      </c>
      <c r="J124">
        <v>0</v>
      </c>
      <c r="K124">
        <v>4.0599999999999997E-2</v>
      </c>
      <c r="L124">
        <v>1.44E-2</v>
      </c>
      <c r="M124">
        <v>1.12E-2</v>
      </c>
      <c r="N124" s="196">
        <v>0</v>
      </c>
      <c r="O124">
        <v>3.3</v>
      </c>
      <c r="P124">
        <v>68</v>
      </c>
      <c r="Q124">
        <v>825.54499999999996</v>
      </c>
      <c r="R124" s="197">
        <v>-73.12</v>
      </c>
      <c r="T124" s="198">
        <v>0</v>
      </c>
      <c r="U124" s="198">
        <v>56293.5</v>
      </c>
      <c r="V124" s="16">
        <v>0</v>
      </c>
    </row>
    <row r="125" spans="1:22" x14ac:dyDescent="0.25">
      <c r="A125" t="s">
        <v>171</v>
      </c>
      <c r="B125" s="199">
        <v>41614</v>
      </c>
      <c r="C125" s="140" t="s">
        <v>273</v>
      </c>
      <c r="D125">
        <v>24.89</v>
      </c>
      <c r="E125">
        <v>24.53</v>
      </c>
      <c r="F125">
        <v>849</v>
      </c>
      <c r="G125" s="195">
        <v>887.43200000000002</v>
      </c>
      <c r="H125">
        <v>7.7700000000000005E-2</v>
      </c>
      <c r="I125">
        <v>1.4500000000000001E-2</v>
      </c>
      <c r="J125">
        <v>0</v>
      </c>
      <c r="K125">
        <v>2.0199999999999999E-2</v>
      </c>
      <c r="L125">
        <v>1.3899999999999999E-2</v>
      </c>
      <c r="M125">
        <v>1.0800000000000001E-2</v>
      </c>
      <c r="N125" s="196">
        <v>0</v>
      </c>
      <c r="O125">
        <v>8.9700000000000006</v>
      </c>
      <c r="P125">
        <v>73</v>
      </c>
      <c r="Q125">
        <v>814.43200000000002</v>
      </c>
      <c r="R125" s="197">
        <v>-90.26</v>
      </c>
      <c r="T125" s="198">
        <v>0</v>
      </c>
      <c r="U125" s="198">
        <v>54565.1</v>
      </c>
      <c r="V125" s="16">
        <v>0</v>
      </c>
    </row>
    <row r="126" spans="1:22" x14ac:dyDescent="0.25">
      <c r="A126" t="s">
        <v>171</v>
      </c>
      <c r="B126" s="199">
        <v>41614</v>
      </c>
      <c r="C126" s="140" t="s">
        <v>274</v>
      </c>
      <c r="D126">
        <v>24.46</v>
      </c>
      <c r="E126">
        <v>24.7</v>
      </c>
      <c r="F126">
        <v>847</v>
      </c>
      <c r="G126" s="195">
        <v>876.74</v>
      </c>
      <c r="H126">
        <v>7.7700000000000005E-2</v>
      </c>
      <c r="I126">
        <v>1.4500000000000001E-2</v>
      </c>
      <c r="J126">
        <v>0</v>
      </c>
      <c r="K126">
        <v>2.2599999999999999E-2</v>
      </c>
      <c r="L126">
        <v>1.3899999999999999E-2</v>
      </c>
      <c r="M126">
        <v>1.0500000000000001E-2</v>
      </c>
      <c r="N126" s="196">
        <v>0</v>
      </c>
      <c r="O126">
        <v>5.88</v>
      </c>
      <c r="P126">
        <v>73</v>
      </c>
      <c r="Q126">
        <v>803.74</v>
      </c>
      <c r="R126" s="197">
        <v>-76.13</v>
      </c>
      <c r="T126" s="198">
        <v>0</v>
      </c>
      <c r="U126" s="198">
        <v>53823.1</v>
      </c>
      <c r="V126" s="16">
        <v>0</v>
      </c>
    </row>
    <row r="127" spans="1:22" x14ac:dyDescent="0.25">
      <c r="A127" t="s">
        <v>171</v>
      </c>
      <c r="B127" s="199">
        <v>41614</v>
      </c>
      <c r="C127" s="140" t="s">
        <v>275</v>
      </c>
      <c r="D127">
        <v>24.57</v>
      </c>
      <c r="E127">
        <v>24.05</v>
      </c>
      <c r="F127">
        <v>849</v>
      </c>
      <c r="G127" s="195">
        <v>883.85400000000004</v>
      </c>
      <c r="H127">
        <v>7.7700000000000005E-2</v>
      </c>
      <c r="I127">
        <v>1.4500000000000001E-2</v>
      </c>
      <c r="J127">
        <v>0</v>
      </c>
      <c r="K127">
        <v>2.6800000000000001E-2</v>
      </c>
      <c r="L127">
        <v>1.4200000000000001E-2</v>
      </c>
      <c r="M127">
        <v>1.04E-2</v>
      </c>
      <c r="N127" s="196">
        <v>0</v>
      </c>
      <c r="O127">
        <v>23.51</v>
      </c>
      <c r="P127">
        <v>73</v>
      </c>
      <c r="Q127">
        <v>810.85400000000004</v>
      </c>
      <c r="R127" s="197">
        <v>-93.66</v>
      </c>
      <c r="T127" s="198">
        <v>0</v>
      </c>
      <c r="U127" s="198">
        <v>53729.8</v>
      </c>
      <c r="V127" s="16">
        <v>0</v>
      </c>
    </row>
    <row r="128" spans="1:22" x14ac:dyDescent="0.25">
      <c r="A128" t="s">
        <v>171</v>
      </c>
      <c r="B128" s="199">
        <v>41614</v>
      </c>
      <c r="C128" s="140" t="s">
        <v>276</v>
      </c>
      <c r="D128">
        <v>25.24</v>
      </c>
      <c r="E128">
        <v>24.69</v>
      </c>
      <c r="F128">
        <v>852</v>
      </c>
      <c r="G128" s="195">
        <v>891.19600000000003</v>
      </c>
      <c r="H128">
        <v>7.7700000000000005E-2</v>
      </c>
      <c r="I128">
        <v>1.4500000000000001E-2</v>
      </c>
      <c r="J128">
        <v>0</v>
      </c>
      <c r="K128">
        <v>3.7600000000000001E-2</v>
      </c>
      <c r="L128">
        <v>1.61E-2</v>
      </c>
      <c r="M128">
        <v>1.0699999999999999E-2</v>
      </c>
      <c r="N128" s="196">
        <v>0</v>
      </c>
      <c r="O128">
        <v>-3.01</v>
      </c>
      <c r="P128">
        <v>73</v>
      </c>
      <c r="Q128">
        <v>818.19600000000003</v>
      </c>
      <c r="R128" s="197">
        <v>-70.88</v>
      </c>
      <c r="T128" s="198">
        <v>0</v>
      </c>
      <c r="U128" s="198">
        <v>54487.9</v>
      </c>
      <c r="V128" s="16">
        <v>0</v>
      </c>
    </row>
    <row r="129" spans="1:22" x14ac:dyDescent="0.25">
      <c r="A129" t="s">
        <v>171</v>
      </c>
      <c r="B129" s="199">
        <v>41614</v>
      </c>
      <c r="C129" s="140" t="s">
        <v>277</v>
      </c>
      <c r="D129">
        <v>27.97</v>
      </c>
      <c r="E129">
        <v>25.06</v>
      </c>
      <c r="F129">
        <v>868</v>
      </c>
      <c r="G129" s="195">
        <v>892.26300000000003</v>
      </c>
      <c r="H129">
        <v>7.7700000000000005E-2</v>
      </c>
      <c r="I129">
        <v>1.4500000000000001E-2</v>
      </c>
      <c r="J129">
        <v>0</v>
      </c>
      <c r="K129">
        <v>4.9200000000000001E-2</v>
      </c>
      <c r="L129">
        <v>2.9000000000000001E-2</v>
      </c>
      <c r="M129">
        <v>1.3299999999999999E-2</v>
      </c>
      <c r="N129" s="196">
        <v>0</v>
      </c>
      <c r="O129">
        <v>14.87</v>
      </c>
      <c r="P129">
        <v>75</v>
      </c>
      <c r="Q129">
        <v>817.26300000000003</v>
      </c>
      <c r="R129" s="197">
        <v>-68.16</v>
      </c>
      <c r="T129" s="198">
        <v>0</v>
      </c>
      <c r="U129" s="198">
        <v>56972.4</v>
      </c>
      <c r="V129" s="16">
        <v>0</v>
      </c>
    </row>
    <row r="130" spans="1:22" x14ac:dyDescent="0.25">
      <c r="A130" t="s">
        <v>171</v>
      </c>
      <c r="B130" s="199">
        <v>41614</v>
      </c>
      <c r="C130" s="140" t="s">
        <v>278</v>
      </c>
      <c r="D130">
        <v>40.82</v>
      </c>
      <c r="E130">
        <v>54.23</v>
      </c>
      <c r="F130">
        <v>890</v>
      </c>
      <c r="G130" s="195">
        <v>923.20299999999997</v>
      </c>
      <c r="H130">
        <v>7.7700000000000005E-2</v>
      </c>
      <c r="I130">
        <v>1.4500000000000001E-2</v>
      </c>
      <c r="J130">
        <v>0</v>
      </c>
      <c r="K130">
        <v>5.9200000000000003E-2</v>
      </c>
      <c r="L130">
        <v>7.2900000000000006E-2</v>
      </c>
      <c r="M130">
        <v>3.0099999999999998E-2</v>
      </c>
      <c r="N130" s="196">
        <v>5.72892866773344E-3</v>
      </c>
      <c r="O130">
        <v>1079.3399999999999</v>
      </c>
      <c r="P130">
        <v>79</v>
      </c>
      <c r="Q130">
        <v>844.20299999999997</v>
      </c>
      <c r="R130" s="197">
        <v>-68.260000000000005</v>
      </c>
      <c r="T130" s="198">
        <v>-354.8</v>
      </c>
      <c r="U130" s="198">
        <v>61931.3</v>
      </c>
      <c r="V130" s="16">
        <v>760.58</v>
      </c>
    </row>
    <row r="131" spans="1:22" x14ac:dyDescent="0.25">
      <c r="A131" t="s">
        <v>171</v>
      </c>
      <c r="B131" s="199">
        <v>41614</v>
      </c>
      <c r="C131" s="140" t="s">
        <v>279</v>
      </c>
      <c r="D131">
        <v>60.57</v>
      </c>
      <c r="E131">
        <v>37.729999999999997</v>
      </c>
      <c r="F131">
        <v>943</v>
      </c>
      <c r="G131" s="195">
        <v>941.64700000000005</v>
      </c>
      <c r="H131">
        <v>7.7700000000000005E-2</v>
      </c>
      <c r="I131">
        <v>1.4500000000000001E-2</v>
      </c>
      <c r="J131">
        <v>1.6564000000000001</v>
      </c>
      <c r="K131">
        <v>0.1152</v>
      </c>
      <c r="L131">
        <v>8.2000000000000003E-2</v>
      </c>
      <c r="M131">
        <v>8.3999999999999995E-3</v>
      </c>
      <c r="N131" s="196">
        <v>9.3275442449217219E-2</v>
      </c>
      <c r="O131">
        <v>201.83</v>
      </c>
      <c r="P131">
        <v>83</v>
      </c>
      <c r="Q131">
        <v>858.64700000000005</v>
      </c>
      <c r="R131" s="197">
        <v>-62.52</v>
      </c>
      <c r="T131" s="198">
        <v>-6120.52</v>
      </c>
      <c r="U131" s="198">
        <v>65617.7</v>
      </c>
      <c r="V131" s="16">
        <v>1094.3699999999999</v>
      </c>
    </row>
    <row r="132" spans="1:22" x14ac:dyDescent="0.25">
      <c r="A132" t="s">
        <v>171</v>
      </c>
      <c r="B132" s="199">
        <v>41614</v>
      </c>
      <c r="C132" s="140" t="s">
        <v>280</v>
      </c>
      <c r="D132">
        <v>62</v>
      </c>
      <c r="E132">
        <v>57.41</v>
      </c>
      <c r="F132">
        <v>934</v>
      </c>
      <c r="G132" s="195">
        <v>957.66300000000001</v>
      </c>
      <c r="H132">
        <v>7.7700000000000005E-2</v>
      </c>
      <c r="I132">
        <v>1.4500000000000001E-2</v>
      </c>
      <c r="J132">
        <v>7.5664999999999996</v>
      </c>
      <c r="K132">
        <v>7.9699999999999993E-2</v>
      </c>
      <c r="L132">
        <v>4.99E-2</v>
      </c>
      <c r="M132">
        <v>6.1999999999999998E-3</v>
      </c>
      <c r="N132" s="196">
        <v>9.1232960431681484E-2</v>
      </c>
      <c r="O132">
        <v>1853.28</v>
      </c>
      <c r="P132">
        <v>85</v>
      </c>
      <c r="Q132">
        <v>872.66300000000001</v>
      </c>
      <c r="R132" s="197">
        <v>-7.46</v>
      </c>
      <c r="T132" s="198">
        <v>-6120.5</v>
      </c>
      <c r="U132" s="198">
        <v>67086.5</v>
      </c>
      <c r="V132" s="16">
        <v>2357.08</v>
      </c>
    </row>
    <row r="133" spans="1:22" x14ac:dyDescent="0.25">
      <c r="A133" t="s">
        <v>171</v>
      </c>
      <c r="B133" s="199">
        <v>41614</v>
      </c>
      <c r="C133" s="140" t="s">
        <v>281</v>
      </c>
      <c r="D133">
        <v>60.92</v>
      </c>
      <c r="E133">
        <v>26.82</v>
      </c>
      <c r="F133">
        <v>937</v>
      </c>
      <c r="G133" s="195">
        <v>975.375</v>
      </c>
      <c r="H133">
        <v>7.7700000000000005E-2</v>
      </c>
      <c r="I133">
        <v>1.4500000000000001E-2</v>
      </c>
      <c r="J133">
        <v>10.860900000000001</v>
      </c>
      <c r="K133">
        <v>8.7400000000000005E-2</v>
      </c>
      <c r="L133">
        <v>4.7E-2</v>
      </c>
      <c r="M133">
        <v>1.26E-2</v>
      </c>
      <c r="N133" s="196">
        <v>9.1294918207134992E-2</v>
      </c>
      <c r="O133">
        <v>106.06</v>
      </c>
      <c r="P133">
        <v>86</v>
      </c>
      <c r="Q133">
        <v>889.375</v>
      </c>
      <c r="R133" s="197">
        <v>-59.18</v>
      </c>
      <c r="T133" s="198">
        <v>-6120.53</v>
      </c>
      <c r="U133" s="198">
        <v>67041.3</v>
      </c>
      <c r="V133" s="16">
        <v>0</v>
      </c>
    </row>
    <row r="134" spans="1:22" x14ac:dyDescent="0.25">
      <c r="A134" t="s">
        <v>171</v>
      </c>
      <c r="B134" s="199">
        <v>41614</v>
      </c>
      <c r="C134" s="140" t="s">
        <v>282</v>
      </c>
      <c r="D134">
        <v>56.55</v>
      </c>
      <c r="E134">
        <v>36.79</v>
      </c>
      <c r="F134">
        <v>937</v>
      </c>
      <c r="G134" s="195">
        <v>982.71900000000005</v>
      </c>
      <c r="H134">
        <v>7.7700000000000005E-2</v>
      </c>
      <c r="I134">
        <v>1.4500000000000001E-2</v>
      </c>
      <c r="J134">
        <v>9.5646000000000004</v>
      </c>
      <c r="K134">
        <v>0.09</v>
      </c>
      <c r="L134">
        <v>3.4500000000000003E-2</v>
      </c>
      <c r="M134">
        <v>6.7000000000000002E-3</v>
      </c>
      <c r="N134" s="196">
        <v>9.1673943553327489E-2</v>
      </c>
      <c r="O134">
        <v>165.07</v>
      </c>
      <c r="P134">
        <v>86</v>
      </c>
      <c r="Q134">
        <v>896.71900000000005</v>
      </c>
      <c r="R134" s="197">
        <v>-69.290000000000006</v>
      </c>
      <c r="T134" s="198">
        <v>-6120.51</v>
      </c>
      <c r="U134" s="198">
        <v>66763.899999999994</v>
      </c>
      <c r="V134" s="16">
        <v>1495.04</v>
      </c>
    </row>
    <row r="135" spans="1:22" x14ac:dyDescent="0.25">
      <c r="A135" t="s">
        <v>171</v>
      </c>
      <c r="B135" s="199">
        <v>41614</v>
      </c>
      <c r="C135" s="140" t="s">
        <v>283</v>
      </c>
      <c r="D135">
        <v>55.65</v>
      </c>
      <c r="E135">
        <v>38.79</v>
      </c>
      <c r="F135">
        <v>935</v>
      </c>
      <c r="G135" s="195">
        <v>1005.949</v>
      </c>
      <c r="H135">
        <v>7.7700000000000005E-2</v>
      </c>
      <c r="I135">
        <v>1.4500000000000001E-2</v>
      </c>
      <c r="J135">
        <v>3.6758999999999999</v>
      </c>
      <c r="K135">
        <v>8.3500000000000005E-2</v>
      </c>
      <c r="L135">
        <v>4.41E-2</v>
      </c>
      <c r="M135">
        <v>7.6E-3</v>
      </c>
      <c r="N135" s="196">
        <v>9.7035320284563437E-2</v>
      </c>
      <c r="O135">
        <v>518.66999999999996</v>
      </c>
      <c r="P135">
        <v>86</v>
      </c>
      <c r="Q135">
        <v>919.94899999999996</v>
      </c>
      <c r="R135" s="197">
        <v>-69.010000000000005</v>
      </c>
      <c r="T135" s="198">
        <v>-6439.39</v>
      </c>
      <c r="U135" s="198">
        <v>66361.3</v>
      </c>
      <c r="V135" s="16">
        <v>958.22</v>
      </c>
    </row>
    <row r="136" spans="1:22" x14ac:dyDescent="0.25">
      <c r="A136" t="s">
        <v>171</v>
      </c>
      <c r="B136" s="199">
        <v>41614</v>
      </c>
      <c r="C136" s="140" t="s">
        <v>284</v>
      </c>
      <c r="D136">
        <v>46.38</v>
      </c>
      <c r="E136">
        <v>60.49</v>
      </c>
      <c r="F136">
        <v>927</v>
      </c>
      <c r="G136" s="195">
        <v>1021.472</v>
      </c>
      <c r="H136">
        <v>7.7700000000000005E-2</v>
      </c>
      <c r="I136">
        <v>1.4500000000000001E-2</v>
      </c>
      <c r="J136">
        <v>0.2283</v>
      </c>
      <c r="K136">
        <v>6.5699999999999995E-2</v>
      </c>
      <c r="L136">
        <v>-1E-3</v>
      </c>
      <c r="M136">
        <v>8.9999999999999993E-3</v>
      </c>
      <c r="N136" s="196">
        <v>9.8053809924792804E-2</v>
      </c>
      <c r="O136">
        <v>77.42</v>
      </c>
      <c r="P136">
        <v>85</v>
      </c>
      <c r="Q136">
        <v>936.47199999999998</v>
      </c>
      <c r="R136" s="197">
        <v>-60.24</v>
      </c>
      <c r="T136" s="198">
        <v>-6439.38</v>
      </c>
      <c r="U136" s="198">
        <v>65671.899999999994</v>
      </c>
      <c r="V136" s="16">
        <v>998.9</v>
      </c>
    </row>
    <row r="137" spans="1:22" x14ac:dyDescent="0.25">
      <c r="A137" t="s">
        <v>171</v>
      </c>
      <c r="B137" s="199">
        <v>41614</v>
      </c>
      <c r="C137" s="140" t="s">
        <v>285</v>
      </c>
      <c r="D137">
        <v>44.1</v>
      </c>
      <c r="E137">
        <v>76.400000000000006</v>
      </c>
      <c r="F137">
        <v>921</v>
      </c>
      <c r="G137" s="195">
        <v>1053.768</v>
      </c>
      <c r="H137">
        <v>7.7700000000000005E-2</v>
      </c>
      <c r="I137">
        <v>1.4500000000000001E-2</v>
      </c>
      <c r="J137">
        <v>1.2216</v>
      </c>
      <c r="K137">
        <v>2.5499999999999998E-2</v>
      </c>
      <c r="L137">
        <v>-8.0699999999999994E-2</v>
      </c>
      <c r="M137">
        <v>9.7999999999999997E-3</v>
      </c>
      <c r="N137" s="196">
        <v>9.8896526939486362E-2</v>
      </c>
      <c r="O137">
        <v>122.69</v>
      </c>
      <c r="P137">
        <v>84</v>
      </c>
      <c r="Q137">
        <v>969.76800000000003</v>
      </c>
      <c r="R137" s="197">
        <v>-41.1</v>
      </c>
      <c r="T137" s="198">
        <v>-6439.41</v>
      </c>
      <c r="U137" s="198">
        <v>65112.6</v>
      </c>
      <c r="V137" s="16">
        <v>1252.1400000000001</v>
      </c>
    </row>
    <row r="138" spans="1:22" x14ac:dyDescent="0.25">
      <c r="A138" t="s">
        <v>171</v>
      </c>
      <c r="B138" s="199">
        <v>41614</v>
      </c>
      <c r="C138" s="140" t="s">
        <v>286</v>
      </c>
      <c r="D138">
        <v>41.28</v>
      </c>
      <c r="E138">
        <v>33.94</v>
      </c>
      <c r="F138">
        <v>918</v>
      </c>
      <c r="G138" s="195">
        <v>1012.967</v>
      </c>
      <c r="H138">
        <v>7.7700000000000005E-2</v>
      </c>
      <c r="I138">
        <v>1.4500000000000001E-2</v>
      </c>
      <c r="J138">
        <v>0.90080000000000005</v>
      </c>
      <c r="K138">
        <v>2.3900000000000001E-2</v>
      </c>
      <c r="L138">
        <v>1.24E-2</v>
      </c>
      <c r="M138">
        <v>8.2000000000000007E-3</v>
      </c>
      <c r="N138" s="196">
        <v>9.9816159943948934E-2</v>
      </c>
      <c r="O138">
        <v>164.25</v>
      </c>
      <c r="P138">
        <v>83</v>
      </c>
      <c r="Q138">
        <v>929.96699999999998</v>
      </c>
      <c r="R138" s="197">
        <v>-80.569999999999993</v>
      </c>
      <c r="T138" s="198">
        <v>-6439.4</v>
      </c>
      <c r="U138" s="198">
        <v>64512.6</v>
      </c>
      <c r="V138" s="16">
        <v>457.05</v>
      </c>
    </row>
    <row r="139" spans="1:22" x14ac:dyDescent="0.25">
      <c r="A139" t="s">
        <v>171</v>
      </c>
      <c r="B139" s="199">
        <v>41614</v>
      </c>
      <c r="C139" s="140" t="s">
        <v>287</v>
      </c>
      <c r="D139">
        <v>39.700000000000003</v>
      </c>
      <c r="E139">
        <v>32.18</v>
      </c>
      <c r="F139">
        <v>923</v>
      </c>
      <c r="G139" s="195">
        <v>996.41399999999999</v>
      </c>
      <c r="H139">
        <v>7.7700000000000005E-2</v>
      </c>
      <c r="I139">
        <v>1.4500000000000001E-2</v>
      </c>
      <c r="J139">
        <v>1.0745</v>
      </c>
      <c r="K139">
        <v>1.61E-2</v>
      </c>
      <c r="L139">
        <v>1.03E-2</v>
      </c>
      <c r="M139">
        <v>8.3000000000000001E-3</v>
      </c>
      <c r="N139" s="196">
        <v>0.10054367343369899</v>
      </c>
      <c r="O139">
        <v>80.19</v>
      </c>
      <c r="P139">
        <v>83</v>
      </c>
      <c r="Q139">
        <v>913.41399999999999</v>
      </c>
      <c r="R139" s="197">
        <v>-79.709999999999994</v>
      </c>
      <c r="T139" s="198">
        <v>-6439.4</v>
      </c>
      <c r="U139" s="198">
        <v>64045.8</v>
      </c>
      <c r="V139" s="16">
        <v>614.5</v>
      </c>
    </row>
    <row r="140" spans="1:22" x14ac:dyDescent="0.25">
      <c r="A140" t="s">
        <v>171</v>
      </c>
      <c r="B140" s="199">
        <v>41614</v>
      </c>
      <c r="C140" s="140" t="s">
        <v>288</v>
      </c>
      <c r="D140">
        <v>44.77</v>
      </c>
      <c r="E140">
        <v>28.47</v>
      </c>
      <c r="F140">
        <v>930</v>
      </c>
      <c r="G140" s="195">
        <v>995.87400000000002</v>
      </c>
      <c r="H140">
        <v>7.7700000000000005E-2</v>
      </c>
      <c r="I140">
        <v>1.4500000000000001E-2</v>
      </c>
      <c r="J140">
        <v>6.9092000000000002</v>
      </c>
      <c r="K140">
        <v>2.4E-2</v>
      </c>
      <c r="L140">
        <v>1.29E-2</v>
      </c>
      <c r="M140">
        <v>7.7000000000000002E-3</v>
      </c>
      <c r="N140" s="196">
        <v>0.10016020929867213</v>
      </c>
      <c r="O140">
        <v>66.05</v>
      </c>
      <c r="P140">
        <v>84</v>
      </c>
      <c r="Q140">
        <v>911.87400000000002</v>
      </c>
      <c r="R140" s="197">
        <v>-85.38</v>
      </c>
      <c r="T140" s="198">
        <v>-6439.39</v>
      </c>
      <c r="U140" s="198">
        <v>64290.9</v>
      </c>
      <c r="V140" s="16">
        <v>266.08999999999997</v>
      </c>
    </row>
    <row r="141" spans="1:22" x14ac:dyDescent="0.25">
      <c r="A141" t="s">
        <v>171</v>
      </c>
      <c r="B141" s="199">
        <v>41614</v>
      </c>
      <c r="C141" s="140" t="s">
        <v>289</v>
      </c>
      <c r="D141">
        <v>59.16</v>
      </c>
      <c r="E141">
        <v>29.45</v>
      </c>
      <c r="F141">
        <v>958</v>
      </c>
      <c r="G141" s="195">
        <v>1017.896</v>
      </c>
      <c r="H141">
        <v>7.7700000000000005E-2</v>
      </c>
      <c r="I141">
        <v>1.4500000000000001E-2</v>
      </c>
      <c r="J141">
        <v>10.6319</v>
      </c>
      <c r="K141">
        <v>9.7199999999999995E-2</v>
      </c>
      <c r="L141">
        <v>4.3999999999999997E-2</v>
      </c>
      <c r="M141">
        <v>1.44E-2</v>
      </c>
      <c r="N141" s="196">
        <v>0.10133044978366011</v>
      </c>
      <c r="O141">
        <v>344.98</v>
      </c>
      <c r="P141">
        <v>86</v>
      </c>
      <c r="Q141">
        <v>931.89599999999996</v>
      </c>
      <c r="R141" s="197">
        <v>-94.38</v>
      </c>
      <c r="T141" s="198">
        <v>-6878.24</v>
      </c>
      <c r="U141" s="198">
        <v>67879.3</v>
      </c>
      <c r="V141" s="16">
        <v>567.98</v>
      </c>
    </row>
    <row r="142" spans="1:22" x14ac:dyDescent="0.25">
      <c r="A142" t="s">
        <v>171</v>
      </c>
      <c r="B142" s="199">
        <v>41614</v>
      </c>
      <c r="C142" s="140" t="s">
        <v>290</v>
      </c>
      <c r="D142">
        <v>66.7</v>
      </c>
      <c r="E142">
        <v>36.86</v>
      </c>
      <c r="F142">
        <v>978</v>
      </c>
      <c r="G142" s="195">
        <v>1039.4559999999999</v>
      </c>
      <c r="H142">
        <v>7.7700000000000005E-2</v>
      </c>
      <c r="I142">
        <v>1.4500000000000001E-2</v>
      </c>
      <c r="J142">
        <v>10.1511</v>
      </c>
      <c r="K142">
        <v>0.104</v>
      </c>
      <c r="L142">
        <v>0.1179</v>
      </c>
      <c r="M142">
        <v>1.43E-2</v>
      </c>
      <c r="N142" s="196">
        <v>9.8490059738935709E-2</v>
      </c>
      <c r="O142">
        <v>1824.01</v>
      </c>
      <c r="P142">
        <v>88</v>
      </c>
      <c r="Q142">
        <v>951.4559999999999</v>
      </c>
      <c r="R142" s="197">
        <v>-35.799999999999997</v>
      </c>
      <c r="T142" s="198">
        <v>-6878.27</v>
      </c>
      <c r="U142" s="198">
        <v>69837.2</v>
      </c>
      <c r="V142" s="16">
        <v>3222.07</v>
      </c>
    </row>
    <row r="143" spans="1:22" x14ac:dyDescent="0.25">
      <c r="A143" t="s">
        <v>171</v>
      </c>
      <c r="B143" s="199">
        <v>41614</v>
      </c>
      <c r="C143" s="140" t="s">
        <v>291</v>
      </c>
      <c r="D143">
        <v>57.23</v>
      </c>
      <c r="E143">
        <v>33.99</v>
      </c>
      <c r="F143">
        <v>977</v>
      </c>
      <c r="G143" s="195">
        <v>1019.05</v>
      </c>
      <c r="H143">
        <v>7.7700000000000005E-2</v>
      </c>
      <c r="I143">
        <v>1.4500000000000001E-2</v>
      </c>
      <c r="J143">
        <v>8.6958000000000002</v>
      </c>
      <c r="K143">
        <v>7.22E-2</v>
      </c>
      <c r="L143">
        <v>8.7499999999999994E-2</v>
      </c>
      <c r="M143">
        <v>1.34E-2</v>
      </c>
      <c r="N143" s="196">
        <v>8.9909157654297966E-2</v>
      </c>
      <c r="O143">
        <v>562.42999999999995</v>
      </c>
      <c r="P143">
        <v>87</v>
      </c>
      <c r="Q143">
        <v>932.05</v>
      </c>
      <c r="R143" s="197">
        <v>-47.14</v>
      </c>
      <c r="T143" s="198">
        <v>-6171.94</v>
      </c>
      <c r="U143" s="198">
        <v>68646.399999999994</v>
      </c>
      <c r="V143" s="16">
        <v>1624.39</v>
      </c>
    </row>
    <row r="144" spans="1:22" x14ac:dyDescent="0.25">
      <c r="A144" t="s">
        <v>171</v>
      </c>
      <c r="B144" s="199">
        <v>41614</v>
      </c>
      <c r="C144" s="140" t="s">
        <v>292</v>
      </c>
      <c r="D144">
        <v>53.28</v>
      </c>
      <c r="E144">
        <v>32.82</v>
      </c>
      <c r="F144">
        <v>974</v>
      </c>
      <c r="G144" s="195">
        <v>999.30700000000002</v>
      </c>
      <c r="H144">
        <v>7.7700000000000005E-2</v>
      </c>
      <c r="I144">
        <v>1.4500000000000001E-2</v>
      </c>
      <c r="J144">
        <v>4.1010999999999997</v>
      </c>
      <c r="K144">
        <v>6.5299999999999997E-2</v>
      </c>
      <c r="L144">
        <v>6.9500000000000006E-2</v>
      </c>
      <c r="M144">
        <v>1.38E-2</v>
      </c>
      <c r="N144" s="196">
        <v>9.1321459907583183E-2</v>
      </c>
      <c r="O144">
        <v>425.89</v>
      </c>
      <c r="P144">
        <v>87</v>
      </c>
      <c r="Q144">
        <v>912.30700000000002</v>
      </c>
      <c r="R144" s="197">
        <v>-52.23</v>
      </c>
      <c r="T144" s="198">
        <v>-6171.97</v>
      </c>
      <c r="U144" s="198">
        <v>67585.100000000006</v>
      </c>
      <c r="V144" s="16">
        <v>711.12</v>
      </c>
    </row>
    <row r="145" spans="1:22" x14ac:dyDescent="0.25">
      <c r="A145" t="s">
        <v>171</v>
      </c>
      <c r="B145" s="199">
        <v>41614</v>
      </c>
      <c r="C145" s="140" t="s">
        <v>293</v>
      </c>
      <c r="D145">
        <v>47.22</v>
      </c>
      <c r="E145">
        <v>35.729999999999997</v>
      </c>
      <c r="F145">
        <v>963</v>
      </c>
      <c r="G145" s="195">
        <v>990.27499999999998</v>
      </c>
      <c r="H145">
        <v>7.7700000000000005E-2</v>
      </c>
      <c r="I145">
        <v>1.4500000000000001E-2</v>
      </c>
      <c r="J145">
        <v>4.5983999999999998</v>
      </c>
      <c r="K145">
        <v>5.6000000000000001E-2</v>
      </c>
      <c r="L145">
        <v>4.65E-2</v>
      </c>
      <c r="M145">
        <v>1.29E-2</v>
      </c>
      <c r="N145" s="196">
        <v>9.7022368636587003E-2</v>
      </c>
      <c r="O145">
        <v>492.89</v>
      </c>
      <c r="P145">
        <v>85</v>
      </c>
      <c r="Q145">
        <v>905.27499999999998</v>
      </c>
      <c r="R145" s="197">
        <v>-66.709999999999994</v>
      </c>
      <c r="T145" s="198">
        <v>-6396.84</v>
      </c>
      <c r="U145" s="198">
        <v>65931.600000000006</v>
      </c>
      <c r="V145" s="16">
        <v>883.77</v>
      </c>
    </row>
    <row r="146" spans="1:22" x14ac:dyDescent="0.25">
      <c r="A146" t="s">
        <v>171</v>
      </c>
      <c r="B146" s="199">
        <v>41614</v>
      </c>
      <c r="C146" s="140" t="s">
        <v>294</v>
      </c>
      <c r="D146">
        <v>44.89</v>
      </c>
      <c r="E146">
        <v>46.09</v>
      </c>
      <c r="F146">
        <v>944</v>
      </c>
      <c r="G146" s="195">
        <v>972.76700000000005</v>
      </c>
      <c r="H146">
        <v>7.7700000000000005E-2</v>
      </c>
      <c r="I146">
        <v>1.4500000000000001E-2</v>
      </c>
      <c r="J146">
        <v>3.0952000000000002</v>
      </c>
      <c r="K146">
        <v>4.7500000000000001E-2</v>
      </c>
      <c r="L146">
        <v>2.7E-2</v>
      </c>
      <c r="M146">
        <v>1.7500000000000002E-2</v>
      </c>
      <c r="N146" s="196">
        <v>6.9603428421223912E-2</v>
      </c>
      <c r="O146">
        <v>317.51</v>
      </c>
      <c r="P146">
        <v>83</v>
      </c>
      <c r="Q146">
        <v>889.76700000000005</v>
      </c>
      <c r="R146" s="197">
        <v>-82.38</v>
      </c>
      <c r="T146" s="198">
        <v>-4448.55</v>
      </c>
      <c r="U146" s="198">
        <v>63912.800000000003</v>
      </c>
      <c r="V146" s="16">
        <v>831.23</v>
      </c>
    </row>
    <row r="147" spans="1:22" x14ac:dyDescent="0.25">
      <c r="A147" t="s">
        <v>171</v>
      </c>
      <c r="B147" s="199">
        <v>41614</v>
      </c>
      <c r="C147" s="140" t="s">
        <v>295</v>
      </c>
      <c r="D147">
        <v>29.99</v>
      </c>
      <c r="E147">
        <v>28.2</v>
      </c>
      <c r="F147">
        <v>907</v>
      </c>
      <c r="G147" s="195">
        <v>948.19200000000001</v>
      </c>
      <c r="H147">
        <v>7.7700000000000005E-2</v>
      </c>
      <c r="I147">
        <v>1.4500000000000001E-2</v>
      </c>
      <c r="J147">
        <v>2.9279999999999999</v>
      </c>
      <c r="K147">
        <v>3.5099999999999999E-2</v>
      </c>
      <c r="L147">
        <v>1.3299999999999999E-2</v>
      </c>
      <c r="M147">
        <v>1.0800000000000001E-2</v>
      </c>
      <c r="N147" s="196">
        <v>1.0450791169632863E-2</v>
      </c>
      <c r="O147">
        <v>90.6</v>
      </c>
      <c r="P147">
        <v>79</v>
      </c>
      <c r="Q147">
        <v>869.19200000000001</v>
      </c>
      <c r="R147" s="197">
        <v>-53.8</v>
      </c>
      <c r="T147" s="198">
        <v>-631.14</v>
      </c>
      <c r="U147" s="198">
        <v>60391.6</v>
      </c>
      <c r="V147" s="16">
        <v>314.04000000000002</v>
      </c>
    </row>
    <row r="148" spans="1:22" x14ac:dyDescent="0.25">
      <c r="A148" t="s">
        <v>171</v>
      </c>
      <c r="B148" s="199">
        <v>41615</v>
      </c>
      <c r="C148" s="140" t="s">
        <v>272</v>
      </c>
      <c r="D148">
        <v>28.45</v>
      </c>
      <c r="E148">
        <v>32.200000000000003</v>
      </c>
      <c r="F148">
        <v>882</v>
      </c>
      <c r="G148" s="195">
        <v>922.68700000000001</v>
      </c>
      <c r="H148">
        <v>7.7700000000000005E-2</v>
      </c>
      <c r="I148">
        <v>1.4500000000000001E-2</v>
      </c>
      <c r="J148">
        <v>0.4002</v>
      </c>
      <c r="K148">
        <v>5.3100000000000001E-2</v>
      </c>
      <c r="L148">
        <v>1.6199999999999999E-2</v>
      </c>
      <c r="M148">
        <v>1.43E-2</v>
      </c>
      <c r="N148" s="196">
        <v>0</v>
      </c>
      <c r="O148">
        <v>219.75</v>
      </c>
      <c r="P148">
        <v>77</v>
      </c>
      <c r="Q148">
        <v>845.68700000000001</v>
      </c>
      <c r="R148" s="197">
        <v>-43.6</v>
      </c>
      <c r="T148" s="198">
        <v>0</v>
      </c>
      <c r="U148" s="198">
        <v>57639.6</v>
      </c>
      <c r="V148" s="16">
        <v>390.31</v>
      </c>
    </row>
    <row r="149" spans="1:22" x14ac:dyDescent="0.25">
      <c r="A149" t="s">
        <v>171</v>
      </c>
      <c r="B149" s="199">
        <v>41615</v>
      </c>
      <c r="C149" s="140" t="s">
        <v>273</v>
      </c>
      <c r="D149">
        <v>28.25</v>
      </c>
      <c r="E149">
        <v>62.23</v>
      </c>
      <c r="F149">
        <v>924</v>
      </c>
      <c r="G149" s="195">
        <v>921.43399999999997</v>
      </c>
      <c r="H149">
        <v>7.7700000000000005E-2</v>
      </c>
      <c r="I149">
        <v>1.4500000000000001E-2</v>
      </c>
      <c r="J149">
        <v>2.52E-2</v>
      </c>
      <c r="K149">
        <v>2.0899999999999998E-2</v>
      </c>
      <c r="L149">
        <v>1.9400000000000001E-2</v>
      </c>
      <c r="M149">
        <v>1.1299999999999999E-2</v>
      </c>
      <c r="N149" s="196">
        <v>0</v>
      </c>
      <c r="O149">
        <v>174.56</v>
      </c>
      <c r="P149">
        <v>71</v>
      </c>
      <c r="Q149">
        <v>850.43399999999997</v>
      </c>
      <c r="R149" s="197">
        <v>-61.35</v>
      </c>
      <c r="T149" s="198">
        <v>0</v>
      </c>
      <c r="U149" s="198">
        <v>55890.8</v>
      </c>
      <c r="V149" s="16">
        <v>410.23</v>
      </c>
    </row>
    <row r="150" spans="1:22" x14ac:dyDescent="0.25">
      <c r="A150" t="s">
        <v>171</v>
      </c>
      <c r="B150" s="199">
        <v>41615</v>
      </c>
      <c r="C150" s="140" t="s">
        <v>274</v>
      </c>
      <c r="D150">
        <v>27.21</v>
      </c>
      <c r="E150">
        <v>60</v>
      </c>
      <c r="F150">
        <v>917</v>
      </c>
      <c r="G150" s="195">
        <v>922.80899999999997</v>
      </c>
      <c r="H150">
        <v>7.7700000000000005E-2</v>
      </c>
      <c r="I150">
        <v>1.4500000000000001E-2</v>
      </c>
      <c r="J150">
        <v>0</v>
      </c>
      <c r="K150">
        <v>1.67E-2</v>
      </c>
      <c r="L150">
        <v>1.2999999999999999E-2</v>
      </c>
      <c r="M150">
        <v>1.21E-2</v>
      </c>
      <c r="N150" s="196">
        <v>0</v>
      </c>
      <c r="O150">
        <v>59.39</v>
      </c>
      <c r="P150">
        <v>70</v>
      </c>
      <c r="Q150">
        <v>852.80899999999997</v>
      </c>
      <c r="R150" s="197">
        <v>-53.1</v>
      </c>
      <c r="T150" s="198">
        <v>0</v>
      </c>
      <c r="U150" s="198">
        <v>55034.8</v>
      </c>
      <c r="V150" s="16">
        <v>0</v>
      </c>
    </row>
    <row r="151" spans="1:22" x14ac:dyDescent="0.25">
      <c r="A151" t="s">
        <v>171</v>
      </c>
      <c r="B151" s="199">
        <v>41615</v>
      </c>
      <c r="C151" s="140" t="s">
        <v>275</v>
      </c>
      <c r="D151">
        <v>26.39</v>
      </c>
      <c r="E151">
        <v>68.92</v>
      </c>
      <c r="F151">
        <v>917</v>
      </c>
      <c r="G151" s="195">
        <v>928.36400000000003</v>
      </c>
      <c r="H151">
        <v>7.7700000000000005E-2</v>
      </c>
      <c r="I151">
        <v>1.4500000000000001E-2</v>
      </c>
      <c r="J151">
        <v>0</v>
      </c>
      <c r="K151">
        <v>1.8700000000000001E-2</v>
      </c>
      <c r="L151">
        <v>1.29E-2</v>
      </c>
      <c r="M151">
        <v>1.23E-2</v>
      </c>
      <c r="N151" s="196">
        <v>0</v>
      </c>
      <c r="O151">
        <v>81.13</v>
      </c>
      <c r="P151">
        <v>70</v>
      </c>
      <c r="Q151">
        <v>858.36400000000003</v>
      </c>
      <c r="R151" s="197">
        <v>-79.180000000000007</v>
      </c>
      <c r="T151" s="198">
        <v>0</v>
      </c>
      <c r="U151" s="198">
        <v>54672.6</v>
      </c>
      <c r="V151" s="16">
        <v>0</v>
      </c>
    </row>
    <row r="152" spans="1:22" x14ac:dyDescent="0.25">
      <c r="A152" t="s">
        <v>171</v>
      </c>
      <c r="B152" s="199">
        <v>41615</v>
      </c>
      <c r="C152" s="140" t="s">
        <v>276</v>
      </c>
      <c r="D152">
        <v>28.2</v>
      </c>
      <c r="E152">
        <v>40.03</v>
      </c>
      <c r="F152">
        <v>919</v>
      </c>
      <c r="G152" s="195">
        <v>937.54</v>
      </c>
      <c r="H152">
        <v>7.7700000000000005E-2</v>
      </c>
      <c r="I152">
        <v>1.4500000000000001E-2</v>
      </c>
      <c r="J152">
        <v>0</v>
      </c>
      <c r="K152">
        <v>2.06E-2</v>
      </c>
      <c r="L152">
        <v>1.2800000000000001E-2</v>
      </c>
      <c r="M152">
        <v>1.24E-2</v>
      </c>
      <c r="N152" s="196">
        <v>0</v>
      </c>
      <c r="O152">
        <v>0.05</v>
      </c>
      <c r="P152">
        <v>70</v>
      </c>
      <c r="Q152">
        <v>867.54</v>
      </c>
      <c r="R152" s="197">
        <v>-96.09</v>
      </c>
      <c r="T152" s="198">
        <v>0</v>
      </c>
      <c r="U152" s="198">
        <v>55169.2</v>
      </c>
      <c r="V152" s="16">
        <v>0</v>
      </c>
    </row>
    <row r="153" spans="1:22" x14ac:dyDescent="0.25">
      <c r="A153" t="s">
        <v>171</v>
      </c>
      <c r="B153" s="199">
        <v>41615</v>
      </c>
      <c r="C153" s="140" t="s">
        <v>277</v>
      </c>
      <c r="D153">
        <v>29.14</v>
      </c>
      <c r="E153">
        <v>36.03</v>
      </c>
      <c r="F153">
        <v>926</v>
      </c>
      <c r="G153" s="195">
        <v>949.26700000000005</v>
      </c>
      <c r="H153">
        <v>7.7700000000000005E-2</v>
      </c>
      <c r="I153">
        <v>1.4500000000000001E-2</v>
      </c>
      <c r="J153">
        <v>0</v>
      </c>
      <c r="K153">
        <v>2.12E-2</v>
      </c>
      <c r="L153">
        <v>1.7000000000000001E-2</v>
      </c>
      <c r="M153">
        <v>1.24E-2</v>
      </c>
      <c r="N153" s="196">
        <v>0</v>
      </c>
      <c r="O153">
        <v>68.010000000000005</v>
      </c>
      <c r="P153">
        <v>71</v>
      </c>
      <c r="Q153">
        <v>878.26700000000005</v>
      </c>
      <c r="R153" s="197">
        <v>-71.790000000000006</v>
      </c>
      <c r="T153" s="198">
        <v>0</v>
      </c>
      <c r="U153" s="198">
        <v>56536.6</v>
      </c>
      <c r="V153" s="16">
        <v>506.68</v>
      </c>
    </row>
    <row r="154" spans="1:22" x14ac:dyDescent="0.25">
      <c r="A154" t="s">
        <v>171</v>
      </c>
      <c r="B154" s="199">
        <v>41615</v>
      </c>
      <c r="C154" s="140" t="s">
        <v>278</v>
      </c>
      <c r="D154">
        <v>32.26</v>
      </c>
      <c r="E154">
        <v>30.52</v>
      </c>
      <c r="F154">
        <v>940</v>
      </c>
      <c r="G154" s="195">
        <v>957.33900000000006</v>
      </c>
      <c r="H154">
        <v>7.7700000000000005E-2</v>
      </c>
      <c r="I154">
        <v>1.4500000000000001E-2</v>
      </c>
      <c r="J154">
        <v>0.1333</v>
      </c>
      <c r="K154">
        <v>4.3400000000000001E-2</v>
      </c>
      <c r="L154">
        <v>4.1799999999999997E-2</v>
      </c>
      <c r="M154">
        <v>1.2200000000000001E-2</v>
      </c>
      <c r="N154" s="196">
        <v>0</v>
      </c>
      <c r="O154">
        <v>20.62</v>
      </c>
      <c r="P154">
        <v>72</v>
      </c>
      <c r="Q154">
        <v>885.33900000000006</v>
      </c>
      <c r="R154" s="197">
        <v>-113.25</v>
      </c>
      <c r="T154" s="198">
        <v>0</v>
      </c>
      <c r="U154" s="198">
        <v>58121.2</v>
      </c>
      <c r="V154" s="16">
        <v>355.32</v>
      </c>
    </row>
    <row r="155" spans="1:22" x14ac:dyDescent="0.25">
      <c r="A155" t="s">
        <v>171</v>
      </c>
      <c r="B155" s="199">
        <v>41615</v>
      </c>
      <c r="C155" s="140" t="s">
        <v>279</v>
      </c>
      <c r="D155">
        <v>38.869999999999997</v>
      </c>
      <c r="E155">
        <v>26.98</v>
      </c>
      <c r="F155">
        <v>957</v>
      </c>
      <c r="G155" s="195">
        <v>964.15599999999995</v>
      </c>
      <c r="H155">
        <v>7.7700000000000005E-2</v>
      </c>
      <c r="I155">
        <v>1.4500000000000001E-2</v>
      </c>
      <c r="J155">
        <v>5.4899999999999997E-2</v>
      </c>
      <c r="K155">
        <v>6.6799999999999998E-2</v>
      </c>
      <c r="L155">
        <v>5.0799999999999998E-2</v>
      </c>
      <c r="M155">
        <v>1.1299999999999999E-2</v>
      </c>
      <c r="N155" s="196">
        <v>1.6257586353807446E-2</v>
      </c>
      <c r="O155">
        <v>-38.61</v>
      </c>
      <c r="P155">
        <v>74</v>
      </c>
      <c r="Q155">
        <v>890.15599999999995</v>
      </c>
      <c r="R155" s="197">
        <v>-114.52</v>
      </c>
      <c r="T155" s="198">
        <v>-1011.23</v>
      </c>
      <c r="U155" s="198">
        <v>62200.5</v>
      </c>
      <c r="V155" s="16">
        <v>0</v>
      </c>
    </row>
    <row r="156" spans="1:22" x14ac:dyDescent="0.25">
      <c r="A156" t="s">
        <v>171</v>
      </c>
      <c r="B156" s="199">
        <v>41615</v>
      </c>
      <c r="C156" s="140" t="s">
        <v>280</v>
      </c>
      <c r="D156">
        <v>40</v>
      </c>
      <c r="E156">
        <v>58.92</v>
      </c>
      <c r="F156">
        <v>971</v>
      </c>
      <c r="G156" s="195">
        <v>983.69500000000005</v>
      </c>
      <c r="H156">
        <v>7.7700000000000005E-2</v>
      </c>
      <c r="I156">
        <v>1.4500000000000001E-2</v>
      </c>
      <c r="J156">
        <v>3.8704000000000001</v>
      </c>
      <c r="K156">
        <v>7.2900000000000006E-2</v>
      </c>
      <c r="L156">
        <v>5.74E-2</v>
      </c>
      <c r="M156">
        <v>8.6E-3</v>
      </c>
      <c r="N156" s="196">
        <v>1.8572455074756172E-2</v>
      </c>
      <c r="O156">
        <v>318.23</v>
      </c>
      <c r="P156">
        <v>76</v>
      </c>
      <c r="Q156">
        <v>907.69500000000005</v>
      </c>
      <c r="R156" s="197">
        <v>3.94</v>
      </c>
      <c r="T156" s="198">
        <v>-1181.21</v>
      </c>
      <c r="U156" s="198">
        <v>63600.1</v>
      </c>
      <c r="V156" s="16">
        <v>1068.52</v>
      </c>
    </row>
    <row r="157" spans="1:22" x14ac:dyDescent="0.25">
      <c r="A157" t="s">
        <v>171</v>
      </c>
      <c r="B157" s="199">
        <v>41615</v>
      </c>
      <c r="C157" s="140" t="s">
        <v>281</v>
      </c>
      <c r="D157">
        <v>38.78</v>
      </c>
      <c r="E157">
        <v>71.88</v>
      </c>
      <c r="F157">
        <v>979</v>
      </c>
      <c r="G157" s="195">
        <v>993.38699999999994</v>
      </c>
      <c r="H157">
        <v>7.7700000000000005E-2</v>
      </c>
      <c r="I157">
        <v>1.4500000000000001E-2</v>
      </c>
      <c r="J157">
        <v>4.1348000000000003</v>
      </c>
      <c r="K157">
        <v>5.8799999999999998E-2</v>
      </c>
      <c r="L157">
        <v>5.7099999999999998E-2</v>
      </c>
      <c r="M157">
        <v>1.15E-2</v>
      </c>
      <c r="N157" s="196">
        <v>1.840338150703286E-2</v>
      </c>
      <c r="O157">
        <v>1073.44</v>
      </c>
      <c r="P157">
        <v>77</v>
      </c>
      <c r="Q157">
        <v>916.38699999999994</v>
      </c>
      <c r="R157" s="197">
        <v>74.86</v>
      </c>
      <c r="T157" s="198">
        <v>-1181.21</v>
      </c>
      <c r="U157" s="198">
        <v>64184.4</v>
      </c>
      <c r="V157" s="16">
        <v>966.44</v>
      </c>
    </row>
    <row r="158" spans="1:22" x14ac:dyDescent="0.25">
      <c r="A158" t="s">
        <v>171</v>
      </c>
      <c r="B158" s="199">
        <v>41615</v>
      </c>
      <c r="C158" s="140" t="s">
        <v>282</v>
      </c>
      <c r="D158">
        <v>46.14</v>
      </c>
      <c r="E158">
        <v>33.130000000000003</v>
      </c>
      <c r="F158">
        <v>976</v>
      </c>
      <c r="G158" s="195">
        <v>984.57899999999995</v>
      </c>
      <c r="H158">
        <v>7.7700000000000005E-2</v>
      </c>
      <c r="I158">
        <v>1.4500000000000001E-2</v>
      </c>
      <c r="J158">
        <v>4.2069000000000001</v>
      </c>
      <c r="K158">
        <v>6.59E-2</v>
      </c>
      <c r="L158">
        <v>5.7099999999999998E-2</v>
      </c>
      <c r="M158">
        <v>1.12E-2</v>
      </c>
      <c r="N158" s="196">
        <v>1.8383647221232216E-2</v>
      </c>
      <c r="O158">
        <v>205.67</v>
      </c>
      <c r="P158">
        <v>78</v>
      </c>
      <c r="Q158">
        <v>906.57899999999995</v>
      </c>
      <c r="R158" s="197">
        <v>-28.07</v>
      </c>
      <c r="T158" s="198">
        <v>-1181.21</v>
      </c>
      <c r="U158" s="198">
        <v>64253.3</v>
      </c>
      <c r="V158" s="16">
        <v>305.33999999999997</v>
      </c>
    </row>
    <row r="159" spans="1:22" x14ac:dyDescent="0.25">
      <c r="A159" t="s">
        <v>171</v>
      </c>
      <c r="B159" s="199">
        <v>41615</v>
      </c>
      <c r="C159" s="140" t="s">
        <v>283</v>
      </c>
      <c r="D159">
        <v>40.99</v>
      </c>
      <c r="E159">
        <v>29.23</v>
      </c>
      <c r="F159">
        <v>967</v>
      </c>
      <c r="G159" s="195">
        <v>974.60799999999995</v>
      </c>
      <c r="H159">
        <v>7.7700000000000005E-2</v>
      </c>
      <c r="I159">
        <v>1.4500000000000001E-2</v>
      </c>
      <c r="J159">
        <v>3.6272000000000002</v>
      </c>
      <c r="K159">
        <v>7.5700000000000003E-2</v>
      </c>
      <c r="L159">
        <v>5.7599999999999998E-2</v>
      </c>
      <c r="M159">
        <v>7.7000000000000002E-3</v>
      </c>
      <c r="N159" s="196">
        <v>1.8664574583400491E-2</v>
      </c>
      <c r="O159">
        <v>117.17</v>
      </c>
      <c r="P159">
        <v>78</v>
      </c>
      <c r="Q159">
        <v>896.60799999999995</v>
      </c>
      <c r="R159" s="197">
        <v>-47.52</v>
      </c>
      <c r="T159" s="198">
        <v>-1181.21</v>
      </c>
      <c r="U159" s="198">
        <v>63286.2</v>
      </c>
      <c r="V159" s="16">
        <v>190.75</v>
      </c>
    </row>
    <row r="160" spans="1:22" x14ac:dyDescent="0.25">
      <c r="A160" t="s">
        <v>171</v>
      </c>
      <c r="B160" s="199">
        <v>41615</v>
      </c>
      <c r="C160" s="140" t="s">
        <v>284</v>
      </c>
      <c r="D160">
        <v>35.049999999999997</v>
      </c>
      <c r="E160">
        <v>28.53</v>
      </c>
      <c r="F160">
        <v>947</v>
      </c>
      <c r="G160" s="195">
        <v>961.78300000000002</v>
      </c>
      <c r="H160">
        <v>7.7700000000000005E-2</v>
      </c>
      <c r="I160">
        <v>1.4500000000000001E-2</v>
      </c>
      <c r="J160">
        <v>3.0861999999999998</v>
      </c>
      <c r="K160">
        <v>5.4399999999999997E-2</v>
      </c>
      <c r="L160">
        <v>3.78E-2</v>
      </c>
      <c r="M160">
        <v>8.3000000000000001E-3</v>
      </c>
      <c r="N160" s="196">
        <v>1.9004171808357454E-2</v>
      </c>
      <c r="O160">
        <v>66.81</v>
      </c>
      <c r="P160">
        <v>76</v>
      </c>
      <c r="Q160">
        <v>885.78300000000002</v>
      </c>
      <c r="R160" s="197">
        <v>-66.37</v>
      </c>
      <c r="T160" s="198">
        <v>-1181.21</v>
      </c>
      <c r="U160" s="198">
        <v>62155.3</v>
      </c>
      <c r="V160" s="16">
        <v>184.04</v>
      </c>
    </row>
    <row r="161" spans="1:22" x14ac:dyDescent="0.25">
      <c r="A161" t="s">
        <v>171</v>
      </c>
      <c r="B161" s="199">
        <v>41615</v>
      </c>
      <c r="C161" s="140" t="s">
        <v>285</v>
      </c>
      <c r="D161">
        <v>31.74</v>
      </c>
      <c r="E161">
        <v>28.14</v>
      </c>
      <c r="F161">
        <v>928</v>
      </c>
      <c r="G161" s="195">
        <v>940.74699999999996</v>
      </c>
      <c r="H161">
        <v>7.7700000000000005E-2</v>
      </c>
      <c r="I161">
        <v>1.4500000000000001E-2</v>
      </c>
      <c r="J161">
        <v>1.3289</v>
      </c>
      <c r="K161">
        <v>2.8899999999999999E-2</v>
      </c>
      <c r="L161">
        <v>1.7000000000000001E-2</v>
      </c>
      <c r="M161">
        <v>8.8000000000000005E-3</v>
      </c>
      <c r="N161" s="196">
        <v>1.9246599448612081E-2</v>
      </c>
      <c r="O161">
        <v>43.1</v>
      </c>
      <c r="P161">
        <v>75</v>
      </c>
      <c r="Q161">
        <v>865.74699999999996</v>
      </c>
      <c r="R161" s="197">
        <v>-84.95</v>
      </c>
      <c r="T161" s="198">
        <v>-1181.21</v>
      </c>
      <c r="U161" s="198">
        <v>61372.4</v>
      </c>
      <c r="V161" s="16">
        <v>206.71</v>
      </c>
    </row>
    <row r="162" spans="1:22" x14ac:dyDescent="0.25">
      <c r="A162" t="s">
        <v>171</v>
      </c>
      <c r="B162" s="199">
        <v>41615</v>
      </c>
      <c r="C162" s="140" t="s">
        <v>286</v>
      </c>
      <c r="D162">
        <v>28</v>
      </c>
      <c r="E162">
        <v>27.56</v>
      </c>
      <c r="F162">
        <v>914</v>
      </c>
      <c r="G162" s="195">
        <v>930.65</v>
      </c>
      <c r="H162">
        <v>7.7700000000000005E-2</v>
      </c>
      <c r="I162">
        <v>1.4500000000000001E-2</v>
      </c>
      <c r="J162">
        <v>0</v>
      </c>
      <c r="K162">
        <v>2.0400000000000001E-2</v>
      </c>
      <c r="L162">
        <v>1.4999999999999999E-2</v>
      </c>
      <c r="M162">
        <v>8.8999999999999999E-3</v>
      </c>
      <c r="N162" s="196">
        <v>1.9525164967403235E-2</v>
      </c>
      <c r="O162">
        <v>3.93</v>
      </c>
      <c r="P162">
        <v>74</v>
      </c>
      <c r="Q162">
        <v>856.65</v>
      </c>
      <c r="R162" s="197">
        <v>-74.53</v>
      </c>
      <c r="T162" s="198">
        <v>-1181.21</v>
      </c>
      <c r="U162" s="198">
        <v>60496.800000000003</v>
      </c>
      <c r="V162" s="16">
        <v>0</v>
      </c>
    </row>
    <row r="163" spans="1:22" x14ac:dyDescent="0.25">
      <c r="A163" t="s">
        <v>171</v>
      </c>
      <c r="B163" s="199">
        <v>41615</v>
      </c>
      <c r="C163" s="140" t="s">
        <v>287</v>
      </c>
      <c r="D163">
        <v>27.52</v>
      </c>
      <c r="E163">
        <v>30.11</v>
      </c>
      <c r="F163">
        <v>904</v>
      </c>
      <c r="G163" s="195">
        <v>935.67700000000002</v>
      </c>
      <c r="H163">
        <v>7.7700000000000005E-2</v>
      </c>
      <c r="I163">
        <v>1.4500000000000001E-2</v>
      </c>
      <c r="J163">
        <v>0</v>
      </c>
      <c r="K163">
        <v>1.7100000000000001E-2</v>
      </c>
      <c r="L163">
        <v>1.14E-2</v>
      </c>
      <c r="M163">
        <v>8.8000000000000005E-3</v>
      </c>
      <c r="N163" s="196">
        <v>1.9628865842330302E-2</v>
      </c>
      <c r="O163">
        <v>-325.83</v>
      </c>
      <c r="P163">
        <v>73</v>
      </c>
      <c r="Q163">
        <v>862.67700000000002</v>
      </c>
      <c r="R163" s="197">
        <v>-58.46</v>
      </c>
      <c r="T163" s="198">
        <v>-1181.22</v>
      </c>
      <c r="U163" s="198">
        <v>60177.7</v>
      </c>
      <c r="V163" s="16">
        <v>198.75</v>
      </c>
    </row>
    <row r="164" spans="1:22" x14ac:dyDescent="0.25">
      <c r="A164" t="s">
        <v>171</v>
      </c>
      <c r="B164" s="199">
        <v>41615</v>
      </c>
      <c r="C164" s="140" t="s">
        <v>288</v>
      </c>
      <c r="D164">
        <v>29.48</v>
      </c>
      <c r="E164">
        <v>27.75</v>
      </c>
      <c r="F164">
        <v>905</v>
      </c>
      <c r="G164" s="195">
        <v>960.88400000000001</v>
      </c>
      <c r="H164">
        <v>7.7700000000000005E-2</v>
      </c>
      <c r="I164">
        <v>1.4500000000000001E-2</v>
      </c>
      <c r="J164">
        <v>6.8981000000000003</v>
      </c>
      <c r="K164">
        <v>2.4899999999999999E-2</v>
      </c>
      <c r="L164">
        <v>1.54E-2</v>
      </c>
      <c r="M164">
        <v>7.3000000000000001E-3</v>
      </c>
      <c r="N164" s="196">
        <v>3.3596277545713989E-2</v>
      </c>
      <c r="O164">
        <v>-185.15</v>
      </c>
      <c r="P164">
        <v>73</v>
      </c>
      <c r="Q164">
        <v>887.88400000000001</v>
      </c>
      <c r="R164" s="197">
        <v>-67.209999999999994</v>
      </c>
      <c r="T164" s="198">
        <v>-2026</v>
      </c>
      <c r="U164" s="198">
        <v>60304.3</v>
      </c>
      <c r="V164" s="16">
        <v>0</v>
      </c>
    </row>
    <row r="165" spans="1:22" x14ac:dyDescent="0.25">
      <c r="A165" t="s">
        <v>171</v>
      </c>
      <c r="B165" s="199">
        <v>41615</v>
      </c>
      <c r="C165" s="140" t="s">
        <v>289</v>
      </c>
      <c r="D165">
        <v>44.4</v>
      </c>
      <c r="E165">
        <v>30.6</v>
      </c>
      <c r="F165">
        <v>931</v>
      </c>
      <c r="G165" s="195">
        <v>1000.475</v>
      </c>
      <c r="H165">
        <v>7.7700000000000005E-2</v>
      </c>
      <c r="I165">
        <v>1.4500000000000001E-2</v>
      </c>
      <c r="J165">
        <v>14.270099999999999</v>
      </c>
      <c r="K165">
        <v>0.17119999999999999</v>
      </c>
      <c r="L165">
        <v>0.18890000000000001</v>
      </c>
      <c r="M165">
        <v>7.1000000000000004E-3</v>
      </c>
      <c r="N165" s="196">
        <v>7.6795316892046606E-2</v>
      </c>
      <c r="O165">
        <v>428.16</v>
      </c>
      <c r="P165">
        <v>75</v>
      </c>
      <c r="Q165">
        <v>925.47500000000002</v>
      </c>
      <c r="R165" s="197">
        <v>-145.05000000000001</v>
      </c>
      <c r="T165" s="198">
        <v>-4996.91</v>
      </c>
      <c r="U165" s="198">
        <v>65067.9</v>
      </c>
      <c r="V165" s="16">
        <v>804.79</v>
      </c>
    </row>
    <row r="166" spans="1:22" x14ac:dyDescent="0.25">
      <c r="A166" t="s">
        <v>171</v>
      </c>
      <c r="B166" s="199">
        <v>41615</v>
      </c>
      <c r="C166" s="140" t="s">
        <v>290</v>
      </c>
      <c r="D166">
        <v>54.72</v>
      </c>
      <c r="E166">
        <v>47.23</v>
      </c>
      <c r="F166">
        <v>975</v>
      </c>
      <c r="G166" s="195">
        <v>1030.153</v>
      </c>
      <c r="H166">
        <v>7.7700000000000005E-2</v>
      </c>
      <c r="I166">
        <v>1.4500000000000001E-2</v>
      </c>
      <c r="J166">
        <v>12.948</v>
      </c>
      <c r="K166">
        <v>0.1593</v>
      </c>
      <c r="L166">
        <v>0.20619999999999999</v>
      </c>
      <c r="M166">
        <v>-1.34E-2</v>
      </c>
      <c r="N166" s="196">
        <v>7.509452733327722E-2</v>
      </c>
      <c r="O166">
        <v>1029.3</v>
      </c>
      <c r="P166">
        <v>79</v>
      </c>
      <c r="Q166">
        <v>951.15300000000002</v>
      </c>
      <c r="R166" s="197">
        <v>-117.33</v>
      </c>
      <c r="T166" s="198">
        <v>-4996.91</v>
      </c>
      <c r="U166" s="198">
        <v>66541.600000000006</v>
      </c>
      <c r="V166" s="16">
        <v>1063.17</v>
      </c>
    </row>
    <row r="167" spans="1:22" x14ac:dyDescent="0.25">
      <c r="A167" t="s">
        <v>171</v>
      </c>
      <c r="B167" s="199">
        <v>41615</v>
      </c>
      <c r="C167" s="140" t="s">
        <v>291</v>
      </c>
      <c r="D167">
        <v>40.130000000000003</v>
      </c>
      <c r="E167">
        <v>36.44</v>
      </c>
      <c r="F167">
        <v>984</v>
      </c>
      <c r="G167" s="195">
        <v>1024.828</v>
      </c>
      <c r="H167">
        <v>7.7700000000000005E-2</v>
      </c>
      <c r="I167">
        <v>1.4500000000000001E-2</v>
      </c>
      <c r="J167">
        <v>9.4886999999999997</v>
      </c>
      <c r="K167">
        <v>8.3599999999999994E-2</v>
      </c>
      <c r="L167">
        <v>6.0999999999999999E-2</v>
      </c>
      <c r="M167">
        <v>5.1000000000000004E-3</v>
      </c>
      <c r="N167" s="196">
        <v>7.5584211282625297E-2</v>
      </c>
      <c r="O167">
        <v>658.48</v>
      </c>
      <c r="P167">
        <v>80</v>
      </c>
      <c r="Q167">
        <v>944.82799999999997</v>
      </c>
      <c r="R167" s="197">
        <v>-145.4</v>
      </c>
      <c r="T167" s="198">
        <v>-4996.91</v>
      </c>
      <c r="U167" s="198">
        <v>66110.5</v>
      </c>
      <c r="V167" s="16">
        <v>1014.81</v>
      </c>
    </row>
    <row r="168" spans="1:22" x14ac:dyDescent="0.25">
      <c r="A168" t="s">
        <v>171</v>
      </c>
      <c r="B168" s="199">
        <v>41615</v>
      </c>
      <c r="C168" s="140" t="s">
        <v>292</v>
      </c>
      <c r="D168">
        <v>44.02</v>
      </c>
      <c r="E168">
        <v>37.58</v>
      </c>
      <c r="F168">
        <v>983</v>
      </c>
      <c r="G168" s="195">
        <v>1016.111</v>
      </c>
      <c r="H168">
        <v>7.7700000000000005E-2</v>
      </c>
      <c r="I168">
        <v>1.4500000000000001E-2</v>
      </c>
      <c r="J168">
        <v>7.2713000000000001</v>
      </c>
      <c r="K168">
        <v>7.6399999999999996E-2</v>
      </c>
      <c r="L168">
        <v>7.8E-2</v>
      </c>
      <c r="M168">
        <v>6.0000000000000001E-3</v>
      </c>
      <c r="N168" s="196">
        <v>7.7080383173677644E-2</v>
      </c>
      <c r="O168">
        <v>383.66</v>
      </c>
      <c r="P168">
        <v>79</v>
      </c>
      <c r="Q168">
        <v>937.11099999999999</v>
      </c>
      <c r="R168" s="197">
        <v>-149.07</v>
      </c>
      <c r="T168" s="198">
        <v>-4996.8900000000003</v>
      </c>
      <c r="U168" s="198">
        <v>64827</v>
      </c>
      <c r="V168" s="16">
        <v>1029.0899999999999</v>
      </c>
    </row>
    <row r="169" spans="1:22" x14ac:dyDescent="0.25">
      <c r="A169" t="s">
        <v>171</v>
      </c>
      <c r="B169" s="199">
        <v>41615</v>
      </c>
      <c r="C169" s="140" t="s">
        <v>293</v>
      </c>
      <c r="D169">
        <v>45.42</v>
      </c>
      <c r="E169">
        <v>67.06</v>
      </c>
      <c r="F169">
        <v>979</v>
      </c>
      <c r="G169" s="195">
        <v>1005.175</v>
      </c>
      <c r="H169">
        <v>7.7700000000000005E-2</v>
      </c>
      <c r="I169">
        <v>1.4500000000000001E-2</v>
      </c>
      <c r="J169">
        <v>3.5762</v>
      </c>
      <c r="K169">
        <v>6.4699999999999994E-2</v>
      </c>
      <c r="L169">
        <v>9.0300000000000005E-2</v>
      </c>
      <c r="M169">
        <v>-3.1899999999999998E-2</v>
      </c>
      <c r="N169" s="196">
        <v>6.9285677540846385E-2</v>
      </c>
      <c r="O169">
        <v>300.37</v>
      </c>
      <c r="P169">
        <v>79</v>
      </c>
      <c r="Q169">
        <v>926.17499999999995</v>
      </c>
      <c r="R169" s="197">
        <v>-135.87</v>
      </c>
      <c r="T169" s="198">
        <v>-4444.6000000000004</v>
      </c>
      <c r="U169" s="198">
        <v>64148.9</v>
      </c>
      <c r="V169" s="16">
        <v>1448.34</v>
      </c>
    </row>
    <row r="170" spans="1:22" x14ac:dyDescent="0.25">
      <c r="A170" t="s">
        <v>171</v>
      </c>
      <c r="B170" s="199">
        <v>41615</v>
      </c>
      <c r="C170" s="140" t="s">
        <v>294</v>
      </c>
      <c r="D170">
        <v>38.270000000000003</v>
      </c>
      <c r="E170">
        <v>30.34</v>
      </c>
      <c r="F170">
        <v>969</v>
      </c>
      <c r="G170" s="195">
        <v>990.89</v>
      </c>
      <c r="H170">
        <v>7.7700000000000005E-2</v>
      </c>
      <c r="I170">
        <v>1.4500000000000001E-2</v>
      </c>
      <c r="J170">
        <v>1.8985000000000001</v>
      </c>
      <c r="K170">
        <v>5.16E-2</v>
      </c>
      <c r="L170">
        <v>3.1300000000000001E-2</v>
      </c>
      <c r="M170">
        <v>9.2999999999999992E-3</v>
      </c>
      <c r="N170" s="196">
        <v>5.021793245372131E-2</v>
      </c>
      <c r="O170">
        <v>56.07</v>
      </c>
      <c r="P170">
        <v>78</v>
      </c>
      <c r="Q170">
        <v>912.89</v>
      </c>
      <c r="R170" s="197">
        <v>-87.37</v>
      </c>
      <c r="T170" s="198">
        <v>-3143.05</v>
      </c>
      <c r="U170" s="198">
        <v>62588.2</v>
      </c>
      <c r="V170" s="16">
        <v>442.83</v>
      </c>
    </row>
    <row r="171" spans="1:22" x14ac:dyDescent="0.25">
      <c r="A171" t="s">
        <v>171</v>
      </c>
      <c r="B171" s="199">
        <v>41615</v>
      </c>
      <c r="C171" s="140" t="s">
        <v>295</v>
      </c>
      <c r="D171">
        <v>28.86</v>
      </c>
      <c r="E171">
        <v>29.06</v>
      </c>
      <c r="F171">
        <v>960</v>
      </c>
      <c r="G171" s="195">
        <v>969.52300000000002</v>
      </c>
      <c r="H171">
        <v>7.7700000000000005E-2</v>
      </c>
      <c r="I171">
        <v>1.4500000000000001E-2</v>
      </c>
      <c r="J171">
        <v>1.401</v>
      </c>
      <c r="K171">
        <v>4.02E-2</v>
      </c>
      <c r="L171">
        <v>2.6200000000000001E-2</v>
      </c>
      <c r="M171">
        <v>1.15E-2</v>
      </c>
      <c r="N171" s="196">
        <v>1.8603511651249221E-2</v>
      </c>
      <c r="O171">
        <v>123.28</v>
      </c>
      <c r="P171">
        <v>76</v>
      </c>
      <c r="Q171">
        <v>893.52300000000002</v>
      </c>
      <c r="R171" s="197">
        <v>-83.36</v>
      </c>
      <c r="T171" s="198">
        <v>-1097.25</v>
      </c>
      <c r="U171" s="198">
        <v>58980.800000000003</v>
      </c>
      <c r="V171" s="16">
        <v>470.48</v>
      </c>
    </row>
    <row r="172" spans="1:22" x14ac:dyDescent="0.25">
      <c r="A172" t="s">
        <v>171</v>
      </c>
      <c r="B172" s="199">
        <v>41616</v>
      </c>
      <c r="C172" s="140" t="s">
        <v>272</v>
      </c>
      <c r="D172">
        <v>40.32</v>
      </c>
      <c r="E172">
        <v>33.479999999999997</v>
      </c>
      <c r="F172">
        <v>946</v>
      </c>
      <c r="G172" s="195">
        <v>957.11599999999999</v>
      </c>
      <c r="H172">
        <v>7.7700000000000005E-2</v>
      </c>
      <c r="I172">
        <v>1.4500000000000001E-2</v>
      </c>
      <c r="J172">
        <v>0.63670000000000004</v>
      </c>
      <c r="K172">
        <v>4.3799999999999999E-2</v>
      </c>
      <c r="L172">
        <v>1.04E-2</v>
      </c>
      <c r="M172">
        <v>1.55E-2</v>
      </c>
      <c r="N172" s="196">
        <v>7.7022185953814673E-2</v>
      </c>
      <c r="O172">
        <v>109.69</v>
      </c>
      <c r="P172">
        <v>73</v>
      </c>
      <c r="Q172">
        <v>884.11599999999999</v>
      </c>
      <c r="R172" s="197">
        <v>-59.08</v>
      </c>
      <c r="T172" s="198">
        <v>-4332.29</v>
      </c>
      <c r="U172" s="198">
        <v>56247.3</v>
      </c>
      <c r="V172" s="16">
        <v>486.82</v>
      </c>
    </row>
    <row r="173" spans="1:22" x14ac:dyDescent="0.25">
      <c r="A173" t="s">
        <v>171</v>
      </c>
      <c r="B173" s="199">
        <v>41616</v>
      </c>
      <c r="C173" s="140" t="s">
        <v>273</v>
      </c>
      <c r="D173">
        <v>37.44</v>
      </c>
      <c r="E173">
        <v>28.2</v>
      </c>
      <c r="F173">
        <v>881</v>
      </c>
      <c r="G173" s="195">
        <v>939.71500000000003</v>
      </c>
      <c r="H173">
        <v>7.7700000000000005E-2</v>
      </c>
      <c r="I173">
        <v>1.4500000000000001E-2</v>
      </c>
      <c r="J173">
        <v>1.0484</v>
      </c>
      <c r="K173">
        <v>4.07E-2</v>
      </c>
      <c r="L173">
        <v>2.6100000000000002E-2</v>
      </c>
      <c r="M173">
        <v>2.8500000000000001E-2</v>
      </c>
      <c r="N173" s="196">
        <v>3.1232506832625374E-3</v>
      </c>
      <c r="O173">
        <v>105.11</v>
      </c>
      <c r="P173">
        <v>69</v>
      </c>
      <c r="Q173">
        <v>870.71500000000003</v>
      </c>
      <c r="R173" s="197">
        <v>-118.65</v>
      </c>
      <c r="T173" s="198">
        <v>-170.73</v>
      </c>
      <c r="U173" s="198">
        <v>54664.2</v>
      </c>
      <c r="V173" s="16">
        <v>337.02</v>
      </c>
    </row>
    <row r="174" spans="1:22" x14ac:dyDescent="0.25">
      <c r="A174" t="s">
        <v>171</v>
      </c>
      <c r="B174" s="199">
        <v>41616</v>
      </c>
      <c r="C174" s="140" t="s">
        <v>274</v>
      </c>
      <c r="D174">
        <v>31.86</v>
      </c>
      <c r="E174">
        <v>30.38</v>
      </c>
      <c r="F174">
        <v>877</v>
      </c>
      <c r="G174" s="195">
        <v>926.31100000000004</v>
      </c>
      <c r="H174">
        <v>7.7700000000000005E-2</v>
      </c>
      <c r="I174">
        <v>1.4500000000000001E-2</v>
      </c>
      <c r="J174">
        <v>4.8899999999999999E-2</v>
      </c>
      <c r="K174">
        <v>4.6100000000000002E-2</v>
      </c>
      <c r="L174">
        <v>1.29E-2</v>
      </c>
      <c r="M174">
        <v>1.38E-2</v>
      </c>
      <c r="N174" s="196">
        <v>3.1603302113797061E-3</v>
      </c>
      <c r="O174">
        <v>175.1</v>
      </c>
      <c r="P174">
        <v>69</v>
      </c>
      <c r="Q174">
        <v>857.31100000000004</v>
      </c>
      <c r="R174" s="197">
        <v>-94.41</v>
      </c>
      <c r="T174" s="198">
        <v>-170.74</v>
      </c>
      <c r="U174" s="198">
        <v>54026</v>
      </c>
      <c r="V174" s="16">
        <v>404.4</v>
      </c>
    </row>
    <row r="175" spans="1:22" x14ac:dyDescent="0.25">
      <c r="A175" t="s">
        <v>171</v>
      </c>
      <c r="B175" s="199">
        <v>41616</v>
      </c>
      <c r="C175" s="140" t="s">
        <v>275</v>
      </c>
      <c r="D175">
        <v>29.7</v>
      </c>
      <c r="E175">
        <v>26.53</v>
      </c>
      <c r="F175">
        <v>878</v>
      </c>
      <c r="G175" s="195">
        <v>931.54600000000005</v>
      </c>
      <c r="H175">
        <v>7.7700000000000005E-2</v>
      </c>
      <c r="I175">
        <v>1.4500000000000001E-2</v>
      </c>
      <c r="J175">
        <v>0</v>
      </c>
      <c r="K175">
        <v>4.6300000000000001E-2</v>
      </c>
      <c r="L175">
        <v>1.29E-2</v>
      </c>
      <c r="M175">
        <v>1.23E-2</v>
      </c>
      <c r="N175" s="196">
        <v>3.1629025415486419E-3</v>
      </c>
      <c r="O175">
        <v>119.42</v>
      </c>
      <c r="P175">
        <v>69</v>
      </c>
      <c r="Q175">
        <v>862.54600000000005</v>
      </c>
      <c r="R175" s="197">
        <v>-75.64</v>
      </c>
      <c r="T175" s="198">
        <v>-170.73</v>
      </c>
      <c r="U175" s="198">
        <v>53978.9</v>
      </c>
      <c r="V175" s="16">
        <v>0</v>
      </c>
    </row>
    <row r="176" spans="1:22" x14ac:dyDescent="0.25">
      <c r="A176" t="s">
        <v>171</v>
      </c>
      <c r="B176" s="199">
        <v>41616</v>
      </c>
      <c r="C176" s="140" t="s">
        <v>276</v>
      </c>
      <c r="D176">
        <v>29.88</v>
      </c>
      <c r="E176">
        <v>25.7</v>
      </c>
      <c r="F176">
        <v>880</v>
      </c>
      <c r="G176" s="195">
        <v>932.63</v>
      </c>
      <c r="H176">
        <v>7.7700000000000005E-2</v>
      </c>
      <c r="I176">
        <v>1.4500000000000001E-2</v>
      </c>
      <c r="J176">
        <v>0</v>
      </c>
      <c r="K176">
        <v>4.8000000000000001E-2</v>
      </c>
      <c r="L176">
        <v>1.2999999999999999E-2</v>
      </c>
      <c r="M176">
        <v>1.21E-2</v>
      </c>
      <c r="N176" s="196">
        <v>3.1660674119800255E-3</v>
      </c>
      <c r="O176">
        <v>80.7</v>
      </c>
      <c r="P176">
        <v>69</v>
      </c>
      <c r="Q176">
        <v>863.63</v>
      </c>
      <c r="R176" s="197">
        <v>-81.08</v>
      </c>
      <c r="T176" s="198">
        <v>-170.74</v>
      </c>
      <c r="U176" s="198">
        <v>53928.1</v>
      </c>
      <c r="V176" s="16">
        <v>0</v>
      </c>
    </row>
    <row r="177" spans="1:22" x14ac:dyDescent="0.25">
      <c r="A177" t="s">
        <v>171</v>
      </c>
      <c r="B177" s="199">
        <v>41616</v>
      </c>
      <c r="C177" s="140" t="s">
        <v>277</v>
      </c>
      <c r="D177">
        <v>30.31</v>
      </c>
      <c r="E177">
        <v>31.7</v>
      </c>
      <c r="F177">
        <v>885</v>
      </c>
      <c r="G177" s="195">
        <v>940.57299999999998</v>
      </c>
      <c r="H177">
        <v>7.7700000000000005E-2</v>
      </c>
      <c r="I177">
        <v>1.4500000000000001E-2</v>
      </c>
      <c r="J177">
        <v>0</v>
      </c>
      <c r="K177">
        <v>3.3599999999999998E-2</v>
      </c>
      <c r="L177">
        <v>1.2699999999999999E-2</v>
      </c>
      <c r="M177">
        <v>1.23E-2</v>
      </c>
      <c r="N177" s="196">
        <v>3.1262875129781306E-3</v>
      </c>
      <c r="O177">
        <v>43.76</v>
      </c>
      <c r="P177">
        <v>69</v>
      </c>
      <c r="Q177">
        <v>871.57299999999998</v>
      </c>
      <c r="R177" s="197">
        <v>-123.66</v>
      </c>
      <c r="T177" s="198">
        <v>-170.73</v>
      </c>
      <c r="U177" s="198">
        <v>54611.1</v>
      </c>
      <c r="V177" s="16">
        <v>582.96</v>
      </c>
    </row>
    <row r="178" spans="1:22" x14ac:dyDescent="0.25">
      <c r="A178" t="s">
        <v>171</v>
      </c>
      <c r="B178" s="199">
        <v>41616</v>
      </c>
      <c r="C178" s="140" t="s">
        <v>278</v>
      </c>
      <c r="D178">
        <v>33.26</v>
      </c>
      <c r="E178">
        <v>39.270000000000003</v>
      </c>
      <c r="F178">
        <v>896</v>
      </c>
      <c r="G178" s="195">
        <v>928.81799999999998</v>
      </c>
      <c r="H178">
        <v>7.7700000000000005E-2</v>
      </c>
      <c r="I178">
        <v>1.4500000000000001E-2</v>
      </c>
      <c r="J178">
        <v>0</v>
      </c>
      <c r="K178">
        <v>5.1299999999999998E-2</v>
      </c>
      <c r="L178">
        <v>1.9900000000000001E-2</v>
      </c>
      <c r="M178">
        <v>2.2599999999999999E-2</v>
      </c>
      <c r="N178" s="196">
        <v>3.0438030245497315E-3</v>
      </c>
      <c r="O178">
        <v>-77.72</v>
      </c>
      <c r="P178">
        <v>70</v>
      </c>
      <c r="Q178">
        <v>858.81799999999998</v>
      </c>
      <c r="R178" s="197">
        <v>-97.67</v>
      </c>
      <c r="T178" s="198">
        <v>-170.74</v>
      </c>
      <c r="U178" s="198">
        <v>56094.3</v>
      </c>
      <c r="V178" s="16">
        <v>645.25</v>
      </c>
    </row>
    <row r="179" spans="1:22" x14ac:dyDescent="0.25">
      <c r="A179" t="s">
        <v>171</v>
      </c>
      <c r="B179" s="199">
        <v>41616</v>
      </c>
      <c r="C179" s="140" t="s">
        <v>279</v>
      </c>
      <c r="D179">
        <v>39.869999999999997</v>
      </c>
      <c r="E179">
        <v>25</v>
      </c>
      <c r="F179">
        <v>912</v>
      </c>
      <c r="G179" s="195">
        <v>935.75900000000001</v>
      </c>
      <c r="H179">
        <v>7.7700000000000005E-2</v>
      </c>
      <c r="I179">
        <v>1.4500000000000001E-2</v>
      </c>
      <c r="J179">
        <v>0</v>
      </c>
      <c r="K179">
        <v>7.2499999999999995E-2</v>
      </c>
      <c r="L179">
        <v>4.9200000000000001E-2</v>
      </c>
      <c r="M179">
        <v>5.4899999999999997E-2</v>
      </c>
      <c r="N179" s="196">
        <v>1.7131454515554246E-2</v>
      </c>
      <c r="O179">
        <v>15.52</v>
      </c>
      <c r="P179">
        <v>71</v>
      </c>
      <c r="Q179">
        <v>864.75900000000001</v>
      </c>
      <c r="R179" s="197">
        <v>-89.86</v>
      </c>
      <c r="T179" s="198">
        <v>-1010.48</v>
      </c>
      <c r="U179" s="198">
        <v>58983.9</v>
      </c>
      <c r="V179" s="16">
        <v>0</v>
      </c>
    </row>
    <row r="180" spans="1:22" x14ac:dyDescent="0.25">
      <c r="A180" t="s">
        <v>171</v>
      </c>
      <c r="B180" s="199">
        <v>41616</v>
      </c>
      <c r="C180" s="140" t="s">
        <v>280</v>
      </c>
      <c r="D180">
        <v>41</v>
      </c>
      <c r="E180">
        <v>25.64</v>
      </c>
      <c r="F180">
        <v>924</v>
      </c>
      <c r="G180" s="195">
        <v>939.54</v>
      </c>
      <c r="H180">
        <v>7.7700000000000005E-2</v>
      </c>
      <c r="I180">
        <v>1.4500000000000001E-2</v>
      </c>
      <c r="J180">
        <v>0</v>
      </c>
      <c r="K180">
        <v>7.6700000000000004E-2</v>
      </c>
      <c r="L180">
        <v>4.1799999999999997E-2</v>
      </c>
      <c r="M180">
        <v>8.6999999999999994E-3</v>
      </c>
      <c r="N180" s="196">
        <v>1.4582752341737891E-2</v>
      </c>
      <c r="O180">
        <v>2.86</v>
      </c>
      <c r="P180">
        <v>72</v>
      </c>
      <c r="Q180">
        <v>867.54</v>
      </c>
      <c r="R180" s="197">
        <v>-100.72</v>
      </c>
      <c r="T180" s="198">
        <v>-888.95</v>
      </c>
      <c r="U180" s="198">
        <v>60959</v>
      </c>
      <c r="V180" s="16">
        <v>0</v>
      </c>
    </row>
    <row r="181" spans="1:22" x14ac:dyDescent="0.25">
      <c r="A181" t="s">
        <v>171</v>
      </c>
      <c r="B181" s="199">
        <v>41616</v>
      </c>
      <c r="C181" s="140" t="s">
        <v>281</v>
      </c>
      <c r="D181">
        <v>42.49</v>
      </c>
      <c r="E181">
        <v>29.06</v>
      </c>
      <c r="F181">
        <v>925</v>
      </c>
      <c r="G181" s="195">
        <v>951.80499999999995</v>
      </c>
      <c r="H181">
        <v>7.7700000000000005E-2</v>
      </c>
      <c r="I181">
        <v>1.4500000000000001E-2</v>
      </c>
      <c r="J181">
        <v>0</v>
      </c>
      <c r="K181">
        <v>7.3099999999999998E-2</v>
      </c>
      <c r="L181">
        <v>4.48E-2</v>
      </c>
      <c r="M181">
        <v>9.1000000000000004E-3</v>
      </c>
      <c r="N181" s="196">
        <v>1.4452734417551261E-2</v>
      </c>
      <c r="O181">
        <v>-20.23</v>
      </c>
      <c r="P181">
        <v>73</v>
      </c>
      <c r="Q181">
        <v>878.80499999999995</v>
      </c>
      <c r="R181" s="197">
        <v>-106.32</v>
      </c>
      <c r="T181" s="198">
        <v>-888.94</v>
      </c>
      <c r="U181" s="198">
        <v>61506.7</v>
      </c>
      <c r="V181" s="16">
        <v>515.94000000000005</v>
      </c>
    </row>
    <row r="182" spans="1:22" x14ac:dyDescent="0.25">
      <c r="A182" t="s">
        <v>171</v>
      </c>
      <c r="B182" s="199">
        <v>41616</v>
      </c>
      <c r="C182" s="140" t="s">
        <v>282</v>
      </c>
      <c r="D182">
        <v>44.1</v>
      </c>
      <c r="E182">
        <v>29.45</v>
      </c>
      <c r="F182">
        <v>908</v>
      </c>
      <c r="G182" s="195">
        <v>957.23099999999999</v>
      </c>
      <c r="H182">
        <v>7.7700000000000005E-2</v>
      </c>
      <c r="I182">
        <v>1.4500000000000001E-2</v>
      </c>
      <c r="J182">
        <v>0</v>
      </c>
      <c r="K182">
        <v>6.9000000000000006E-2</v>
      </c>
      <c r="L182">
        <v>3.8300000000000001E-2</v>
      </c>
      <c r="M182">
        <v>9.1000000000000004E-3</v>
      </c>
      <c r="N182" s="196">
        <v>2.2184336673139828E-2</v>
      </c>
      <c r="O182">
        <v>-35.86</v>
      </c>
      <c r="P182">
        <v>72</v>
      </c>
      <c r="Q182">
        <v>885.23099999999999</v>
      </c>
      <c r="R182" s="197">
        <v>-100.9</v>
      </c>
      <c r="T182" s="198">
        <v>-1375.42</v>
      </c>
      <c r="U182" s="198">
        <v>61999.6</v>
      </c>
      <c r="V182" s="16">
        <v>959.49</v>
      </c>
    </row>
    <row r="183" spans="1:22" x14ac:dyDescent="0.25">
      <c r="A183" t="s">
        <v>171</v>
      </c>
      <c r="B183" s="199">
        <v>41616</v>
      </c>
      <c r="C183" s="140" t="s">
        <v>283</v>
      </c>
      <c r="D183">
        <v>39.42</v>
      </c>
      <c r="E183">
        <v>32.14</v>
      </c>
      <c r="F183">
        <v>878</v>
      </c>
      <c r="G183" s="195">
        <v>959.74</v>
      </c>
      <c r="H183">
        <v>7.7700000000000005E-2</v>
      </c>
      <c r="I183">
        <v>1.4500000000000001E-2</v>
      </c>
      <c r="J183">
        <v>0</v>
      </c>
      <c r="K183">
        <v>6.6299999999999998E-2</v>
      </c>
      <c r="L183">
        <v>3.6700000000000003E-2</v>
      </c>
      <c r="M183">
        <v>8.9999999999999993E-3</v>
      </c>
      <c r="N183" s="196">
        <v>2.2447224330256962E-2</v>
      </c>
      <c r="O183">
        <v>-57.14</v>
      </c>
      <c r="P183">
        <v>71</v>
      </c>
      <c r="Q183">
        <v>888.74</v>
      </c>
      <c r="R183" s="197">
        <v>-97.78</v>
      </c>
      <c r="T183" s="198">
        <v>-1375.42</v>
      </c>
      <c r="U183" s="198">
        <v>61273.5</v>
      </c>
      <c r="V183" s="16">
        <v>1285.94</v>
      </c>
    </row>
    <row r="184" spans="1:22" x14ac:dyDescent="0.25">
      <c r="A184" t="s">
        <v>171</v>
      </c>
      <c r="B184" s="199">
        <v>41616</v>
      </c>
      <c r="C184" s="140" t="s">
        <v>284</v>
      </c>
      <c r="D184">
        <v>35.97</v>
      </c>
      <c r="E184">
        <v>48.06</v>
      </c>
      <c r="F184">
        <v>859</v>
      </c>
      <c r="G184" s="195">
        <v>957.971</v>
      </c>
      <c r="H184">
        <v>7.7700000000000005E-2</v>
      </c>
      <c r="I184">
        <v>1.4500000000000001E-2</v>
      </c>
      <c r="J184">
        <v>0.82179999999999997</v>
      </c>
      <c r="K184">
        <v>3.1399999999999997E-2</v>
      </c>
      <c r="L184">
        <v>2.8199999999999999E-2</v>
      </c>
      <c r="M184">
        <v>8.9999999999999993E-3</v>
      </c>
      <c r="N184" s="196">
        <v>1.4711479902557858E-2</v>
      </c>
      <c r="O184">
        <v>28.68</v>
      </c>
      <c r="P184">
        <v>70</v>
      </c>
      <c r="Q184">
        <v>887.971</v>
      </c>
      <c r="R184" s="197">
        <v>-65.8</v>
      </c>
      <c r="T184" s="198">
        <v>-888.95</v>
      </c>
      <c r="U184" s="198">
        <v>60425.599999999999</v>
      </c>
      <c r="V184" s="16">
        <v>1758.36</v>
      </c>
    </row>
    <row r="185" spans="1:22" x14ac:dyDescent="0.25">
      <c r="A185" t="s">
        <v>171</v>
      </c>
      <c r="B185" s="199">
        <v>41616</v>
      </c>
      <c r="C185" s="140" t="s">
        <v>285</v>
      </c>
      <c r="D185">
        <v>31.72</v>
      </c>
      <c r="E185">
        <v>77.5</v>
      </c>
      <c r="F185">
        <v>849</v>
      </c>
      <c r="G185" s="195">
        <v>949.27800000000002</v>
      </c>
      <c r="H185">
        <v>7.7700000000000005E-2</v>
      </c>
      <c r="I185">
        <v>1.4500000000000001E-2</v>
      </c>
      <c r="J185">
        <v>0.99790000000000001</v>
      </c>
      <c r="K185">
        <v>1.6899999999999998E-2</v>
      </c>
      <c r="L185">
        <v>-9.2999999999999992E-3</v>
      </c>
      <c r="M185">
        <v>9.1999999999999998E-3</v>
      </c>
      <c r="N185" s="196">
        <v>1.4883859549837506E-2</v>
      </c>
      <c r="O185">
        <v>-399.47</v>
      </c>
      <c r="P185">
        <v>69</v>
      </c>
      <c r="Q185">
        <v>880.27800000000002</v>
      </c>
      <c r="R185" s="197">
        <v>-45.73</v>
      </c>
      <c r="T185" s="198">
        <v>-888.94</v>
      </c>
      <c r="U185" s="198">
        <v>59725.1</v>
      </c>
      <c r="V185" s="16">
        <v>3232.36</v>
      </c>
    </row>
    <row r="186" spans="1:22" x14ac:dyDescent="0.25">
      <c r="A186" t="s">
        <v>171</v>
      </c>
      <c r="B186" s="199">
        <v>41616</v>
      </c>
      <c r="C186" s="140" t="s">
        <v>286</v>
      </c>
      <c r="D186">
        <v>29.05</v>
      </c>
      <c r="E186">
        <v>89.82</v>
      </c>
      <c r="F186">
        <v>841</v>
      </c>
      <c r="G186" s="195">
        <v>926.23599999999999</v>
      </c>
      <c r="H186">
        <v>7.7700000000000005E-2</v>
      </c>
      <c r="I186">
        <v>1.4500000000000001E-2</v>
      </c>
      <c r="J186">
        <v>1.1358999999999999</v>
      </c>
      <c r="K186">
        <v>1.7299999999999999E-2</v>
      </c>
      <c r="L186">
        <v>1.49E-2</v>
      </c>
      <c r="M186">
        <v>9.1000000000000004E-3</v>
      </c>
      <c r="N186" s="196">
        <v>1.4983296645507961E-2</v>
      </c>
      <c r="O186">
        <v>-1154.27</v>
      </c>
      <c r="P186">
        <v>68</v>
      </c>
      <c r="Q186">
        <v>858.23599999999999</v>
      </c>
      <c r="R186" s="197">
        <v>-22.01</v>
      </c>
      <c r="T186" s="198">
        <v>-888.95</v>
      </c>
      <c r="U186" s="198">
        <v>59329.4</v>
      </c>
      <c r="V186" s="16">
        <v>4855.07</v>
      </c>
    </row>
    <row r="187" spans="1:22" x14ac:dyDescent="0.25">
      <c r="A187" t="s">
        <v>171</v>
      </c>
      <c r="B187" s="199">
        <v>41616</v>
      </c>
      <c r="C187" s="140" t="s">
        <v>287</v>
      </c>
      <c r="D187">
        <v>28.52</v>
      </c>
      <c r="E187">
        <v>24.72</v>
      </c>
      <c r="F187">
        <v>841</v>
      </c>
      <c r="G187" s="195">
        <v>917.73800000000006</v>
      </c>
      <c r="H187">
        <v>7.7700000000000005E-2</v>
      </c>
      <c r="I187">
        <v>1.4500000000000001E-2</v>
      </c>
      <c r="J187">
        <v>2.5607000000000002</v>
      </c>
      <c r="K187">
        <v>3.4599999999999999E-2</v>
      </c>
      <c r="L187">
        <v>1.6799999999999999E-2</v>
      </c>
      <c r="M187">
        <v>8.6E-3</v>
      </c>
      <c r="N187" s="196">
        <v>1.4973487221986404E-2</v>
      </c>
      <c r="O187">
        <v>-70.319999999999993</v>
      </c>
      <c r="P187">
        <v>68</v>
      </c>
      <c r="Q187">
        <v>849.73800000000006</v>
      </c>
      <c r="R187" s="197">
        <v>-22.02</v>
      </c>
      <c r="T187" s="198">
        <v>-888.94</v>
      </c>
      <c r="U187" s="198">
        <v>59367.6</v>
      </c>
      <c r="V187" s="16">
        <v>0</v>
      </c>
    </row>
    <row r="188" spans="1:22" x14ac:dyDescent="0.25">
      <c r="A188" t="s">
        <v>171</v>
      </c>
      <c r="B188" s="199">
        <v>41616</v>
      </c>
      <c r="C188" s="140" t="s">
        <v>288</v>
      </c>
      <c r="D188">
        <v>32.17</v>
      </c>
      <c r="E188">
        <v>45.02</v>
      </c>
      <c r="F188">
        <v>850</v>
      </c>
      <c r="G188" s="195">
        <v>846.67</v>
      </c>
      <c r="H188">
        <v>7.7700000000000005E-2</v>
      </c>
      <c r="I188">
        <v>1.4500000000000001E-2</v>
      </c>
      <c r="J188">
        <v>4.5997000000000003</v>
      </c>
      <c r="K188">
        <v>3.49E-2</v>
      </c>
      <c r="L188">
        <v>1.7500000000000002E-2</v>
      </c>
      <c r="M188">
        <v>7.9000000000000008E-3</v>
      </c>
      <c r="N188" s="196">
        <v>2.8744816509863831E-2</v>
      </c>
      <c r="O188">
        <v>-311.99</v>
      </c>
      <c r="P188">
        <v>69</v>
      </c>
      <c r="Q188">
        <v>777.67</v>
      </c>
      <c r="R188" s="197">
        <v>-38.08</v>
      </c>
      <c r="T188" s="198">
        <v>-1725.33</v>
      </c>
      <c r="U188" s="198">
        <v>60022.3</v>
      </c>
      <c r="V188" s="16">
        <v>1828.2</v>
      </c>
    </row>
    <row r="189" spans="1:22" x14ac:dyDescent="0.25">
      <c r="A189" t="s">
        <v>171</v>
      </c>
      <c r="B189" s="199">
        <v>41616</v>
      </c>
      <c r="C189" s="140" t="s">
        <v>289</v>
      </c>
      <c r="D189">
        <v>45.4</v>
      </c>
      <c r="E189">
        <v>31.08</v>
      </c>
      <c r="F189">
        <v>885</v>
      </c>
      <c r="G189" s="195">
        <v>948.923</v>
      </c>
      <c r="H189">
        <v>7.7700000000000005E-2</v>
      </c>
      <c r="I189">
        <v>1.4500000000000001E-2</v>
      </c>
      <c r="J189">
        <v>10.990500000000001</v>
      </c>
      <c r="K189">
        <v>0.1915</v>
      </c>
      <c r="L189">
        <v>0.18509999999999999</v>
      </c>
      <c r="M189">
        <v>1.5699999999999999E-2</v>
      </c>
      <c r="N189" s="196">
        <v>6.2069800357568539E-2</v>
      </c>
      <c r="O189">
        <v>283.35000000000002</v>
      </c>
      <c r="P189">
        <v>71</v>
      </c>
      <c r="Q189">
        <v>877.923</v>
      </c>
      <c r="R189" s="197">
        <v>-87.42</v>
      </c>
      <c r="T189" s="198">
        <v>-3999.48</v>
      </c>
      <c r="U189" s="198">
        <v>64435.199999999997</v>
      </c>
      <c r="V189" s="16">
        <v>648.83000000000004</v>
      </c>
    </row>
    <row r="190" spans="1:22" x14ac:dyDescent="0.25">
      <c r="A190" t="s">
        <v>171</v>
      </c>
      <c r="B190" s="199">
        <v>41616</v>
      </c>
      <c r="C190" s="140" t="s">
        <v>290</v>
      </c>
      <c r="D190">
        <v>60.77</v>
      </c>
      <c r="E190">
        <v>37.07</v>
      </c>
      <c r="F190">
        <v>916</v>
      </c>
      <c r="G190" s="195">
        <v>968.50300000000004</v>
      </c>
      <c r="H190">
        <v>7.7700000000000005E-2</v>
      </c>
      <c r="I190">
        <v>1.4500000000000001E-2</v>
      </c>
      <c r="J190">
        <v>11.1028</v>
      </c>
      <c r="K190">
        <v>0.21099999999999999</v>
      </c>
      <c r="L190">
        <v>0.2296</v>
      </c>
      <c r="M190">
        <v>1.4800000000000001E-2</v>
      </c>
      <c r="N190" s="196">
        <v>6.08551565474207E-2</v>
      </c>
      <c r="O190">
        <v>298.82</v>
      </c>
      <c r="P190">
        <v>74</v>
      </c>
      <c r="Q190">
        <v>894.50300000000004</v>
      </c>
      <c r="R190" s="197">
        <v>-119.46</v>
      </c>
      <c r="T190" s="198">
        <v>-3999.48</v>
      </c>
      <c r="U190" s="198">
        <v>65721.3</v>
      </c>
      <c r="V190" s="16">
        <v>1017.84</v>
      </c>
    </row>
    <row r="191" spans="1:22" x14ac:dyDescent="0.25">
      <c r="A191" t="s">
        <v>171</v>
      </c>
      <c r="B191" s="199">
        <v>41616</v>
      </c>
      <c r="C191" s="140" t="s">
        <v>291</v>
      </c>
      <c r="D191">
        <v>45.59</v>
      </c>
      <c r="E191">
        <v>39.090000000000003</v>
      </c>
      <c r="F191">
        <v>919</v>
      </c>
      <c r="G191" s="195">
        <v>966.32100000000003</v>
      </c>
      <c r="H191">
        <v>7.7700000000000005E-2</v>
      </c>
      <c r="I191">
        <v>1.4500000000000001E-2</v>
      </c>
      <c r="J191">
        <v>11.142099999999999</v>
      </c>
      <c r="K191">
        <v>8.7999999999999995E-2</v>
      </c>
      <c r="L191">
        <v>5.5100000000000003E-2</v>
      </c>
      <c r="M191">
        <v>1.4999999999999999E-2</v>
      </c>
      <c r="N191" s="196">
        <v>6.1181947098138137E-2</v>
      </c>
      <c r="O191">
        <v>337.36</v>
      </c>
      <c r="P191">
        <v>75</v>
      </c>
      <c r="Q191">
        <v>891.32100000000003</v>
      </c>
      <c r="R191" s="197">
        <v>-100.38</v>
      </c>
      <c r="T191" s="198">
        <v>-3999.47</v>
      </c>
      <c r="U191" s="198">
        <v>65370.1</v>
      </c>
      <c r="V191" s="16">
        <v>1063.26</v>
      </c>
    </row>
    <row r="192" spans="1:22" x14ac:dyDescent="0.25">
      <c r="A192" t="s">
        <v>171</v>
      </c>
      <c r="B192" s="199">
        <v>41616</v>
      </c>
      <c r="C192" s="140" t="s">
        <v>292</v>
      </c>
      <c r="D192">
        <v>48.03</v>
      </c>
      <c r="E192">
        <v>46.43</v>
      </c>
      <c r="F192">
        <v>919</v>
      </c>
      <c r="G192" s="195">
        <v>944.97</v>
      </c>
      <c r="H192">
        <v>7.7700000000000005E-2</v>
      </c>
      <c r="I192">
        <v>1.4500000000000001E-2</v>
      </c>
      <c r="J192">
        <v>8.4845000000000006</v>
      </c>
      <c r="K192">
        <v>8.9300000000000004E-2</v>
      </c>
      <c r="L192">
        <v>7.0099999999999996E-2</v>
      </c>
      <c r="M192">
        <v>1.4999999999999999E-2</v>
      </c>
      <c r="N192" s="196">
        <v>4.9283166687701885E-2</v>
      </c>
      <c r="O192">
        <v>149.13999999999999</v>
      </c>
      <c r="P192">
        <v>74</v>
      </c>
      <c r="Q192">
        <v>870.97</v>
      </c>
      <c r="R192" s="197">
        <v>-94.04</v>
      </c>
      <c r="T192" s="198">
        <v>-3162.9</v>
      </c>
      <c r="U192" s="198">
        <v>64178.1</v>
      </c>
      <c r="V192" s="16">
        <v>1777.54</v>
      </c>
    </row>
    <row r="193" spans="1:22" x14ac:dyDescent="0.25">
      <c r="A193" t="s">
        <v>171</v>
      </c>
      <c r="B193" s="199">
        <v>41616</v>
      </c>
      <c r="C193" s="140" t="s">
        <v>293</v>
      </c>
      <c r="D193">
        <v>43.15</v>
      </c>
      <c r="E193">
        <v>44.36</v>
      </c>
      <c r="F193">
        <v>912</v>
      </c>
      <c r="G193" s="195">
        <v>953.05100000000004</v>
      </c>
      <c r="H193">
        <v>7.7700000000000005E-2</v>
      </c>
      <c r="I193">
        <v>1.4500000000000001E-2</v>
      </c>
      <c r="J193">
        <v>7.6679000000000004</v>
      </c>
      <c r="K193">
        <v>6.1800000000000001E-2</v>
      </c>
      <c r="L193">
        <v>3.3500000000000002E-2</v>
      </c>
      <c r="M193">
        <v>8.3999999999999995E-3</v>
      </c>
      <c r="N193" s="196">
        <v>5.7344609599757734E-2</v>
      </c>
      <c r="O193">
        <v>-147.94999999999999</v>
      </c>
      <c r="P193">
        <v>74</v>
      </c>
      <c r="Q193">
        <v>879.05100000000004</v>
      </c>
      <c r="R193" s="197">
        <v>-73.13</v>
      </c>
      <c r="T193" s="198">
        <v>-3635.74</v>
      </c>
      <c r="U193" s="198">
        <v>63401.599999999999</v>
      </c>
      <c r="V193" s="16">
        <v>1450.93</v>
      </c>
    </row>
    <row r="194" spans="1:22" x14ac:dyDescent="0.25">
      <c r="A194" t="s">
        <v>171</v>
      </c>
      <c r="B194" s="199">
        <v>41616</v>
      </c>
      <c r="C194" s="140" t="s">
        <v>294</v>
      </c>
      <c r="D194">
        <v>35.340000000000003</v>
      </c>
      <c r="E194">
        <v>40.33</v>
      </c>
      <c r="F194">
        <v>895</v>
      </c>
      <c r="G194" s="195">
        <v>926.59699999999998</v>
      </c>
      <c r="H194">
        <v>7.7700000000000005E-2</v>
      </c>
      <c r="I194">
        <v>1.4500000000000001E-2</v>
      </c>
      <c r="J194">
        <v>7.2130000000000001</v>
      </c>
      <c r="K194">
        <v>6.3100000000000003E-2</v>
      </c>
      <c r="L194">
        <v>2.9899999999999999E-2</v>
      </c>
      <c r="M194">
        <v>3.3599999999999998E-2</v>
      </c>
      <c r="N194" s="196">
        <v>5.4004024747704243E-2</v>
      </c>
      <c r="O194">
        <v>-230.08</v>
      </c>
      <c r="P194">
        <v>72</v>
      </c>
      <c r="Q194">
        <v>854.59699999999998</v>
      </c>
      <c r="R194" s="197">
        <v>-67.14</v>
      </c>
      <c r="T194" s="198">
        <v>-3244.47</v>
      </c>
      <c r="U194" s="198">
        <v>60078.3</v>
      </c>
      <c r="V194" s="16">
        <v>1609.9</v>
      </c>
    </row>
    <row r="195" spans="1:22" x14ac:dyDescent="0.25">
      <c r="A195" t="s">
        <v>171</v>
      </c>
      <c r="B195" s="199">
        <v>41616</v>
      </c>
      <c r="C195" s="140" t="s">
        <v>295</v>
      </c>
      <c r="D195">
        <v>27.23</v>
      </c>
      <c r="E195">
        <v>45.55</v>
      </c>
      <c r="F195">
        <v>872</v>
      </c>
      <c r="G195" s="195">
        <v>903.71500000000003</v>
      </c>
      <c r="H195">
        <v>7.7700000000000005E-2</v>
      </c>
      <c r="I195">
        <v>1.4500000000000001E-2</v>
      </c>
      <c r="J195">
        <v>2.0628000000000002</v>
      </c>
      <c r="K195">
        <v>2.9399999999999999E-2</v>
      </c>
      <c r="L195">
        <v>1.0999999999999999E-2</v>
      </c>
      <c r="M195">
        <v>1.3299999999999999E-2</v>
      </c>
      <c r="N195" s="196">
        <v>3.275728114566491E-2</v>
      </c>
      <c r="O195">
        <v>-525.36</v>
      </c>
      <c r="P195">
        <v>71</v>
      </c>
      <c r="Q195">
        <v>832.71500000000003</v>
      </c>
      <c r="R195" s="197">
        <v>-36</v>
      </c>
      <c r="T195" s="198">
        <v>-1872</v>
      </c>
      <c r="U195" s="198">
        <v>57147.6</v>
      </c>
      <c r="V195" s="16">
        <v>963.06</v>
      </c>
    </row>
    <row r="196" spans="1:22" x14ac:dyDescent="0.25">
      <c r="A196" t="s">
        <v>171</v>
      </c>
      <c r="B196" s="199">
        <v>41617</v>
      </c>
      <c r="C196" s="140" t="s">
        <v>272</v>
      </c>
      <c r="D196">
        <v>25.52</v>
      </c>
      <c r="E196">
        <v>65.89</v>
      </c>
      <c r="F196">
        <v>847</v>
      </c>
      <c r="G196" s="195">
        <v>879.75800000000004</v>
      </c>
      <c r="H196">
        <v>7.7700000000000005E-2</v>
      </c>
      <c r="I196">
        <v>1.4500000000000001E-2</v>
      </c>
      <c r="J196">
        <v>0.15890000000000001</v>
      </c>
      <c r="K196">
        <v>3.7900000000000003E-2</v>
      </c>
      <c r="L196">
        <v>1.24E-2</v>
      </c>
      <c r="M196">
        <v>1.34E-2</v>
      </c>
      <c r="N196" s="196">
        <v>1.1946858132631864E-3</v>
      </c>
      <c r="O196">
        <v>92.79</v>
      </c>
      <c r="P196">
        <v>70</v>
      </c>
      <c r="Q196">
        <v>809.75800000000004</v>
      </c>
      <c r="R196" s="197">
        <v>-42.57</v>
      </c>
      <c r="T196" s="198">
        <v>-66.489999999999995</v>
      </c>
      <c r="U196" s="198">
        <v>55654.8</v>
      </c>
      <c r="V196" s="16">
        <v>4815.79</v>
      </c>
    </row>
    <row r="197" spans="1:22" x14ac:dyDescent="0.25">
      <c r="A197" t="s">
        <v>171</v>
      </c>
      <c r="B197" s="199">
        <v>41617</v>
      </c>
      <c r="C197" s="140" t="s">
        <v>273</v>
      </c>
      <c r="D197">
        <v>25.01</v>
      </c>
      <c r="E197">
        <v>27.8</v>
      </c>
      <c r="F197">
        <v>851</v>
      </c>
      <c r="G197" s="195">
        <v>877.30399999999997</v>
      </c>
      <c r="H197">
        <v>7.7700000000000005E-2</v>
      </c>
      <c r="I197">
        <v>1.4500000000000001E-2</v>
      </c>
      <c r="J197">
        <v>0.17660000000000001</v>
      </c>
      <c r="K197">
        <v>1.3299999999999999E-2</v>
      </c>
      <c r="L197">
        <v>1.35E-2</v>
      </c>
      <c r="M197">
        <v>1.2E-2</v>
      </c>
      <c r="N197" s="196">
        <v>1.5267429545248707E-4</v>
      </c>
      <c r="O197">
        <v>138.30000000000001</v>
      </c>
      <c r="P197">
        <v>73</v>
      </c>
      <c r="Q197">
        <v>804.30399999999997</v>
      </c>
      <c r="R197" s="197">
        <v>-35.99</v>
      </c>
      <c r="T197" s="198">
        <v>-8.26</v>
      </c>
      <c r="U197" s="198">
        <v>54102.1</v>
      </c>
      <c r="V197" s="16">
        <v>552.1</v>
      </c>
    </row>
    <row r="198" spans="1:22" x14ac:dyDescent="0.25">
      <c r="A198" t="s">
        <v>171</v>
      </c>
      <c r="B198" s="199">
        <v>41617</v>
      </c>
      <c r="C198" s="140" t="s">
        <v>274</v>
      </c>
      <c r="D198">
        <v>24.51</v>
      </c>
      <c r="E198">
        <v>32.69</v>
      </c>
      <c r="F198">
        <v>849</v>
      </c>
      <c r="G198" s="195">
        <v>873.39200000000005</v>
      </c>
      <c r="H198">
        <v>7.7700000000000005E-2</v>
      </c>
      <c r="I198">
        <v>1.4500000000000001E-2</v>
      </c>
      <c r="J198">
        <v>0</v>
      </c>
      <c r="K198">
        <v>1.2200000000000001E-2</v>
      </c>
      <c r="L198">
        <v>1.3299999999999999E-2</v>
      </c>
      <c r="M198">
        <v>1.2500000000000001E-2</v>
      </c>
      <c r="N198" s="196">
        <v>1.5421092918619197E-4</v>
      </c>
      <c r="O198">
        <v>219.84</v>
      </c>
      <c r="P198">
        <v>73</v>
      </c>
      <c r="Q198">
        <v>800.39200000000005</v>
      </c>
      <c r="R198" s="197">
        <v>-52.99</v>
      </c>
      <c r="T198" s="198">
        <v>-8.26</v>
      </c>
      <c r="U198" s="198">
        <v>53563</v>
      </c>
      <c r="V198" s="16">
        <v>687.24</v>
      </c>
    </row>
    <row r="199" spans="1:22" x14ac:dyDescent="0.25">
      <c r="A199" t="s">
        <v>171</v>
      </c>
      <c r="B199" s="199">
        <v>41617</v>
      </c>
      <c r="C199" s="140" t="s">
        <v>275</v>
      </c>
      <c r="D199">
        <v>24.3</v>
      </c>
      <c r="E199">
        <v>24.36</v>
      </c>
      <c r="F199">
        <v>851</v>
      </c>
      <c r="G199" s="195">
        <v>876.92899999999997</v>
      </c>
      <c r="H199">
        <v>7.7700000000000005E-2</v>
      </c>
      <c r="I199">
        <v>1.4500000000000001E-2</v>
      </c>
      <c r="J199">
        <v>0</v>
      </c>
      <c r="K199">
        <v>1.2500000000000001E-2</v>
      </c>
      <c r="L199">
        <v>1.4E-2</v>
      </c>
      <c r="M199">
        <v>1.12E-2</v>
      </c>
      <c r="N199" s="196">
        <v>1.5437267622342684E-4</v>
      </c>
      <c r="O199">
        <v>72.959999999999994</v>
      </c>
      <c r="P199">
        <v>73</v>
      </c>
      <c r="Q199">
        <v>803.92899999999997</v>
      </c>
      <c r="R199" s="197">
        <v>-41.38</v>
      </c>
      <c r="T199" s="198">
        <v>-8.25</v>
      </c>
      <c r="U199" s="198">
        <v>53442.1</v>
      </c>
      <c r="V199" s="16">
        <v>0</v>
      </c>
    </row>
    <row r="200" spans="1:22" x14ac:dyDescent="0.25">
      <c r="A200" t="s">
        <v>171</v>
      </c>
      <c r="B200" s="199">
        <v>41617</v>
      </c>
      <c r="C200" s="140" t="s">
        <v>276</v>
      </c>
      <c r="D200">
        <v>24.91</v>
      </c>
      <c r="E200">
        <v>135.18</v>
      </c>
      <c r="F200">
        <v>853</v>
      </c>
      <c r="G200" s="195">
        <v>876.71400000000006</v>
      </c>
      <c r="H200">
        <v>7.7700000000000005E-2</v>
      </c>
      <c r="I200">
        <v>1.4500000000000001E-2</v>
      </c>
      <c r="J200">
        <v>0</v>
      </c>
      <c r="K200">
        <v>1.4999999999999999E-2</v>
      </c>
      <c r="L200">
        <v>1.32E-2</v>
      </c>
      <c r="M200">
        <v>1.29E-2</v>
      </c>
      <c r="N200" s="196">
        <v>8.5831364710158096E-3</v>
      </c>
      <c r="O200">
        <v>913.09</v>
      </c>
      <c r="P200">
        <v>73</v>
      </c>
      <c r="Q200">
        <v>803.71400000000006</v>
      </c>
      <c r="R200" s="197">
        <v>-47.56</v>
      </c>
      <c r="T200" s="198">
        <v>-472.33</v>
      </c>
      <c r="U200" s="198">
        <v>55030</v>
      </c>
      <c r="V200" s="16">
        <v>7756.49</v>
      </c>
    </row>
    <row r="201" spans="1:22" x14ac:dyDescent="0.25">
      <c r="A201" t="s">
        <v>171</v>
      </c>
      <c r="B201" s="199">
        <v>41617</v>
      </c>
      <c r="C201" s="140" t="s">
        <v>277</v>
      </c>
      <c r="D201">
        <v>25.93</v>
      </c>
      <c r="E201">
        <v>68.55</v>
      </c>
      <c r="F201">
        <v>869</v>
      </c>
      <c r="G201" s="195">
        <v>895.68399999999997</v>
      </c>
      <c r="H201">
        <v>7.7700000000000005E-2</v>
      </c>
      <c r="I201">
        <v>1.4500000000000001E-2</v>
      </c>
      <c r="J201">
        <v>0.26640000000000003</v>
      </c>
      <c r="K201">
        <v>2.5499999999999998E-2</v>
      </c>
      <c r="L201">
        <v>2.2499999999999999E-2</v>
      </c>
      <c r="M201">
        <v>1.77E-2</v>
      </c>
      <c r="N201" s="196">
        <v>8.2320750113283828E-3</v>
      </c>
      <c r="O201">
        <v>597.69000000000005</v>
      </c>
      <c r="P201">
        <v>76</v>
      </c>
      <c r="Q201">
        <v>819.68399999999997</v>
      </c>
      <c r="R201" s="197">
        <v>-30.18</v>
      </c>
      <c r="T201" s="198">
        <v>-472.34</v>
      </c>
      <c r="U201" s="198">
        <v>57378</v>
      </c>
      <c r="V201" s="16">
        <v>3288.49</v>
      </c>
    </row>
    <row r="202" spans="1:22" x14ac:dyDescent="0.25">
      <c r="A202" t="s">
        <v>171</v>
      </c>
      <c r="B202" s="199">
        <v>41617</v>
      </c>
      <c r="C202" s="140" t="s">
        <v>278</v>
      </c>
      <c r="D202">
        <v>33.11</v>
      </c>
      <c r="E202">
        <v>83.24</v>
      </c>
      <c r="F202">
        <v>902</v>
      </c>
      <c r="G202" s="195">
        <v>923.75900000000001</v>
      </c>
      <c r="H202">
        <v>7.7700000000000005E-2</v>
      </c>
      <c r="I202">
        <v>1.4500000000000001E-2</v>
      </c>
      <c r="J202">
        <v>4.83</v>
      </c>
      <c r="K202">
        <v>8.43E-2</v>
      </c>
      <c r="L202">
        <v>7.6700000000000004E-2</v>
      </c>
      <c r="M202">
        <v>6.7100000000000007E-2</v>
      </c>
      <c r="N202" s="196">
        <v>8.7018408488493681E-3</v>
      </c>
      <c r="O202">
        <v>354.38</v>
      </c>
      <c r="P202">
        <v>79</v>
      </c>
      <c r="Q202">
        <v>844.75900000000001</v>
      </c>
      <c r="R202" s="197">
        <v>-37.119999999999997</v>
      </c>
      <c r="T202" s="198">
        <v>-536.76</v>
      </c>
      <c r="U202" s="198">
        <v>61683.5</v>
      </c>
      <c r="V202" s="16">
        <v>5071.7299999999996</v>
      </c>
    </row>
    <row r="203" spans="1:22" x14ac:dyDescent="0.25">
      <c r="A203" t="s">
        <v>171</v>
      </c>
      <c r="B203" s="199">
        <v>41617</v>
      </c>
      <c r="C203" s="140" t="s">
        <v>279</v>
      </c>
      <c r="D203">
        <v>38.24</v>
      </c>
      <c r="E203">
        <v>41.63</v>
      </c>
      <c r="F203">
        <v>945</v>
      </c>
      <c r="G203" s="195">
        <v>955.20699999999999</v>
      </c>
      <c r="H203">
        <v>7.7700000000000005E-2</v>
      </c>
      <c r="I203">
        <v>1.4500000000000001E-2</v>
      </c>
      <c r="J203">
        <v>4.1398000000000001</v>
      </c>
      <c r="K203">
        <v>8.0799999999999997E-2</v>
      </c>
      <c r="L203">
        <v>0.1298</v>
      </c>
      <c r="M203">
        <v>8.2000000000000007E-3</v>
      </c>
      <c r="N203" s="196">
        <v>1.5996489451681452E-2</v>
      </c>
      <c r="O203">
        <v>29.17</v>
      </c>
      <c r="P203">
        <v>83</v>
      </c>
      <c r="Q203">
        <v>872.20699999999999</v>
      </c>
      <c r="R203" s="197">
        <v>-84.17</v>
      </c>
      <c r="T203" s="198">
        <v>-1055.33</v>
      </c>
      <c r="U203" s="198">
        <v>65972.600000000006</v>
      </c>
      <c r="V203" s="16">
        <v>1820.65</v>
      </c>
    </row>
    <row r="204" spans="1:22" x14ac:dyDescent="0.25">
      <c r="A204" t="s">
        <v>171</v>
      </c>
      <c r="B204" s="199">
        <v>41617</v>
      </c>
      <c r="C204" s="140" t="s">
        <v>280</v>
      </c>
      <c r="D204">
        <v>38.76</v>
      </c>
      <c r="E204">
        <v>46.34</v>
      </c>
      <c r="F204">
        <v>943</v>
      </c>
      <c r="G204" s="195">
        <v>941.75599999999997</v>
      </c>
      <c r="H204">
        <v>7.7700000000000005E-2</v>
      </c>
      <c r="I204">
        <v>1.4500000000000001E-2</v>
      </c>
      <c r="J204">
        <v>3.9184000000000001</v>
      </c>
      <c r="K204">
        <v>7.2999999999999995E-2</v>
      </c>
      <c r="L204">
        <v>8.0699999999999994E-2</v>
      </c>
      <c r="M204">
        <v>1.0999999999999999E-2</v>
      </c>
      <c r="N204" s="196">
        <v>1.7218810299241175E-2</v>
      </c>
      <c r="O204">
        <v>-572.47</v>
      </c>
      <c r="P204">
        <v>86</v>
      </c>
      <c r="Q204">
        <v>855.75599999999997</v>
      </c>
      <c r="R204" s="197">
        <v>-63.11</v>
      </c>
      <c r="T204" s="198">
        <v>-1152.04</v>
      </c>
      <c r="U204" s="198">
        <v>66905.899999999994</v>
      </c>
      <c r="V204" s="16">
        <v>2468.02</v>
      </c>
    </row>
    <row r="205" spans="1:22" x14ac:dyDescent="0.25">
      <c r="A205" t="s">
        <v>171</v>
      </c>
      <c r="B205" s="199">
        <v>41617</v>
      </c>
      <c r="C205" s="140" t="s">
        <v>281</v>
      </c>
      <c r="D205">
        <v>39.39</v>
      </c>
      <c r="E205">
        <v>35.58</v>
      </c>
      <c r="F205">
        <v>943</v>
      </c>
      <c r="G205" s="195">
        <v>962.84299999999996</v>
      </c>
      <c r="H205">
        <v>7.7700000000000005E-2</v>
      </c>
      <c r="I205">
        <v>1.4500000000000001E-2</v>
      </c>
      <c r="J205">
        <v>3.5407000000000002</v>
      </c>
      <c r="K205">
        <v>6.1600000000000002E-2</v>
      </c>
      <c r="L205">
        <v>6.0100000000000001E-2</v>
      </c>
      <c r="M205">
        <v>1.09E-2</v>
      </c>
      <c r="N205" s="196">
        <v>1.9810334317652941E-2</v>
      </c>
      <c r="O205">
        <v>-22.62</v>
      </c>
      <c r="P205">
        <v>87</v>
      </c>
      <c r="Q205">
        <v>875.84299999999996</v>
      </c>
      <c r="R205" s="197">
        <v>-66.3</v>
      </c>
      <c r="T205" s="198">
        <v>-1335.69</v>
      </c>
      <c r="U205" s="198">
        <v>67423.899999999994</v>
      </c>
      <c r="V205" s="16">
        <v>1132.3699999999999</v>
      </c>
    </row>
    <row r="206" spans="1:22" x14ac:dyDescent="0.25">
      <c r="A206" t="s">
        <v>171</v>
      </c>
      <c r="B206" s="199">
        <v>41617</v>
      </c>
      <c r="C206" s="140" t="s">
        <v>282</v>
      </c>
      <c r="D206">
        <v>40.19</v>
      </c>
      <c r="E206">
        <v>54.41</v>
      </c>
      <c r="F206">
        <v>939</v>
      </c>
      <c r="G206" s="195">
        <v>970.46900000000005</v>
      </c>
      <c r="H206">
        <v>7.7700000000000005E-2</v>
      </c>
      <c r="I206">
        <v>1.4500000000000001E-2</v>
      </c>
      <c r="J206">
        <v>1.9719</v>
      </c>
      <c r="K206">
        <v>5.8900000000000001E-2</v>
      </c>
      <c r="L206">
        <v>3.9899999999999998E-2</v>
      </c>
      <c r="M206">
        <v>1.15E-2</v>
      </c>
      <c r="N206" s="196">
        <v>1.9788032455863552E-2</v>
      </c>
      <c r="O206">
        <v>-275.39</v>
      </c>
      <c r="P206">
        <v>87</v>
      </c>
      <c r="Q206">
        <v>883.46900000000005</v>
      </c>
      <c r="R206" s="197">
        <v>-82.11</v>
      </c>
      <c r="T206" s="198">
        <v>-1335.71</v>
      </c>
      <c r="U206" s="198">
        <v>67500.899999999994</v>
      </c>
      <c r="V206" s="16">
        <v>2728.67</v>
      </c>
    </row>
    <row r="207" spans="1:22" x14ac:dyDescent="0.25">
      <c r="A207" t="s">
        <v>171</v>
      </c>
      <c r="B207" s="199">
        <v>41617</v>
      </c>
      <c r="C207" s="140" t="s">
        <v>283</v>
      </c>
      <c r="D207">
        <v>37.49</v>
      </c>
      <c r="E207">
        <v>48.38</v>
      </c>
      <c r="F207">
        <v>934</v>
      </c>
      <c r="G207" s="195">
        <v>981.33799999999997</v>
      </c>
      <c r="H207">
        <v>7.7700000000000005E-2</v>
      </c>
      <c r="I207">
        <v>1.4500000000000001E-2</v>
      </c>
      <c r="J207">
        <v>1.4858</v>
      </c>
      <c r="K207">
        <v>6.2399999999999997E-2</v>
      </c>
      <c r="L207">
        <v>4.0099999999999997E-2</v>
      </c>
      <c r="M207">
        <v>1.1299999999999999E-2</v>
      </c>
      <c r="N207" s="196">
        <v>1.7126312894425819E-2</v>
      </c>
      <c r="O207">
        <v>-599.25</v>
      </c>
      <c r="P207">
        <v>86</v>
      </c>
      <c r="Q207">
        <v>895.33799999999997</v>
      </c>
      <c r="R207" s="197">
        <v>-69.709999999999994</v>
      </c>
      <c r="T207" s="198">
        <v>-1152.01</v>
      </c>
      <c r="U207" s="198">
        <v>67265.5</v>
      </c>
      <c r="V207" s="16">
        <v>1886.07</v>
      </c>
    </row>
    <row r="208" spans="1:22" x14ac:dyDescent="0.25">
      <c r="A208" t="s">
        <v>171</v>
      </c>
      <c r="B208" s="199">
        <v>41617</v>
      </c>
      <c r="C208" s="140" t="s">
        <v>284</v>
      </c>
      <c r="D208">
        <v>34.130000000000003</v>
      </c>
      <c r="E208">
        <v>70.45</v>
      </c>
      <c r="F208">
        <v>922</v>
      </c>
      <c r="G208" s="195">
        <v>974.13</v>
      </c>
      <c r="H208">
        <v>7.7700000000000005E-2</v>
      </c>
      <c r="I208">
        <v>1.4500000000000001E-2</v>
      </c>
      <c r="J208">
        <v>1.1626000000000001</v>
      </c>
      <c r="K208">
        <v>5.4199999999999998E-2</v>
      </c>
      <c r="L208">
        <v>-1.1999999999999999E-3</v>
      </c>
      <c r="M208">
        <v>1.18E-2</v>
      </c>
      <c r="N208" s="196">
        <v>1.5748045595558029E-2</v>
      </c>
      <c r="O208">
        <v>-275.63</v>
      </c>
      <c r="P208">
        <v>85</v>
      </c>
      <c r="Q208">
        <v>889.13</v>
      </c>
      <c r="R208" s="197">
        <v>-71.38</v>
      </c>
      <c r="T208" s="198">
        <v>-1055.3599999999999</v>
      </c>
      <c r="U208" s="198">
        <v>67015.3</v>
      </c>
      <c r="V208" s="16">
        <v>3148.91</v>
      </c>
    </row>
    <row r="209" spans="1:22" x14ac:dyDescent="0.25">
      <c r="A209" t="s">
        <v>171</v>
      </c>
      <c r="B209" s="199">
        <v>41617</v>
      </c>
      <c r="C209" s="140" t="s">
        <v>285</v>
      </c>
      <c r="D209">
        <v>31.59</v>
      </c>
      <c r="E209">
        <v>40.69</v>
      </c>
      <c r="F209">
        <v>913</v>
      </c>
      <c r="G209" s="195">
        <v>968.95399999999995</v>
      </c>
      <c r="H209">
        <v>7.7700000000000005E-2</v>
      </c>
      <c r="I209">
        <v>1.4500000000000001E-2</v>
      </c>
      <c r="J209">
        <v>1.4621999999999999</v>
      </c>
      <c r="K209">
        <v>3.2199999999999999E-2</v>
      </c>
      <c r="L209">
        <v>1.0500000000000001E-2</v>
      </c>
      <c r="M209">
        <v>7.9000000000000008E-3</v>
      </c>
      <c r="N209" s="196">
        <v>1.5935468088897477E-2</v>
      </c>
      <c r="O209">
        <v>-240.12</v>
      </c>
      <c r="P209">
        <v>84</v>
      </c>
      <c r="Q209">
        <v>884.95399999999995</v>
      </c>
      <c r="R209" s="197">
        <v>-64.430000000000007</v>
      </c>
      <c r="T209" s="198">
        <v>-1055.32</v>
      </c>
      <c r="U209" s="198">
        <v>66224.600000000006</v>
      </c>
      <c r="V209" s="16">
        <v>1570.58</v>
      </c>
    </row>
    <row r="210" spans="1:22" x14ac:dyDescent="0.25">
      <c r="A210" t="s">
        <v>171</v>
      </c>
      <c r="B210" s="199">
        <v>41617</v>
      </c>
      <c r="C210" s="140" t="s">
        <v>286</v>
      </c>
      <c r="D210">
        <v>30.03</v>
      </c>
      <c r="E210">
        <v>50.93</v>
      </c>
      <c r="F210">
        <v>908</v>
      </c>
      <c r="G210" s="195">
        <v>957.83900000000006</v>
      </c>
      <c r="H210">
        <v>7.7700000000000005E-2</v>
      </c>
      <c r="I210">
        <v>1.4500000000000001E-2</v>
      </c>
      <c r="J210">
        <v>1.3489</v>
      </c>
      <c r="K210">
        <v>2.5899999999999999E-2</v>
      </c>
      <c r="L210">
        <v>7.1999999999999998E-3</v>
      </c>
      <c r="M210">
        <v>8.3000000000000001E-3</v>
      </c>
      <c r="N210" s="196">
        <v>1.6167911448159638E-2</v>
      </c>
      <c r="O210">
        <v>-229.75</v>
      </c>
      <c r="P210">
        <v>82</v>
      </c>
      <c r="Q210">
        <v>875.83900000000006</v>
      </c>
      <c r="R210" s="197">
        <v>-55.8</v>
      </c>
      <c r="T210" s="198">
        <v>-1055.32</v>
      </c>
      <c r="U210" s="198">
        <v>65272.5</v>
      </c>
      <c r="V210" s="16">
        <v>2282.6799999999998</v>
      </c>
    </row>
    <row r="211" spans="1:22" x14ac:dyDescent="0.25">
      <c r="A211" t="s">
        <v>171</v>
      </c>
      <c r="B211" s="199">
        <v>41617</v>
      </c>
      <c r="C211" s="140" t="s">
        <v>287</v>
      </c>
      <c r="D211">
        <v>29.59</v>
      </c>
      <c r="E211">
        <v>32.35</v>
      </c>
      <c r="F211">
        <v>911</v>
      </c>
      <c r="G211" s="195">
        <v>955.30899999999997</v>
      </c>
      <c r="H211">
        <v>7.7700000000000005E-2</v>
      </c>
      <c r="I211">
        <v>1.4500000000000001E-2</v>
      </c>
      <c r="J211">
        <v>1.8053999999999999</v>
      </c>
      <c r="K211">
        <v>2.0899999999999998E-2</v>
      </c>
      <c r="L211">
        <v>1.06E-2</v>
      </c>
      <c r="M211">
        <v>8.0000000000000002E-3</v>
      </c>
      <c r="N211" s="196">
        <v>1.629433026539873E-2</v>
      </c>
      <c r="O211">
        <v>-48.91</v>
      </c>
      <c r="P211">
        <v>82</v>
      </c>
      <c r="Q211">
        <v>873.30899999999997</v>
      </c>
      <c r="R211" s="197">
        <v>-44.29</v>
      </c>
      <c r="T211" s="198">
        <v>-1055.33</v>
      </c>
      <c r="U211" s="198">
        <v>64766.7</v>
      </c>
      <c r="V211" s="16">
        <v>788.08</v>
      </c>
    </row>
    <row r="212" spans="1:22" x14ac:dyDescent="0.25">
      <c r="A212" t="s">
        <v>171</v>
      </c>
      <c r="B212" s="199">
        <v>41617</v>
      </c>
      <c r="C212" s="140" t="s">
        <v>288</v>
      </c>
      <c r="D212">
        <v>32.86</v>
      </c>
      <c r="E212">
        <v>33.42</v>
      </c>
      <c r="F212">
        <v>920</v>
      </c>
      <c r="G212" s="195">
        <v>960.94399999999996</v>
      </c>
      <c r="H212">
        <v>7.7700000000000005E-2</v>
      </c>
      <c r="I212">
        <v>1.4500000000000001E-2</v>
      </c>
      <c r="J212">
        <v>4.7533000000000003</v>
      </c>
      <c r="K212">
        <v>3.9E-2</v>
      </c>
      <c r="L212">
        <v>1.6899999999999998E-2</v>
      </c>
      <c r="M212">
        <v>7.4000000000000003E-3</v>
      </c>
      <c r="N212" s="196">
        <v>2.7671952271820521E-2</v>
      </c>
      <c r="O212">
        <v>45.34</v>
      </c>
      <c r="P212">
        <v>83</v>
      </c>
      <c r="Q212">
        <v>877.94399999999996</v>
      </c>
      <c r="R212" s="197">
        <v>-56.28</v>
      </c>
      <c r="T212" s="198">
        <v>-1789.44</v>
      </c>
      <c r="U212" s="198">
        <v>64666.2</v>
      </c>
      <c r="V212" s="16">
        <v>1019.38</v>
      </c>
    </row>
    <row r="213" spans="1:22" x14ac:dyDescent="0.25">
      <c r="A213" t="s">
        <v>171</v>
      </c>
      <c r="B213" s="199">
        <v>41617</v>
      </c>
      <c r="C213" s="140" t="s">
        <v>289</v>
      </c>
      <c r="D213">
        <v>40.47</v>
      </c>
      <c r="E213">
        <v>34.67</v>
      </c>
      <c r="F213">
        <v>954</v>
      </c>
      <c r="G213" s="195">
        <v>989.65599999999995</v>
      </c>
      <c r="H213">
        <v>7.7700000000000005E-2</v>
      </c>
      <c r="I213">
        <v>1.4500000000000001E-2</v>
      </c>
      <c r="J213">
        <v>8.6976999999999993</v>
      </c>
      <c r="K213">
        <v>8.2100000000000006E-2</v>
      </c>
      <c r="L213">
        <v>7.2800000000000004E-2</v>
      </c>
      <c r="M213">
        <v>7.5499999999999998E-2</v>
      </c>
      <c r="N213" s="196">
        <v>4.0087665511676203E-2</v>
      </c>
      <c r="O213">
        <v>170.97</v>
      </c>
      <c r="P213">
        <v>86</v>
      </c>
      <c r="Q213">
        <v>903.65599999999995</v>
      </c>
      <c r="R213" s="197">
        <v>-48.94</v>
      </c>
      <c r="T213" s="198">
        <v>-2772.03</v>
      </c>
      <c r="U213" s="198">
        <v>69149.2</v>
      </c>
      <c r="V213" s="16">
        <v>715.64</v>
      </c>
    </row>
    <row r="214" spans="1:22" x14ac:dyDescent="0.25">
      <c r="A214" t="s">
        <v>171</v>
      </c>
      <c r="B214" s="199">
        <v>41617</v>
      </c>
      <c r="C214" s="140" t="s">
        <v>290</v>
      </c>
      <c r="D214">
        <v>52.2</v>
      </c>
      <c r="E214">
        <v>39.85</v>
      </c>
      <c r="F214">
        <v>984</v>
      </c>
      <c r="G214" s="195">
        <v>987.68299999999999</v>
      </c>
      <c r="H214">
        <v>7.7700000000000005E-2</v>
      </c>
      <c r="I214">
        <v>1.4500000000000001E-2</v>
      </c>
      <c r="J214">
        <v>5.0934999999999997</v>
      </c>
      <c r="K214">
        <v>0.13159999999999999</v>
      </c>
      <c r="L214">
        <v>0.2097</v>
      </c>
      <c r="M214">
        <v>0.2417</v>
      </c>
      <c r="N214" s="196">
        <v>4.7465832679137954E-2</v>
      </c>
      <c r="O214">
        <v>635.04999999999995</v>
      </c>
      <c r="P214">
        <v>88</v>
      </c>
      <c r="Q214">
        <v>899.68299999999999</v>
      </c>
      <c r="R214" s="197">
        <v>-94.2</v>
      </c>
      <c r="T214" s="198">
        <v>-3367.81</v>
      </c>
      <c r="U214" s="198">
        <v>70952.3</v>
      </c>
      <c r="V214" s="16">
        <v>1153.95</v>
      </c>
    </row>
    <row r="215" spans="1:22" x14ac:dyDescent="0.25">
      <c r="A215" t="s">
        <v>171</v>
      </c>
      <c r="B215" s="199">
        <v>41617</v>
      </c>
      <c r="C215" s="140" t="s">
        <v>291</v>
      </c>
      <c r="D215">
        <v>45.63</v>
      </c>
      <c r="E215">
        <v>36.200000000000003</v>
      </c>
      <c r="F215">
        <v>988</v>
      </c>
      <c r="G215" s="195">
        <v>1034.8130000000001</v>
      </c>
      <c r="H215">
        <v>7.7700000000000005E-2</v>
      </c>
      <c r="I215">
        <v>1.4500000000000001E-2</v>
      </c>
      <c r="J215">
        <v>8.9876000000000005</v>
      </c>
      <c r="K215">
        <v>0.10639999999999999</v>
      </c>
      <c r="L215">
        <v>0.1305</v>
      </c>
      <c r="M215">
        <v>0.14219999999999999</v>
      </c>
      <c r="N215" s="196">
        <v>4.7405574393991221E-2</v>
      </c>
      <c r="O215">
        <v>556.36</v>
      </c>
      <c r="P215">
        <v>88</v>
      </c>
      <c r="Q215">
        <v>946.8130000000001</v>
      </c>
      <c r="R215" s="197">
        <v>-100.51</v>
      </c>
      <c r="T215" s="198">
        <v>-3367.82</v>
      </c>
      <c r="U215" s="198">
        <v>71042.7</v>
      </c>
      <c r="V215" s="16">
        <v>990.26</v>
      </c>
    </row>
    <row r="216" spans="1:22" x14ac:dyDescent="0.25">
      <c r="A216" t="s">
        <v>171</v>
      </c>
      <c r="B216" s="199">
        <v>41617</v>
      </c>
      <c r="C216" s="140" t="s">
        <v>292</v>
      </c>
      <c r="D216">
        <v>38.67</v>
      </c>
      <c r="E216">
        <v>39.89</v>
      </c>
      <c r="F216">
        <v>988</v>
      </c>
      <c r="G216" s="195">
        <v>1031.0540000000001</v>
      </c>
      <c r="H216">
        <v>7.7700000000000005E-2</v>
      </c>
      <c r="I216">
        <v>1.4500000000000001E-2</v>
      </c>
      <c r="J216">
        <v>5.8528000000000002</v>
      </c>
      <c r="K216">
        <v>5.67E-2</v>
      </c>
      <c r="L216">
        <v>6.3100000000000003E-2</v>
      </c>
      <c r="M216">
        <v>6.1100000000000002E-2</v>
      </c>
      <c r="N216" s="196">
        <v>3.6403467023919972E-2</v>
      </c>
      <c r="O216">
        <v>644.45000000000005</v>
      </c>
      <c r="P216">
        <v>87</v>
      </c>
      <c r="Q216">
        <v>944.05400000000009</v>
      </c>
      <c r="R216" s="197">
        <v>-97.65</v>
      </c>
      <c r="T216" s="198">
        <v>-2562.4</v>
      </c>
      <c r="U216" s="198">
        <v>70388.899999999994</v>
      </c>
      <c r="V216" s="16">
        <v>1352.67</v>
      </c>
    </row>
    <row r="217" spans="1:22" x14ac:dyDescent="0.25">
      <c r="A217" t="s">
        <v>171</v>
      </c>
      <c r="B217" s="199">
        <v>41617</v>
      </c>
      <c r="C217" s="140" t="s">
        <v>293</v>
      </c>
      <c r="D217">
        <v>35.19</v>
      </c>
      <c r="E217">
        <v>47.95</v>
      </c>
      <c r="F217">
        <v>980</v>
      </c>
      <c r="G217" s="195">
        <v>1015.0170000000001</v>
      </c>
      <c r="H217">
        <v>7.7700000000000005E-2</v>
      </c>
      <c r="I217">
        <v>1.4500000000000001E-2</v>
      </c>
      <c r="J217">
        <v>4.6597999999999997</v>
      </c>
      <c r="K217">
        <v>4.2200000000000001E-2</v>
      </c>
      <c r="L217">
        <v>4.6899999999999997E-2</v>
      </c>
      <c r="M217">
        <v>4.0500000000000001E-2</v>
      </c>
      <c r="N217" s="196">
        <v>3.1809389296570359E-2</v>
      </c>
      <c r="O217">
        <v>501.63</v>
      </c>
      <c r="P217">
        <v>86</v>
      </c>
      <c r="Q217">
        <v>929.01700000000005</v>
      </c>
      <c r="R217" s="197">
        <v>-82.55</v>
      </c>
      <c r="T217" s="198">
        <v>-2175.6</v>
      </c>
      <c r="U217" s="198">
        <v>68394.899999999994</v>
      </c>
      <c r="V217" s="16">
        <v>2170.58</v>
      </c>
    </row>
    <row r="218" spans="1:22" x14ac:dyDescent="0.25">
      <c r="A218" t="s">
        <v>171</v>
      </c>
      <c r="B218" s="199">
        <v>41617</v>
      </c>
      <c r="C218" s="140" t="s">
        <v>294</v>
      </c>
      <c r="D218">
        <v>34.409999999999997</v>
      </c>
      <c r="E218">
        <v>71.02</v>
      </c>
      <c r="F218">
        <v>957</v>
      </c>
      <c r="G218" s="195">
        <v>991.31799999999998</v>
      </c>
      <c r="H218">
        <v>7.7700000000000005E-2</v>
      </c>
      <c r="I218">
        <v>1.4500000000000001E-2</v>
      </c>
      <c r="J218">
        <v>2.7911000000000001</v>
      </c>
      <c r="K218">
        <v>5.5500000000000001E-2</v>
      </c>
      <c r="L218">
        <v>5.3100000000000001E-2</v>
      </c>
      <c r="M218">
        <v>5.7099999999999998E-2</v>
      </c>
      <c r="N218" s="196">
        <v>2.7981603301441876E-2</v>
      </c>
      <c r="O218">
        <v>-721.32</v>
      </c>
      <c r="P218">
        <v>83</v>
      </c>
      <c r="Q218">
        <v>908.31799999999998</v>
      </c>
      <c r="R218" s="197">
        <v>-106.02</v>
      </c>
      <c r="T218" s="198">
        <v>-1842.25</v>
      </c>
      <c r="U218" s="198">
        <v>65837.899999999994</v>
      </c>
      <c r="V218" s="16">
        <v>2882.69</v>
      </c>
    </row>
    <row r="219" spans="1:22" x14ac:dyDescent="0.25">
      <c r="A219" t="s">
        <v>171</v>
      </c>
      <c r="B219" s="199">
        <v>41617</v>
      </c>
      <c r="C219" s="140" t="s">
        <v>295</v>
      </c>
      <c r="D219">
        <v>29.22</v>
      </c>
      <c r="E219">
        <v>64.569999999999993</v>
      </c>
      <c r="F219">
        <v>922</v>
      </c>
      <c r="G219" s="195">
        <v>968.82899999999995</v>
      </c>
      <c r="H219">
        <v>7.7700000000000005E-2</v>
      </c>
      <c r="I219">
        <v>1.4500000000000001E-2</v>
      </c>
      <c r="J219">
        <v>0.79090000000000005</v>
      </c>
      <c r="K219">
        <v>2.5000000000000001E-2</v>
      </c>
      <c r="L219">
        <v>6.1999999999999998E-3</v>
      </c>
      <c r="M219">
        <v>3.3500000000000002E-2</v>
      </c>
      <c r="N219" s="196">
        <v>2.4067786156458056E-2</v>
      </c>
      <c r="O219">
        <v>571.98</v>
      </c>
      <c r="P219">
        <v>80</v>
      </c>
      <c r="Q219">
        <v>888.82899999999995</v>
      </c>
      <c r="R219" s="197">
        <v>-75.98</v>
      </c>
      <c r="T219" s="198">
        <v>-1482.85</v>
      </c>
      <c r="U219" s="198">
        <v>61611.4</v>
      </c>
      <c r="V219" s="16">
        <v>1946.39</v>
      </c>
    </row>
    <row r="220" spans="1:22" x14ac:dyDescent="0.25">
      <c r="A220" t="s">
        <v>171</v>
      </c>
      <c r="B220" s="199">
        <v>41618</v>
      </c>
      <c r="C220" s="140" t="s">
        <v>272</v>
      </c>
      <c r="D220">
        <v>43.73</v>
      </c>
      <c r="E220">
        <v>62.68</v>
      </c>
      <c r="F220">
        <v>888</v>
      </c>
      <c r="G220" s="195">
        <v>943.327</v>
      </c>
      <c r="H220">
        <v>7.7700000000000005E-2</v>
      </c>
      <c r="I220">
        <v>1.4500000000000001E-2</v>
      </c>
      <c r="J220">
        <v>0.54630000000000001</v>
      </c>
      <c r="K220">
        <v>3.0499999999999999E-2</v>
      </c>
      <c r="L220">
        <v>1.5599999999999999E-2</v>
      </c>
      <c r="M220">
        <v>1.2E-2</v>
      </c>
      <c r="N220" s="196">
        <v>0</v>
      </c>
      <c r="O220">
        <v>1643.11</v>
      </c>
      <c r="P220">
        <v>78</v>
      </c>
      <c r="Q220">
        <v>865.327</v>
      </c>
      <c r="R220" s="197">
        <v>-87.22</v>
      </c>
      <c r="T220" s="198">
        <v>0</v>
      </c>
      <c r="U220" s="198">
        <v>58206.6</v>
      </c>
      <c r="V220" s="16">
        <v>1256.75</v>
      </c>
    </row>
    <row r="221" spans="1:22" x14ac:dyDescent="0.25">
      <c r="A221" t="s">
        <v>171</v>
      </c>
      <c r="B221" s="199">
        <v>41618</v>
      </c>
      <c r="C221" s="140" t="s">
        <v>273</v>
      </c>
      <c r="D221">
        <v>33.770000000000003</v>
      </c>
      <c r="E221">
        <v>28.04</v>
      </c>
      <c r="F221">
        <v>900</v>
      </c>
      <c r="G221" s="195">
        <v>932.87099999999998</v>
      </c>
      <c r="H221">
        <v>7.7700000000000005E-2</v>
      </c>
      <c r="I221">
        <v>1.4500000000000001E-2</v>
      </c>
      <c r="J221">
        <v>0.68169999999999997</v>
      </c>
      <c r="K221">
        <v>2.6599999999999999E-2</v>
      </c>
      <c r="L221">
        <v>1.2200000000000001E-2</v>
      </c>
      <c r="M221">
        <v>1.2200000000000001E-2</v>
      </c>
      <c r="N221" s="196">
        <v>0</v>
      </c>
      <c r="O221">
        <v>1424.07</v>
      </c>
      <c r="P221">
        <v>72</v>
      </c>
      <c r="Q221">
        <v>860.87099999999998</v>
      </c>
      <c r="R221" s="197">
        <v>-55.7</v>
      </c>
      <c r="T221" s="198">
        <v>0</v>
      </c>
      <c r="U221" s="198">
        <v>57159.199999999997</v>
      </c>
      <c r="V221" s="16">
        <v>402.99</v>
      </c>
    </row>
    <row r="222" spans="1:22" x14ac:dyDescent="0.25">
      <c r="A222" t="s">
        <v>171</v>
      </c>
      <c r="B222" s="199">
        <v>41618</v>
      </c>
      <c r="C222" s="140" t="s">
        <v>274</v>
      </c>
      <c r="D222">
        <v>33.26</v>
      </c>
      <c r="E222">
        <v>24.45</v>
      </c>
      <c r="F222">
        <v>899</v>
      </c>
      <c r="G222" s="195">
        <v>929.92499999999995</v>
      </c>
      <c r="H222">
        <v>7.7700000000000005E-2</v>
      </c>
      <c r="I222">
        <v>1.4500000000000001E-2</v>
      </c>
      <c r="J222">
        <v>0.65659999999999996</v>
      </c>
      <c r="K222">
        <v>1.89E-2</v>
      </c>
      <c r="L222">
        <v>1.2E-2</v>
      </c>
      <c r="M222">
        <v>1.21E-2</v>
      </c>
      <c r="N222" s="196">
        <v>0</v>
      </c>
      <c r="O222">
        <v>588.35</v>
      </c>
      <c r="P222">
        <v>72</v>
      </c>
      <c r="Q222">
        <v>857.92499999999995</v>
      </c>
      <c r="R222" s="197">
        <v>-68.03</v>
      </c>
      <c r="T222" s="198">
        <v>0</v>
      </c>
      <c r="U222" s="198">
        <v>56458.5</v>
      </c>
      <c r="V222" s="16">
        <v>0</v>
      </c>
    </row>
    <row r="223" spans="1:22" x14ac:dyDescent="0.25">
      <c r="A223" t="s">
        <v>171</v>
      </c>
      <c r="B223" s="199">
        <v>41618</v>
      </c>
      <c r="C223" s="140" t="s">
        <v>275</v>
      </c>
      <c r="D223">
        <v>31.67</v>
      </c>
      <c r="E223">
        <v>24.12</v>
      </c>
      <c r="F223">
        <v>899</v>
      </c>
      <c r="G223" s="195">
        <v>929.94200000000001</v>
      </c>
      <c r="H223">
        <v>7.7700000000000005E-2</v>
      </c>
      <c r="I223">
        <v>1.4500000000000001E-2</v>
      </c>
      <c r="J223">
        <v>0.71609999999999996</v>
      </c>
      <c r="K223">
        <v>1.8599999999999998E-2</v>
      </c>
      <c r="L223">
        <v>1.24E-2</v>
      </c>
      <c r="M223">
        <v>1.18E-2</v>
      </c>
      <c r="N223" s="196">
        <v>0</v>
      </c>
      <c r="O223">
        <v>478.19</v>
      </c>
      <c r="P223">
        <v>72</v>
      </c>
      <c r="Q223">
        <v>857.94200000000001</v>
      </c>
      <c r="R223" s="197">
        <v>-61.65</v>
      </c>
      <c r="T223" s="198">
        <v>0</v>
      </c>
      <c r="U223" s="198">
        <v>56393</v>
      </c>
      <c r="V223" s="16">
        <v>0</v>
      </c>
    </row>
    <row r="224" spans="1:22" x14ac:dyDescent="0.25">
      <c r="A224" t="s">
        <v>171</v>
      </c>
      <c r="B224" s="199">
        <v>41618</v>
      </c>
      <c r="C224" s="140" t="s">
        <v>276</v>
      </c>
      <c r="D224">
        <v>40.75</v>
      </c>
      <c r="E224">
        <v>24.03</v>
      </c>
      <c r="F224">
        <v>905</v>
      </c>
      <c r="G224" s="195">
        <v>933.87900000000002</v>
      </c>
      <c r="H224">
        <v>7.7700000000000005E-2</v>
      </c>
      <c r="I224">
        <v>1.4500000000000001E-2</v>
      </c>
      <c r="J224">
        <v>1.1192</v>
      </c>
      <c r="K224">
        <v>4.58E-2</v>
      </c>
      <c r="L224">
        <v>1.2999999999999999E-2</v>
      </c>
      <c r="M224">
        <v>1.21E-2</v>
      </c>
      <c r="N224" s="196">
        <v>0</v>
      </c>
      <c r="O224">
        <v>412.69</v>
      </c>
      <c r="P224">
        <v>72</v>
      </c>
      <c r="Q224">
        <v>861.87900000000002</v>
      </c>
      <c r="R224" s="197">
        <v>-53.63</v>
      </c>
      <c r="T224" s="198">
        <v>0</v>
      </c>
      <c r="U224" s="198">
        <v>56866.5</v>
      </c>
      <c r="V224" s="16">
        <v>0</v>
      </c>
    </row>
    <row r="225" spans="1:22" x14ac:dyDescent="0.25">
      <c r="A225" t="s">
        <v>171</v>
      </c>
      <c r="B225" s="199">
        <v>41618</v>
      </c>
      <c r="C225" s="140" t="s">
        <v>277</v>
      </c>
      <c r="D225">
        <v>45.41</v>
      </c>
      <c r="E225">
        <v>48.59</v>
      </c>
      <c r="F225">
        <v>923</v>
      </c>
      <c r="G225" s="195">
        <v>946.58199999999999</v>
      </c>
      <c r="H225">
        <v>7.7700000000000005E-2</v>
      </c>
      <c r="I225">
        <v>1.4500000000000001E-2</v>
      </c>
      <c r="J225">
        <v>0.3392</v>
      </c>
      <c r="K225">
        <v>6.5299999999999997E-2</v>
      </c>
      <c r="L225">
        <v>3.1399999999999997E-2</v>
      </c>
      <c r="M225">
        <v>1.1299999999999999E-2</v>
      </c>
      <c r="N225" s="196">
        <v>0</v>
      </c>
      <c r="O225">
        <v>675.79</v>
      </c>
      <c r="P225">
        <v>74</v>
      </c>
      <c r="Q225">
        <v>872.58199999999999</v>
      </c>
      <c r="R225" s="197">
        <v>-66.430000000000007</v>
      </c>
      <c r="T225" s="198">
        <v>0</v>
      </c>
      <c r="U225" s="198">
        <v>58828.2</v>
      </c>
      <c r="V225" s="16">
        <v>932.43</v>
      </c>
    </row>
    <row r="226" spans="1:22" x14ac:dyDescent="0.25">
      <c r="A226" t="s">
        <v>171</v>
      </c>
      <c r="B226" s="199">
        <v>41618</v>
      </c>
      <c r="C226" s="140" t="s">
        <v>278</v>
      </c>
      <c r="D226">
        <v>51.8</v>
      </c>
      <c r="E226">
        <v>40.94</v>
      </c>
      <c r="F226">
        <v>963</v>
      </c>
      <c r="G226" s="195">
        <v>987.56500000000005</v>
      </c>
      <c r="H226">
        <v>7.7700000000000005E-2</v>
      </c>
      <c r="I226">
        <v>1.4500000000000001E-2</v>
      </c>
      <c r="J226">
        <v>2.9479000000000002</v>
      </c>
      <c r="K226">
        <v>7.4300000000000005E-2</v>
      </c>
      <c r="L226">
        <v>0.1012</v>
      </c>
      <c r="M226">
        <v>-1.34E-2</v>
      </c>
      <c r="N226" s="196">
        <v>1.6168917454363829E-2</v>
      </c>
      <c r="O226">
        <v>932.44</v>
      </c>
      <c r="P226">
        <v>78</v>
      </c>
      <c r="Q226">
        <v>909.56500000000005</v>
      </c>
      <c r="R226" s="197">
        <v>-44.15</v>
      </c>
      <c r="T226" s="198">
        <v>-1029.42</v>
      </c>
      <c r="U226" s="198">
        <v>63666.6</v>
      </c>
      <c r="V226" s="16">
        <v>701.32</v>
      </c>
    </row>
    <row r="227" spans="1:22" x14ac:dyDescent="0.25">
      <c r="A227" t="s">
        <v>171</v>
      </c>
      <c r="B227" s="199">
        <v>41618</v>
      </c>
      <c r="C227" s="140" t="s">
        <v>279</v>
      </c>
      <c r="D227">
        <v>67.28</v>
      </c>
      <c r="E227">
        <v>55.09</v>
      </c>
      <c r="F227">
        <v>1003</v>
      </c>
      <c r="G227" s="195">
        <v>1009.653</v>
      </c>
      <c r="H227">
        <v>7.7700000000000005E-2</v>
      </c>
      <c r="I227">
        <v>1.4500000000000001E-2</v>
      </c>
      <c r="J227">
        <v>6.6081000000000003</v>
      </c>
      <c r="K227">
        <v>0.15959999999999999</v>
      </c>
      <c r="L227">
        <v>0.2661</v>
      </c>
      <c r="M227">
        <v>1.0500000000000001E-2</v>
      </c>
      <c r="N227" s="196">
        <v>1.5120873568215938E-2</v>
      </c>
      <c r="O227">
        <v>760.72</v>
      </c>
      <c r="P227">
        <v>81</v>
      </c>
      <c r="Q227">
        <v>928.65300000000002</v>
      </c>
      <c r="R227" s="197">
        <v>-105.97</v>
      </c>
      <c r="T227" s="198">
        <v>-1029.42</v>
      </c>
      <c r="U227" s="198">
        <v>68079.399999999994</v>
      </c>
      <c r="V227" s="16">
        <v>1637.39</v>
      </c>
    </row>
    <row r="228" spans="1:22" x14ac:dyDescent="0.25">
      <c r="A228" t="s">
        <v>171</v>
      </c>
      <c r="B228" s="199">
        <v>41618</v>
      </c>
      <c r="C228" s="140" t="s">
        <v>280</v>
      </c>
      <c r="D228">
        <v>62.98</v>
      </c>
      <c r="E228">
        <v>42.32</v>
      </c>
      <c r="F228">
        <v>1000</v>
      </c>
      <c r="G228" s="195">
        <v>1009.905</v>
      </c>
      <c r="H228">
        <v>7.7700000000000005E-2</v>
      </c>
      <c r="I228">
        <v>1.4500000000000001E-2</v>
      </c>
      <c r="J228">
        <v>7.5082000000000004</v>
      </c>
      <c r="K228">
        <v>0.1124</v>
      </c>
      <c r="L228">
        <v>0.1295</v>
      </c>
      <c r="M228">
        <v>1.01E-2</v>
      </c>
      <c r="N228" s="196">
        <v>1.491390613341833E-2</v>
      </c>
      <c r="O228">
        <v>264.7</v>
      </c>
      <c r="P228">
        <v>84</v>
      </c>
      <c r="Q228">
        <v>925.90499999999997</v>
      </c>
      <c r="R228" s="197">
        <v>-98.49</v>
      </c>
      <c r="T228" s="198">
        <v>-1029.4100000000001</v>
      </c>
      <c r="U228" s="198">
        <v>69023.5</v>
      </c>
      <c r="V228" s="16">
        <v>1213.25</v>
      </c>
    </row>
    <row r="229" spans="1:22" x14ac:dyDescent="0.25">
      <c r="A229" t="s">
        <v>171</v>
      </c>
      <c r="B229" s="199">
        <v>41618</v>
      </c>
      <c r="C229" s="140" t="s">
        <v>281</v>
      </c>
      <c r="D229">
        <v>57.49</v>
      </c>
      <c r="E229">
        <v>54.1</v>
      </c>
      <c r="F229">
        <v>984</v>
      </c>
      <c r="G229" s="195">
        <v>971.76499999999999</v>
      </c>
      <c r="H229">
        <v>7.7700000000000005E-2</v>
      </c>
      <c r="I229">
        <v>1.4500000000000001E-2</v>
      </c>
      <c r="J229">
        <v>4.6913</v>
      </c>
      <c r="K229">
        <v>8.1600000000000006E-2</v>
      </c>
      <c r="L229">
        <v>0.1308</v>
      </c>
      <c r="M229">
        <v>1.0200000000000001E-2</v>
      </c>
      <c r="N229" s="196">
        <v>1.4964588082057964E-2</v>
      </c>
      <c r="O229">
        <v>402.34</v>
      </c>
      <c r="P229">
        <v>83</v>
      </c>
      <c r="Q229">
        <v>888.76499999999999</v>
      </c>
      <c r="R229" s="197">
        <v>-100.71</v>
      </c>
      <c r="T229" s="198">
        <v>-1029.42</v>
      </c>
      <c r="U229" s="198">
        <v>68790.399999999994</v>
      </c>
      <c r="V229" s="16">
        <v>2480.7800000000002</v>
      </c>
    </row>
    <row r="230" spans="1:22" x14ac:dyDescent="0.25">
      <c r="A230" t="s">
        <v>171</v>
      </c>
      <c r="B230" s="199">
        <v>41618</v>
      </c>
      <c r="C230" s="140" t="s">
        <v>282</v>
      </c>
      <c r="D230">
        <v>50.64</v>
      </c>
      <c r="E230">
        <v>56.64</v>
      </c>
      <c r="F230">
        <v>969</v>
      </c>
      <c r="G230" s="195">
        <v>982.83900000000006</v>
      </c>
      <c r="H230">
        <v>7.7700000000000005E-2</v>
      </c>
      <c r="I230">
        <v>1.4500000000000001E-2</v>
      </c>
      <c r="J230">
        <v>0.50700000000000001</v>
      </c>
      <c r="K230">
        <v>6.83E-2</v>
      </c>
      <c r="L230">
        <v>5.9900000000000002E-2</v>
      </c>
      <c r="M230">
        <v>1.1299999999999999E-2</v>
      </c>
      <c r="N230" s="196">
        <v>1.9354810502000275E-2</v>
      </c>
      <c r="O230">
        <v>486.13</v>
      </c>
      <c r="P230">
        <v>83</v>
      </c>
      <c r="Q230">
        <v>899.83900000000006</v>
      </c>
      <c r="R230" s="197">
        <v>-94.02</v>
      </c>
      <c r="T230" s="198">
        <v>-1328.04</v>
      </c>
      <c r="U230" s="198">
        <v>68615.5</v>
      </c>
      <c r="V230" s="16">
        <v>1892.54</v>
      </c>
    </row>
    <row r="231" spans="1:22" x14ac:dyDescent="0.25">
      <c r="A231" t="s">
        <v>171</v>
      </c>
      <c r="B231" s="199">
        <v>41618</v>
      </c>
      <c r="C231" s="140" t="s">
        <v>283</v>
      </c>
      <c r="D231">
        <v>47.66</v>
      </c>
      <c r="E231">
        <v>79.209999999999994</v>
      </c>
      <c r="F231">
        <v>953</v>
      </c>
      <c r="G231" s="195">
        <v>955.95299999999997</v>
      </c>
      <c r="H231">
        <v>7.7700000000000005E-2</v>
      </c>
      <c r="I231">
        <v>1.4500000000000001E-2</v>
      </c>
      <c r="J231">
        <v>0.50290000000000001</v>
      </c>
      <c r="K231">
        <v>5.5300000000000002E-2</v>
      </c>
      <c r="L231">
        <v>4.8300000000000003E-2</v>
      </c>
      <c r="M231">
        <v>1.15E-2</v>
      </c>
      <c r="N231" s="196">
        <v>2.0150224168861069E-2</v>
      </c>
      <c r="O231">
        <v>161.13999999999999</v>
      </c>
      <c r="P231">
        <v>82</v>
      </c>
      <c r="Q231">
        <v>873.95299999999997</v>
      </c>
      <c r="R231" s="197">
        <v>-87.82</v>
      </c>
      <c r="T231" s="198">
        <v>-1363.61</v>
      </c>
      <c r="U231" s="198">
        <v>67672.2</v>
      </c>
      <c r="V231" s="16">
        <v>3035.62</v>
      </c>
    </row>
    <row r="232" spans="1:22" x14ac:dyDescent="0.25">
      <c r="A232" t="s">
        <v>171</v>
      </c>
      <c r="B232" s="199">
        <v>41618</v>
      </c>
      <c r="C232" s="140" t="s">
        <v>284</v>
      </c>
      <c r="D232">
        <v>41.11</v>
      </c>
      <c r="E232">
        <v>43.94</v>
      </c>
      <c r="F232">
        <v>935</v>
      </c>
      <c r="G232" s="195">
        <v>951.30600000000004</v>
      </c>
      <c r="H232">
        <v>7.7700000000000005E-2</v>
      </c>
      <c r="I232">
        <v>1.4500000000000001E-2</v>
      </c>
      <c r="J232">
        <v>0.50849999999999995</v>
      </c>
      <c r="K232">
        <v>3.2199999999999999E-2</v>
      </c>
      <c r="L232">
        <v>4.5600000000000002E-2</v>
      </c>
      <c r="M232">
        <v>1.1599999999999999E-2</v>
      </c>
      <c r="N232" s="196">
        <v>9.961050353121512E-3</v>
      </c>
      <c r="O232">
        <v>80.02</v>
      </c>
      <c r="P232">
        <v>81</v>
      </c>
      <c r="Q232">
        <v>870.30600000000004</v>
      </c>
      <c r="R232" s="197">
        <v>-59.1</v>
      </c>
      <c r="T232" s="198">
        <v>-665.44</v>
      </c>
      <c r="U232" s="198">
        <v>66804.2</v>
      </c>
      <c r="V232" s="16">
        <v>1824.51</v>
      </c>
    </row>
    <row r="233" spans="1:22" x14ac:dyDescent="0.25">
      <c r="A233" t="s">
        <v>171</v>
      </c>
      <c r="B233" s="199">
        <v>41618</v>
      </c>
      <c r="C233" s="140" t="s">
        <v>285</v>
      </c>
      <c r="D233">
        <v>39.93</v>
      </c>
      <c r="E233">
        <v>48.16</v>
      </c>
      <c r="F233">
        <v>921</v>
      </c>
      <c r="G233" s="195">
        <v>941.98400000000004</v>
      </c>
      <c r="H233">
        <v>7.7700000000000005E-2</v>
      </c>
      <c r="I233">
        <v>1.4500000000000001E-2</v>
      </c>
      <c r="J233">
        <v>0.48949999999999999</v>
      </c>
      <c r="K233">
        <v>1.9900000000000001E-2</v>
      </c>
      <c r="L233">
        <v>2.0199999999999999E-2</v>
      </c>
      <c r="M233">
        <v>1.17E-2</v>
      </c>
      <c r="N233" s="196">
        <v>1.0063744357149879E-2</v>
      </c>
      <c r="O233">
        <v>160.6</v>
      </c>
      <c r="P233">
        <v>80</v>
      </c>
      <c r="Q233">
        <v>861.98400000000004</v>
      </c>
      <c r="R233" s="197">
        <v>-44.07</v>
      </c>
      <c r="T233" s="198">
        <v>-665.45</v>
      </c>
      <c r="U233" s="198">
        <v>66123.5</v>
      </c>
      <c r="V233" s="16">
        <v>1465.2</v>
      </c>
    </row>
    <row r="234" spans="1:22" x14ac:dyDescent="0.25">
      <c r="A234" t="s">
        <v>171</v>
      </c>
      <c r="B234" s="199">
        <v>41618</v>
      </c>
      <c r="C234" s="140" t="s">
        <v>286</v>
      </c>
      <c r="D234">
        <v>38.979999999999997</v>
      </c>
      <c r="E234">
        <v>46.04</v>
      </c>
      <c r="F234">
        <v>906</v>
      </c>
      <c r="G234" s="195">
        <v>929.52800000000002</v>
      </c>
      <c r="H234">
        <v>7.7700000000000005E-2</v>
      </c>
      <c r="I234">
        <v>1.4500000000000001E-2</v>
      </c>
      <c r="J234">
        <v>0.67510000000000003</v>
      </c>
      <c r="K234">
        <v>8.6999999999999994E-3</v>
      </c>
      <c r="L234">
        <v>1.8100000000000002E-2</v>
      </c>
      <c r="M234">
        <v>1.17E-2</v>
      </c>
      <c r="N234" s="196">
        <v>1.017048624112608E-2</v>
      </c>
      <c r="O234">
        <v>166.41</v>
      </c>
      <c r="P234">
        <v>79</v>
      </c>
      <c r="Q234">
        <v>850.52800000000002</v>
      </c>
      <c r="R234" s="197">
        <v>-32.51</v>
      </c>
      <c r="T234" s="198">
        <v>-665.46</v>
      </c>
      <c r="U234" s="198">
        <v>65430.5</v>
      </c>
      <c r="V234" s="16">
        <v>753.8</v>
      </c>
    </row>
    <row r="235" spans="1:22" x14ac:dyDescent="0.25">
      <c r="A235" t="s">
        <v>171</v>
      </c>
      <c r="B235" s="199">
        <v>41618</v>
      </c>
      <c r="C235" s="140" t="s">
        <v>287</v>
      </c>
      <c r="D235">
        <v>36.520000000000003</v>
      </c>
      <c r="E235">
        <v>44.87</v>
      </c>
      <c r="F235">
        <v>901</v>
      </c>
      <c r="G235" s="195">
        <v>914.54499999999996</v>
      </c>
      <c r="H235">
        <v>7.7700000000000005E-2</v>
      </c>
      <c r="I235">
        <v>1.4500000000000001E-2</v>
      </c>
      <c r="J235">
        <v>1.0369999999999999</v>
      </c>
      <c r="K235">
        <v>-6.9999999999999999E-4</v>
      </c>
      <c r="L235">
        <v>1.6899999999999998E-2</v>
      </c>
      <c r="M235">
        <v>1.18E-2</v>
      </c>
      <c r="N235" s="196">
        <v>1.0306013247822876E-2</v>
      </c>
      <c r="O235">
        <v>1431.91</v>
      </c>
      <c r="P235">
        <v>78</v>
      </c>
      <c r="Q235">
        <v>836.54499999999996</v>
      </c>
      <c r="R235" s="197">
        <v>-10.43</v>
      </c>
      <c r="T235" s="198">
        <v>-665.45</v>
      </c>
      <c r="U235" s="198">
        <v>64569.1</v>
      </c>
      <c r="V235" s="16">
        <v>631.42999999999995</v>
      </c>
    </row>
    <row r="236" spans="1:22" x14ac:dyDescent="0.25">
      <c r="A236" t="s">
        <v>171</v>
      </c>
      <c r="B236" s="199">
        <v>41618</v>
      </c>
      <c r="C236" s="140" t="s">
        <v>288</v>
      </c>
      <c r="D236">
        <v>43.47</v>
      </c>
      <c r="E236">
        <v>36.340000000000003</v>
      </c>
      <c r="F236">
        <v>913</v>
      </c>
      <c r="G236" s="195">
        <v>923.31100000000004</v>
      </c>
      <c r="H236">
        <v>7.7700000000000005E-2</v>
      </c>
      <c r="I236">
        <v>1.4500000000000001E-2</v>
      </c>
      <c r="J236">
        <v>7.3391000000000002</v>
      </c>
      <c r="K236">
        <v>5.7599999999999998E-2</v>
      </c>
      <c r="L236">
        <v>4.4299999999999999E-2</v>
      </c>
      <c r="M236">
        <v>1.15E-2</v>
      </c>
      <c r="N236" s="196">
        <v>1.5242763843983893E-2</v>
      </c>
      <c r="O236">
        <v>446.78</v>
      </c>
      <c r="P236">
        <v>79</v>
      </c>
      <c r="Q236">
        <v>844.31100000000004</v>
      </c>
      <c r="R236" s="197">
        <v>-61.4</v>
      </c>
      <c r="T236" s="198">
        <v>-990.99</v>
      </c>
      <c r="U236" s="198">
        <v>65013.8</v>
      </c>
      <c r="V236" s="16">
        <v>801.54</v>
      </c>
    </row>
    <row r="237" spans="1:22" x14ac:dyDescent="0.25">
      <c r="A237" t="s">
        <v>171</v>
      </c>
      <c r="B237" s="199">
        <v>41618</v>
      </c>
      <c r="C237" s="140" t="s">
        <v>289</v>
      </c>
      <c r="D237">
        <v>59.35</v>
      </c>
      <c r="E237">
        <v>36.909999999999997</v>
      </c>
      <c r="F237">
        <v>957</v>
      </c>
      <c r="G237" s="195">
        <v>961.78599999999994</v>
      </c>
      <c r="H237">
        <v>7.7700000000000005E-2</v>
      </c>
      <c r="I237">
        <v>1.4500000000000001E-2</v>
      </c>
      <c r="J237">
        <v>10.0006</v>
      </c>
      <c r="K237">
        <v>0.1258</v>
      </c>
      <c r="L237">
        <v>8.3099999999999993E-2</v>
      </c>
      <c r="M237">
        <v>1.0200000000000001E-2</v>
      </c>
      <c r="N237" s="196">
        <v>4.7046587795326521E-2</v>
      </c>
      <c r="O237">
        <v>530.94000000000005</v>
      </c>
      <c r="P237">
        <v>82</v>
      </c>
      <c r="Q237">
        <v>879.78599999999994</v>
      </c>
      <c r="R237" s="197">
        <v>-80.73</v>
      </c>
      <c r="T237" s="198">
        <v>-3200.41</v>
      </c>
      <c r="U237" s="198">
        <v>68026.399999999994</v>
      </c>
      <c r="V237" s="16">
        <v>907.13</v>
      </c>
    </row>
    <row r="238" spans="1:22" x14ac:dyDescent="0.25">
      <c r="A238" t="s">
        <v>171</v>
      </c>
      <c r="B238" s="199">
        <v>41618</v>
      </c>
      <c r="C238" s="140" t="s">
        <v>290</v>
      </c>
      <c r="D238">
        <v>63.06</v>
      </c>
      <c r="E238">
        <v>50.64</v>
      </c>
      <c r="F238">
        <v>999</v>
      </c>
      <c r="G238" s="195">
        <v>995.58600000000001</v>
      </c>
      <c r="H238">
        <v>7.7700000000000005E-2</v>
      </c>
      <c r="I238">
        <v>1.4500000000000001E-2</v>
      </c>
      <c r="J238">
        <v>8.3556000000000008</v>
      </c>
      <c r="K238">
        <v>0.18079999999999999</v>
      </c>
      <c r="L238">
        <v>0.27800000000000002</v>
      </c>
      <c r="M238">
        <v>0.13469999999999999</v>
      </c>
      <c r="N238" s="196">
        <v>5.5964409206159575E-2</v>
      </c>
      <c r="O238">
        <v>2290.46</v>
      </c>
      <c r="P238">
        <v>84</v>
      </c>
      <c r="Q238">
        <v>911.58600000000001</v>
      </c>
      <c r="R238" s="197">
        <v>-61.75</v>
      </c>
      <c r="T238" s="198">
        <v>-3944.31</v>
      </c>
      <c r="U238" s="198">
        <v>70478.899999999994</v>
      </c>
      <c r="V238" s="16">
        <v>1718.29</v>
      </c>
    </row>
    <row r="239" spans="1:22" x14ac:dyDescent="0.25">
      <c r="A239" t="s">
        <v>171</v>
      </c>
      <c r="B239" s="199">
        <v>41618</v>
      </c>
      <c r="C239" s="140" t="s">
        <v>291</v>
      </c>
      <c r="D239">
        <v>59.26</v>
      </c>
      <c r="E239">
        <v>46.04</v>
      </c>
      <c r="F239">
        <v>1006</v>
      </c>
      <c r="G239" s="195">
        <v>1005.5940000000001</v>
      </c>
      <c r="H239">
        <v>7.7700000000000005E-2</v>
      </c>
      <c r="I239">
        <v>1.4500000000000001E-2</v>
      </c>
      <c r="J239">
        <v>8.0518000000000001</v>
      </c>
      <c r="K239">
        <v>0.14410000000000001</v>
      </c>
      <c r="L239">
        <v>0.193</v>
      </c>
      <c r="M239">
        <v>0.13689999999999999</v>
      </c>
      <c r="N239" s="196">
        <v>5.6362261972466972E-2</v>
      </c>
      <c r="O239">
        <v>1260.17</v>
      </c>
      <c r="P239">
        <v>84</v>
      </c>
      <c r="Q239">
        <v>921.59400000000005</v>
      </c>
      <c r="R239" s="197">
        <v>-83.24</v>
      </c>
      <c r="T239" s="198">
        <v>-3944.31</v>
      </c>
      <c r="U239" s="198">
        <v>69981.399999999994</v>
      </c>
      <c r="V239" s="16">
        <v>1564.9</v>
      </c>
    </row>
    <row r="240" spans="1:22" x14ac:dyDescent="0.25">
      <c r="A240" t="s">
        <v>171</v>
      </c>
      <c r="B240" s="199">
        <v>41618</v>
      </c>
      <c r="C240" s="140" t="s">
        <v>292</v>
      </c>
      <c r="D240">
        <v>57.54</v>
      </c>
      <c r="E240">
        <v>37.75</v>
      </c>
      <c r="F240">
        <v>1008</v>
      </c>
      <c r="G240" s="195">
        <v>1018.025</v>
      </c>
      <c r="H240">
        <v>7.7700000000000005E-2</v>
      </c>
      <c r="I240">
        <v>1.4500000000000001E-2</v>
      </c>
      <c r="J240">
        <v>5.6696999999999997</v>
      </c>
      <c r="K240">
        <v>0.1004</v>
      </c>
      <c r="L240">
        <v>0.11700000000000001</v>
      </c>
      <c r="M240">
        <v>0.13800000000000001</v>
      </c>
      <c r="N240" s="196">
        <v>5.7170976630386727E-2</v>
      </c>
      <c r="O240">
        <v>439.28</v>
      </c>
      <c r="P240">
        <v>85</v>
      </c>
      <c r="Q240">
        <v>933.02499999999998</v>
      </c>
      <c r="R240" s="197">
        <v>-80.81</v>
      </c>
      <c r="T240" s="198">
        <v>-3944.3</v>
      </c>
      <c r="U240" s="198">
        <v>68991.3</v>
      </c>
      <c r="V240" s="16">
        <v>1111.9000000000001</v>
      </c>
    </row>
    <row r="241" spans="1:22" x14ac:dyDescent="0.25">
      <c r="A241" t="s">
        <v>171</v>
      </c>
      <c r="B241" s="199">
        <v>41618</v>
      </c>
      <c r="C241" s="140" t="s">
        <v>293</v>
      </c>
      <c r="D241">
        <v>56.71</v>
      </c>
      <c r="E241">
        <v>46.17</v>
      </c>
      <c r="F241">
        <v>1004</v>
      </c>
      <c r="G241" s="195">
        <v>1014.617</v>
      </c>
      <c r="H241">
        <v>7.7700000000000005E-2</v>
      </c>
      <c r="I241">
        <v>1.4500000000000001E-2</v>
      </c>
      <c r="J241">
        <v>4.7827999999999999</v>
      </c>
      <c r="K241">
        <v>0.1221</v>
      </c>
      <c r="L241">
        <v>0.1226</v>
      </c>
      <c r="M241">
        <v>0.13800000000000001</v>
      </c>
      <c r="N241" s="196">
        <v>1.3353338772555378E-2</v>
      </c>
      <c r="O241">
        <v>326.87</v>
      </c>
      <c r="P241">
        <v>84</v>
      </c>
      <c r="Q241">
        <v>930.61699999999996</v>
      </c>
      <c r="R241" s="197">
        <v>-67.739999999999995</v>
      </c>
      <c r="T241" s="198">
        <v>-914.9</v>
      </c>
      <c r="U241" s="198">
        <v>68514.7</v>
      </c>
      <c r="V241" s="16">
        <v>997.87</v>
      </c>
    </row>
    <row r="242" spans="1:22" x14ac:dyDescent="0.25">
      <c r="A242" t="s">
        <v>171</v>
      </c>
      <c r="B242" s="199">
        <v>41618</v>
      </c>
      <c r="C242" s="140" t="s">
        <v>294</v>
      </c>
      <c r="D242">
        <v>48.8</v>
      </c>
      <c r="E242">
        <v>26.45</v>
      </c>
      <c r="F242">
        <v>986</v>
      </c>
      <c r="G242" s="195">
        <v>1001.282</v>
      </c>
      <c r="H242">
        <v>7.7700000000000005E-2</v>
      </c>
      <c r="I242">
        <v>1.4500000000000001E-2</v>
      </c>
      <c r="J242">
        <v>4.8037000000000001</v>
      </c>
      <c r="K242">
        <v>8.0199999999999994E-2</v>
      </c>
      <c r="L242">
        <v>0.1182</v>
      </c>
      <c r="M242">
        <v>0.1134</v>
      </c>
      <c r="N242" s="196">
        <v>1.0059283967293506E-2</v>
      </c>
      <c r="O242">
        <v>294.38</v>
      </c>
      <c r="P242">
        <v>81</v>
      </c>
      <c r="Q242">
        <v>920.28200000000004</v>
      </c>
      <c r="R242" s="197">
        <v>-81.96</v>
      </c>
      <c r="T242" s="198">
        <v>-656.83</v>
      </c>
      <c r="U242" s="198">
        <v>65295.9</v>
      </c>
      <c r="V242" s="16">
        <v>0</v>
      </c>
    </row>
    <row r="243" spans="1:22" x14ac:dyDescent="0.25">
      <c r="A243" t="s">
        <v>171</v>
      </c>
      <c r="B243" s="199">
        <v>41618</v>
      </c>
      <c r="C243" s="140" t="s">
        <v>295</v>
      </c>
      <c r="D243">
        <v>34.79</v>
      </c>
      <c r="E243">
        <v>28.83</v>
      </c>
      <c r="F243">
        <v>955</v>
      </c>
      <c r="G243" s="195">
        <v>976.947</v>
      </c>
      <c r="H243">
        <v>7.7700000000000005E-2</v>
      </c>
      <c r="I243">
        <v>1.4500000000000001E-2</v>
      </c>
      <c r="J243">
        <v>2.8988999999999998</v>
      </c>
      <c r="K243">
        <v>2.98E-2</v>
      </c>
      <c r="L243">
        <v>1.55E-2</v>
      </c>
      <c r="M243">
        <v>1.0999999999999999E-2</v>
      </c>
      <c r="N243" s="196">
        <v>5.3262395335368544E-3</v>
      </c>
      <c r="O243">
        <v>176.59</v>
      </c>
      <c r="P243">
        <v>78</v>
      </c>
      <c r="Q243">
        <v>898.947</v>
      </c>
      <c r="R243" s="197">
        <v>-83.72</v>
      </c>
      <c r="T243" s="198">
        <v>-325.56</v>
      </c>
      <c r="U243" s="198">
        <v>61123.8</v>
      </c>
      <c r="V243" s="16">
        <v>388.77</v>
      </c>
    </row>
    <row r="244" spans="1:22" x14ac:dyDescent="0.25">
      <c r="A244" t="s">
        <v>171</v>
      </c>
      <c r="B244" s="199">
        <v>41619</v>
      </c>
      <c r="C244" s="140" t="s">
        <v>272</v>
      </c>
      <c r="D244">
        <v>35.090000000000003</v>
      </c>
      <c r="E244">
        <v>40.700000000000003</v>
      </c>
      <c r="F244">
        <v>922</v>
      </c>
      <c r="G244" s="195">
        <v>953.20100000000002</v>
      </c>
      <c r="H244">
        <v>7.7700000000000005E-2</v>
      </c>
      <c r="I244">
        <v>1.4500000000000001E-2</v>
      </c>
      <c r="J244">
        <v>0.80879999999999996</v>
      </c>
      <c r="K244">
        <v>3.9100000000000003E-2</v>
      </c>
      <c r="L244">
        <v>2.3800000000000002E-2</v>
      </c>
      <c r="M244">
        <v>2.53E-2</v>
      </c>
      <c r="N244" s="196">
        <v>4.3296033900549558E-3</v>
      </c>
      <c r="O244">
        <v>578.57000000000005</v>
      </c>
      <c r="P244">
        <v>76</v>
      </c>
      <c r="Q244">
        <v>877.20100000000002</v>
      </c>
      <c r="R244" s="197">
        <v>-59.12</v>
      </c>
      <c r="T244" s="198">
        <v>-261.56</v>
      </c>
      <c r="U244" s="198">
        <v>60412</v>
      </c>
      <c r="V244" s="16">
        <v>607.1</v>
      </c>
    </row>
    <row r="245" spans="1:22" x14ac:dyDescent="0.25">
      <c r="A245" t="s">
        <v>171</v>
      </c>
      <c r="B245" s="199">
        <v>41619</v>
      </c>
      <c r="C245" s="140" t="s">
        <v>273</v>
      </c>
      <c r="D245">
        <v>30.45</v>
      </c>
      <c r="E245">
        <v>49.9</v>
      </c>
      <c r="F245">
        <v>922</v>
      </c>
      <c r="G245" s="195">
        <v>935.51499999999999</v>
      </c>
      <c r="H245">
        <v>7.7700000000000005E-2</v>
      </c>
      <c r="I245">
        <v>1.4500000000000001E-2</v>
      </c>
      <c r="J245">
        <v>0</v>
      </c>
      <c r="K245">
        <v>2.1600000000000001E-2</v>
      </c>
      <c r="L245">
        <v>1.24E-2</v>
      </c>
      <c r="M245">
        <v>1.24E-2</v>
      </c>
      <c r="N245" s="196">
        <v>4.4340052858835716E-3</v>
      </c>
      <c r="O245">
        <v>870.22</v>
      </c>
      <c r="P245">
        <v>75</v>
      </c>
      <c r="Q245">
        <v>860.51499999999999</v>
      </c>
      <c r="R245" s="197">
        <v>-62.8</v>
      </c>
      <c r="T245" s="198">
        <v>-261.55</v>
      </c>
      <c r="U245" s="198">
        <v>58987.3</v>
      </c>
      <c r="V245" s="16">
        <v>672.39</v>
      </c>
    </row>
    <row r="246" spans="1:22" x14ac:dyDescent="0.25">
      <c r="A246" t="s">
        <v>171</v>
      </c>
      <c r="B246" s="199">
        <v>41619</v>
      </c>
      <c r="C246" s="140" t="s">
        <v>274</v>
      </c>
      <c r="D246">
        <v>29.76</v>
      </c>
      <c r="E246">
        <v>79.39</v>
      </c>
      <c r="F246">
        <v>922</v>
      </c>
      <c r="G246" s="195">
        <v>1090.2629999999999</v>
      </c>
      <c r="H246">
        <v>7.7700000000000005E-2</v>
      </c>
      <c r="I246">
        <v>1.4500000000000001E-2</v>
      </c>
      <c r="J246">
        <v>0</v>
      </c>
      <c r="K246">
        <v>1.35E-2</v>
      </c>
      <c r="L246">
        <v>1.3100000000000001E-2</v>
      </c>
      <c r="M246">
        <v>1.2200000000000001E-2</v>
      </c>
      <c r="N246" s="196">
        <v>4.4945673746921971E-3</v>
      </c>
      <c r="O246">
        <v>1573.82</v>
      </c>
      <c r="P246">
        <v>74</v>
      </c>
      <c r="Q246">
        <v>1016.2629999999999</v>
      </c>
      <c r="R246" s="197">
        <v>-54.6</v>
      </c>
      <c r="T246" s="198">
        <v>-261.56</v>
      </c>
      <c r="U246" s="198">
        <v>58194.7</v>
      </c>
      <c r="V246" s="16">
        <v>0</v>
      </c>
    </row>
    <row r="247" spans="1:22" x14ac:dyDescent="0.25">
      <c r="A247" t="s">
        <v>171</v>
      </c>
      <c r="B247" s="199">
        <v>41619</v>
      </c>
      <c r="C247" s="140" t="s">
        <v>275</v>
      </c>
      <c r="D247">
        <v>28.87</v>
      </c>
      <c r="E247">
        <v>61.05</v>
      </c>
      <c r="F247">
        <v>923</v>
      </c>
      <c r="G247" s="195">
        <v>1053.242</v>
      </c>
      <c r="H247">
        <v>7.7700000000000005E-2</v>
      </c>
      <c r="I247">
        <v>1.4500000000000001E-2</v>
      </c>
      <c r="J247">
        <v>0</v>
      </c>
      <c r="K247">
        <v>1.5100000000000001E-2</v>
      </c>
      <c r="L247">
        <v>1.2200000000000001E-2</v>
      </c>
      <c r="M247">
        <v>1.18E-2</v>
      </c>
      <c r="N247" s="196">
        <v>4.5054899623437165E-3</v>
      </c>
      <c r="O247">
        <v>1064.54</v>
      </c>
      <c r="P247">
        <v>75</v>
      </c>
      <c r="Q247">
        <v>978.24199999999996</v>
      </c>
      <c r="R247" s="197">
        <v>-78.680000000000007</v>
      </c>
      <c r="T247" s="198">
        <v>-261.55</v>
      </c>
      <c r="U247" s="198">
        <v>58051.4</v>
      </c>
      <c r="V247" s="16">
        <v>439.18</v>
      </c>
    </row>
    <row r="248" spans="1:22" x14ac:dyDescent="0.25">
      <c r="A248" t="s">
        <v>171</v>
      </c>
      <c r="B248" s="199">
        <v>41619</v>
      </c>
      <c r="C248" s="140" t="s">
        <v>276</v>
      </c>
      <c r="D248">
        <v>31.82</v>
      </c>
      <c r="E248">
        <v>85.86</v>
      </c>
      <c r="F248">
        <v>929</v>
      </c>
      <c r="G248" s="195">
        <v>949.83299999999997</v>
      </c>
      <c r="H248">
        <v>7.7700000000000005E-2</v>
      </c>
      <c r="I248">
        <v>1.4500000000000001E-2</v>
      </c>
      <c r="J248">
        <v>0</v>
      </c>
      <c r="K248">
        <v>2.3400000000000001E-2</v>
      </c>
      <c r="L248">
        <v>1.2999999999999999E-2</v>
      </c>
      <c r="M248">
        <v>1.26E-2</v>
      </c>
      <c r="N248" s="196">
        <v>4.4559304795798241E-3</v>
      </c>
      <c r="O248">
        <v>1413.44</v>
      </c>
      <c r="P248">
        <v>75</v>
      </c>
      <c r="Q248">
        <v>874.83299999999997</v>
      </c>
      <c r="R248" s="197">
        <v>-70.290000000000006</v>
      </c>
      <c r="T248" s="198">
        <v>-261.56</v>
      </c>
      <c r="U248" s="198">
        <v>58699.3</v>
      </c>
      <c r="V248" s="16">
        <v>815.08</v>
      </c>
    </row>
    <row r="249" spans="1:22" x14ac:dyDescent="0.25">
      <c r="A249" t="s">
        <v>171</v>
      </c>
      <c r="B249" s="199">
        <v>41619</v>
      </c>
      <c r="C249" s="140" t="s">
        <v>277</v>
      </c>
      <c r="D249">
        <v>36.369999999999997</v>
      </c>
      <c r="E249">
        <v>48.93</v>
      </c>
      <c r="F249">
        <v>946</v>
      </c>
      <c r="G249" s="195">
        <v>965.25400000000002</v>
      </c>
      <c r="H249">
        <v>7.7700000000000005E-2</v>
      </c>
      <c r="I249">
        <v>1.4500000000000001E-2</v>
      </c>
      <c r="J249">
        <v>6.2824999999999998</v>
      </c>
      <c r="K249">
        <v>5.33E-2</v>
      </c>
      <c r="L249">
        <v>3.1300000000000001E-2</v>
      </c>
      <c r="M249">
        <v>2.5999999999999999E-2</v>
      </c>
      <c r="N249" s="196">
        <v>4.319436141506287E-3</v>
      </c>
      <c r="O249">
        <v>681.87</v>
      </c>
      <c r="P249">
        <v>77</v>
      </c>
      <c r="Q249">
        <v>888.25400000000002</v>
      </c>
      <c r="R249" s="197">
        <v>-46.27</v>
      </c>
      <c r="T249" s="198">
        <v>-261.56</v>
      </c>
      <c r="U249" s="198">
        <v>60554.2</v>
      </c>
      <c r="V249" s="16">
        <v>418.94</v>
      </c>
    </row>
    <row r="250" spans="1:22" x14ac:dyDescent="0.25">
      <c r="A250" t="s">
        <v>171</v>
      </c>
      <c r="B250" s="199">
        <v>41619</v>
      </c>
      <c r="C250" s="140" t="s">
        <v>278</v>
      </c>
      <c r="D250">
        <v>46.7</v>
      </c>
      <c r="E250">
        <v>108.38</v>
      </c>
      <c r="F250">
        <v>984</v>
      </c>
      <c r="G250" s="195">
        <v>1003.804</v>
      </c>
      <c r="H250">
        <v>7.7700000000000005E-2</v>
      </c>
      <c r="I250">
        <v>1.4500000000000001E-2</v>
      </c>
      <c r="J250">
        <v>14.680999999999999</v>
      </c>
      <c r="K250">
        <v>8.8999999999999996E-2</v>
      </c>
      <c r="L250">
        <v>7.6100000000000001E-2</v>
      </c>
      <c r="M250">
        <v>6.3200000000000006E-2</v>
      </c>
      <c r="N250" s="196">
        <v>4.1287106033050108E-2</v>
      </c>
      <c r="O250">
        <v>1592.92</v>
      </c>
      <c r="P250">
        <v>81</v>
      </c>
      <c r="Q250">
        <v>922.80399999999997</v>
      </c>
      <c r="R250" s="197">
        <v>-93.46</v>
      </c>
      <c r="T250" s="198">
        <v>-2685.59</v>
      </c>
      <c r="U250" s="198">
        <v>65046.7</v>
      </c>
      <c r="V250" s="16">
        <v>3308.25</v>
      </c>
    </row>
    <row r="251" spans="1:22" x14ac:dyDescent="0.25">
      <c r="A251" t="s">
        <v>171</v>
      </c>
      <c r="B251" s="199">
        <v>41619</v>
      </c>
      <c r="C251" s="140" t="s">
        <v>279</v>
      </c>
      <c r="D251">
        <v>56.78</v>
      </c>
      <c r="E251">
        <v>73.77</v>
      </c>
      <c r="F251">
        <v>1022</v>
      </c>
      <c r="G251" s="195">
        <v>1037.605</v>
      </c>
      <c r="H251">
        <v>7.7700000000000005E-2</v>
      </c>
      <c r="I251">
        <v>1.4500000000000001E-2</v>
      </c>
      <c r="J251">
        <v>11.3675</v>
      </c>
      <c r="K251">
        <v>0.14050000000000001</v>
      </c>
      <c r="L251">
        <v>0.28920000000000001</v>
      </c>
      <c r="M251">
        <v>0.1318</v>
      </c>
      <c r="N251" s="196">
        <v>3.9042551644932907E-2</v>
      </c>
      <c r="O251" s="200">
        <v>928.12</v>
      </c>
      <c r="P251">
        <v>84</v>
      </c>
      <c r="Q251">
        <v>953.60500000000002</v>
      </c>
      <c r="R251" s="197">
        <v>-165.7</v>
      </c>
      <c r="T251" s="198">
        <v>-2685.62</v>
      </c>
      <c r="U251" s="198">
        <v>68787</v>
      </c>
      <c r="V251" s="16">
        <v>2024.11</v>
      </c>
    </row>
    <row r="252" spans="1:22" x14ac:dyDescent="0.25">
      <c r="A252" t="s">
        <v>171</v>
      </c>
      <c r="B252" s="199">
        <v>41619</v>
      </c>
      <c r="C252" s="140" t="s">
        <v>280</v>
      </c>
      <c r="D252">
        <v>54.83</v>
      </c>
      <c r="E252">
        <v>48.16</v>
      </c>
      <c r="F252">
        <v>1004</v>
      </c>
      <c r="G252" s="195">
        <v>1029.5070000000001</v>
      </c>
      <c r="H252">
        <v>7.7700000000000005E-2</v>
      </c>
      <c r="I252">
        <v>1.4500000000000001E-2</v>
      </c>
      <c r="J252">
        <v>11.791600000000001</v>
      </c>
      <c r="K252">
        <v>0.1384</v>
      </c>
      <c r="L252">
        <v>0.13</v>
      </c>
      <c r="M252">
        <v>0.1409</v>
      </c>
      <c r="N252" s="196">
        <v>3.8872974815556773E-2</v>
      </c>
      <c r="O252">
        <v>808.93</v>
      </c>
      <c r="P252">
        <v>86</v>
      </c>
      <c r="Q252">
        <v>943.50700000000006</v>
      </c>
      <c r="R252" s="197">
        <v>-219.46</v>
      </c>
      <c r="T252" s="198">
        <v>-2685.59</v>
      </c>
      <c r="U252" s="198">
        <v>69086.3</v>
      </c>
      <c r="V252" s="16">
        <v>1328.07</v>
      </c>
    </row>
    <row r="253" spans="1:22" x14ac:dyDescent="0.25">
      <c r="A253" t="s">
        <v>171</v>
      </c>
      <c r="B253" s="199">
        <v>41619</v>
      </c>
      <c r="C253" s="140" t="s">
        <v>281</v>
      </c>
      <c r="D253">
        <v>49.75</v>
      </c>
      <c r="E253">
        <v>41.87</v>
      </c>
      <c r="F253">
        <v>982</v>
      </c>
      <c r="G253" s="195">
        <v>995.44100000000003</v>
      </c>
      <c r="H253">
        <v>7.7700000000000005E-2</v>
      </c>
      <c r="I253">
        <v>1.4500000000000001E-2</v>
      </c>
      <c r="J253">
        <v>7.7519999999999998</v>
      </c>
      <c r="K253">
        <v>0.1176</v>
      </c>
      <c r="L253">
        <v>0.12939999999999999</v>
      </c>
      <c r="M253">
        <v>0.13270000000000001</v>
      </c>
      <c r="N253" s="196">
        <v>3.8822833831818122E-2</v>
      </c>
      <c r="O253">
        <v>288.27</v>
      </c>
      <c r="P253">
        <v>85</v>
      </c>
      <c r="Q253">
        <v>910.44100000000003</v>
      </c>
      <c r="R253" s="197">
        <v>-102.08</v>
      </c>
      <c r="T253" s="198">
        <v>-2685.62</v>
      </c>
      <c r="U253" s="198">
        <v>69176.3</v>
      </c>
      <c r="V253" s="16">
        <v>1058.1300000000001</v>
      </c>
    </row>
    <row r="254" spans="1:22" x14ac:dyDescent="0.25">
      <c r="A254" t="s">
        <v>171</v>
      </c>
      <c r="B254" s="199">
        <v>41619</v>
      </c>
      <c r="C254" s="140" t="s">
        <v>282</v>
      </c>
      <c r="D254">
        <v>50.94</v>
      </c>
      <c r="E254">
        <v>35.979999999999997</v>
      </c>
      <c r="F254">
        <v>961</v>
      </c>
      <c r="G254" s="195">
        <v>941.02800000000002</v>
      </c>
      <c r="H254">
        <v>7.7700000000000005E-2</v>
      </c>
      <c r="I254">
        <v>1.4500000000000001E-2</v>
      </c>
      <c r="J254">
        <v>5.6368999999999998</v>
      </c>
      <c r="K254">
        <v>0.12509999999999999</v>
      </c>
      <c r="L254">
        <v>0.12379999999999999</v>
      </c>
      <c r="M254">
        <v>1.5699999999999999E-2</v>
      </c>
      <c r="N254" s="196">
        <v>3.8843882479031158E-2</v>
      </c>
      <c r="O254">
        <v>208.66</v>
      </c>
      <c r="P254">
        <v>85</v>
      </c>
      <c r="Q254">
        <v>856.02800000000002</v>
      </c>
      <c r="R254" s="197">
        <v>-164.66</v>
      </c>
      <c r="T254" s="198">
        <v>-2685.6</v>
      </c>
      <c r="U254" s="198">
        <v>69138.3</v>
      </c>
      <c r="V254" s="16">
        <v>681.9</v>
      </c>
    </row>
    <row r="255" spans="1:22" x14ac:dyDescent="0.25">
      <c r="A255" t="s">
        <v>171</v>
      </c>
      <c r="B255" s="199">
        <v>41619</v>
      </c>
      <c r="C255" s="140" t="s">
        <v>283</v>
      </c>
      <c r="D255">
        <v>45.36</v>
      </c>
      <c r="E255">
        <v>33.880000000000003</v>
      </c>
      <c r="F255">
        <v>941</v>
      </c>
      <c r="G255" s="195">
        <v>950.46600000000001</v>
      </c>
      <c r="H255">
        <v>7.7700000000000005E-2</v>
      </c>
      <c r="I255">
        <v>1.4500000000000001E-2</v>
      </c>
      <c r="J255">
        <v>0.1832</v>
      </c>
      <c r="K255">
        <v>9.0399999999999994E-2</v>
      </c>
      <c r="L255">
        <v>6.4100000000000004E-2</v>
      </c>
      <c r="M255">
        <v>1.09E-2</v>
      </c>
      <c r="N255" s="196">
        <v>3.9218752966294138E-2</v>
      </c>
      <c r="O255">
        <v>252.12</v>
      </c>
      <c r="P255">
        <v>84</v>
      </c>
      <c r="Q255">
        <v>866.46600000000001</v>
      </c>
      <c r="R255" s="197">
        <v>-143.41</v>
      </c>
      <c r="T255" s="198">
        <v>-2685.61</v>
      </c>
      <c r="U255" s="198">
        <v>68477.7</v>
      </c>
      <c r="V255" s="16">
        <v>847.85</v>
      </c>
    </row>
    <row r="256" spans="1:22" x14ac:dyDescent="0.25">
      <c r="A256" t="s">
        <v>171</v>
      </c>
      <c r="B256" s="199">
        <v>41619</v>
      </c>
      <c r="C256" s="140" t="s">
        <v>284</v>
      </c>
      <c r="D256">
        <v>41.74</v>
      </c>
      <c r="E256">
        <v>31.95</v>
      </c>
      <c r="F256">
        <v>921</v>
      </c>
      <c r="G256" s="195">
        <v>933.61</v>
      </c>
      <c r="H256">
        <v>7.7700000000000005E-2</v>
      </c>
      <c r="I256">
        <v>1.4500000000000001E-2</v>
      </c>
      <c r="J256">
        <v>0.16550000000000001</v>
      </c>
      <c r="K256">
        <v>6.83E-2</v>
      </c>
      <c r="L256">
        <v>4.5999999999999999E-2</v>
      </c>
      <c r="M256">
        <v>1.1299999999999999E-2</v>
      </c>
      <c r="N256" s="196">
        <v>3.5650897581838342E-2</v>
      </c>
      <c r="O256">
        <v>967.16</v>
      </c>
      <c r="P256">
        <v>83</v>
      </c>
      <c r="Q256">
        <v>850.61</v>
      </c>
      <c r="R256" s="197">
        <v>-127.56</v>
      </c>
      <c r="T256" s="198">
        <v>-2424.04</v>
      </c>
      <c r="U256" s="198">
        <v>67993.8</v>
      </c>
      <c r="V256" s="16">
        <v>717.64</v>
      </c>
    </row>
    <row r="257" spans="1:22" x14ac:dyDescent="0.25">
      <c r="A257" t="s">
        <v>171</v>
      </c>
      <c r="B257" s="199">
        <v>41619</v>
      </c>
      <c r="C257" s="140" t="s">
        <v>285</v>
      </c>
      <c r="D257">
        <v>40.4</v>
      </c>
      <c r="E257">
        <v>34.32</v>
      </c>
      <c r="F257">
        <v>905</v>
      </c>
      <c r="G257" s="195">
        <v>915.26499999999999</v>
      </c>
      <c r="H257">
        <v>7.7700000000000005E-2</v>
      </c>
      <c r="I257">
        <v>1.4500000000000001E-2</v>
      </c>
      <c r="J257">
        <v>0.48159999999999997</v>
      </c>
      <c r="K257">
        <v>4.9000000000000002E-2</v>
      </c>
      <c r="L257">
        <v>2.7900000000000001E-2</v>
      </c>
      <c r="M257">
        <v>1.11E-2</v>
      </c>
      <c r="N257" s="196">
        <v>3.609059385966349E-2</v>
      </c>
      <c r="O257">
        <v>247.57</v>
      </c>
      <c r="P257">
        <v>81</v>
      </c>
      <c r="Q257">
        <v>834.26499999999999</v>
      </c>
      <c r="R257" s="197">
        <v>-110.39</v>
      </c>
      <c r="T257" s="198">
        <v>-2424.0500000000002</v>
      </c>
      <c r="U257" s="198">
        <v>67165.7</v>
      </c>
      <c r="V257" s="16">
        <v>1186.06</v>
      </c>
    </row>
    <row r="258" spans="1:22" x14ac:dyDescent="0.25">
      <c r="A258" t="s">
        <v>171</v>
      </c>
      <c r="B258" s="199">
        <v>41619</v>
      </c>
      <c r="C258" s="140" t="s">
        <v>286</v>
      </c>
      <c r="D258">
        <v>39.31</v>
      </c>
      <c r="E258">
        <v>29.11</v>
      </c>
      <c r="F258">
        <v>892</v>
      </c>
      <c r="G258" s="195">
        <v>916.65099999999995</v>
      </c>
      <c r="H258">
        <v>7.7700000000000005E-2</v>
      </c>
      <c r="I258">
        <v>1.4500000000000001E-2</v>
      </c>
      <c r="J258">
        <v>0.53749999999999998</v>
      </c>
      <c r="K258">
        <v>4.7500000000000001E-2</v>
      </c>
      <c r="L258">
        <v>4.02E-2</v>
      </c>
      <c r="M258">
        <v>1.1299999999999999E-2</v>
      </c>
      <c r="N258" s="196">
        <v>3.6325695703645987E-2</v>
      </c>
      <c r="O258">
        <v>121.39</v>
      </c>
      <c r="P258">
        <v>80</v>
      </c>
      <c r="Q258">
        <v>836.65099999999995</v>
      </c>
      <c r="R258" s="197">
        <v>-105.95</v>
      </c>
      <c r="T258" s="198">
        <v>-2424.0500000000002</v>
      </c>
      <c r="U258" s="198">
        <v>66731</v>
      </c>
      <c r="V258" s="16">
        <v>203.96</v>
      </c>
    </row>
    <row r="259" spans="1:22" x14ac:dyDescent="0.25">
      <c r="A259" t="s">
        <v>171</v>
      </c>
      <c r="B259" s="199">
        <v>41619</v>
      </c>
      <c r="C259" s="140" t="s">
        <v>287</v>
      </c>
      <c r="D259">
        <v>38.03</v>
      </c>
      <c r="E259">
        <v>51.94</v>
      </c>
      <c r="F259">
        <v>889</v>
      </c>
      <c r="G259" s="195">
        <v>918.51400000000001</v>
      </c>
      <c r="H259">
        <v>7.7700000000000005E-2</v>
      </c>
      <c r="I259">
        <v>1.4500000000000001E-2</v>
      </c>
      <c r="J259">
        <v>0.50360000000000005</v>
      </c>
      <c r="K259">
        <v>4.07E-2</v>
      </c>
      <c r="L259">
        <v>2.4E-2</v>
      </c>
      <c r="M259">
        <v>1.11E-2</v>
      </c>
      <c r="N259" s="196">
        <v>3.6410432034511095E-2</v>
      </c>
      <c r="O259">
        <v>457.32</v>
      </c>
      <c r="P259">
        <v>80</v>
      </c>
      <c r="Q259">
        <v>838.51400000000001</v>
      </c>
      <c r="R259" s="197">
        <v>-121.12</v>
      </c>
      <c r="T259" s="198">
        <v>-2424.0500000000002</v>
      </c>
      <c r="U259" s="198">
        <v>66575.7</v>
      </c>
      <c r="V259" s="16">
        <v>837.54</v>
      </c>
    </row>
    <row r="260" spans="1:22" x14ac:dyDescent="0.25">
      <c r="A260" t="s">
        <v>171</v>
      </c>
      <c r="B260" s="199">
        <v>41619</v>
      </c>
      <c r="C260" s="140" t="s">
        <v>288</v>
      </c>
      <c r="D260">
        <v>40.51</v>
      </c>
      <c r="E260">
        <v>47.56</v>
      </c>
      <c r="F260">
        <v>902</v>
      </c>
      <c r="G260" s="195">
        <v>926.49599999999998</v>
      </c>
      <c r="H260">
        <v>7.7700000000000005E-2</v>
      </c>
      <c r="I260">
        <v>1.4500000000000001E-2</v>
      </c>
      <c r="J260">
        <v>8.2341999999999995</v>
      </c>
      <c r="K260">
        <v>6.13E-2</v>
      </c>
      <c r="L260">
        <v>2.76E-2</v>
      </c>
      <c r="M260">
        <v>1.09E-2</v>
      </c>
      <c r="N260" s="196">
        <v>3.6770210051636026E-2</v>
      </c>
      <c r="O260">
        <v>482.6</v>
      </c>
      <c r="P260">
        <v>81</v>
      </c>
      <c r="Q260">
        <v>845.49599999999998</v>
      </c>
      <c r="R260" s="197">
        <v>-84.1</v>
      </c>
      <c r="T260" s="198">
        <v>-2484.5300000000002</v>
      </c>
      <c r="U260" s="198">
        <v>67569.100000000006</v>
      </c>
      <c r="V260" s="16">
        <v>1130.45</v>
      </c>
    </row>
    <row r="261" spans="1:22" x14ac:dyDescent="0.25">
      <c r="A261" t="s">
        <v>171</v>
      </c>
      <c r="B261" s="199">
        <v>41619</v>
      </c>
      <c r="C261" s="140" t="s">
        <v>289</v>
      </c>
      <c r="D261">
        <v>53.27</v>
      </c>
      <c r="E261">
        <v>45.32</v>
      </c>
      <c r="F261">
        <v>947</v>
      </c>
      <c r="G261" s="195">
        <v>972.43299999999999</v>
      </c>
      <c r="H261">
        <v>7.7700000000000005E-2</v>
      </c>
      <c r="I261">
        <v>1.4500000000000001E-2</v>
      </c>
      <c r="J261">
        <v>8.577</v>
      </c>
      <c r="K261">
        <v>0.13669999999999999</v>
      </c>
      <c r="L261">
        <v>0.13830000000000001</v>
      </c>
      <c r="M261">
        <v>0.1479</v>
      </c>
      <c r="N261" s="196">
        <v>7.2215297386369087E-2</v>
      </c>
      <c r="O261">
        <v>501.8</v>
      </c>
      <c r="P261">
        <v>84</v>
      </c>
      <c r="Q261">
        <v>888.43299999999999</v>
      </c>
      <c r="R261" s="197">
        <v>-163.44999999999999</v>
      </c>
      <c r="T261" s="198">
        <v>-5109.9399999999996</v>
      </c>
      <c r="U261" s="198">
        <v>70759.8</v>
      </c>
      <c r="V261" s="16">
        <v>1405.91</v>
      </c>
    </row>
    <row r="262" spans="1:22" x14ac:dyDescent="0.25">
      <c r="A262" t="s">
        <v>171</v>
      </c>
      <c r="B262" s="199">
        <v>41619</v>
      </c>
      <c r="C262" s="140" t="s">
        <v>290</v>
      </c>
      <c r="D262">
        <v>62.82</v>
      </c>
      <c r="E262">
        <v>51.29</v>
      </c>
      <c r="F262">
        <v>991</v>
      </c>
      <c r="G262" s="195">
        <v>1017.266</v>
      </c>
      <c r="H262">
        <v>7.7700000000000005E-2</v>
      </c>
      <c r="I262">
        <v>1.4500000000000001E-2</v>
      </c>
      <c r="J262">
        <v>8.7192000000000007</v>
      </c>
      <c r="K262">
        <v>0.17</v>
      </c>
      <c r="L262">
        <v>0.3402</v>
      </c>
      <c r="M262">
        <v>0.308</v>
      </c>
      <c r="N262" s="196">
        <v>6.9945056750053386E-2</v>
      </c>
      <c r="O262">
        <v>807.97</v>
      </c>
      <c r="P262">
        <v>86</v>
      </c>
      <c r="Q262">
        <v>931.26599999999996</v>
      </c>
      <c r="R262" s="197">
        <v>-137.9</v>
      </c>
      <c r="T262" s="198">
        <v>-5109.99</v>
      </c>
      <c r="U262" s="198">
        <v>73057.2</v>
      </c>
      <c r="V262" s="16">
        <v>1191.24</v>
      </c>
    </row>
    <row r="263" spans="1:22" x14ac:dyDescent="0.25">
      <c r="A263" t="s">
        <v>171</v>
      </c>
      <c r="B263" s="199">
        <v>41619</v>
      </c>
      <c r="C263" s="140" t="s">
        <v>291</v>
      </c>
      <c r="D263">
        <v>58.93</v>
      </c>
      <c r="E263">
        <v>37.229999999999997</v>
      </c>
      <c r="F263">
        <v>1000</v>
      </c>
      <c r="G263" s="195">
        <v>1025.444</v>
      </c>
      <c r="H263">
        <v>7.7700000000000005E-2</v>
      </c>
      <c r="I263">
        <v>1.4500000000000001E-2</v>
      </c>
      <c r="J263">
        <v>2.2223000000000002</v>
      </c>
      <c r="K263">
        <v>0.14180000000000001</v>
      </c>
      <c r="L263">
        <v>0.29189999999999999</v>
      </c>
      <c r="M263">
        <v>0.2903</v>
      </c>
      <c r="N263" s="196">
        <v>6.9938984498394544E-2</v>
      </c>
      <c r="O263">
        <v>102.44</v>
      </c>
      <c r="P263">
        <v>86</v>
      </c>
      <c r="Q263">
        <v>939.44399999999996</v>
      </c>
      <c r="R263" s="197">
        <v>-152.46</v>
      </c>
      <c r="T263" s="198">
        <v>-5109.9799999999996</v>
      </c>
      <c r="U263" s="198">
        <v>73063.399999999994</v>
      </c>
      <c r="V263" s="16">
        <v>268.51</v>
      </c>
    </row>
    <row r="264" spans="1:22" x14ac:dyDescent="0.25">
      <c r="A264" t="s">
        <v>171</v>
      </c>
      <c r="B264" s="199">
        <v>41619</v>
      </c>
      <c r="C264" s="140" t="s">
        <v>292</v>
      </c>
      <c r="D264">
        <v>54.07</v>
      </c>
      <c r="E264">
        <v>41.04</v>
      </c>
      <c r="F264">
        <v>1002</v>
      </c>
      <c r="G264" s="195">
        <v>1032.2170000000001</v>
      </c>
      <c r="H264">
        <v>7.7700000000000005E-2</v>
      </c>
      <c r="I264">
        <v>1.4500000000000001E-2</v>
      </c>
      <c r="J264">
        <v>1.1482000000000001</v>
      </c>
      <c r="K264">
        <v>9.7900000000000001E-2</v>
      </c>
      <c r="L264">
        <v>0.18379999999999999</v>
      </c>
      <c r="M264">
        <v>0.17799999999999999</v>
      </c>
      <c r="N264" s="196">
        <v>7.0424159900992156E-2</v>
      </c>
      <c r="O264">
        <v>525.02</v>
      </c>
      <c r="P264">
        <v>86</v>
      </c>
      <c r="Q264">
        <v>946.2170000000001</v>
      </c>
      <c r="R264" s="197">
        <v>-162.18</v>
      </c>
      <c r="T264" s="198">
        <v>-5109.97</v>
      </c>
      <c r="U264" s="198">
        <v>72559.899999999994</v>
      </c>
      <c r="V264" s="16">
        <v>716.4</v>
      </c>
    </row>
    <row r="265" spans="1:22" x14ac:dyDescent="0.25">
      <c r="A265" t="s">
        <v>171</v>
      </c>
      <c r="B265" s="199">
        <v>41619</v>
      </c>
      <c r="C265" s="140" t="s">
        <v>293</v>
      </c>
      <c r="D265">
        <v>49.52</v>
      </c>
      <c r="E265">
        <v>42.86</v>
      </c>
      <c r="F265">
        <v>1004</v>
      </c>
      <c r="G265" s="195">
        <v>1033.0340000000001</v>
      </c>
      <c r="H265">
        <v>7.7700000000000005E-2</v>
      </c>
      <c r="I265">
        <v>1.4500000000000001E-2</v>
      </c>
      <c r="J265">
        <v>2.8730000000000002</v>
      </c>
      <c r="K265">
        <v>8.9300000000000004E-2</v>
      </c>
      <c r="L265">
        <v>0.14419999999999999</v>
      </c>
      <c r="M265">
        <v>0.12889999999999999</v>
      </c>
      <c r="N265" s="196">
        <v>5.7899092146173239E-2</v>
      </c>
      <c r="O265">
        <v>944.16</v>
      </c>
      <c r="P265">
        <v>85</v>
      </c>
      <c r="Q265">
        <v>948.03400000000011</v>
      </c>
      <c r="R265" s="197">
        <v>-154.38</v>
      </c>
      <c r="T265" s="198">
        <v>-4093.13</v>
      </c>
      <c r="U265" s="198">
        <v>70694.2</v>
      </c>
      <c r="V265" s="16">
        <v>693.17</v>
      </c>
    </row>
    <row r="266" spans="1:22" x14ac:dyDescent="0.25">
      <c r="A266" t="s">
        <v>171</v>
      </c>
      <c r="B266" s="199">
        <v>41619</v>
      </c>
      <c r="C266" s="140" t="s">
        <v>294</v>
      </c>
      <c r="D266">
        <v>44.39</v>
      </c>
      <c r="E266">
        <v>32.36</v>
      </c>
      <c r="F266">
        <v>989</v>
      </c>
      <c r="G266" s="195">
        <v>1015.1</v>
      </c>
      <c r="H266">
        <v>7.7700000000000005E-2</v>
      </c>
      <c r="I266">
        <v>1.4500000000000001E-2</v>
      </c>
      <c r="J266">
        <v>2.5539999999999998</v>
      </c>
      <c r="K266">
        <v>9.3899999999999997E-2</v>
      </c>
      <c r="L266">
        <v>0.1056</v>
      </c>
      <c r="M266">
        <v>9.9599999999999994E-2</v>
      </c>
      <c r="N266" s="196">
        <v>5.1485613605832412E-2</v>
      </c>
      <c r="O266">
        <v>616.29999999999995</v>
      </c>
      <c r="P266">
        <v>83</v>
      </c>
      <c r="Q266">
        <v>932.1</v>
      </c>
      <c r="R266" s="197">
        <v>-122.32</v>
      </c>
      <c r="T266" s="198">
        <v>-3518.29</v>
      </c>
      <c r="U266" s="198">
        <v>68335.399999999994</v>
      </c>
      <c r="V266" s="16">
        <v>547.54999999999995</v>
      </c>
    </row>
    <row r="267" spans="1:22" x14ac:dyDescent="0.25">
      <c r="A267" t="s">
        <v>171</v>
      </c>
      <c r="B267" s="199">
        <v>41619</v>
      </c>
      <c r="C267" s="140" t="s">
        <v>295</v>
      </c>
      <c r="D267">
        <v>35.47</v>
      </c>
      <c r="E267">
        <v>29.07</v>
      </c>
      <c r="F267">
        <v>959</v>
      </c>
      <c r="G267" s="195">
        <v>991.92399999999998</v>
      </c>
      <c r="H267">
        <v>7.7700000000000005E-2</v>
      </c>
      <c r="I267">
        <v>1.4500000000000001E-2</v>
      </c>
      <c r="J267">
        <v>1.0787</v>
      </c>
      <c r="K267">
        <v>4.0800000000000003E-2</v>
      </c>
      <c r="L267">
        <v>2.2200000000000001E-2</v>
      </c>
      <c r="M267">
        <v>2.35E-2</v>
      </c>
      <c r="N267" s="196">
        <v>3.7455310363028106E-2</v>
      </c>
      <c r="O267">
        <v>586.37</v>
      </c>
      <c r="P267">
        <v>79</v>
      </c>
      <c r="Q267">
        <v>912.92399999999998</v>
      </c>
      <c r="R267" s="197">
        <v>-92.49</v>
      </c>
      <c r="T267" s="198">
        <v>-2412.7399999999998</v>
      </c>
      <c r="U267" s="198">
        <v>64416.5</v>
      </c>
      <c r="V267" s="16">
        <v>463.08</v>
      </c>
    </row>
    <row r="268" spans="1:22" x14ac:dyDescent="0.25">
      <c r="A268" t="s">
        <v>171</v>
      </c>
      <c r="B268" s="199">
        <v>41620</v>
      </c>
      <c r="C268" s="140" t="s">
        <v>272</v>
      </c>
      <c r="D268">
        <v>46.05</v>
      </c>
      <c r="E268">
        <v>28.99</v>
      </c>
      <c r="F268">
        <v>927</v>
      </c>
      <c r="G268" s="195">
        <v>974.88099999999997</v>
      </c>
      <c r="H268">
        <v>7.7700000000000005E-2</v>
      </c>
      <c r="I268">
        <v>1.4500000000000001E-2</v>
      </c>
      <c r="J268">
        <v>0</v>
      </c>
      <c r="K268">
        <v>2.3E-2</v>
      </c>
      <c r="L268">
        <v>1.12E-2</v>
      </c>
      <c r="M268">
        <v>1.24E-2</v>
      </c>
      <c r="N268" s="196">
        <v>3.0643484148671195E-2</v>
      </c>
      <c r="O268">
        <v>539.11</v>
      </c>
      <c r="P268">
        <v>77</v>
      </c>
      <c r="Q268">
        <v>897.88099999999997</v>
      </c>
      <c r="R268" s="197">
        <v>-114.86</v>
      </c>
      <c r="T268" s="198">
        <v>-1900.8</v>
      </c>
      <c r="U268" s="198">
        <v>62029.5</v>
      </c>
      <c r="V268" s="16">
        <v>342.56</v>
      </c>
    </row>
    <row r="269" spans="1:22" x14ac:dyDescent="0.25">
      <c r="A269" t="s">
        <v>171</v>
      </c>
      <c r="B269" s="199">
        <v>41620</v>
      </c>
      <c r="C269" s="140" t="s">
        <v>273</v>
      </c>
      <c r="D269">
        <v>42.03</v>
      </c>
      <c r="E269">
        <v>29.8</v>
      </c>
      <c r="F269">
        <v>954</v>
      </c>
      <c r="G269" s="195">
        <v>972.37800000000004</v>
      </c>
      <c r="H269">
        <v>7.7700000000000005E-2</v>
      </c>
      <c r="I269">
        <v>1.4500000000000001E-2</v>
      </c>
      <c r="J269">
        <v>0</v>
      </c>
      <c r="K269">
        <v>1.41E-2</v>
      </c>
      <c r="L269">
        <v>1.11E-2</v>
      </c>
      <c r="M269">
        <v>1.1599999999999999E-2</v>
      </c>
      <c r="N269" s="196">
        <v>3.1238157217913762E-2</v>
      </c>
      <c r="O269">
        <v>397.34</v>
      </c>
      <c r="P269">
        <v>78</v>
      </c>
      <c r="Q269">
        <v>894.37800000000004</v>
      </c>
      <c r="R269" s="197">
        <v>-69.19</v>
      </c>
      <c r="T269" s="198">
        <v>-1900.82</v>
      </c>
      <c r="U269" s="198">
        <v>60849.3</v>
      </c>
      <c r="V269" s="16">
        <v>291.01</v>
      </c>
    </row>
    <row r="270" spans="1:22" x14ac:dyDescent="0.25">
      <c r="A270" t="s">
        <v>171</v>
      </c>
      <c r="B270" s="199">
        <v>41620</v>
      </c>
      <c r="C270" s="140" t="s">
        <v>274</v>
      </c>
      <c r="D270">
        <v>41.28</v>
      </c>
      <c r="E270">
        <v>29.55</v>
      </c>
      <c r="F270">
        <v>952</v>
      </c>
      <c r="G270" s="195">
        <v>971.61099999999999</v>
      </c>
      <c r="H270">
        <v>7.7700000000000005E-2</v>
      </c>
      <c r="I270">
        <v>1.4500000000000001E-2</v>
      </c>
      <c r="J270">
        <v>0</v>
      </c>
      <c r="K270">
        <v>2.53E-2</v>
      </c>
      <c r="L270">
        <v>1.17E-2</v>
      </c>
      <c r="M270">
        <v>1.12E-2</v>
      </c>
      <c r="N270" s="196">
        <v>3.1539134171695564E-2</v>
      </c>
      <c r="O270">
        <v>623.41</v>
      </c>
      <c r="P270">
        <v>78</v>
      </c>
      <c r="Q270">
        <v>893.61099999999999</v>
      </c>
      <c r="R270" s="197">
        <v>-85.43</v>
      </c>
      <c r="T270" s="198">
        <v>-1900.81</v>
      </c>
      <c r="U270" s="198">
        <v>60268.3</v>
      </c>
      <c r="V270" s="16">
        <v>343.66</v>
      </c>
    </row>
    <row r="271" spans="1:22" x14ac:dyDescent="0.25">
      <c r="A271" t="s">
        <v>171</v>
      </c>
      <c r="B271" s="199">
        <v>41620</v>
      </c>
      <c r="C271" s="140" t="s">
        <v>275</v>
      </c>
      <c r="D271">
        <v>40.33</v>
      </c>
      <c r="E271">
        <v>33.520000000000003</v>
      </c>
      <c r="F271">
        <v>955</v>
      </c>
      <c r="G271" s="195">
        <v>978.64400000000001</v>
      </c>
      <c r="H271">
        <v>7.7700000000000005E-2</v>
      </c>
      <c r="I271">
        <v>1.4500000000000001E-2</v>
      </c>
      <c r="J271">
        <v>0</v>
      </c>
      <c r="K271">
        <v>2.9700000000000001E-2</v>
      </c>
      <c r="L271">
        <v>1.18E-2</v>
      </c>
      <c r="M271">
        <v>1.06E-2</v>
      </c>
      <c r="N271" s="196">
        <v>3.1506147710810624E-2</v>
      </c>
      <c r="O271" s="200">
        <v>290.37</v>
      </c>
      <c r="P271">
        <v>78</v>
      </c>
      <c r="Q271">
        <v>900.64400000000001</v>
      </c>
      <c r="R271" s="197">
        <v>-72.959999999999994</v>
      </c>
      <c r="T271" s="198">
        <v>-1900.81</v>
      </c>
      <c r="U271" s="198">
        <v>60331.4</v>
      </c>
      <c r="V271" s="16">
        <v>662.36</v>
      </c>
    </row>
    <row r="272" spans="1:22" x14ac:dyDescent="0.25">
      <c r="A272" t="s">
        <v>171</v>
      </c>
      <c r="B272" s="199">
        <v>41620</v>
      </c>
      <c r="C272" s="140" t="s">
        <v>276</v>
      </c>
      <c r="D272">
        <v>47.18</v>
      </c>
      <c r="E272">
        <v>43.32</v>
      </c>
      <c r="F272">
        <v>964</v>
      </c>
      <c r="G272" s="195">
        <v>982.94299999999998</v>
      </c>
      <c r="H272">
        <v>7.7700000000000005E-2</v>
      </c>
      <c r="I272">
        <v>1.4500000000000001E-2</v>
      </c>
      <c r="J272">
        <v>0</v>
      </c>
      <c r="K272">
        <v>4.0399999999999998E-2</v>
      </c>
      <c r="L272">
        <v>1.1900000000000001E-2</v>
      </c>
      <c r="M272">
        <v>1.0699999999999999E-2</v>
      </c>
      <c r="N272" s="196">
        <v>3.1178862522082452E-2</v>
      </c>
      <c r="O272">
        <v>627.85</v>
      </c>
      <c r="P272">
        <v>79</v>
      </c>
      <c r="Q272">
        <v>903.94299999999998</v>
      </c>
      <c r="R272" s="197">
        <v>-49.22</v>
      </c>
      <c r="T272" s="198">
        <v>-1900.81</v>
      </c>
      <c r="U272" s="198">
        <v>60964.7</v>
      </c>
      <c r="V272" s="16">
        <v>827.85</v>
      </c>
    </row>
    <row r="273" spans="1:22" x14ac:dyDescent="0.25">
      <c r="A273" t="s">
        <v>171</v>
      </c>
      <c r="B273" s="199">
        <v>41620</v>
      </c>
      <c r="C273" s="140" t="s">
        <v>277</v>
      </c>
      <c r="D273">
        <v>55.89</v>
      </c>
      <c r="E273">
        <v>48.7</v>
      </c>
      <c r="F273">
        <v>980</v>
      </c>
      <c r="G273" s="195">
        <v>1002.745</v>
      </c>
      <c r="H273">
        <v>7.7700000000000005E-2</v>
      </c>
      <c r="I273">
        <v>1.4500000000000001E-2</v>
      </c>
      <c r="J273">
        <v>4.2060000000000004</v>
      </c>
      <c r="K273">
        <v>4.7600000000000003E-2</v>
      </c>
      <c r="L273">
        <v>1.5599999999999999E-2</v>
      </c>
      <c r="M273">
        <v>1.8599999999999998E-2</v>
      </c>
      <c r="N273" s="196">
        <v>3.0619839104086187E-2</v>
      </c>
      <c r="O273">
        <v>582.79</v>
      </c>
      <c r="P273">
        <v>80</v>
      </c>
      <c r="Q273">
        <v>922.745</v>
      </c>
      <c r="R273" s="197">
        <v>-105.48</v>
      </c>
      <c r="T273" s="198">
        <v>-1900.8</v>
      </c>
      <c r="U273" s="198">
        <v>62077.4</v>
      </c>
      <c r="V273" s="16">
        <v>958.43</v>
      </c>
    </row>
    <row r="274" spans="1:22" x14ac:dyDescent="0.25">
      <c r="A274" t="s">
        <v>171</v>
      </c>
      <c r="B274" s="199">
        <v>41620</v>
      </c>
      <c r="C274" s="140" t="s">
        <v>278</v>
      </c>
      <c r="D274">
        <v>65.5</v>
      </c>
      <c r="E274">
        <v>42.1</v>
      </c>
      <c r="F274">
        <v>1014</v>
      </c>
      <c r="G274" s="195">
        <v>1042.192</v>
      </c>
      <c r="H274">
        <v>7.7700000000000005E-2</v>
      </c>
      <c r="I274">
        <v>1.4500000000000001E-2</v>
      </c>
      <c r="J274">
        <v>12.2622</v>
      </c>
      <c r="K274">
        <v>0.10829999999999999</v>
      </c>
      <c r="L274">
        <v>0.15490000000000001</v>
      </c>
      <c r="M274">
        <v>9.69E-2</v>
      </c>
      <c r="N274" s="196">
        <v>8.8692652618002285E-2</v>
      </c>
      <c r="O274">
        <v>699.54</v>
      </c>
      <c r="P274">
        <v>84</v>
      </c>
      <c r="Q274">
        <v>958.19200000000001</v>
      </c>
      <c r="R274" s="197">
        <v>-109</v>
      </c>
      <c r="T274" s="198">
        <v>-5872.58</v>
      </c>
      <c r="U274" s="198">
        <v>66212.7</v>
      </c>
      <c r="V274" s="16">
        <v>866.64</v>
      </c>
    </row>
    <row r="275" spans="1:22" x14ac:dyDescent="0.25">
      <c r="A275" t="s">
        <v>171</v>
      </c>
      <c r="B275" s="199">
        <v>41620</v>
      </c>
      <c r="C275" s="140" t="s">
        <v>279</v>
      </c>
      <c r="D275">
        <v>70.63</v>
      </c>
      <c r="E275">
        <v>60.87</v>
      </c>
      <c r="F275">
        <v>1047</v>
      </c>
      <c r="G275" s="195">
        <v>1090.03</v>
      </c>
      <c r="H275">
        <v>7.7700000000000005E-2</v>
      </c>
      <c r="I275">
        <v>1.4500000000000001E-2</v>
      </c>
      <c r="J275">
        <v>11.958</v>
      </c>
      <c r="K275">
        <v>0.14549999999999999</v>
      </c>
      <c r="L275">
        <v>0.28310000000000002</v>
      </c>
      <c r="M275">
        <v>0.19059999999999999</v>
      </c>
      <c r="N275" s="196">
        <v>0.12210354166282848</v>
      </c>
      <c r="O275">
        <v>657.03</v>
      </c>
      <c r="P275">
        <v>87</v>
      </c>
      <c r="Q275">
        <v>1003.03</v>
      </c>
      <c r="R275" s="197">
        <v>-143.91</v>
      </c>
      <c r="T275" s="198">
        <v>-8615.98</v>
      </c>
      <c r="U275" s="198">
        <v>70562.899999999994</v>
      </c>
      <c r="V275" s="16">
        <v>1841.43</v>
      </c>
    </row>
    <row r="276" spans="1:22" x14ac:dyDescent="0.25">
      <c r="A276" t="s">
        <v>171</v>
      </c>
      <c r="B276" s="199">
        <v>41620</v>
      </c>
      <c r="C276" s="140" t="s">
        <v>280</v>
      </c>
      <c r="D276">
        <v>62.56</v>
      </c>
      <c r="E276">
        <v>59.4</v>
      </c>
      <c r="F276">
        <v>1043</v>
      </c>
      <c r="G276" s="195">
        <v>1081.001</v>
      </c>
      <c r="H276">
        <v>7.7700000000000005E-2</v>
      </c>
      <c r="I276">
        <v>1.4500000000000001E-2</v>
      </c>
      <c r="J276">
        <v>12.8371</v>
      </c>
      <c r="K276">
        <v>0.1076</v>
      </c>
      <c r="L276">
        <v>0.1817</v>
      </c>
      <c r="M276">
        <v>0.1555</v>
      </c>
      <c r="N276" s="196">
        <v>0.11951238070545996</v>
      </c>
      <c r="O276">
        <v>-38.68</v>
      </c>
      <c r="P276">
        <v>89</v>
      </c>
      <c r="Q276">
        <v>992.00099999999998</v>
      </c>
      <c r="R276" s="197">
        <v>-118.26</v>
      </c>
      <c r="T276" s="198">
        <v>-8481.7099999999991</v>
      </c>
      <c r="U276" s="198">
        <v>70969.3</v>
      </c>
      <c r="V276" s="16">
        <v>1785.81</v>
      </c>
    </row>
    <row r="277" spans="1:22" x14ac:dyDescent="0.25">
      <c r="A277" t="s">
        <v>171</v>
      </c>
      <c r="B277" s="199">
        <v>41620</v>
      </c>
      <c r="C277" s="140" t="s">
        <v>281</v>
      </c>
      <c r="D277">
        <v>58.52</v>
      </c>
      <c r="E277">
        <v>48.76</v>
      </c>
      <c r="F277">
        <v>1020</v>
      </c>
      <c r="G277" s="195">
        <v>1057.547</v>
      </c>
      <c r="H277">
        <v>7.7700000000000005E-2</v>
      </c>
      <c r="I277">
        <v>1.4500000000000001E-2</v>
      </c>
      <c r="J277">
        <v>7.1120000000000001</v>
      </c>
      <c r="K277">
        <v>0.1012</v>
      </c>
      <c r="L277">
        <v>0.1593</v>
      </c>
      <c r="M277">
        <v>0.14879999999999999</v>
      </c>
      <c r="N277" s="196">
        <v>0.11689455322178711</v>
      </c>
      <c r="O277">
        <v>128.37</v>
      </c>
      <c r="P277">
        <v>88</v>
      </c>
      <c r="Q277">
        <v>969.54700000000003</v>
      </c>
      <c r="R277" s="197">
        <v>-141.87</v>
      </c>
      <c r="T277" s="198">
        <v>-8208.92</v>
      </c>
      <c r="U277" s="198">
        <v>70225</v>
      </c>
      <c r="V277" s="16">
        <v>1433.12</v>
      </c>
    </row>
    <row r="278" spans="1:22" x14ac:dyDescent="0.25">
      <c r="A278" t="s">
        <v>171</v>
      </c>
      <c r="B278" s="199">
        <v>41620</v>
      </c>
      <c r="C278" s="140" t="s">
        <v>282</v>
      </c>
      <c r="D278">
        <v>59.09</v>
      </c>
      <c r="E278">
        <v>77.349999999999994</v>
      </c>
      <c r="F278">
        <v>997</v>
      </c>
      <c r="G278" s="195">
        <v>1023.2140000000001</v>
      </c>
      <c r="H278">
        <v>7.7700000000000005E-2</v>
      </c>
      <c r="I278">
        <v>1.4500000000000001E-2</v>
      </c>
      <c r="J278">
        <v>9.1065000000000005</v>
      </c>
      <c r="K278">
        <v>0.113</v>
      </c>
      <c r="L278">
        <v>0.2291</v>
      </c>
      <c r="M278">
        <v>2.93E-2</v>
      </c>
      <c r="N278" s="196">
        <v>0.10481485599911042</v>
      </c>
      <c r="O278">
        <v>473.04</v>
      </c>
      <c r="P278">
        <v>88</v>
      </c>
      <c r="Q278">
        <v>935.21400000000006</v>
      </c>
      <c r="R278" s="197">
        <v>-112.74</v>
      </c>
      <c r="T278" s="198">
        <v>-7352.28</v>
      </c>
      <c r="U278" s="198">
        <v>70145.399999999994</v>
      </c>
      <c r="V278" s="16">
        <v>2685.65</v>
      </c>
    </row>
    <row r="279" spans="1:22" x14ac:dyDescent="0.25">
      <c r="A279" t="s">
        <v>171</v>
      </c>
      <c r="B279" s="199">
        <v>41620</v>
      </c>
      <c r="C279" s="140" t="s">
        <v>283</v>
      </c>
      <c r="D279">
        <v>52.62</v>
      </c>
      <c r="E279">
        <v>44</v>
      </c>
      <c r="F279">
        <v>971</v>
      </c>
      <c r="G279" s="195">
        <v>1000.758</v>
      </c>
      <c r="H279">
        <v>7.7700000000000005E-2</v>
      </c>
      <c r="I279">
        <v>1.4500000000000001E-2</v>
      </c>
      <c r="J279">
        <v>8.8777000000000008</v>
      </c>
      <c r="K279">
        <v>7.5499999999999998E-2</v>
      </c>
      <c r="L279">
        <v>2.3199999999999998E-2</v>
      </c>
      <c r="M279">
        <v>2.12E-2</v>
      </c>
      <c r="N279" s="196">
        <v>0.10240406875900819</v>
      </c>
      <c r="O279">
        <v>404.58</v>
      </c>
      <c r="P279">
        <v>87</v>
      </c>
      <c r="Q279">
        <v>913.75800000000004</v>
      </c>
      <c r="R279" s="197">
        <v>-124.83</v>
      </c>
      <c r="T279" s="198">
        <v>-7055.2</v>
      </c>
      <c r="U279" s="198">
        <v>68895.7</v>
      </c>
      <c r="V279" s="16">
        <v>885.38</v>
      </c>
    </row>
    <row r="280" spans="1:22" x14ac:dyDescent="0.25">
      <c r="A280" t="s">
        <v>171</v>
      </c>
      <c r="B280" s="199">
        <v>41620</v>
      </c>
      <c r="C280" s="140" t="s">
        <v>284</v>
      </c>
      <c r="D280">
        <v>46.4</v>
      </c>
      <c r="E280">
        <v>44.58</v>
      </c>
      <c r="F280">
        <v>947</v>
      </c>
      <c r="G280" s="195">
        <v>979.69200000000001</v>
      </c>
      <c r="H280">
        <v>7.7700000000000005E-2</v>
      </c>
      <c r="I280">
        <v>1.4500000000000001E-2</v>
      </c>
      <c r="J280">
        <v>5.7580999999999998</v>
      </c>
      <c r="K280">
        <v>5.3800000000000001E-2</v>
      </c>
      <c r="L280">
        <v>2.6100000000000002E-2</v>
      </c>
      <c r="M280">
        <v>2.81E-2</v>
      </c>
      <c r="N280" s="196">
        <v>0.10368921365752716</v>
      </c>
      <c r="O280">
        <v>280.37</v>
      </c>
      <c r="P280">
        <v>86</v>
      </c>
      <c r="Q280">
        <v>893.69200000000001</v>
      </c>
      <c r="R280" s="197">
        <v>-182.36</v>
      </c>
      <c r="T280" s="198">
        <v>-7055.18</v>
      </c>
      <c r="U280" s="198">
        <v>68041.600000000006</v>
      </c>
      <c r="V280" s="16">
        <v>1631.47</v>
      </c>
    </row>
    <row r="281" spans="1:22" x14ac:dyDescent="0.25">
      <c r="A281" t="s">
        <v>171</v>
      </c>
      <c r="B281" s="199">
        <v>41620</v>
      </c>
      <c r="C281" s="140" t="s">
        <v>285</v>
      </c>
      <c r="D281">
        <v>44</v>
      </c>
      <c r="E281">
        <v>39.299999999999997</v>
      </c>
      <c r="F281">
        <v>926</v>
      </c>
      <c r="G281" s="195">
        <v>964.25099999999998</v>
      </c>
      <c r="H281">
        <v>7.7700000000000005E-2</v>
      </c>
      <c r="I281">
        <v>1.4500000000000001E-2</v>
      </c>
      <c r="J281">
        <v>3.6911</v>
      </c>
      <c r="K281">
        <v>4.4999999999999998E-2</v>
      </c>
      <c r="L281">
        <v>1.0800000000000001E-2</v>
      </c>
      <c r="M281">
        <v>1.17E-2</v>
      </c>
      <c r="N281" s="196">
        <v>0.10447892262992504</v>
      </c>
      <c r="O281">
        <v>253.46</v>
      </c>
      <c r="P281">
        <v>85</v>
      </c>
      <c r="Q281">
        <v>879.25099999999998</v>
      </c>
      <c r="R281" s="197">
        <v>-108.48</v>
      </c>
      <c r="T281" s="198">
        <v>-7055.19</v>
      </c>
      <c r="U281" s="198">
        <v>67527.399999999994</v>
      </c>
      <c r="V281" s="16">
        <v>1194.9000000000001</v>
      </c>
    </row>
    <row r="282" spans="1:22" x14ac:dyDescent="0.25">
      <c r="A282" t="s">
        <v>171</v>
      </c>
      <c r="B282" s="199">
        <v>41620</v>
      </c>
      <c r="C282" s="140" t="s">
        <v>286</v>
      </c>
      <c r="D282">
        <v>40.229999999999997</v>
      </c>
      <c r="E282">
        <v>33.71</v>
      </c>
      <c r="F282">
        <v>914</v>
      </c>
      <c r="G282" s="195">
        <v>953.93499999999995</v>
      </c>
      <c r="H282">
        <v>7.7700000000000005E-2</v>
      </c>
      <c r="I282">
        <v>1.4500000000000001E-2</v>
      </c>
      <c r="J282">
        <v>1.7012</v>
      </c>
      <c r="K282">
        <v>3.56E-2</v>
      </c>
      <c r="L282">
        <v>1.0800000000000001E-2</v>
      </c>
      <c r="M282">
        <v>1.17E-2</v>
      </c>
      <c r="N282" s="196">
        <v>0.10533074156518311</v>
      </c>
      <c r="O282">
        <v>75.599999999999994</v>
      </c>
      <c r="P282">
        <v>84</v>
      </c>
      <c r="Q282">
        <v>869.93499999999995</v>
      </c>
      <c r="R282" s="197">
        <v>-93.97</v>
      </c>
      <c r="T282" s="198">
        <v>-7055.19</v>
      </c>
      <c r="U282" s="198">
        <v>66981.3</v>
      </c>
      <c r="V282" s="16">
        <v>349.56</v>
      </c>
    </row>
    <row r="283" spans="1:22" x14ac:dyDescent="0.25">
      <c r="A283" t="s">
        <v>171</v>
      </c>
      <c r="B283" s="199">
        <v>41620</v>
      </c>
      <c r="C283" s="140" t="s">
        <v>287</v>
      </c>
      <c r="D283">
        <v>37.43</v>
      </c>
      <c r="E283">
        <v>32.409999999999997</v>
      </c>
      <c r="F283">
        <v>911</v>
      </c>
      <c r="G283" s="195">
        <v>936.19399999999996</v>
      </c>
      <c r="H283">
        <v>7.7700000000000005E-2</v>
      </c>
      <c r="I283">
        <v>1.4500000000000001E-2</v>
      </c>
      <c r="J283">
        <v>1.5031000000000001</v>
      </c>
      <c r="K283">
        <v>4.0399999999999998E-2</v>
      </c>
      <c r="L283">
        <v>1.0800000000000001E-2</v>
      </c>
      <c r="M283">
        <v>1.18E-2</v>
      </c>
      <c r="N283" s="196">
        <v>0.10555152443631238</v>
      </c>
      <c r="O283">
        <v>63.45</v>
      </c>
      <c r="P283">
        <v>84</v>
      </c>
      <c r="Q283">
        <v>852.19399999999996</v>
      </c>
      <c r="R283" s="197">
        <v>-77.069999999999993</v>
      </c>
      <c r="T283" s="198">
        <v>-7055.18</v>
      </c>
      <c r="U283" s="198">
        <v>66841.100000000006</v>
      </c>
      <c r="V283" s="16">
        <v>296.60000000000002</v>
      </c>
    </row>
    <row r="284" spans="1:22" x14ac:dyDescent="0.25">
      <c r="A284" t="s">
        <v>171</v>
      </c>
      <c r="B284" s="199">
        <v>41620</v>
      </c>
      <c r="C284" s="140" t="s">
        <v>288</v>
      </c>
      <c r="D284">
        <v>41.11</v>
      </c>
      <c r="E284">
        <v>36.11</v>
      </c>
      <c r="F284">
        <v>924</v>
      </c>
      <c r="G284" s="195">
        <v>945.39</v>
      </c>
      <c r="H284">
        <v>7.7700000000000005E-2</v>
      </c>
      <c r="I284">
        <v>1.4500000000000001E-2</v>
      </c>
      <c r="J284">
        <v>5.2431999999999999</v>
      </c>
      <c r="K284">
        <v>4.1700000000000001E-2</v>
      </c>
      <c r="L284">
        <v>1.0699999999999999E-2</v>
      </c>
      <c r="M284">
        <v>1.1900000000000001E-2</v>
      </c>
      <c r="N284" s="196">
        <v>0.10488321928550508</v>
      </c>
      <c r="O284">
        <v>168.55</v>
      </c>
      <c r="P284">
        <v>84</v>
      </c>
      <c r="Q284">
        <v>861.39</v>
      </c>
      <c r="R284" s="197">
        <v>-69.67</v>
      </c>
      <c r="T284" s="198">
        <v>-7055.19</v>
      </c>
      <c r="U284" s="198">
        <v>67267.100000000006</v>
      </c>
      <c r="V284" s="16">
        <v>428.45</v>
      </c>
    </row>
    <row r="285" spans="1:22" x14ac:dyDescent="0.25">
      <c r="A285" t="s">
        <v>171</v>
      </c>
      <c r="B285" s="199">
        <v>41620</v>
      </c>
      <c r="C285" s="140" t="s">
        <v>289</v>
      </c>
      <c r="D285">
        <v>59.21</v>
      </c>
      <c r="E285">
        <v>35.24</v>
      </c>
      <c r="F285">
        <v>963</v>
      </c>
      <c r="G285" s="195">
        <v>928.53200000000004</v>
      </c>
      <c r="H285">
        <v>7.7700000000000005E-2</v>
      </c>
      <c r="I285">
        <v>1.4500000000000001E-2</v>
      </c>
      <c r="J285">
        <v>12.3925</v>
      </c>
      <c r="K285">
        <v>0.1123</v>
      </c>
      <c r="L285">
        <v>0.13550000000000001</v>
      </c>
      <c r="M285">
        <v>0.1099</v>
      </c>
      <c r="N285" s="196">
        <v>0.10829494519275036</v>
      </c>
      <c r="O285" s="200">
        <v>102.49</v>
      </c>
      <c r="P285">
        <v>87</v>
      </c>
      <c r="Q285">
        <v>841.53200000000004</v>
      </c>
      <c r="R285" s="197">
        <v>-167.81</v>
      </c>
      <c r="T285" s="198">
        <v>-7668.56</v>
      </c>
      <c r="U285" s="198">
        <v>70811.8</v>
      </c>
      <c r="V285" s="16">
        <v>422.21</v>
      </c>
    </row>
    <row r="286" spans="1:22" x14ac:dyDescent="0.25">
      <c r="A286" t="s">
        <v>171</v>
      </c>
      <c r="B286" s="199">
        <v>41620</v>
      </c>
      <c r="C286" s="140" t="s">
        <v>290</v>
      </c>
      <c r="D286">
        <v>66.510000000000005</v>
      </c>
      <c r="E286">
        <v>43.78</v>
      </c>
      <c r="F286">
        <v>1005</v>
      </c>
      <c r="G286" s="195">
        <v>1026.8150000000001</v>
      </c>
      <c r="H286">
        <v>7.7700000000000005E-2</v>
      </c>
      <c r="I286">
        <v>1.4500000000000001E-2</v>
      </c>
      <c r="J286">
        <v>12.435600000000001</v>
      </c>
      <c r="K286">
        <v>0.17519999999999999</v>
      </c>
      <c r="L286">
        <v>0.3271</v>
      </c>
      <c r="M286">
        <v>0.28210000000000002</v>
      </c>
      <c r="N286" s="196">
        <v>0.10611189598845425</v>
      </c>
      <c r="O286" s="200">
        <v>192.2</v>
      </c>
      <c r="P286">
        <v>89</v>
      </c>
      <c r="Q286">
        <v>937.81500000000005</v>
      </c>
      <c r="R286" s="197">
        <v>-277.43</v>
      </c>
      <c r="T286" s="198">
        <v>-7668.59</v>
      </c>
      <c r="U286" s="198">
        <v>72268.899999999994</v>
      </c>
      <c r="V286" s="16">
        <v>1271</v>
      </c>
    </row>
    <row r="287" spans="1:22" x14ac:dyDescent="0.25">
      <c r="A287" t="s">
        <v>171</v>
      </c>
      <c r="B287" s="199">
        <v>41620</v>
      </c>
      <c r="C287" s="140" t="s">
        <v>291</v>
      </c>
      <c r="D287">
        <v>59.42</v>
      </c>
      <c r="E287">
        <v>43.95</v>
      </c>
      <c r="F287">
        <v>1012</v>
      </c>
      <c r="G287" s="195">
        <v>1035.854</v>
      </c>
      <c r="H287">
        <v>7.7700000000000005E-2</v>
      </c>
      <c r="I287">
        <v>1.4500000000000001E-2</v>
      </c>
      <c r="J287">
        <v>11.363200000000001</v>
      </c>
      <c r="K287">
        <v>0.1298</v>
      </c>
      <c r="L287">
        <v>0.23549999999999999</v>
      </c>
      <c r="M287">
        <v>0.20039999999999999</v>
      </c>
      <c r="N287" s="196">
        <v>0.10673610250857045</v>
      </c>
      <c r="O287">
        <v>242.53</v>
      </c>
      <c r="P287">
        <v>89</v>
      </c>
      <c r="Q287">
        <v>946.85400000000004</v>
      </c>
      <c r="R287" s="197">
        <v>-236.18</v>
      </c>
      <c r="T287" s="198">
        <v>-7668.53</v>
      </c>
      <c r="U287" s="198">
        <v>71845.7</v>
      </c>
      <c r="V287" s="16">
        <v>826.04</v>
      </c>
    </row>
    <row r="288" spans="1:22" x14ac:dyDescent="0.25">
      <c r="A288" t="s">
        <v>171</v>
      </c>
      <c r="B288" s="199">
        <v>41620</v>
      </c>
      <c r="C288" s="140" t="s">
        <v>292</v>
      </c>
      <c r="D288">
        <v>58.18</v>
      </c>
      <c r="E288">
        <v>41.7</v>
      </c>
      <c r="F288">
        <v>1012</v>
      </c>
      <c r="G288" s="195">
        <v>1039.3620000000001</v>
      </c>
      <c r="H288">
        <v>7.7700000000000005E-2</v>
      </c>
      <c r="I288">
        <v>1.4500000000000001E-2</v>
      </c>
      <c r="J288">
        <v>5.4980000000000002</v>
      </c>
      <c r="K288">
        <v>0.1075</v>
      </c>
      <c r="L288">
        <v>0.21299999999999999</v>
      </c>
      <c r="M288">
        <v>0.18010000000000001</v>
      </c>
      <c r="N288" s="196">
        <v>9.9590662464851279E-2</v>
      </c>
      <c r="O288">
        <v>108.62</v>
      </c>
      <c r="P288">
        <v>89</v>
      </c>
      <c r="Q288">
        <v>950.36200000000008</v>
      </c>
      <c r="R288" s="197">
        <v>-212.52</v>
      </c>
      <c r="T288" s="198">
        <v>-7041.02</v>
      </c>
      <c r="U288" s="198">
        <v>70699.600000000006</v>
      </c>
      <c r="V288" s="16">
        <v>1079.9000000000001</v>
      </c>
    </row>
    <row r="289" spans="1:22" x14ac:dyDescent="0.25">
      <c r="A289" t="s">
        <v>171</v>
      </c>
      <c r="B289" s="199">
        <v>41620</v>
      </c>
      <c r="C289" s="140" t="s">
        <v>293</v>
      </c>
      <c r="D289">
        <v>52.95</v>
      </c>
      <c r="E289">
        <v>40.31</v>
      </c>
      <c r="F289">
        <v>1010</v>
      </c>
      <c r="G289" s="195">
        <v>1044.702</v>
      </c>
      <c r="H289">
        <v>7.7700000000000005E-2</v>
      </c>
      <c r="I289">
        <v>1.4500000000000001E-2</v>
      </c>
      <c r="J289">
        <v>3.7004999999999999</v>
      </c>
      <c r="K289">
        <v>8.6400000000000005E-2</v>
      </c>
      <c r="L289">
        <v>6.5600000000000006E-2</v>
      </c>
      <c r="M289">
        <v>7.5800000000000006E-2</v>
      </c>
      <c r="N289" s="196">
        <v>9.9539840085041478E-2</v>
      </c>
      <c r="O289">
        <v>152.87</v>
      </c>
      <c r="P289">
        <v>87</v>
      </c>
      <c r="Q289">
        <v>957.702</v>
      </c>
      <c r="R289" s="197">
        <v>-219.22</v>
      </c>
      <c r="T289" s="198">
        <v>-6891.82</v>
      </c>
      <c r="U289" s="198">
        <v>69236.800000000003</v>
      </c>
      <c r="V289" s="16">
        <v>723.27</v>
      </c>
    </row>
    <row r="290" spans="1:22" x14ac:dyDescent="0.25">
      <c r="A290" t="s">
        <v>171</v>
      </c>
      <c r="B290" s="199">
        <v>41620</v>
      </c>
      <c r="C290" s="140" t="s">
        <v>294</v>
      </c>
      <c r="D290">
        <v>45.33</v>
      </c>
      <c r="E290">
        <v>30.47</v>
      </c>
      <c r="F290">
        <v>994</v>
      </c>
      <c r="G290" s="195">
        <v>1025.999</v>
      </c>
      <c r="H290">
        <v>7.7700000000000005E-2</v>
      </c>
      <c r="I290">
        <v>1.4500000000000001E-2</v>
      </c>
      <c r="J290">
        <v>5.1356000000000002</v>
      </c>
      <c r="K290">
        <v>6.4199999999999993E-2</v>
      </c>
      <c r="L290">
        <v>0.08</v>
      </c>
      <c r="M290">
        <v>0</v>
      </c>
      <c r="N290" s="196">
        <v>9.2856817207830691E-2</v>
      </c>
      <c r="O290">
        <v>134.66</v>
      </c>
      <c r="P290">
        <v>85</v>
      </c>
      <c r="Q290">
        <v>940.99900000000002</v>
      </c>
      <c r="R290" s="197">
        <v>-207.46</v>
      </c>
      <c r="T290" s="198">
        <v>-6110.22</v>
      </c>
      <c r="U290" s="198">
        <v>65802.600000000006</v>
      </c>
      <c r="V290" s="16">
        <v>260.89</v>
      </c>
    </row>
    <row r="291" spans="1:22" x14ac:dyDescent="0.25">
      <c r="A291" t="s">
        <v>171</v>
      </c>
      <c r="B291" s="199">
        <v>41620</v>
      </c>
      <c r="C291" s="140" t="s">
        <v>295</v>
      </c>
      <c r="D291">
        <v>37.229999999999997</v>
      </c>
      <c r="E291">
        <v>33.17</v>
      </c>
      <c r="F291">
        <v>967</v>
      </c>
      <c r="G291" s="195">
        <v>992.51400000000001</v>
      </c>
      <c r="H291">
        <v>7.7700000000000005E-2</v>
      </c>
      <c r="I291">
        <v>1.4500000000000001E-2</v>
      </c>
      <c r="J291">
        <v>2.1916000000000002</v>
      </c>
      <c r="K291">
        <v>5.8200000000000002E-2</v>
      </c>
      <c r="L291">
        <v>5.3699999999999998E-2</v>
      </c>
      <c r="M291">
        <v>0</v>
      </c>
      <c r="N291" s="196">
        <v>7.8606150604779865E-2</v>
      </c>
      <c r="O291">
        <v>38.4</v>
      </c>
      <c r="P291">
        <v>82</v>
      </c>
      <c r="Q291">
        <v>910.51400000000001</v>
      </c>
      <c r="R291" s="197">
        <v>-123.15</v>
      </c>
      <c r="T291" s="198">
        <v>-4954.6400000000003</v>
      </c>
      <c r="U291" s="198">
        <v>63031.199999999997</v>
      </c>
      <c r="V291" s="16">
        <v>355.84</v>
      </c>
    </row>
    <row r="292" spans="1:22" x14ac:dyDescent="0.25">
      <c r="A292" t="s">
        <v>171</v>
      </c>
      <c r="B292" s="199">
        <v>41621</v>
      </c>
      <c r="C292" s="140" t="s">
        <v>272</v>
      </c>
      <c r="D292">
        <v>46.31</v>
      </c>
      <c r="E292">
        <v>34.54</v>
      </c>
      <c r="F292">
        <v>942</v>
      </c>
      <c r="G292" s="195">
        <v>969.24599999999998</v>
      </c>
      <c r="H292">
        <v>7.7700000000000005E-2</v>
      </c>
      <c r="I292">
        <v>1.4500000000000001E-2</v>
      </c>
      <c r="J292">
        <v>0.11360000000000001</v>
      </c>
      <c r="K292">
        <v>4.3099999999999999E-2</v>
      </c>
      <c r="L292">
        <v>3.44E-2</v>
      </c>
      <c r="M292">
        <v>3.5900000000000001E-2</v>
      </c>
      <c r="N292" s="196">
        <v>4.2179331306990885E-2</v>
      </c>
      <c r="O292">
        <v>116.05</v>
      </c>
      <c r="P292">
        <v>79</v>
      </c>
      <c r="Q292">
        <v>890.24599999999998</v>
      </c>
      <c r="R292" s="197">
        <v>-115.34</v>
      </c>
      <c r="T292" s="198">
        <v>-2497.86</v>
      </c>
      <c r="U292" s="198">
        <v>59220</v>
      </c>
      <c r="V292" s="16">
        <v>358.03</v>
      </c>
    </row>
    <row r="293" spans="1:22" x14ac:dyDescent="0.25">
      <c r="A293" t="s">
        <v>171</v>
      </c>
      <c r="B293" s="199">
        <v>41621</v>
      </c>
      <c r="C293" s="140" t="s">
        <v>273</v>
      </c>
      <c r="D293">
        <v>40.76</v>
      </c>
      <c r="E293">
        <v>32.33</v>
      </c>
      <c r="F293">
        <v>938</v>
      </c>
      <c r="G293" s="195">
        <v>948.62800000000004</v>
      </c>
      <c r="H293">
        <v>7.7700000000000005E-2</v>
      </c>
      <c r="I293">
        <v>1.4500000000000001E-2</v>
      </c>
      <c r="J293">
        <v>0.1434</v>
      </c>
      <c r="K293">
        <v>1.15E-2</v>
      </c>
      <c r="L293">
        <v>9.4000000000000004E-3</v>
      </c>
      <c r="M293">
        <v>1.5900000000000001E-2</v>
      </c>
      <c r="N293" s="196">
        <v>4.3130974417062658E-2</v>
      </c>
      <c r="O293">
        <v>5.97</v>
      </c>
      <c r="P293">
        <v>78</v>
      </c>
      <c r="Q293">
        <v>870.62800000000004</v>
      </c>
      <c r="R293" s="197">
        <v>-50.85</v>
      </c>
      <c r="T293" s="198">
        <v>-2497.87</v>
      </c>
      <c r="U293" s="198">
        <v>57913.599999999999</v>
      </c>
      <c r="V293" s="16">
        <v>318.91000000000003</v>
      </c>
    </row>
    <row r="294" spans="1:22" x14ac:dyDescent="0.25">
      <c r="A294" t="s">
        <v>171</v>
      </c>
      <c r="B294" s="199">
        <v>41621</v>
      </c>
      <c r="C294" s="140" t="s">
        <v>274</v>
      </c>
      <c r="D294">
        <v>38.17</v>
      </c>
      <c r="E294">
        <v>26.74</v>
      </c>
      <c r="F294">
        <v>936</v>
      </c>
      <c r="G294" s="195">
        <v>952.24800000000005</v>
      </c>
      <c r="H294">
        <v>7.7700000000000005E-2</v>
      </c>
      <c r="I294">
        <v>1.4500000000000001E-2</v>
      </c>
      <c r="J294">
        <v>0.1555</v>
      </c>
      <c r="K294">
        <v>1.2999999999999999E-2</v>
      </c>
      <c r="L294">
        <v>1.61E-2</v>
      </c>
      <c r="M294">
        <v>9.5999999999999992E-3</v>
      </c>
      <c r="N294" s="196">
        <v>4.3813167191123173E-2</v>
      </c>
      <c r="O294">
        <v>9.5500000000000007</v>
      </c>
      <c r="P294">
        <v>78</v>
      </c>
      <c r="Q294">
        <v>874.24800000000005</v>
      </c>
      <c r="R294" s="197">
        <v>-58.51</v>
      </c>
      <c r="T294" s="198">
        <v>-2497.85</v>
      </c>
      <c r="U294" s="198">
        <v>57011.4</v>
      </c>
      <c r="V294" s="16">
        <v>0</v>
      </c>
    </row>
    <row r="295" spans="1:22" x14ac:dyDescent="0.25">
      <c r="A295" t="s">
        <v>171</v>
      </c>
      <c r="B295" s="199">
        <v>41621</v>
      </c>
      <c r="C295" s="140" t="s">
        <v>275</v>
      </c>
      <c r="D295">
        <v>36.94</v>
      </c>
      <c r="E295">
        <v>25.55</v>
      </c>
      <c r="F295">
        <v>939</v>
      </c>
      <c r="G295" s="195">
        <v>953.49599999999998</v>
      </c>
      <c r="H295">
        <v>7.7700000000000005E-2</v>
      </c>
      <c r="I295">
        <v>1.4500000000000001E-2</v>
      </c>
      <c r="J295">
        <v>0.15359999999999999</v>
      </c>
      <c r="K295">
        <v>1.7299999999999999E-2</v>
      </c>
      <c r="L295">
        <v>1.6299999999999999E-2</v>
      </c>
      <c r="M295">
        <v>9.4999999999999998E-3</v>
      </c>
      <c r="N295" s="196">
        <v>4.3488108917441412E-2</v>
      </c>
      <c r="O295">
        <v>61</v>
      </c>
      <c r="P295">
        <v>78</v>
      </c>
      <c r="Q295">
        <v>875.49599999999998</v>
      </c>
      <c r="R295" s="197">
        <v>-30.28</v>
      </c>
      <c r="T295" s="198">
        <v>-2497.87</v>
      </c>
      <c r="U295" s="198">
        <v>57438</v>
      </c>
      <c r="V295" s="16">
        <v>0</v>
      </c>
    </row>
    <row r="296" spans="1:22" x14ac:dyDescent="0.25">
      <c r="A296" t="s">
        <v>171</v>
      </c>
      <c r="B296" s="199">
        <v>41621</v>
      </c>
      <c r="C296" s="140" t="s">
        <v>276</v>
      </c>
      <c r="D296">
        <v>42.62</v>
      </c>
      <c r="E296">
        <v>24.88</v>
      </c>
      <c r="F296">
        <v>943</v>
      </c>
      <c r="G296" s="195">
        <v>951.80499999999995</v>
      </c>
      <c r="H296">
        <v>7.7700000000000005E-2</v>
      </c>
      <c r="I296">
        <v>1.4500000000000001E-2</v>
      </c>
      <c r="J296">
        <v>4.5639000000000003</v>
      </c>
      <c r="K296">
        <v>2.7099999999999999E-2</v>
      </c>
      <c r="L296">
        <v>1.61E-2</v>
      </c>
      <c r="M296">
        <v>9.9000000000000008E-3</v>
      </c>
      <c r="N296" s="196">
        <v>4.3339666345678374E-2</v>
      </c>
      <c r="O296">
        <v>-40.229999999999997</v>
      </c>
      <c r="P296">
        <v>79</v>
      </c>
      <c r="Q296">
        <v>872.80499999999995</v>
      </c>
      <c r="R296" s="197">
        <v>-73.239999999999995</v>
      </c>
      <c r="T296" s="198">
        <v>-2497.86</v>
      </c>
      <c r="U296" s="198">
        <v>57634.5</v>
      </c>
      <c r="V296" s="16">
        <v>0</v>
      </c>
    </row>
    <row r="297" spans="1:22" x14ac:dyDescent="0.25">
      <c r="A297" t="s">
        <v>171</v>
      </c>
      <c r="B297" s="199">
        <v>41621</v>
      </c>
      <c r="C297" s="140" t="s">
        <v>277</v>
      </c>
      <c r="D297">
        <v>51.73</v>
      </c>
      <c r="E297">
        <v>31.66</v>
      </c>
      <c r="F297">
        <v>957</v>
      </c>
      <c r="G297" s="195">
        <v>968.95399999999995</v>
      </c>
      <c r="H297">
        <v>7.7700000000000005E-2</v>
      </c>
      <c r="I297">
        <v>1.4500000000000001E-2</v>
      </c>
      <c r="J297">
        <v>14.9321</v>
      </c>
      <c r="K297">
        <v>4.7300000000000002E-2</v>
      </c>
      <c r="L297">
        <v>5.8900000000000001E-2</v>
      </c>
      <c r="M297">
        <v>3.4500000000000003E-2</v>
      </c>
      <c r="N297" s="196">
        <v>4.6068291502953967E-2</v>
      </c>
      <c r="O297">
        <v>706.01</v>
      </c>
      <c r="P297">
        <v>81</v>
      </c>
      <c r="Q297">
        <v>887.95399999999995</v>
      </c>
      <c r="R297" s="197">
        <v>-75.73</v>
      </c>
      <c r="T297" s="198">
        <v>-2742.45</v>
      </c>
      <c r="U297" s="198">
        <v>59530.1</v>
      </c>
      <c r="V297" s="16">
        <v>268.83</v>
      </c>
    </row>
    <row r="298" spans="1:22" x14ac:dyDescent="0.25">
      <c r="A298" t="s">
        <v>171</v>
      </c>
      <c r="B298" s="199">
        <v>41621</v>
      </c>
      <c r="C298" s="140" t="s">
        <v>278</v>
      </c>
      <c r="D298">
        <v>70.89</v>
      </c>
      <c r="E298">
        <v>27.91</v>
      </c>
      <c r="F298">
        <v>987</v>
      </c>
      <c r="G298" s="195">
        <v>998.66399999999999</v>
      </c>
      <c r="H298">
        <v>7.7700000000000005E-2</v>
      </c>
      <c r="I298">
        <v>1.4500000000000001E-2</v>
      </c>
      <c r="J298">
        <v>15.3367</v>
      </c>
      <c r="K298">
        <v>0.10340000000000001</v>
      </c>
      <c r="L298">
        <v>0.17280000000000001</v>
      </c>
      <c r="M298">
        <v>0.1096</v>
      </c>
      <c r="N298" s="196">
        <v>6.395439620286375E-2</v>
      </c>
      <c r="O298">
        <v>289.95999999999998</v>
      </c>
      <c r="P298">
        <v>85</v>
      </c>
      <c r="Q298">
        <v>913.66399999999999</v>
      </c>
      <c r="R298" s="197">
        <v>-112.92</v>
      </c>
      <c r="T298" s="198">
        <v>-4022.06</v>
      </c>
      <c r="U298" s="198">
        <v>62889.5</v>
      </c>
      <c r="V298" s="16">
        <v>0</v>
      </c>
    </row>
    <row r="299" spans="1:22" x14ac:dyDescent="0.25">
      <c r="A299" t="s">
        <v>171</v>
      </c>
      <c r="B299" s="199">
        <v>41621</v>
      </c>
      <c r="C299" s="140" t="s">
        <v>279</v>
      </c>
      <c r="D299">
        <v>52.38</v>
      </c>
      <c r="E299">
        <v>34.58</v>
      </c>
      <c r="F299">
        <v>1021</v>
      </c>
      <c r="G299" s="195">
        <v>1037.896</v>
      </c>
      <c r="H299">
        <v>7.7700000000000005E-2</v>
      </c>
      <c r="I299">
        <v>1.4500000000000001E-2</v>
      </c>
      <c r="J299">
        <v>9.8718000000000004</v>
      </c>
      <c r="K299">
        <v>0.14549999999999999</v>
      </c>
      <c r="L299">
        <v>0.24399999999999999</v>
      </c>
      <c r="M299">
        <v>0.18210000000000001</v>
      </c>
      <c r="N299" s="196">
        <v>6.0563619936756519E-2</v>
      </c>
      <c r="O299">
        <v>139.59</v>
      </c>
      <c r="P299">
        <v>88</v>
      </c>
      <c r="Q299">
        <v>949.89599999999996</v>
      </c>
      <c r="R299" s="197">
        <v>-184.08</v>
      </c>
      <c r="T299" s="198">
        <v>-4022.03</v>
      </c>
      <c r="U299" s="198">
        <v>66410</v>
      </c>
      <c r="V299" s="16">
        <v>304.56</v>
      </c>
    </row>
    <row r="300" spans="1:22" x14ac:dyDescent="0.25">
      <c r="A300" t="s">
        <v>171</v>
      </c>
      <c r="B300" s="199">
        <v>41621</v>
      </c>
      <c r="C300" s="140" t="s">
        <v>280</v>
      </c>
      <c r="D300">
        <v>54.49</v>
      </c>
      <c r="E300">
        <v>33.81</v>
      </c>
      <c r="F300">
        <v>1011</v>
      </c>
      <c r="G300" s="195">
        <v>1011.229</v>
      </c>
      <c r="H300">
        <v>7.7700000000000005E-2</v>
      </c>
      <c r="I300">
        <v>1.4500000000000001E-2</v>
      </c>
      <c r="J300">
        <v>1.3792</v>
      </c>
      <c r="K300">
        <v>8.8499999999999995E-2</v>
      </c>
      <c r="L300">
        <v>0.1341</v>
      </c>
      <c r="M300">
        <v>0.1308</v>
      </c>
      <c r="N300" s="196">
        <v>6.0259702512225524E-2</v>
      </c>
      <c r="O300" s="200">
        <v>84.39</v>
      </c>
      <c r="P300">
        <v>89</v>
      </c>
      <c r="Q300">
        <v>922.22900000000004</v>
      </c>
      <c r="R300" s="197">
        <v>-243.47</v>
      </c>
      <c r="T300" s="198">
        <v>-4022.07</v>
      </c>
      <c r="U300" s="198">
        <v>66745.600000000006</v>
      </c>
      <c r="V300" s="16">
        <v>308.99</v>
      </c>
    </row>
    <row r="301" spans="1:22" x14ac:dyDescent="0.25">
      <c r="A301" t="s">
        <v>171</v>
      </c>
      <c r="B301" s="199">
        <v>41621</v>
      </c>
      <c r="C301" s="140" t="s">
        <v>281</v>
      </c>
      <c r="D301">
        <v>56.33</v>
      </c>
      <c r="E301">
        <v>30.2</v>
      </c>
      <c r="F301">
        <v>993</v>
      </c>
      <c r="G301" s="195">
        <v>989.75699999999995</v>
      </c>
      <c r="H301">
        <v>7.7700000000000005E-2</v>
      </c>
      <c r="I301">
        <v>1.4500000000000001E-2</v>
      </c>
      <c r="J301">
        <v>0.1154</v>
      </c>
      <c r="K301">
        <v>0.11609999999999999</v>
      </c>
      <c r="L301">
        <v>0.17649999999999999</v>
      </c>
      <c r="M301">
        <v>0.17100000000000001</v>
      </c>
      <c r="N301" s="196">
        <v>5.3251243671982182E-2</v>
      </c>
      <c r="O301">
        <v>56.31</v>
      </c>
      <c r="P301">
        <v>88</v>
      </c>
      <c r="Q301">
        <v>901.75699999999995</v>
      </c>
      <c r="R301" s="197">
        <v>-221.82</v>
      </c>
      <c r="T301" s="198">
        <v>-3520.69</v>
      </c>
      <c r="U301" s="198">
        <v>66114.7</v>
      </c>
      <c r="V301" s="16">
        <v>239.55</v>
      </c>
    </row>
    <row r="302" spans="1:22" x14ac:dyDescent="0.25">
      <c r="A302" t="s">
        <v>171</v>
      </c>
      <c r="B302" s="199">
        <v>41621</v>
      </c>
      <c r="C302" s="140" t="s">
        <v>282</v>
      </c>
      <c r="D302">
        <v>52.78</v>
      </c>
      <c r="E302">
        <v>27.87</v>
      </c>
      <c r="F302">
        <v>974</v>
      </c>
      <c r="G302" s="195">
        <v>964.39499999999998</v>
      </c>
      <c r="H302">
        <v>7.7700000000000005E-2</v>
      </c>
      <c r="I302">
        <v>1.4500000000000001E-2</v>
      </c>
      <c r="J302">
        <v>0.129</v>
      </c>
      <c r="K302">
        <v>9.3399999999999997E-2</v>
      </c>
      <c r="L302">
        <v>5.3900000000000003E-2</v>
      </c>
      <c r="M302">
        <v>1.54E-2</v>
      </c>
      <c r="N302" s="196">
        <v>5.3243190517310482E-2</v>
      </c>
      <c r="O302">
        <v>16.329999999999998</v>
      </c>
      <c r="P302">
        <v>87</v>
      </c>
      <c r="Q302">
        <v>877.39499999999998</v>
      </c>
      <c r="R302" s="197">
        <v>-189.3</v>
      </c>
      <c r="T302" s="198">
        <v>-3520.69</v>
      </c>
      <c r="U302" s="198">
        <v>66124.7</v>
      </c>
      <c r="V302" s="16">
        <v>0</v>
      </c>
    </row>
    <row r="303" spans="1:22" x14ac:dyDescent="0.25">
      <c r="A303" t="s">
        <v>171</v>
      </c>
      <c r="B303" s="199">
        <v>41621</v>
      </c>
      <c r="C303" s="140" t="s">
        <v>283</v>
      </c>
      <c r="D303">
        <v>47.33</v>
      </c>
      <c r="E303">
        <v>26.2</v>
      </c>
      <c r="F303">
        <v>955</v>
      </c>
      <c r="G303" s="195">
        <v>956.89400000000001</v>
      </c>
      <c r="H303">
        <v>7.7700000000000005E-2</v>
      </c>
      <c r="I303">
        <v>1.4500000000000001E-2</v>
      </c>
      <c r="J303">
        <v>0.13650000000000001</v>
      </c>
      <c r="K303">
        <v>7.22E-2</v>
      </c>
      <c r="L303">
        <v>4.1399999999999999E-2</v>
      </c>
      <c r="M303">
        <v>1.54E-2</v>
      </c>
      <c r="N303" s="196">
        <v>4.885356660589335E-2</v>
      </c>
      <c r="O303">
        <v>-12.46</v>
      </c>
      <c r="P303">
        <v>87</v>
      </c>
      <c r="Q303">
        <v>869.89400000000001</v>
      </c>
      <c r="R303" s="197">
        <v>-160.15</v>
      </c>
      <c r="T303" s="198">
        <v>-3223.5</v>
      </c>
      <c r="U303" s="198">
        <v>65982.899999999994</v>
      </c>
      <c r="V303" s="16">
        <v>0</v>
      </c>
    </row>
    <row r="304" spans="1:22" x14ac:dyDescent="0.25">
      <c r="A304" t="s">
        <v>171</v>
      </c>
      <c r="B304" s="199">
        <v>41621</v>
      </c>
      <c r="C304" s="140" t="s">
        <v>284</v>
      </c>
      <c r="D304">
        <v>43.7</v>
      </c>
      <c r="E304">
        <v>28.16</v>
      </c>
      <c r="F304">
        <v>929</v>
      </c>
      <c r="G304" s="195">
        <v>936.04700000000003</v>
      </c>
      <c r="H304">
        <v>7.7700000000000005E-2</v>
      </c>
      <c r="I304">
        <v>1.4500000000000001E-2</v>
      </c>
      <c r="J304">
        <v>0.14879999999999999</v>
      </c>
      <c r="K304">
        <v>6.1699999999999998E-2</v>
      </c>
      <c r="L304">
        <v>4.7800000000000002E-2</v>
      </c>
      <c r="M304">
        <v>1.54E-2</v>
      </c>
      <c r="N304" s="196">
        <v>2.0627097734830936E-2</v>
      </c>
      <c r="O304">
        <v>17.079999999999998</v>
      </c>
      <c r="P304">
        <v>85</v>
      </c>
      <c r="Q304">
        <v>851.04700000000003</v>
      </c>
      <c r="R304" s="197">
        <v>-126.84</v>
      </c>
      <c r="T304" s="198">
        <v>-1340.98</v>
      </c>
      <c r="U304" s="198">
        <v>65010.6</v>
      </c>
      <c r="V304" s="16">
        <v>267.8</v>
      </c>
    </row>
    <row r="305" spans="1:22" x14ac:dyDescent="0.25">
      <c r="A305" t="s">
        <v>171</v>
      </c>
      <c r="B305" s="199">
        <v>41621</v>
      </c>
      <c r="C305" s="140" t="s">
        <v>285</v>
      </c>
      <c r="D305">
        <v>42.18</v>
      </c>
      <c r="E305">
        <v>28.06</v>
      </c>
      <c r="F305">
        <v>910</v>
      </c>
      <c r="G305" s="195">
        <v>932.98900000000003</v>
      </c>
      <c r="H305">
        <v>7.7700000000000005E-2</v>
      </c>
      <c r="I305">
        <v>1.4500000000000001E-2</v>
      </c>
      <c r="J305">
        <v>0.15890000000000001</v>
      </c>
      <c r="K305">
        <v>5.4100000000000002E-2</v>
      </c>
      <c r="L305">
        <v>4.0800000000000003E-2</v>
      </c>
      <c r="M305">
        <v>1.54E-2</v>
      </c>
      <c r="N305" s="196">
        <v>1.7019532723482268E-2</v>
      </c>
      <c r="O305">
        <v>50.47</v>
      </c>
      <c r="P305">
        <v>84</v>
      </c>
      <c r="Q305">
        <v>848.98900000000003</v>
      </c>
      <c r="R305" s="197">
        <v>-124.49</v>
      </c>
      <c r="T305" s="198">
        <v>-1096.4000000000001</v>
      </c>
      <c r="U305" s="198">
        <v>64420.1</v>
      </c>
      <c r="V305" s="16">
        <v>309.7</v>
      </c>
    </row>
    <row r="306" spans="1:22" x14ac:dyDescent="0.25">
      <c r="A306" t="s">
        <v>171</v>
      </c>
      <c r="B306" s="199">
        <v>41621</v>
      </c>
      <c r="C306" s="140" t="s">
        <v>286</v>
      </c>
      <c r="D306">
        <v>40.44</v>
      </c>
      <c r="E306">
        <v>26.85</v>
      </c>
      <c r="F306">
        <v>905</v>
      </c>
      <c r="G306" s="195">
        <v>917.6</v>
      </c>
      <c r="H306">
        <v>7.7700000000000005E-2</v>
      </c>
      <c r="I306">
        <v>1.4500000000000001E-2</v>
      </c>
      <c r="J306">
        <v>0.14249999999999999</v>
      </c>
      <c r="K306">
        <v>3.1600000000000003E-2</v>
      </c>
      <c r="L306">
        <v>1.5800000000000002E-2</v>
      </c>
      <c r="M306">
        <v>1.5100000000000001E-2</v>
      </c>
      <c r="N306" s="196">
        <v>1.7109195178090744E-2</v>
      </c>
      <c r="O306">
        <v>18.63</v>
      </c>
      <c r="P306">
        <v>82</v>
      </c>
      <c r="Q306">
        <v>835.6</v>
      </c>
      <c r="R306" s="197">
        <v>-102.9</v>
      </c>
      <c r="T306" s="198">
        <v>-1096.4000000000001</v>
      </c>
      <c r="U306" s="198">
        <v>64082.5</v>
      </c>
      <c r="V306" s="16">
        <v>0</v>
      </c>
    </row>
    <row r="307" spans="1:22" x14ac:dyDescent="0.25">
      <c r="A307" t="s">
        <v>171</v>
      </c>
      <c r="B307" s="199">
        <v>41621</v>
      </c>
      <c r="C307" s="140" t="s">
        <v>287</v>
      </c>
      <c r="D307">
        <v>34.82</v>
      </c>
      <c r="E307">
        <v>25.35</v>
      </c>
      <c r="F307">
        <v>902</v>
      </c>
      <c r="G307" s="195">
        <v>935.05700000000002</v>
      </c>
      <c r="H307">
        <v>7.7700000000000005E-2</v>
      </c>
      <c r="I307">
        <v>1.4500000000000001E-2</v>
      </c>
      <c r="J307">
        <v>0.14979999999999999</v>
      </c>
      <c r="K307">
        <v>3.49E-2</v>
      </c>
      <c r="L307">
        <v>1.2699999999999999E-2</v>
      </c>
      <c r="M307">
        <v>1.0699999999999999E-2</v>
      </c>
      <c r="N307" s="196">
        <v>1.7122287552609184E-2</v>
      </c>
      <c r="O307">
        <v>-36.07</v>
      </c>
      <c r="P307">
        <v>82</v>
      </c>
      <c r="Q307">
        <v>853.05700000000002</v>
      </c>
      <c r="R307" s="197">
        <v>-79.53</v>
      </c>
      <c r="T307" s="198">
        <v>-1096.4000000000001</v>
      </c>
      <c r="U307" s="198">
        <v>64033.5</v>
      </c>
      <c r="V307" s="16">
        <v>0</v>
      </c>
    </row>
    <row r="308" spans="1:22" x14ac:dyDescent="0.25">
      <c r="A308" t="s">
        <v>171</v>
      </c>
      <c r="B308" s="199">
        <v>41621</v>
      </c>
      <c r="C308" s="140" t="s">
        <v>288</v>
      </c>
      <c r="D308">
        <v>37.61</v>
      </c>
      <c r="E308">
        <v>25.9</v>
      </c>
      <c r="F308">
        <v>910</v>
      </c>
      <c r="G308" s="195">
        <v>912.94</v>
      </c>
      <c r="H308">
        <v>7.7700000000000005E-2</v>
      </c>
      <c r="I308">
        <v>1.4500000000000001E-2</v>
      </c>
      <c r="J308">
        <v>0.14130000000000001</v>
      </c>
      <c r="K308">
        <v>2.3800000000000002E-2</v>
      </c>
      <c r="L308">
        <v>1.2500000000000001E-2</v>
      </c>
      <c r="M308">
        <v>1.0699999999999999E-2</v>
      </c>
      <c r="N308" s="196">
        <v>1.6881095279593767E-2</v>
      </c>
      <c r="O308">
        <v>69.45</v>
      </c>
      <c r="P308">
        <v>83</v>
      </c>
      <c r="Q308">
        <v>829.94</v>
      </c>
      <c r="R308" s="197">
        <v>-71.16</v>
      </c>
      <c r="T308" s="198">
        <v>-1096.3900000000001</v>
      </c>
      <c r="U308" s="198">
        <v>64947.8</v>
      </c>
      <c r="V308" s="16">
        <v>0</v>
      </c>
    </row>
    <row r="309" spans="1:22" x14ac:dyDescent="0.25">
      <c r="A309" t="s">
        <v>171</v>
      </c>
      <c r="B309" s="199">
        <v>41621</v>
      </c>
      <c r="C309" s="140" t="s">
        <v>289</v>
      </c>
      <c r="D309">
        <v>49.45</v>
      </c>
      <c r="E309">
        <v>34.119999999999997</v>
      </c>
      <c r="F309">
        <v>944</v>
      </c>
      <c r="G309" s="195">
        <v>968.08699999999999</v>
      </c>
      <c r="H309">
        <v>7.7700000000000005E-2</v>
      </c>
      <c r="I309">
        <v>1.4500000000000001E-2</v>
      </c>
      <c r="J309">
        <v>2.4864000000000002</v>
      </c>
      <c r="K309">
        <v>9.8699999999999996E-2</v>
      </c>
      <c r="L309">
        <v>6.93E-2</v>
      </c>
      <c r="M309">
        <v>1.5599999999999999E-2</v>
      </c>
      <c r="N309" s="196">
        <v>2.0013595161669378E-2</v>
      </c>
      <c r="O309">
        <v>213.72</v>
      </c>
      <c r="P309">
        <v>85</v>
      </c>
      <c r="Q309">
        <v>883.08699999999999</v>
      </c>
      <c r="R309" s="197">
        <v>-103.92</v>
      </c>
      <c r="T309" s="198">
        <v>-1345.51</v>
      </c>
      <c r="U309" s="198">
        <v>67229.8</v>
      </c>
      <c r="V309" s="16">
        <v>553.69000000000005</v>
      </c>
    </row>
    <row r="310" spans="1:22" x14ac:dyDescent="0.25">
      <c r="A310" t="s">
        <v>171</v>
      </c>
      <c r="B310" s="199">
        <v>41621</v>
      </c>
      <c r="C310" s="140" t="s">
        <v>290</v>
      </c>
      <c r="D310">
        <v>48.33</v>
      </c>
      <c r="E310">
        <v>36.08</v>
      </c>
      <c r="F310">
        <v>980</v>
      </c>
      <c r="G310" s="195">
        <v>978.82</v>
      </c>
      <c r="H310">
        <v>7.7700000000000005E-2</v>
      </c>
      <c r="I310">
        <v>1.4500000000000001E-2</v>
      </c>
      <c r="J310">
        <v>0.91559999999999997</v>
      </c>
      <c r="K310">
        <v>9.5899999999999999E-2</v>
      </c>
      <c r="L310">
        <v>0.1331</v>
      </c>
      <c r="M310">
        <v>0.12590000000000001</v>
      </c>
      <c r="N310" s="196">
        <v>2.9687287469998991E-2</v>
      </c>
      <c r="O310">
        <v>-14.44</v>
      </c>
      <c r="P310">
        <v>87</v>
      </c>
      <c r="Q310">
        <v>891.82</v>
      </c>
      <c r="R310" s="197">
        <v>-164.23</v>
      </c>
      <c r="T310" s="198">
        <v>-2029.8</v>
      </c>
      <c r="U310" s="198">
        <v>68372.7</v>
      </c>
      <c r="V310" s="16">
        <v>461.87</v>
      </c>
    </row>
    <row r="311" spans="1:22" x14ac:dyDescent="0.25">
      <c r="A311" t="s">
        <v>171</v>
      </c>
      <c r="B311" s="199">
        <v>41621</v>
      </c>
      <c r="C311" s="140" t="s">
        <v>291</v>
      </c>
      <c r="D311">
        <v>42.82</v>
      </c>
      <c r="E311">
        <v>32.58</v>
      </c>
      <c r="F311">
        <v>983</v>
      </c>
      <c r="G311" s="195">
        <v>973.20500000000004</v>
      </c>
      <c r="H311">
        <v>7.7700000000000005E-2</v>
      </c>
      <c r="I311">
        <v>1.4500000000000001E-2</v>
      </c>
      <c r="J311">
        <v>1.3817999999999999</v>
      </c>
      <c r="K311">
        <v>6.0400000000000002E-2</v>
      </c>
      <c r="L311">
        <v>7.4499999999999997E-2</v>
      </c>
      <c r="M311">
        <v>6.9000000000000006E-2</v>
      </c>
      <c r="N311" s="196">
        <v>3.0097895005308451E-2</v>
      </c>
      <c r="O311">
        <v>120.76</v>
      </c>
      <c r="P311">
        <v>86</v>
      </c>
      <c r="Q311">
        <v>887.20500000000004</v>
      </c>
      <c r="R311" s="197">
        <v>-163.35</v>
      </c>
      <c r="T311" s="198">
        <v>-2029.79</v>
      </c>
      <c r="U311" s="198">
        <v>67439.600000000006</v>
      </c>
      <c r="V311" s="16">
        <v>387.95</v>
      </c>
    </row>
    <row r="312" spans="1:22" x14ac:dyDescent="0.25">
      <c r="A312" t="s">
        <v>171</v>
      </c>
      <c r="B312" s="199">
        <v>41621</v>
      </c>
      <c r="C312" s="140" t="s">
        <v>292</v>
      </c>
      <c r="D312">
        <v>38.06</v>
      </c>
      <c r="E312">
        <v>29.83</v>
      </c>
      <c r="F312">
        <v>981</v>
      </c>
      <c r="G312" s="195">
        <v>963.19899999999996</v>
      </c>
      <c r="H312">
        <v>7.7700000000000005E-2</v>
      </c>
      <c r="I312">
        <v>1.4500000000000001E-2</v>
      </c>
      <c r="J312">
        <v>0.1298</v>
      </c>
      <c r="K312">
        <v>5.1499999999999997E-2</v>
      </c>
      <c r="L312">
        <v>2.7699999999999999E-2</v>
      </c>
      <c r="M312">
        <v>1.5599999999999999E-2</v>
      </c>
      <c r="N312" s="196">
        <v>3.02718333952255E-2</v>
      </c>
      <c r="O312">
        <v>256.5</v>
      </c>
      <c r="P312">
        <v>85</v>
      </c>
      <c r="Q312">
        <v>878.19899999999996</v>
      </c>
      <c r="R312" s="197">
        <v>-102.86</v>
      </c>
      <c r="T312" s="198">
        <v>-2029.79</v>
      </c>
      <c r="U312" s="198">
        <v>67052.100000000006</v>
      </c>
      <c r="V312" s="16">
        <v>375.02</v>
      </c>
    </row>
    <row r="313" spans="1:22" x14ac:dyDescent="0.25">
      <c r="A313" t="s">
        <v>171</v>
      </c>
      <c r="B313" s="199">
        <v>41621</v>
      </c>
      <c r="C313" s="140" t="s">
        <v>293</v>
      </c>
      <c r="D313">
        <v>38.08</v>
      </c>
      <c r="E313">
        <v>32.75</v>
      </c>
      <c r="F313">
        <v>975</v>
      </c>
      <c r="G313" s="195">
        <v>963.46</v>
      </c>
      <c r="H313">
        <v>7.7700000000000005E-2</v>
      </c>
      <c r="I313">
        <v>1.4500000000000001E-2</v>
      </c>
      <c r="J313">
        <v>0.1222</v>
      </c>
      <c r="K313">
        <v>5.21E-2</v>
      </c>
      <c r="L313">
        <v>2.47E-2</v>
      </c>
      <c r="M313">
        <v>1.6500000000000001E-2</v>
      </c>
      <c r="N313" s="196">
        <v>2.3763805817853735E-2</v>
      </c>
      <c r="O313">
        <v>101.68</v>
      </c>
      <c r="P313">
        <v>83</v>
      </c>
      <c r="Q313">
        <v>880.46</v>
      </c>
      <c r="R313" s="197">
        <v>-136.26</v>
      </c>
      <c r="T313" s="198">
        <v>-1548.73</v>
      </c>
      <c r="U313" s="198">
        <v>65171.8</v>
      </c>
      <c r="V313" s="16">
        <v>312.14999999999998</v>
      </c>
    </row>
    <row r="314" spans="1:22" x14ac:dyDescent="0.25">
      <c r="A314" t="s">
        <v>171</v>
      </c>
      <c r="B314" s="199">
        <v>41621</v>
      </c>
      <c r="C314" s="140" t="s">
        <v>294</v>
      </c>
      <c r="D314">
        <v>33.46</v>
      </c>
      <c r="E314">
        <v>30</v>
      </c>
      <c r="F314">
        <v>959</v>
      </c>
      <c r="G314" s="195">
        <v>941.63400000000001</v>
      </c>
      <c r="H314">
        <v>7.7700000000000005E-2</v>
      </c>
      <c r="I314">
        <v>1.4500000000000001E-2</v>
      </c>
      <c r="J314">
        <v>0.23089999999999999</v>
      </c>
      <c r="K314">
        <v>4.7399999999999998E-2</v>
      </c>
      <c r="L314">
        <v>7.4200000000000002E-2</v>
      </c>
      <c r="M314">
        <v>5.96E-2</v>
      </c>
      <c r="N314" s="196">
        <v>2.479694127027585E-2</v>
      </c>
      <c r="O314">
        <v>133.16999999999999</v>
      </c>
      <c r="P314">
        <v>80</v>
      </c>
      <c r="Q314">
        <v>861.63400000000001</v>
      </c>
      <c r="R314" s="197">
        <v>-84.64</v>
      </c>
      <c r="T314" s="198">
        <v>-1548.75</v>
      </c>
      <c r="U314" s="198">
        <v>62457.3</v>
      </c>
      <c r="V314" s="16">
        <v>214.01</v>
      </c>
    </row>
    <row r="315" spans="1:22" x14ac:dyDescent="0.25">
      <c r="A315" t="s">
        <v>171</v>
      </c>
      <c r="B315" s="199">
        <v>41621</v>
      </c>
      <c r="C315" s="140" t="s">
        <v>295</v>
      </c>
      <c r="D315">
        <v>28.27</v>
      </c>
      <c r="E315">
        <v>26.21</v>
      </c>
      <c r="F315">
        <v>931</v>
      </c>
      <c r="G315" s="195">
        <v>925.28099999999995</v>
      </c>
      <c r="H315">
        <v>7.7700000000000005E-2</v>
      </c>
      <c r="I315">
        <v>1.4500000000000001E-2</v>
      </c>
      <c r="J315">
        <v>0.2281</v>
      </c>
      <c r="K315">
        <v>2.5399999999999999E-2</v>
      </c>
      <c r="L315">
        <v>1.4999999999999999E-2</v>
      </c>
      <c r="M315">
        <v>1.24E-2</v>
      </c>
      <c r="N315" s="196">
        <v>4.4440187802301287E-2</v>
      </c>
      <c r="O315">
        <v>83.88</v>
      </c>
      <c r="P315">
        <v>77</v>
      </c>
      <c r="Q315">
        <v>848.28099999999995</v>
      </c>
      <c r="R315" s="197">
        <v>-46.71</v>
      </c>
      <c r="T315" s="198">
        <v>-2633.25</v>
      </c>
      <c r="U315" s="198">
        <v>59253.8</v>
      </c>
      <c r="V315" s="16">
        <v>0</v>
      </c>
    </row>
    <row r="316" spans="1:22" x14ac:dyDescent="0.25">
      <c r="A316" t="s">
        <v>171</v>
      </c>
      <c r="B316" s="199">
        <v>41622</v>
      </c>
      <c r="C316" s="140" t="s">
        <v>272</v>
      </c>
      <c r="D316">
        <v>30.54</v>
      </c>
      <c r="E316">
        <v>69.680000000000007</v>
      </c>
      <c r="F316">
        <v>901</v>
      </c>
      <c r="G316" s="195">
        <v>897.04300000000001</v>
      </c>
      <c r="H316">
        <v>7.7700000000000005E-2</v>
      </c>
      <c r="I316">
        <v>1.4500000000000001E-2</v>
      </c>
      <c r="J316">
        <v>9.4500000000000001E-2</v>
      </c>
      <c r="K316">
        <v>2.6599999999999999E-2</v>
      </c>
      <c r="L316">
        <v>-5.9200000000000003E-2</v>
      </c>
      <c r="M316">
        <v>4.8000000000000001E-2</v>
      </c>
      <c r="N316" s="196">
        <v>2.3958015632246969E-2</v>
      </c>
      <c r="O316">
        <v>107.48</v>
      </c>
      <c r="P316">
        <v>74</v>
      </c>
      <c r="Q316">
        <v>823.04300000000001</v>
      </c>
      <c r="R316" s="197">
        <v>-60.15</v>
      </c>
      <c r="T316" s="198">
        <v>-1327.54</v>
      </c>
      <c r="U316" s="198">
        <v>55411.1</v>
      </c>
      <c r="V316" s="16">
        <v>1300.3399999999999</v>
      </c>
    </row>
    <row r="317" spans="1:22" x14ac:dyDescent="0.25">
      <c r="A317" t="s">
        <v>171</v>
      </c>
      <c r="B317" s="199">
        <v>41622</v>
      </c>
      <c r="C317" s="140" t="s">
        <v>273</v>
      </c>
      <c r="D317">
        <v>26.79</v>
      </c>
      <c r="E317">
        <v>28.45</v>
      </c>
      <c r="F317">
        <v>807</v>
      </c>
      <c r="G317" s="195">
        <v>873.92200000000003</v>
      </c>
      <c r="H317">
        <v>7.7700000000000005E-2</v>
      </c>
      <c r="I317">
        <v>1.4500000000000001E-2</v>
      </c>
      <c r="J317">
        <v>0.10390000000000001</v>
      </c>
      <c r="K317">
        <v>1.2699999999999999E-2</v>
      </c>
      <c r="L317">
        <v>1.2699999999999999E-2</v>
      </c>
      <c r="M317">
        <v>1.1900000000000001E-2</v>
      </c>
      <c r="N317" s="196">
        <v>2.4940303863199561E-2</v>
      </c>
      <c r="O317">
        <v>305.52999999999997</v>
      </c>
      <c r="P317">
        <v>65</v>
      </c>
      <c r="Q317">
        <v>808.92200000000003</v>
      </c>
      <c r="R317" s="197">
        <v>-62.72</v>
      </c>
      <c r="T317" s="198">
        <v>-1327.52</v>
      </c>
      <c r="U317" s="198">
        <v>53227.9</v>
      </c>
      <c r="V317" s="16">
        <v>478.84</v>
      </c>
    </row>
    <row r="318" spans="1:22" x14ac:dyDescent="0.25">
      <c r="A318" t="s">
        <v>171</v>
      </c>
      <c r="B318" s="199">
        <v>41622</v>
      </c>
      <c r="C318" s="140" t="s">
        <v>274</v>
      </c>
      <c r="D318">
        <v>25.64</v>
      </c>
      <c r="E318">
        <v>26.14</v>
      </c>
      <c r="F318">
        <v>800</v>
      </c>
      <c r="G318" s="195">
        <v>863.82899999999995</v>
      </c>
      <c r="H318">
        <v>7.7700000000000005E-2</v>
      </c>
      <c r="I318">
        <v>1.4500000000000001E-2</v>
      </c>
      <c r="J318">
        <v>0.11700000000000001</v>
      </c>
      <c r="K318">
        <v>1.4500000000000001E-2</v>
      </c>
      <c r="L318">
        <v>1.37E-2</v>
      </c>
      <c r="M318">
        <v>1.1299999999999999E-2</v>
      </c>
      <c r="N318" s="196">
        <v>2.5588567507449856E-2</v>
      </c>
      <c r="O318">
        <v>106.89</v>
      </c>
      <c r="P318">
        <v>63</v>
      </c>
      <c r="Q318">
        <v>800.82899999999995</v>
      </c>
      <c r="R318" s="197">
        <v>-46.58</v>
      </c>
      <c r="T318" s="198">
        <v>-1327.54</v>
      </c>
      <c r="U318" s="198">
        <v>51880.2</v>
      </c>
      <c r="V318" s="16">
        <v>0</v>
      </c>
    </row>
    <row r="319" spans="1:22" x14ac:dyDescent="0.25">
      <c r="A319" t="s">
        <v>171</v>
      </c>
      <c r="B319" s="199">
        <v>41622</v>
      </c>
      <c r="C319" s="140" t="s">
        <v>275</v>
      </c>
      <c r="D319">
        <v>25.8</v>
      </c>
      <c r="E319">
        <v>26.23</v>
      </c>
      <c r="F319">
        <v>797</v>
      </c>
      <c r="G319" s="195">
        <v>860.64</v>
      </c>
      <c r="H319">
        <v>7.7700000000000005E-2</v>
      </c>
      <c r="I319">
        <v>1.4500000000000001E-2</v>
      </c>
      <c r="J319">
        <v>0.1346</v>
      </c>
      <c r="K319">
        <v>1.43E-2</v>
      </c>
      <c r="L319">
        <v>1.2500000000000001E-2</v>
      </c>
      <c r="M319">
        <v>1.2699999999999999E-2</v>
      </c>
      <c r="N319" s="196">
        <v>2.5743989326424469E-2</v>
      </c>
      <c r="O319">
        <v>49.96</v>
      </c>
      <c r="P319">
        <v>63</v>
      </c>
      <c r="Q319">
        <v>797.64</v>
      </c>
      <c r="R319" s="197">
        <v>-17.11</v>
      </c>
      <c r="T319" s="198">
        <v>-1327.53</v>
      </c>
      <c r="U319" s="198">
        <v>51566.6</v>
      </c>
      <c r="V319" s="16">
        <v>0</v>
      </c>
    </row>
    <row r="320" spans="1:22" x14ac:dyDescent="0.25">
      <c r="A320" t="s">
        <v>171</v>
      </c>
      <c r="B320" s="199">
        <v>41622</v>
      </c>
      <c r="C320" s="140" t="s">
        <v>276</v>
      </c>
      <c r="D320">
        <v>25.63</v>
      </c>
      <c r="E320">
        <v>27.74</v>
      </c>
      <c r="F320">
        <v>797</v>
      </c>
      <c r="G320" s="195">
        <v>860.41300000000001</v>
      </c>
      <c r="H320">
        <v>7.7700000000000005E-2</v>
      </c>
      <c r="I320">
        <v>1.4500000000000001E-2</v>
      </c>
      <c r="J320">
        <v>0.13500000000000001</v>
      </c>
      <c r="K320">
        <v>1.7299999999999999E-2</v>
      </c>
      <c r="L320">
        <v>1.1299999999999999E-2</v>
      </c>
      <c r="M320">
        <v>1.4E-2</v>
      </c>
      <c r="N320" s="196">
        <v>2.5509600159874558E-2</v>
      </c>
      <c r="O320">
        <v>105.26</v>
      </c>
      <c r="P320">
        <v>63</v>
      </c>
      <c r="Q320">
        <v>797.41300000000001</v>
      </c>
      <c r="R320" s="197">
        <v>-27.16</v>
      </c>
      <c r="T320" s="198">
        <v>-1327.54</v>
      </c>
      <c r="U320" s="198">
        <v>52040.800000000003</v>
      </c>
      <c r="V320" s="16">
        <v>296.37</v>
      </c>
    </row>
    <row r="321" spans="1:22" x14ac:dyDescent="0.25">
      <c r="A321" t="s">
        <v>171</v>
      </c>
      <c r="B321" s="199">
        <v>41622</v>
      </c>
      <c r="C321" s="140" t="s">
        <v>277</v>
      </c>
      <c r="D321">
        <v>27.25</v>
      </c>
      <c r="E321">
        <v>26.86</v>
      </c>
      <c r="F321">
        <v>803</v>
      </c>
      <c r="G321" s="195">
        <v>867.65599999999995</v>
      </c>
      <c r="H321">
        <v>7.7700000000000005E-2</v>
      </c>
      <c r="I321">
        <v>1.4500000000000001E-2</v>
      </c>
      <c r="J321">
        <v>0.59560000000000002</v>
      </c>
      <c r="K321">
        <v>2.1499999999999998E-2</v>
      </c>
      <c r="L321">
        <v>1.2200000000000001E-2</v>
      </c>
      <c r="M321">
        <v>1.3599999999999999E-2</v>
      </c>
      <c r="N321" s="196">
        <v>2.516620947607285E-2</v>
      </c>
      <c r="O321">
        <v>72.849999999999994</v>
      </c>
      <c r="P321">
        <v>64</v>
      </c>
      <c r="Q321">
        <v>803.65599999999995</v>
      </c>
      <c r="R321" s="197">
        <v>-32.44</v>
      </c>
      <c r="T321" s="198">
        <v>-1327.51</v>
      </c>
      <c r="U321" s="198">
        <v>52749.7</v>
      </c>
      <c r="V321" s="16">
        <v>0</v>
      </c>
    </row>
    <row r="322" spans="1:22" x14ac:dyDescent="0.25">
      <c r="A322" t="s">
        <v>171</v>
      </c>
      <c r="B322" s="199">
        <v>41622</v>
      </c>
      <c r="C322" s="140" t="s">
        <v>278</v>
      </c>
      <c r="D322">
        <v>27.67</v>
      </c>
      <c r="E322">
        <v>32.21</v>
      </c>
      <c r="F322">
        <v>810</v>
      </c>
      <c r="G322" s="195">
        <v>863.78399999999999</v>
      </c>
      <c r="H322">
        <v>7.7700000000000005E-2</v>
      </c>
      <c r="I322">
        <v>1.4500000000000001E-2</v>
      </c>
      <c r="J322">
        <v>1.0502</v>
      </c>
      <c r="K322">
        <v>3.4700000000000002E-2</v>
      </c>
      <c r="L322">
        <v>1.9099999999999999E-2</v>
      </c>
      <c r="M322">
        <v>1.72E-2</v>
      </c>
      <c r="N322" s="196">
        <v>2.4075326752640045E-2</v>
      </c>
      <c r="O322">
        <v>55.12</v>
      </c>
      <c r="P322">
        <v>65</v>
      </c>
      <c r="Q322">
        <v>798.78399999999999</v>
      </c>
      <c r="R322" s="197">
        <v>-18.239999999999998</v>
      </c>
      <c r="T322" s="198">
        <v>-1327.54</v>
      </c>
      <c r="U322" s="198">
        <v>55141.1</v>
      </c>
      <c r="V322" s="16">
        <v>384.02</v>
      </c>
    </row>
    <row r="323" spans="1:22" x14ac:dyDescent="0.25">
      <c r="A323" t="s">
        <v>171</v>
      </c>
      <c r="B323" s="199">
        <v>41622</v>
      </c>
      <c r="C323" s="140" t="s">
        <v>279</v>
      </c>
      <c r="D323">
        <v>29.01</v>
      </c>
      <c r="E323">
        <v>55.02</v>
      </c>
      <c r="F323">
        <v>837</v>
      </c>
      <c r="G323" s="195">
        <v>891.20100000000002</v>
      </c>
      <c r="H323">
        <v>7.7700000000000005E-2</v>
      </c>
      <c r="I323">
        <v>1.4500000000000001E-2</v>
      </c>
      <c r="J323">
        <v>1.6041000000000001</v>
      </c>
      <c r="K323">
        <v>2.63E-2</v>
      </c>
      <c r="L323">
        <v>1.2699999999999999E-2</v>
      </c>
      <c r="M323">
        <v>3.15E-2</v>
      </c>
      <c r="N323" s="196">
        <v>4.1029898323240527E-2</v>
      </c>
      <c r="O323">
        <v>305.68</v>
      </c>
      <c r="P323">
        <v>67</v>
      </c>
      <c r="Q323">
        <v>824.20100000000002</v>
      </c>
      <c r="R323" s="197">
        <v>-25.6</v>
      </c>
      <c r="T323" s="198">
        <v>-2374.79</v>
      </c>
      <c r="U323" s="198">
        <v>57879.5</v>
      </c>
      <c r="V323" s="16">
        <v>1169.9100000000001</v>
      </c>
    </row>
    <row r="324" spans="1:22" x14ac:dyDescent="0.25">
      <c r="A324" t="s">
        <v>171</v>
      </c>
      <c r="B324" s="199">
        <v>41622</v>
      </c>
      <c r="C324" s="140" t="s">
        <v>280</v>
      </c>
      <c r="D324">
        <v>31.53</v>
      </c>
      <c r="E324">
        <v>42.6</v>
      </c>
      <c r="F324">
        <v>857</v>
      </c>
      <c r="G324" s="195">
        <v>898.57299999999998</v>
      </c>
      <c r="H324">
        <v>7.7700000000000005E-2</v>
      </c>
      <c r="I324">
        <v>1.4500000000000001E-2</v>
      </c>
      <c r="J324">
        <v>3.0177</v>
      </c>
      <c r="K324">
        <v>5.6599999999999998E-2</v>
      </c>
      <c r="L324">
        <v>5.7500000000000002E-2</v>
      </c>
      <c r="M324">
        <v>9.4000000000000004E-3</v>
      </c>
      <c r="N324" s="196">
        <v>4.9394826516934852E-2</v>
      </c>
      <c r="O324">
        <v>948.8</v>
      </c>
      <c r="P324">
        <v>69</v>
      </c>
      <c r="Q324">
        <v>829.57299999999998</v>
      </c>
      <c r="R324" s="197">
        <v>-12.43</v>
      </c>
      <c r="T324" s="198">
        <v>-2962.84</v>
      </c>
      <c r="U324" s="198">
        <v>59982.8</v>
      </c>
      <c r="V324" s="16">
        <v>1152.3599999999999</v>
      </c>
    </row>
    <row r="325" spans="1:22" x14ac:dyDescent="0.25">
      <c r="A325" t="s">
        <v>171</v>
      </c>
      <c r="B325" s="199">
        <v>41622</v>
      </c>
      <c r="C325" s="140" t="s">
        <v>281</v>
      </c>
      <c r="D325">
        <v>35.96</v>
      </c>
      <c r="E325">
        <v>51.3</v>
      </c>
      <c r="F325">
        <v>876</v>
      </c>
      <c r="G325" s="195">
        <v>913.68700000000001</v>
      </c>
      <c r="H325">
        <v>7.7700000000000005E-2</v>
      </c>
      <c r="I325">
        <v>1.4500000000000001E-2</v>
      </c>
      <c r="J325">
        <v>3.6920999999999999</v>
      </c>
      <c r="K325">
        <v>8.7099999999999997E-2</v>
      </c>
      <c r="L325">
        <v>9.4500000000000001E-2</v>
      </c>
      <c r="M325">
        <v>-4.0000000000000002E-4</v>
      </c>
      <c r="N325" s="196">
        <v>4.8613291985593922E-2</v>
      </c>
      <c r="O325">
        <v>569.65</v>
      </c>
      <c r="P325">
        <v>70</v>
      </c>
      <c r="Q325">
        <v>843.68700000000001</v>
      </c>
      <c r="R325" s="197">
        <v>-37.130000000000003</v>
      </c>
      <c r="T325" s="198">
        <v>-2962.81</v>
      </c>
      <c r="U325" s="198">
        <v>60946.5</v>
      </c>
      <c r="V325" s="16">
        <v>2123.8200000000002</v>
      </c>
    </row>
    <row r="326" spans="1:22" x14ac:dyDescent="0.25">
      <c r="A326" t="s">
        <v>171</v>
      </c>
      <c r="B326" s="199">
        <v>41622</v>
      </c>
      <c r="C326" s="140" t="s">
        <v>282</v>
      </c>
      <c r="D326">
        <v>36.67</v>
      </c>
      <c r="E326">
        <v>42.89</v>
      </c>
      <c r="F326">
        <v>887</v>
      </c>
      <c r="G326" s="195">
        <v>920.24</v>
      </c>
      <c r="H326">
        <v>7.7700000000000005E-2</v>
      </c>
      <c r="I326">
        <v>1.4500000000000001E-2</v>
      </c>
      <c r="J326">
        <v>3.3043999999999998</v>
      </c>
      <c r="K326">
        <v>9.5699999999999993E-2</v>
      </c>
      <c r="L326">
        <v>0.1227</v>
      </c>
      <c r="M326">
        <v>0.1119</v>
      </c>
      <c r="N326" s="196">
        <v>4.8456604366058052E-2</v>
      </c>
      <c r="O326">
        <v>342.08</v>
      </c>
      <c r="P326">
        <v>72</v>
      </c>
      <c r="Q326">
        <v>848.24</v>
      </c>
      <c r="R326" s="197">
        <v>-39.049999999999997</v>
      </c>
      <c r="T326" s="198">
        <v>-2962.85</v>
      </c>
      <c r="U326" s="198">
        <v>61144.4</v>
      </c>
      <c r="V326" s="16">
        <v>662.16</v>
      </c>
    </row>
    <row r="327" spans="1:22" x14ac:dyDescent="0.25">
      <c r="A327" t="s">
        <v>171</v>
      </c>
      <c r="B327" s="199">
        <v>41622</v>
      </c>
      <c r="C327" s="140" t="s">
        <v>283</v>
      </c>
      <c r="D327">
        <v>35.880000000000003</v>
      </c>
      <c r="E327">
        <v>35.520000000000003</v>
      </c>
      <c r="F327">
        <v>888</v>
      </c>
      <c r="G327" s="195">
        <v>919.51300000000003</v>
      </c>
      <c r="H327">
        <v>7.7700000000000005E-2</v>
      </c>
      <c r="I327">
        <v>1.4500000000000001E-2</v>
      </c>
      <c r="J327">
        <v>3.4605999999999999</v>
      </c>
      <c r="K327">
        <v>0.104</v>
      </c>
      <c r="L327">
        <v>0.10970000000000001</v>
      </c>
      <c r="M327">
        <v>0.1188</v>
      </c>
      <c r="N327" s="196">
        <v>4.9012254593818444E-2</v>
      </c>
      <c r="O327">
        <v>287.93</v>
      </c>
      <c r="P327">
        <v>72</v>
      </c>
      <c r="Q327">
        <v>847.51300000000003</v>
      </c>
      <c r="R327" s="197">
        <v>-71.95</v>
      </c>
      <c r="T327" s="198">
        <v>-2962.83</v>
      </c>
      <c r="U327" s="198">
        <v>60450.8</v>
      </c>
      <c r="V327" s="16">
        <v>747.65</v>
      </c>
    </row>
    <row r="328" spans="1:22" x14ac:dyDescent="0.25">
      <c r="A328" t="s">
        <v>171</v>
      </c>
      <c r="B328" s="199">
        <v>41622</v>
      </c>
      <c r="C328" s="140" t="s">
        <v>284</v>
      </c>
      <c r="D328">
        <v>31.47</v>
      </c>
      <c r="E328">
        <v>32.53</v>
      </c>
      <c r="F328">
        <v>881</v>
      </c>
      <c r="G328" s="195">
        <v>910.55600000000004</v>
      </c>
      <c r="H328">
        <v>7.7700000000000005E-2</v>
      </c>
      <c r="I328">
        <v>1.4500000000000001E-2</v>
      </c>
      <c r="J328">
        <v>3.4249999999999998</v>
      </c>
      <c r="K328">
        <v>7.7200000000000005E-2</v>
      </c>
      <c r="L328">
        <v>3.7499999999999999E-2</v>
      </c>
      <c r="M328">
        <v>8.8999999999999999E-3</v>
      </c>
      <c r="N328" s="196">
        <v>4.3301642322360022E-2</v>
      </c>
      <c r="O328">
        <v>102.9</v>
      </c>
      <c r="P328">
        <v>71</v>
      </c>
      <c r="Q328">
        <v>839.55600000000004</v>
      </c>
      <c r="R328" s="197">
        <v>-65.66</v>
      </c>
      <c r="T328" s="198">
        <v>-2593.37</v>
      </c>
      <c r="U328" s="198">
        <v>59890.8</v>
      </c>
      <c r="V328" s="16">
        <v>917.24</v>
      </c>
    </row>
    <row r="329" spans="1:22" x14ac:dyDescent="0.25">
      <c r="A329" t="s">
        <v>171</v>
      </c>
      <c r="B329" s="199">
        <v>41622</v>
      </c>
      <c r="C329" s="140" t="s">
        <v>285</v>
      </c>
      <c r="D329">
        <v>29.21</v>
      </c>
      <c r="E329">
        <v>31.48</v>
      </c>
      <c r="F329">
        <v>877</v>
      </c>
      <c r="G329" s="195">
        <v>911.42399999999998</v>
      </c>
      <c r="H329">
        <v>7.7700000000000005E-2</v>
      </c>
      <c r="I329">
        <v>1.4500000000000001E-2</v>
      </c>
      <c r="J329">
        <v>2.7259000000000002</v>
      </c>
      <c r="K329">
        <v>4.5699999999999998E-2</v>
      </c>
      <c r="L329">
        <v>2.2200000000000001E-2</v>
      </c>
      <c r="M329">
        <v>8.9999999999999993E-3</v>
      </c>
      <c r="N329" s="196">
        <v>4.3871081247504794E-2</v>
      </c>
      <c r="O329">
        <v>603.77</v>
      </c>
      <c r="P329">
        <v>71</v>
      </c>
      <c r="Q329">
        <v>840.42399999999998</v>
      </c>
      <c r="R329" s="197">
        <v>-61.28</v>
      </c>
      <c r="T329" s="198">
        <v>-2593.36</v>
      </c>
      <c r="U329" s="198">
        <v>59113.2</v>
      </c>
      <c r="V329" s="16">
        <v>494.96</v>
      </c>
    </row>
    <row r="330" spans="1:22" x14ac:dyDescent="0.25">
      <c r="A330" t="s">
        <v>171</v>
      </c>
      <c r="B330" s="199">
        <v>41622</v>
      </c>
      <c r="C330" s="140" t="s">
        <v>286</v>
      </c>
      <c r="D330">
        <v>27.39</v>
      </c>
      <c r="E330">
        <v>30.22</v>
      </c>
      <c r="F330">
        <v>870</v>
      </c>
      <c r="G330" s="195">
        <v>910.69200000000001</v>
      </c>
      <c r="H330">
        <v>7.7700000000000005E-2</v>
      </c>
      <c r="I330">
        <v>1.4500000000000001E-2</v>
      </c>
      <c r="J330">
        <v>1.8209</v>
      </c>
      <c r="K330">
        <v>2.9399999999999999E-2</v>
      </c>
      <c r="L330">
        <v>1.17E-2</v>
      </c>
      <c r="M330">
        <v>8.8000000000000005E-3</v>
      </c>
      <c r="N330" s="196">
        <v>4.4243229687356056E-2</v>
      </c>
      <c r="O330">
        <v>52.73</v>
      </c>
      <c r="P330">
        <v>70</v>
      </c>
      <c r="Q330">
        <v>840.69200000000001</v>
      </c>
      <c r="R330" s="197">
        <v>-56.62</v>
      </c>
      <c r="T330" s="198">
        <v>-2593.37</v>
      </c>
      <c r="U330" s="198">
        <v>58616.2</v>
      </c>
      <c r="V330" s="16">
        <v>482.76</v>
      </c>
    </row>
    <row r="331" spans="1:22" x14ac:dyDescent="0.25">
      <c r="A331" t="s">
        <v>171</v>
      </c>
      <c r="B331" s="199">
        <v>41622</v>
      </c>
      <c r="C331" s="140" t="s">
        <v>287</v>
      </c>
      <c r="D331">
        <v>27.31</v>
      </c>
      <c r="E331">
        <v>30.04</v>
      </c>
      <c r="F331">
        <v>867</v>
      </c>
      <c r="G331" s="195">
        <v>914.62199999999996</v>
      </c>
      <c r="H331">
        <v>7.7700000000000005E-2</v>
      </c>
      <c r="I331">
        <v>1.4500000000000001E-2</v>
      </c>
      <c r="J331">
        <v>0.76049999999999995</v>
      </c>
      <c r="K331">
        <v>2.64E-2</v>
      </c>
      <c r="L331">
        <v>1.15E-2</v>
      </c>
      <c r="M331">
        <v>8.8000000000000005E-3</v>
      </c>
      <c r="N331" s="196">
        <v>4.4212887981151187E-2</v>
      </c>
      <c r="O331">
        <v>26.47</v>
      </c>
      <c r="P331">
        <v>70</v>
      </c>
      <c r="Q331">
        <v>844.62199999999996</v>
      </c>
      <c r="R331" s="197">
        <v>-56.97</v>
      </c>
      <c r="T331" s="198">
        <v>-2593.36</v>
      </c>
      <c r="U331" s="198">
        <v>58656.2</v>
      </c>
      <c r="V331" s="16">
        <v>300.22000000000003</v>
      </c>
    </row>
    <row r="332" spans="1:22" x14ac:dyDescent="0.25">
      <c r="A332" t="s">
        <v>171</v>
      </c>
      <c r="B332" s="199">
        <v>41622</v>
      </c>
      <c r="C332" s="140" t="s">
        <v>288</v>
      </c>
      <c r="D332">
        <v>29.66</v>
      </c>
      <c r="E332">
        <v>26.83</v>
      </c>
      <c r="F332">
        <v>871</v>
      </c>
      <c r="G332" s="195">
        <v>925.51800000000003</v>
      </c>
      <c r="H332">
        <v>7.7700000000000005E-2</v>
      </c>
      <c r="I332">
        <v>1.4500000000000001E-2</v>
      </c>
      <c r="J332">
        <v>5.0247999999999999</v>
      </c>
      <c r="K332">
        <v>5.0599999999999999E-2</v>
      </c>
      <c r="L332">
        <v>1.47E-2</v>
      </c>
      <c r="M332">
        <v>8.0000000000000002E-3</v>
      </c>
      <c r="N332" s="196">
        <v>4.3324573874314848E-2</v>
      </c>
      <c r="O332">
        <v>69.680000000000007</v>
      </c>
      <c r="P332">
        <v>70</v>
      </c>
      <c r="Q332">
        <v>855.51800000000003</v>
      </c>
      <c r="R332" s="197">
        <v>-36.83</v>
      </c>
      <c r="T332" s="198">
        <v>-2593.37</v>
      </c>
      <c r="U332" s="198">
        <v>59859.1</v>
      </c>
      <c r="V332" s="16">
        <v>0</v>
      </c>
    </row>
    <row r="333" spans="1:22" x14ac:dyDescent="0.25">
      <c r="A333" t="s">
        <v>171</v>
      </c>
      <c r="B333" s="199">
        <v>41622</v>
      </c>
      <c r="C333" s="140" t="s">
        <v>289</v>
      </c>
      <c r="D333">
        <v>37.32</v>
      </c>
      <c r="E333">
        <v>29.13</v>
      </c>
      <c r="F333">
        <v>889</v>
      </c>
      <c r="G333" s="195">
        <v>943.60299999999995</v>
      </c>
      <c r="H333">
        <v>7.7700000000000005E-2</v>
      </c>
      <c r="I333">
        <v>1.4500000000000001E-2</v>
      </c>
      <c r="J333">
        <v>8.8317999999999994</v>
      </c>
      <c r="K333">
        <v>0.12820000000000001</v>
      </c>
      <c r="L333">
        <v>0.13270000000000001</v>
      </c>
      <c r="M333">
        <v>8.2799999999999999E-2</v>
      </c>
      <c r="N333" s="196">
        <v>7.6339865324478159E-2</v>
      </c>
      <c r="O333">
        <v>215.69</v>
      </c>
      <c r="P333">
        <v>72</v>
      </c>
      <c r="Q333">
        <v>871.60299999999995</v>
      </c>
      <c r="R333" s="197">
        <v>-60.71</v>
      </c>
      <c r="T333" s="198">
        <v>-4792.09</v>
      </c>
      <c r="U333" s="198">
        <v>62773.1</v>
      </c>
      <c r="V333" s="16">
        <v>378.53</v>
      </c>
    </row>
    <row r="334" spans="1:22" x14ac:dyDescent="0.25">
      <c r="A334" t="s">
        <v>171</v>
      </c>
      <c r="B334" s="199">
        <v>41622</v>
      </c>
      <c r="C334" s="140" t="s">
        <v>290</v>
      </c>
      <c r="D334">
        <v>46.7</v>
      </c>
      <c r="E334">
        <v>33.380000000000003</v>
      </c>
      <c r="F334">
        <v>903</v>
      </c>
      <c r="G334" s="195">
        <v>957.68499999999995</v>
      </c>
      <c r="H334">
        <v>7.7700000000000005E-2</v>
      </c>
      <c r="I334">
        <v>1.4500000000000001E-2</v>
      </c>
      <c r="J334">
        <v>9.5518999999999998</v>
      </c>
      <c r="K334">
        <v>0.2031</v>
      </c>
      <c r="L334">
        <v>0.29699999999999999</v>
      </c>
      <c r="M334">
        <v>8.0299999999999996E-2</v>
      </c>
      <c r="N334" s="196">
        <v>7.4957063620921041E-2</v>
      </c>
      <c r="O334">
        <v>26.92</v>
      </c>
      <c r="P334">
        <v>73</v>
      </c>
      <c r="Q334">
        <v>884.68499999999995</v>
      </c>
      <c r="R334" s="197">
        <v>-84.48</v>
      </c>
      <c r="T334" s="198">
        <v>-4792.1400000000003</v>
      </c>
      <c r="U334" s="198">
        <v>63931.8</v>
      </c>
      <c r="V334" s="16">
        <v>326.8</v>
      </c>
    </row>
    <row r="335" spans="1:22" x14ac:dyDescent="0.25">
      <c r="A335" t="s">
        <v>171</v>
      </c>
      <c r="B335" s="199">
        <v>41622</v>
      </c>
      <c r="C335" s="140" t="s">
        <v>291</v>
      </c>
      <c r="D335">
        <v>37.340000000000003</v>
      </c>
      <c r="E335">
        <v>34.880000000000003</v>
      </c>
      <c r="F335">
        <v>898</v>
      </c>
      <c r="G335" s="195">
        <v>958.96699999999998</v>
      </c>
      <c r="H335">
        <v>7.7700000000000005E-2</v>
      </c>
      <c r="I335">
        <v>1.4500000000000001E-2</v>
      </c>
      <c r="J335">
        <v>6.3261000000000003</v>
      </c>
      <c r="K335">
        <v>9.64E-2</v>
      </c>
      <c r="L335">
        <v>7.6499999999999999E-2</v>
      </c>
      <c r="M335">
        <v>8.1100000000000005E-2</v>
      </c>
      <c r="N335" s="196">
        <v>7.5663897761560475E-2</v>
      </c>
      <c r="O335">
        <v>17.71</v>
      </c>
      <c r="P335">
        <v>72</v>
      </c>
      <c r="Q335">
        <v>886.96699999999998</v>
      </c>
      <c r="R335" s="197">
        <v>-74.87</v>
      </c>
      <c r="T335" s="198">
        <v>-4792.12</v>
      </c>
      <c r="U335" s="198">
        <v>63334.3</v>
      </c>
      <c r="V335" s="16">
        <v>548.79999999999995</v>
      </c>
    </row>
    <row r="336" spans="1:22" x14ac:dyDescent="0.25">
      <c r="A336" t="s">
        <v>171</v>
      </c>
      <c r="B336" s="199">
        <v>41622</v>
      </c>
      <c r="C336" s="140" t="s">
        <v>292</v>
      </c>
      <c r="D336">
        <v>37.33</v>
      </c>
      <c r="E336">
        <v>32.82</v>
      </c>
      <c r="F336">
        <v>892</v>
      </c>
      <c r="G336" s="195">
        <v>956.68299999999999</v>
      </c>
      <c r="H336">
        <v>7.7700000000000005E-2</v>
      </c>
      <c r="I336">
        <v>1.4500000000000001E-2</v>
      </c>
      <c r="J336">
        <v>3.5941999999999998</v>
      </c>
      <c r="K336">
        <v>8.7599999999999997E-2</v>
      </c>
      <c r="L336">
        <v>6.6400000000000001E-2</v>
      </c>
      <c r="M336">
        <v>7.6700000000000004E-2</v>
      </c>
      <c r="N336" s="196">
        <v>7.6720971857999601E-2</v>
      </c>
      <c r="O336">
        <v>-32.65</v>
      </c>
      <c r="P336">
        <v>71</v>
      </c>
      <c r="Q336">
        <v>885.68299999999999</v>
      </c>
      <c r="R336" s="197">
        <v>-81.03</v>
      </c>
      <c r="T336" s="198">
        <v>-4792.13</v>
      </c>
      <c r="U336" s="198">
        <v>62461.8</v>
      </c>
      <c r="V336" s="16">
        <v>589.9</v>
      </c>
    </row>
    <row r="337" spans="1:22" x14ac:dyDescent="0.25">
      <c r="A337" t="s">
        <v>171</v>
      </c>
      <c r="B337" s="199">
        <v>41622</v>
      </c>
      <c r="C337" s="140" t="s">
        <v>293</v>
      </c>
      <c r="D337">
        <v>35.4</v>
      </c>
      <c r="E337">
        <v>30.9</v>
      </c>
      <c r="F337">
        <v>885</v>
      </c>
      <c r="G337" s="195">
        <v>949.06500000000005</v>
      </c>
      <c r="H337">
        <v>7.7700000000000005E-2</v>
      </c>
      <c r="I337">
        <v>1.4500000000000001E-2</v>
      </c>
      <c r="J337">
        <v>2.1787999999999998</v>
      </c>
      <c r="K337">
        <v>6.7400000000000002E-2</v>
      </c>
      <c r="L337">
        <v>4.3200000000000002E-2</v>
      </c>
      <c r="M337">
        <v>8.5000000000000006E-3</v>
      </c>
      <c r="N337" s="196">
        <v>7.1653948564748673E-2</v>
      </c>
      <c r="O337">
        <v>-104.1</v>
      </c>
      <c r="P337">
        <v>71</v>
      </c>
      <c r="Q337">
        <v>878.06500000000005</v>
      </c>
      <c r="R337" s="197">
        <v>-81.430000000000007</v>
      </c>
      <c r="T337" s="198">
        <v>-4413.3100000000004</v>
      </c>
      <c r="U337" s="198">
        <v>61592</v>
      </c>
      <c r="V337" s="16">
        <v>296.67</v>
      </c>
    </row>
    <row r="338" spans="1:22" x14ac:dyDescent="0.25">
      <c r="A338" t="s">
        <v>171</v>
      </c>
      <c r="B338" s="199">
        <v>41622</v>
      </c>
      <c r="C338" s="140" t="s">
        <v>294</v>
      </c>
      <c r="D338">
        <v>31.92</v>
      </c>
      <c r="E338">
        <v>26.43</v>
      </c>
      <c r="F338">
        <v>873</v>
      </c>
      <c r="G338" s="195">
        <v>941.56899999999996</v>
      </c>
      <c r="H338">
        <v>7.7700000000000005E-2</v>
      </c>
      <c r="I338">
        <v>1.4500000000000001E-2</v>
      </c>
      <c r="J338">
        <v>2.8483999999999998</v>
      </c>
      <c r="K338">
        <v>6.7299999999999999E-2</v>
      </c>
      <c r="L338">
        <v>4.3499999999999997E-2</v>
      </c>
      <c r="M338">
        <v>4.4499999999999998E-2</v>
      </c>
      <c r="N338" s="196">
        <v>4.3529520372623892E-2</v>
      </c>
      <c r="O338">
        <v>-76.38</v>
      </c>
      <c r="P338">
        <v>69</v>
      </c>
      <c r="Q338">
        <v>872.56899999999996</v>
      </c>
      <c r="R338" s="197">
        <v>-79.25</v>
      </c>
      <c r="T338" s="198">
        <v>-2593.38</v>
      </c>
      <c r="U338" s="198">
        <v>59577.5</v>
      </c>
      <c r="V338" s="16">
        <v>0</v>
      </c>
    </row>
    <row r="339" spans="1:22" x14ac:dyDescent="0.25">
      <c r="A339" t="s">
        <v>171</v>
      </c>
      <c r="B339" s="199">
        <v>41622</v>
      </c>
      <c r="C339" s="140" t="s">
        <v>295</v>
      </c>
      <c r="D339">
        <v>29.72</v>
      </c>
      <c r="E339">
        <v>27.37</v>
      </c>
      <c r="F339">
        <v>842</v>
      </c>
      <c r="G339" s="195">
        <v>919.88800000000003</v>
      </c>
      <c r="H339">
        <v>7.7700000000000005E-2</v>
      </c>
      <c r="I339">
        <v>1.4500000000000001E-2</v>
      </c>
      <c r="J339">
        <v>1.4904999999999999</v>
      </c>
      <c r="K339">
        <v>6.4100000000000004E-2</v>
      </c>
      <c r="L339">
        <v>3.4500000000000003E-2</v>
      </c>
      <c r="M339">
        <v>3.4799999999999998E-2</v>
      </c>
      <c r="N339" s="196">
        <v>2.1954748092475638E-2</v>
      </c>
      <c r="O339">
        <v>-51.46</v>
      </c>
      <c r="P339">
        <v>67</v>
      </c>
      <c r="Q339">
        <v>852.88800000000003</v>
      </c>
      <c r="R339" s="197">
        <v>-75.73</v>
      </c>
      <c r="T339" s="198">
        <v>-1229.22</v>
      </c>
      <c r="U339" s="198">
        <v>55988.800000000003</v>
      </c>
      <c r="V339" s="16">
        <v>0</v>
      </c>
    </row>
    <row r="340" spans="1:22" x14ac:dyDescent="0.25">
      <c r="A340" t="s">
        <v>171</v>
      </c>
      <c r="B340" s="199">
        <v>41623</v>
      </c>
      <c r="C340" s="140" t="s">
        <v>272</v>
      </c>
      <c r="D340">
        <v>31.86</v>
      </c>
      <c r="E340">
        <v>57</v>
      </c>
      <c r="F340">
        <v>822</v>
      </c>
      <c r="G340" s="195">
        <v>894.49699999999996</v>
      </c>
      <c r="H340">
        <v>7.7700000000000005E-2</v>
      </c>
      <c r="I340">
        <v>1.4500000000000001E-2</v>
      </c>
      <c r="J340">
        <v>0.1067</v>
      </c>
      <c r="K340">
        <v>8.8700000000000001E-2</v>
      </c>
      <c r="L340">
        <v>3.0499999999999999E-2</v>
      </c>
      <c r="M340">
        <v>9.6500000000000002E-2</v>
      </c>
      <c r="N340" s="196">
        <v>0</v>
      </c>
      <c r="O340">
        <v>274.83</v>
      </c>
      <c r="P340">
        <v>65</v>
      </c>
      <c r="Q340">
        <v>829.49699999999996</v>
      </c>
      <c r="R340" s="197">
        <v>47.7</v>
      </c>
      <c r="T340" s="198">
        <v>0</v>
      </c>
      <c r="U340" s="198">
        <v>53701.599999999999</v>
      </c>
      <c r="V340" s="16">
        <v>767.8</v>
      </c>
    </row>
    <row r="341" spans="1:22" x14ac:dyDescent="0.25">
      <c r="A341" t="s">
        <v>171</v>
      </c>
      <c r="B341" s="199">
        <v>41623</v>
      </c>
      <c r="C341" s="140" t="s">
        <v>273</v>
      </c>
      <c r="D341">
        <v>30.33</v>
      </c>
      <c r="E341">
        <v>27.96</v>
      </c>
      <c r="F341">
        <v>825</v>
      </c>
      <c r="G341" s="195">
        <v>883.476</v>
      </c>
      <c r="H341">
        <v>7.7700000000000005E-2</v>
      </c>
      <c r="I341">
        <v>1.4500000000000001E-2</v>
      </c>
      <c r="J341">
        <v>0.1041</v>
      </c>
      <c r="K341">
        <v>4.2000000000000003E-2</v>
      </c>
      <c r="L341">
        <v>5.5899999999999998E-2</v>
      </c>
      <c r="M341">
        <v>5.6300000000000003E-2</v>
      </c>
      <c r="N341" s="196">
        <v>0</v>
      </c>
      <c r="O341">
        <v>73.31</v>
      </c>
      <c r="P341">
        <v>66</v>
      </c>
      <c r="Q341">
        <v>817.476</v>
      </c>
      <c r="R341" s="197">
        <v>-29.49</v>
      </c>
      <c r="T341" s="198">
        <v>0</v>
      </c>
      <c r="U341" s="198">
        <v>52445.7</v>
      </c>
      <c r="V341" s="16">
        <v>317.72000000000003</v>
      </c>
    </row>
    <row r="342" spans="1:22" x14ac:dyDescent="0.25">
      <c r="A342" t="s">
        <v>171</v>
      </c>
      <c r="B342" s="199">
        <v>41623</v>
      </c>
      <c r="C342" s="140" t="s">
        <v>274</v>
      </c>
      <c r="D342">
        <v>28.42</v>
      </c>
      <c r="E342">
        <v>57.1</v>
      </c>
      <c r="F342">
        <v>833</v>
      </c>
      <c r="G342" s="195">
        <v>877.56500000000005</v>
      </c>
      <c r="H342">
        <v>7.7700000000000005E-2</v>
      </c>
      <c r="I342">
        <v>1.4500000000000001E-2</v>
      </c>
      <c r="J342">
        <v>1.2487999999999999</v>
      </c>
      <c r="K342">
        <v>2.5399999999999999E-2</v>
      </c>
      <c r="L342">
        <v>7.4000000000000003E-3</v>
      </c>
      <c r="M342">
        <v>6.3399999999999998E-2</v>
      </c>
      <c r="N342" s="196">
        <v>0</v>
      </c>
      <c r="O342">
        <v>36.22</v>
      </c>
      <c r="P342">
        <v>65</v>
      </c>
      <c r="Q342">
        <v>812.56500000000005</v>
      </c>
      <c r="R342" s="197">
        <v>-38.92</v>
      </c>
      <c r="T342" s="198">
        <v>0</v>
      </c>
      <c r="U342" s="198">
        <v>51532.1</v>
      </c>
      <c r="V342" s="16">
        <v>619.82000000000005</v>
      </c>
    </row>
    <row r="343" spans="1:22" x14ac:dyDescent="0.25">
      <c r="A343" t="s">
        <v>171</v>
      </c>
      <c r="B343" s="199">
        <v>41623</v>
      </c>
      <c r="C343" s="140" t="s">
        <v>275</v>
      </c>
      <c r="D343">
        <v>27.53</v>
      </c>
      <c r="E343">
        <v>48.28</v>
      </c>
      <c r="F343">
        <v>836</v>
      </c>
      <c r="G343" s="195">
        <v>876.19100000000003</v>
      </c>
      <c r="H343">
        <v>7.7700000000000005E-2</v>
      </c>
      <c r="I343">
        <v>1.4500000000000001E-2</v>
      </c>
      <c r="J343">
        <v>1.3479000000000001</v>
      </c>
      <c r="K343">
        <v>2.1600000000000001E-2</v>
      </c>
      <c r="L343">
        <v>-5.1999999999999998E-3</v>
      </c>
      <c r="M343">
        <v>4.2200000000000001E-2</v>
      </c>
      <c r="N343" s="196">
        <v>0</v>
      </c>
      <c r="O343">
        <v>173.09</v>
      </c>
      <c r="P343">
        <v>65</v>
      </c>
      <c r="Q343">
        <v>811.19100000000003</v>
      </c>
      <c r="R343" s="197">
        <v>27.86</v>
      </c>
      <c r="T343" s="198">
        <v>0</v>
      </c>
      <c r="U343" s="198">
        <v>51555.6</v>
      </c>
      <c r="V343" s="16">
        <v>939.96</v>
      </c>
    </row>
    <row r="344" spans="1:22" x14ac:dyDescent="0.25">
      <c r="A344" t="s">
        <v>171</v>
      </c>
      <c r="B344" s="199">
        <v>41623</v>
      </c>
      <c r="C344" s="140" t="s">
        <v>276</v>
      </c>
      <c r="D344">
        <v>26.94</v>
      </c>
      <c r="E344">
        <v>24.37</v>
      </c>
      <c r="F344">
        <v>841</v>
      </c>
      <c r="G344" s="195">
        <v>882.77300000000002</v>
      </c>
      <c r="H344">
        <v>7.7700000000000005E-2</v>
      </c>
      <c r="I344">
        <v>1.4500000000000001E-2</v>
      </c>
      <c r="J344">
        <v>1.323</v>
      </c>
      <c r="K344">
        <v>3.0499999999999999E-2</v>
      </c>
      <c r="L344">
        <v>1.7600000000000001E-2</v>
      </c>
      <c r="M344">
        <v>1.61E-2</v>
      </c>
      <c r="N344" s="196">
        <v>0</v>
      </c>
      <c r="O344">
        <v>1.39</v>
      </c>
      <c r="P344">
        <v>65</v>
      </c>
      <c r="Q344">
        <v>817.77300000000002</v>
      </c>
      <c r="R344" s="197">
        <v>-5.12</v>
      </c>
      <c r="T344" s="198">
        <v>0</v>
      </c>
      <c r="U344" s="198">
        <v>51687.4</v>
      </c>
      <c r="V344" s="16">
        <v>0</v>
      </c>
    </row>
    <row r="345" spans="1:22" x14ac:dyDescent="0.25">
      <c r="A345" t="s">
        <v>171</v>
      </c>
      <c r="B345" s="199">
        <v>41623</v>
      </c>
      <c r="C345" s="140" t="s">
        <v>277</v>
      </c>
      <c r="D345">
        <v>28.54</v>
      </c>
      <c r="E345">
        <v>25.87</v>
      </c>
      <c r="F345">
        <v>850</v>
      </c>
      <c r="G345" s="195">
        <v>886.29700000000003</v>
      </c>
      <c r="H345">
        <v>7.7700000000000005E-2</v>
      </c>
      <c r="I345">
        <v>1.4500000000000001E-2</v>
      </c>
      <c r="J345">
        <v>0.12909999999999999</v>
      </c>
      <c r="K345">
        <v>3.1899999999999998E-2</v>
      </c>
      <c r="L345">
        <v>1.6899999999999998E-2</v>
      </c>
      <c r="M345">
        <v>1.66E-2</v>
      </c>
      <c r="N345" s="196">
        <v>0</v>
      </c>
      <c r="O345">
        <v>-42.78</v>
      </c>
      <c r="P345">
        <v>66</v>
      </c>
      <c r="Q345">
        <v>820.29700000000003</v>
      </c>
      <c r="R345" s="197">
        <v>15.46</v>
      </c>
      <c r="T345" s="198">
        <v>0</v>
      </c>
      <c r="U345" s="198">
        <v>52619.5</v>
      </c>
      <c r="V345" s="16">
        <v>0</v>
      </c>
    </row>
    <row r="346" spans="1:22" x14ac:dyDescent="0.25">
      <c r="A346" t="s">
        <v>171</v>
      </c>
      <c r="B346" s="199">
        <v>41623</v>
      </c>
      <c r="C346" s="140" t="s">
        <v>278</v>
      </c>
      <c r="D346">
        <v>28.74</v>
      </c>
      <c r="E346">
        <v>30</v>
      </c>
      <c r="F346">
        <v>852</v>
      </c>
      <c r="G346" s="195">
        <v>894.375</v>
      </c>
      <c r="H346">
        <v>7.7700000000000005E-2</v>
      </c>
      <c r="I346">
        <v>1.4500000000000001E-2</v>
      </c>
      <c r="J346">
        <v>0.12230000000000001</v>
      </c>
      <c r="K346">
        <v>3.8899999999999997E-2</v>
      </c>
      <c r="L346">
        <v>3.4799999999999998E-2</v>
      </c>
      <c r="M346">
        <v>3.7499999999999999E-2</v>
      </c>
      <c r="N346" s="196">
        <v>2.4019176570584991E-3</v>
      </c>
      <c r="O346">
        <v>16.14</v>
      </c>
      <c r="P346">
        <v>67</v>
      </c>
      <c r="Q346">
        <v>827.375</v>
      </c>
      <c r="R346" s="197">
        <v>-14.15</v>
      </c>
      <c r="T346" s="198">
        <v>-128.86000000000001</v>
      </c>
      <c r="U346" s="198">
        <v>53648.800000000003</v>
      </c>
      <c r="V346" s="16">
        <v>385.68</v>
      </c>
    </row>
    <row r="347" spans="1:22" x14ac:dyDescent="0.25">
      <c r="A347" t="s">
        <v>171</v>
      </c>
      <c r="B347" s="199">
        <v>41623</v>
      </c>
      <c r="C347" s="140" t="s">
        <v>279</v>
      </c>
      <c r="D347">
        <v>32.950000000000003</v>
      </c>
      <c r="E347">
        <v>41.11</v>
      </c>
      <c r="F347">
        <v>880</v>
      </c>
      <c r="G347" s="195">
        <v>912.75099999999998</v>
      </c>
      <c r="H347">
        <v>7.7700000000000005E-2</v>
      </c>
      <c r="I347">
        <v>1.4500000000000001E-2</v>
      </c>
      <c r="J347">
        <v>0.86350000000000005</v>
      </c>
      <c r="K347">
        <v>7.85E-2</v>
      </c>
      <c r="L347">
        <v>5.9299999999999999E-2</v>
      </c>
      <c r="M347">
        <v>8.5099999999999995E-2</v>
      </c>
      <c r="N347" s="196">
        <v>2.3074416156030758E-3</v>
      </c>
      <c r="O347">
        <v>-16.760000000000002</v>
      </c>
      <c r="P347">
        <v>68</v>
      </c>
      <c r="Q347">
        <v>844.75099999999998</v>
      </c>
      <c r="R347" s="197">
        <v>-61.25</v>
      </c>
      <c r="T347" s="198">
        <v>-128.86000000000001</v>
      </c>
      <c r="U347" s="198">
        <v>55845.4</v>
      </c>
      <c r="V347" s="16">
        <v>493.59</v>
      </c>
    </row>
    <row r="348" spans="1:22" x14ac:dyDescent="0.25">
      <c r="A348" t="s">
        <v>171</v>
      </c>
      <c r="B348" s="199">
        <v>41623</v>
      </c>
      <c r="C348" s="140" t="s">
        <v>280</v>
      </c>
      <c r="D348">
        <v>33.04</v>
      </c>
      <c r="E348">
        <v>36.159999999999997</v>
      </c>
      <c r="F348">
        <v>898</v>
      </c>
      <c r="G348" s="195">
        <v>927.08799999999997</v>
      </c>
      <c r="H348">
        <v>7.7700000000000005E-2</v>
      </c>
      <c r="I348">
        <v>1.4500000000000001E-2</v>
      </c>
      <c r="J348">
        <v>0.872</v>
      </c>
      <c r="K348">
        <v>7.8E-2</v>
      </c>
      <c r="L348">
        <v>6.0900000000000003E-2</v>
      </c>
      <c r="M348">
        <v>8.1799999999999998E-2</v>
      </c>
      <c r="N348" s="196">
        <v>8.7441889391607196E-3</v>
      </c>
      <c r="O348">
        <v>-50.47</v>
      </c>
      <c r="P348">
        <v>69</v>
      </c>
      <c r="Q348">
        <v>858.08799999999997</v>
      </c>
      <c r="R348" s="197">
        <v>-77.430000000000007</v>
      </c>
      <c r="T348" s="198">
        <v>-506.16</v>
      </c>
      <c r="U348" s="198">
        <v>57885.3</v>
      </c>
      <c r="V348" s="16">
        <v>351.83</v>
      </c>
    </row>
    <row r="349" spans="1:22" x14ac:dyDescent="0.25">
      <c r="A349" t="s">
        <v>171</v>
      </c>
      <c r="B349" s="199">
        <v>41623</v>
      </c>
      <c r="C349" s="140" t="s">
        <v>281</v>
      </c>
      <c r="D349">
        <v>32.83</v>
      </c>
      <c r="E349">
        <v>61.76</v>
      </c>
      <c r="F349">
        <v>911</v>
      </c>
      <c r="G349" s="195">
        <v>946.36900000000003</v>
      </c>
      <c r="H349">
        <v>7.7700000000000005E-2</v>
      </c>
      <c r="I349">
        <v>1.4500000000000001E-2</v>
      </c>
      <c r="J349">
        <v>1.0053000000000001</v>
      </c>
      <c r="K349">
        <v>8.5199999999999998E-2</v>
      </c>
      <c r="L349">
        <v>2.86E-2</v>
      </c>
      <c r="M349">
        <v>0.1103</v>
      </c>
      <c r="N349" s="196">
        <v>1.5365489217704666E-2</v>
      </c>
      <c r="O349">
        <v>-89.34</v>
      </c>
      <c r="P349">
        <v>70</v>
      </c>
      <c r="Q349">
        <v>876.36900000000003</v>
      </c>
      <c r="R349" s="197">
        <v>23.91</v>
      </c>
      <c r="T349" s="198">
        <v>-909.05</v>
      </c>
      <c r="U349" s="198">
        <v>59161.8</v>
      </c>
      <c r="V349" s="16">
        <v>1067.1500000000001</v>
      </c>
    </row>
    <row r="350" spans="1:22" x14ac:dyDescent="0.25">
      <c r="A350" t="s">
        <v>171</v>
      </c>
      <c r="B350" s="199">
        <v>41623</v>
      </c>
      <c r="C350" s="140" t="s">
        <v>282</v>
      </c>
      <c r="D350">
        <v>36.18</v>
      </c>
      <c r="E350">
        <v>38.76</v>
      </c>
      <c r="F350">
        <v>905</v>
      </c>
      <c r="G350" s="195">
        <v>949.15300000000002</v>
      </c>
      <c r="H350">
        <v>7.7700000000000005E-2</v>
      </c>
      <c r="I350">
        <v>1.4500000000000001E-2</v>
      </c>
      <c r="J350">
        <v>0.90649999999999997</v>
      </c>
      <c r="K350">
        <v>9.5000000000000001E-2</v>
      </c>
      <c r="L350">
        <v>5.79E-2</v>
      </c>
      <c r="M350">
        <v>9.1999999999999998E-3</v>
      </c>
      <c r="N350" s="196">
        <v>1.5251225973354897E-2</v>
      </c>
      <c r="O350">
        <v>39.9</v>
      </c>
      <c r="P350">
        <v>70</v>
      </c>
      <c r="Q350">
        <v>879.15300000000002</v>
      </c>
      <c r="R350" s="197">
        <v>-107.79</v>
      </c>
      <c r="T350" s="198">
        <v>-909.06</v>
      </c>
      <c r="U350" s="198">
        <v>59605.7</v>
      </c>
      <c r="V350" s="16">
        <v>399.44</v>
      </c>
    </row>
    <row r="351" spans="1:22" x14ac:dyDescent="0.25">
      <c r="A351" t="s">
        <v>171</v>
      </c>
      <c r="B351" s="199">
        <v>41623</v>
      </c>
      <c r="C351" s="140" t="s">
        <v>283</v>
      </c>
      <c r="D351">
        <v>35.83</v>
      </c>
      <c r="E351">
        <v>51.95</v>
      </c>
      <c r="F351">
        <v>888</v>
      </c>
      <c r="G351" s="195">
        <v>942.16</v>
      </c>
      <c r="H351">
        <v>7.7700000000000005E-2</v>
      </c>
      <c r="I351">
        <v>1.4500000000000001E-2</v>
      </c>
      <c r="J351">
        <v>0.89249999999999996</v>
      </c>
      <c r="K351">
        <v>7.8700000000000006E-2</v>
      </c>
      <c r="L351">
        <v>9.9000000000000008E-3</v>
      </c>
      <c r="M351">
        <v>9.5999999999999992E-3</v>
      </c>
      <c r="N351" s="196">
        <v>1.5321864323649226E-2</v>
      </c>
      <c r="O351">
        <v>169.98</v>
      </c>
      <c r="P351">
        <v>70</v>
      </c>
      <c r="Q351">
        <v>872.16</v>
      </c>
      <c r="R351" s="197">
        <v>-120.08</v>
      </c>
      <c r="T351" s="198">
        <v>-909.06</v>
      </c>
      <c r="U351" s="198">
        <v>59330.9</v>
      </c>
      <c r="V351" s="16">
        <v>552.92999999999995</v>
      </c>
    </row>
    <row r="352" spans="1:22" x14ac:dyDescent="0.25">
      <c r="A352" t="s">
        <v>171</v>
      </c>
      <c r="B352" s="199">
        <v>41623</v>
      </c>
      <c r="C352" s="140" t="s">
        <v>284</v>
      </c>
      <c r="D352">
        <v>32.299999999999997</v>
      </c>
      <c r="E352">
        <v>34.26</v>
      </c>
      <c r="F352">
        <v>877</v>
      </c>
      <c r="G352" s="195">
        <v>937.70299999999997</v>
      </c>
      <c r="H352">
        <v>7.7700000000000005E-2</v>
      </c>
      <c r="I352">
        <v>1.4500000000000001E-2</v>
      </c>
      <c r="J352">
        <v>0.1026</v>
      </c>
      <c r="K352">
        <v>6.9699999999999998E-2</v>
      </c>
      <c r="L352">
        <v>1.9199999999999998E-2</v>
      </c>
      <c r="M352">
        <v>9.2999999999999992E-3</v>
      </c>
      <c r="N352" s="196">
        <v>1.5406034291369875E-2</v>
      </c>
      <c r="O352">
        <v>64.680000000000007</v>
      </c>
      <c r="P352">
        <v>69</v>
      </c>
      <c r="Q352">
        <v>868.70299999999997</v>
      </c>
      <c r="R352" s="197">
        <v>-101.23</v>
      </c>
      <c r="T352" s="198">
        <v>-909.05</v>
      </c>
      <c r="U352" s="198">
        <v>59006.1</v>
      </c>
      <c r="V352" s="16">
        <v>297.02</v>
      </c>
    </row>
    <row r="353" spans="1:22" x14ac:dyDescent="0.25">
      <c r="A353" t="s">
        <v>171</v>
      </c>
      <c r="B353" s="199">
        <v>41623</v>
      </c>
      <c r="C353" s="140" t="s">
        <v>285</v>
      </c>
      <c r="D353">
        <v>31.86</v>
      </c>
      <c r="E353">
        <v>34.01</v>
      </c>
      <c r="F353">
        <v>877</v>
      </c>
      <c r="G353" s="195">
        <v>937.27599999999995</v>
      </c>
      <c r="H353">
        <v>7.7700000000000005E-2</v>
      </c>
      <c r="I353">
        <v>1.4500000000000001E-2</v>
      </c>
      <c r="J353">
        <v>0.14449999999999999</v>
      </c>
      <c r="K353">
        <v>6.3299999999999995E-2</v>
      </c>
      <c r="L353">
        <v>2.6800000000000001E-2</v>
      </c>
      <c r="M353">
        <v>9.2999999999999992E-3</v>
      </c>
      <c r="N353" s="196">
        <v>1.5488151238885129E-2</v>
      </c>
      <c r="O353">
        <v>85.09</v>
      </c>
      <c r="P353">
        <v>70</v>
      </c>
      <c r="Q353">
        <v>867.27599999999995</v>
      </c>
      <c r="R353" s="197">
        <v>-101.5</v>
      </c>
      <c r="T353" s="198">
        <v>-909.06</v>
      </c>
      <c r="U353" s="198">
        <v>58693.9</v>
      </c>
      <c r="V353" s="16">
        <v>315.11</v>
      </c>
    </row>
    <row r="354" spans="1:22" x14ac:dyDescent="0.25">
      <c r="A354" t="s">
        <v>171</v>
      </c>
      <c r="B354" s="199">
        <v>41623</v>
      </c>
      <c r="C354" s="140" t="s">
        <v>286</v>
      </c>
      <c r="D354">
        <v>29.83</v>
      </c>
      <c r="E354">
        <v>41.24</v>
      </c>
      <c r="F354">
        <v>872</v>
      </c>
      <c r="G354" s="195">
        <v>939.36599999999999</v>
      </c>
      <c r="H354">
        <v>7.7700000000000005E-2</v>
      </c>
      <c r="I354">
        <v>1.4500000000000001E-2</v>
      </c>
      <c r="J354">
        <v>0.1578</v>
      </c>
      <c r="K354">
        <v>4.6699999999999998E-2</v>
      </c>
      <c r="L354">
        <v>-3.5000000000000001E-3</v>
      </c>
      <c r="M354">
        <v>9.4999999999999998E-3</v>
      </c>
      <c r="N354" s="196">
        <v>1.5635115286315275E-2</v>
      </c>
      <c r="O354">
        <v>45.49</v>
      </c>
      <c r="P354">
        <v>70</v>
      </c>
      <c r="Q354">
        <v>869.36599999999999</v>
      </c>
      <c r="R354" s="197">
        <v>-21.99</v>
      </c>
      <c r="T354" s="198">
        <v>-909.06</v>
      </c>
      <c r="U354" s="198">
        <v>58142.2</v>
      </c>
      <c r="V354" s="16">
        <v>463.28</v>
      </c>
    </row>
    <row r="355" spans="1:22" x14ac:dyDescent="0.25">
      <c r="A355" t="s">
        <v>171</v>
      </c>
      <c r="B355" s="199">
        <v>41623</v>
      </c>
      <c r="C355" s="140" t="s">
        <v>287</v>
      </c>
      <c r="D355">
        <v>29.47</v>
      </c>
      <c r="E355">
        <v>26.97</v>
      </c>
      <c r="F355">
        <v>874</v>
      </c>
      <c r="G355" s="195">
        <v>935.173</v>
      </c>
      <c r="H355">
        <v>7.7700000000000005E-2</v>
      </c>
      <c r="I355">
        <v>1.4500000000000001E-2</v>
      </c>
      <c r="J355">
        <v>0.74960000000000004</v>
      </c>
      <c r="K355">
        <v>4.4699999999999997E-2</v>
      </c>
      <c r="L355">
        <v>1.5699999999999999E-2</v>
      </c>
      <c r="M355">
        <v>9.2999999999999992E-3</v>
      </c>
      <c r="N355" s="196">
        <v>1.560188379381245E-2</v>
      </c>
      <c r="O355">
        <v>-29.45</v>
      </c>
      <c r="P355">
        <v>71</v>
      </c>
      <c r="Q355">
        <v>864.173</v>
      </c>
      <c r="R355" s="197">
        <v>-27.44</v>
      </c>
      <c r="T355" s="198">
        <v>-909.05</v>
      </c>
      <c r="U355" s="198">
        <v>58265.4</v>
      </c>
      <c r="V355" s="16">
        <v>0</v>
      </c>
    </row>
    <row r="356" spans="1:22" x14ac:dyDescent="0.25">
      <c r="A356" t="s">
        <v>171</v>
      </c>
      <c r="B356" s="199">
        <v>41623</v>
      </c>
      <c r="C356" s="140" t="s">
        <v>288</v>
      </c>
      <c r="D356">
        <v>30.95</v>
      </c>
      <c r="E356">
        <v>24.74</v>
      </c>
      <c r="F356">
        <v>884</v>
      </c>
      <c r="G356" s="195">
        <v>933.77</v>
      </c>
      <c r="H356">
        <v>7.7700000000000005E-2</v>
      </c>
      <c r="I356">
        <v>1.4500000000000001E-2</v>
      </c>
      <c r="J356">
        <v>9.89</v>
      </c>
      <c r="K356">
        <v>4.7699999999999999E-2</v>
      </c>
      <c r="L356">
        <v>1.5100000000000001E-2</v>
      </c>
      <c r="M356">
        <v>7.7000000000000002E-3</v>
      </c>
      <c r="N356" s="196">
        <v>3.1651297527271263E-2</v>
      </c>
      <c r="O356">
        <v>89.58</v>
      </c>
      <c r="P356">
        <v>72</v>
      </c>
      <c r="Q356">
        <v>861.77</v>
      </c>
      <c r="R356" s="197">
        <v>-46.11</v>
      </c>
      <c r="T356" s="198">
        <v>-1883.67</v>
      </c>
      <c r="U356" s="198">
        <v>59513.2</v>
      </c>
      <c r="V356" s="16">
        <v>0</v>
      </c>
    </row>
    <row r="357" spans="1:22" x14ac:dyDescent="0.25">
      <c r="A357" t="s">
        <v>171</v>
      </c>
      <c r="B357" s="199">
        <v>41623</v>
      </c>
      <c r="C357" s="140" t="s">
        <v>289</v>
      </c>
      <c r="D357">
        <v>46.24</v>
      </c>
      <c r="E357">
        <v>30.36</v>
      </c>
      <c r="F357">
        <v>915</v>
      </c>
      <c r="G357" s="195">
        <v>958.94799999999998</v>
      </c>
      <c r="H357">
        <v>7.7700000000000005E-2</v>
      </c>
      <c r="I357">
        <v>1.4500000000000001E-2</v>
      </c>
      <c r="J357">
        <v>14.7484</v>
      </c>
      <c r="K357">
        <v>0.16</v>
      </c>
      <c r="L357">
        <v>0.1895</v>
      </c>
      <c r="M357">
        <v>0.1678</v>
      </c>
      <c r="N357" s="196">
        <v>5.4255458067244133E-2</v>
      </c>
      <c r="O357" s="200">
        <v>315.48</v>
      </c>
      <c r="P357">
        <v>75</v>
      </c>
      <c r="Q357">
        <v>883.94799999999998</v>
      </c>
      <c r="R357" s="197">
        <v>-77.069999999999993</v>
      </c>
      <c r="T357" s="198">
        <v>-3490.08</v>
      </c>
      <c r="U357" s="198">
        <v>64326.8</v>
      </c>
      <c r="V357" s="16">
        <v>274.3</v>
      </c>
    </row>
    <row r="358" spans="1:22" x14ac:dyDescent="0.25">
      <c r="A358" t="s">
        <v>171</v>
      </c>
      <c r="B358" s="199">
        <v>41623</v>
      </c>
      <c r="C358" s="140" t="s">
        <v>290</v>
      </c>
      <c r="D358">
        <v>55.75</v>
      </c>
      <c r="E358">
        <v>39</v>
      </c>
      <c r="F358">
        <v>958</v>
      </c>
      <c r="G358" s="195">
        <v>982.54300000000001</v>
      </c>
      <c r="H358">
        <v>7.7700000000000005E-2</v>
      </c>
      <c r="I358">
        <v>1.4500000000000001E-2</v>
      </c>
      <c r="J358">
        <v>15.171200000000001</v>
      </c>
      <c r="K358">
        <v>0.20180000000000001</v>
      </c>
      <c r="L358">
        <v>0.32440000000000002</v>
      </c>
      <c r="M358">
        <v>0.29160000000000003</v>
      </c>
      <c r="N358" s="196">
        <v>5.3392221175145943E-2</v>
      </c>
      <c r="O358">
        <v>292.55</v>
      </c>
      <c r="P358">
        <v>79</v>
      </c>
      <c r="Q358">
        <v>903.54300000000001</v>
      </c>
      <c r="R358" s="197">
        <v>-127</v>
      </c>
      <c r="T358" s="198">
        <v>-3490.1</v>
      </c>
      <c r="U358" s="198">
        <v>65367.199999999997</v>
      </c>
      <c r="V358" s="16">
        <v>671.02</v>
      </c>
    </row>
    <row r="359" spans="1:22" x14ac:dyDescent="0.25">
      <c r="A359" t="s">
        <v>171</v>
      </c>
      <c r="B359" s="199">
        <v>41623</v>
      </c>
      <c r="C359" s="140" t="s">
        <v>291</v>
      </c>
      <c r="D359">
        <v>47.68</v>
      </c>
      <c r="E359">
        <v>36.85</v>
      </c>
      <c r="F359">
        <v>968</v>
      </c>
      <c r="G359" s="195">
        <v>984.68299999999999</v>
      </c>
      <c r="H359">
        <v>7.7700000000000005E-2</v>
      </c>
      <c r="I359">
        <v>1.4500000000000001E-2</v>
      </c>
      <c r="J359">
        <v>14.645300000000001</v>
      </c>
      <c r="K359">
        <v>8.6300000000000002E-2</v>
      </c>
      <c r="L359">
        <v>0.10299999999999999</v>
      </c>
      <c r="M359">
        <v>0.1164</v>
      </c>
      <c r="N359" s="196">
        <v>5.0793538873748066E-2</v>
      </c>
      <c r="O359">
        <v>209</v>
      </c>
      <c r="P359">
        <v>79</v>
      </c>
      <c r="Q359">
        <v>905.68299999999999</v>
      </c>
      <c r="R359" s="197">
        <v>-116.12</v>
      </c>
      <c r="T359" s="198">
        <v>-3313.74</v>
      </c>
      <c r="U359" s="198">
        <v>65239.4</v>
      </c>
      <c r="V359" s="16">
        <v>804</v>
      </c>
    </row>
    <row r="360" spans="1:22" x14ac:dyDescent="0.25">
      <c r="A360" t="s">
        <v>171</v>
      </c>
      <c r="B360" s="199">
        <v>41623</v>
      </c>
      <c r="C360" s="140" t="s">
        <v>292</v>
      </c>
      <c r="D360">
        <v>45.93</v>
      </c>
      <c r="E360">
        <v>42.68</v>
      </c>
      <c r="F360">
        <v>970</v>
      </c>
      <c r="G360" s="195">
        <v>978.53499999999997</v>
      </c>
      <c r="H360">
        <v>7.7700000000000005E-2</v>
      </c>
      <c r="I360">
        <v>1.4500000000000001E-2</v>
      </c>
      <c r="J360">
        <v>11.8154</v>
      </c>
      <c r="K360">
        <v>0.1</v>
      </c>
      <c r="L360">
        <v>0.11700000000000001</v>
      </c>
      <c r="M360">
        <v>0.13619999999999999</v>
      </c>
      <c r="N360" s="196">
        <v>5.130668508107656E-2</v>
      </c>
      <c r="O360">
        <v>41.99</v>
      </c>
      <c r="P360">
        <v>79</v>
      </c>
      <c r="Q360">
        <v>899.53499999999997</v>
      </c>
      <c r="R360" s="197">
        <v>-112.17</v>
      </c>
      <c r="T360" s="198">
        <v>-3313.75</v>
      </c>
      <c r="U360" s="198">
        <v>64587.1</v>
      </c>
      <c r="V360" s="16">
        <v>971.75</v>
      </c>
    </row>
    <row r="361" spans="1:22" x14ac:dyDescent="0.25">
      <c r="A361" t="s">
        <v>171</v>
      </c>
      <c r="B361" s="199">
        <v>41623</v>
      </c>
      <c r="C361" s="140" t="s">
        <v>293</v>
      </c>
      <c r="D361">
        <v>38.229999999999997</v>
      </c>
      <c r="E361">
        <v>30.59</v>
      </c>
      <c r="F361">
        <v>964</v>
      </c>
      <c r="G361" s="195">
        <v>971.83500000000004</v>
      </c>
      <c r="H361">
        <v>7.7700000000000005E-2</v>
      </c>
      <c r="I361">
        <v>1.4500000000000001E-2</v>
      </c>
      <c r="J361">
        <v>11.652699999999999</v>
      </c>
      <c r="K361">
        <v>6.54E-2</v>
      </c>
      <c r="L361">
        <v>5.0900000000000001E-2</v>
      </c>
      <c r="M361">
        <v>8.2000000000000007E-3</v>
      </c>
      <c r="N361" s="196">
        <v>4.6755049041567069E-2</v>
      </c>
      <c r="O361">
        <v>110.68</v>
      </c>
      <c r="P361">
        <v>78</v>
      </c>
      <c r="Q361">
        <v>893.83500000000004</v>
      </c>
      <c r="R361" s="197">
        <v>-69.11</v>
      </c>
      <c r="T361" s="198">
        <v>-2985.02</v>
      </c>
      <c r="U361" s="198">
        <v>63843.8</v>
      </c>
      <c r="V361" s="16">
        <v>292.45999999999998</v>
      </c>
    </row>
    <row r="362" spans="1:22" x14ac:dyDescent="0.25">
      <c r="A362" t="s">
        <v>171</v>
      </c>
      <c r="B362" s="199">
        <v>41623</v>
      </c>
      <c r="C362" s="140" t="s">
        <v>294</v>
      </c>
      <c r="D362">
        <v>35.99</v>
      </c>
      <c r="E362">
        <v>29.45</v>
      </c>
      <c r="F362">
        <v>949</v>
      </c>
      <c r="G362" s="195">
        <v>955.99099999999999</v>
      </c>
      <c r="H362">
        <v>7.7700000000000005E-2</v>
      </c>
      <c r="I362">
        <v>1.4500000000000001E-2</v>
      </c>
      <c r="J362">
        <v>10.353400000000001</v>
      </c>
      <c r="K362">
        <v>8.8800000000000004E-2</v>
      </c>
      <c r="L362">
        <v>9.0999999999999998E-2</v>
      </c>
      <c r="M362">
        <v>0.1026</v>
      </c>
      <c r="N362" s="196">
        <v>5.0315003665497196E-2</v>
      </c>
      <c r="O362">
        <v>249.53</v>
      </c>
      <c r="P362">
        <v>77</v>
      </c>
      <c r="Q362">
        <v>878.99099999999999</v>
      </c>
      <c r="R362" s="197">
        <v>-86.63</v>
      </c>
      <c r="T362" s="198">
        <v>-3074.77</v>
      </c>
      <c r="U362" s="198">
        <v>61110.400000000001</v>
      </c>
      <c r="V362" s="16">
        <v>318.12</v>
      </c>
    </row>
    <row r="363" spans="1:22" x14ac:dyDescent="0.25">
      <c r="A363" t="s">
        <v>171</v>
      </c>
      <c r="B363" s="199">
        <v>41623</v>
      </c>
      <c r="C363" s="140" t="s">
        <v>295</v>
      </c>
      <c r="D363">
        <v>31.22</v>
      </c>
      <c r="E363">
        <v>28.6</v>
      </c>
      <c r="F363">
        <v>929</v>
      </c>
      <c r="G363" s="195">
        <v>926.00699999999995</v>
      </c>
      <c r="H363">
        <v>7.7700000000000005E-2</v>
      </c>
      <c r="I363">
        <v>1.4500000000000001E-2</v>
      </c>
      <c r="J363">
        <v>1.7659</v>
      </c>
      <c r="K363">
        <v>7.2099999999999997E-2</v>
      </c>
      <c r="L363">
        <v>3.6799999999999999E-2</v>
      </c>
      <c r="M363">
        <v>0</v>
      </c>
      <c r="N363" s="196">
        <v>4.2547435299804905E-2</v>
      </c>
      <c r="O363">
        <v>-47.28</v>
      </c>
      <c r="P363">
        <v>76</v>
      </c>
      <c r="Q363">
        <v>850.00699999999995</v>
      </c>
      <c r="R363" s="197">
        <v>-67.349999999999994</v>
      </c>
      <c r="T363" s="198">
        <v>-2464.39</v>
      </c>
      <c r="U363" s="198">
        <v>57921</v>
      </c>
      <c r="V363" s="16">
        <v>296.18</v>
      </c>
    </row>
    <row r="364" spans="1:22" x14ac:dyDescent="0.25">
      <c r="A364" t="s">
        <v>171</v>
      </c>
      <c r="B364" s="199">
        <v>41624</v>
      </c>
      <c r="C364" s="140" t="s">
        <v>272</v>
      </c>
      <c r="D364">
        <v>38.67</v>
      </c>
      <c r="E364">
        <v>27.1</v>
      </c>
      <c r="F364">
        <v>903</v>
      </c>
      <c r="G364" s="195">
        <v>894.33399999999995</v>
      </c>
      <c r="H364">
        <v>7.7700000000000005E-2</v>
      </c>
      <c r="I364">
        <v>1.4500000000000001E-2</v>
      </c>
      <c r="J364">
        <v>0.21210000000000001</v>
      </c>
      <c r="K364">
        <v>5.0500000000000003E-2</v>
      </c>
      <c r="L364">
        <v>5.9400000000000001E-2</v>
      </c>
      <c r="M364">
        <v>4.4900000000000002E-2</v>
      </c>
      <c r="N364" s="196">
        <v>0</v>
      </c>
      <c r="O364">
        <v>-29.13</v>
      </c>
      <c r="P364">
        <v>75</v>
      </c>
      <c r="Q364">
        <v>819.33399999999995</v>
      </c>
      <c r="R364" s="197">
        <v>-52.51</v>
      </c>
      <c r="T364" s="198">
        <v>0</v>
      </c>
      <c r="U364" s="198">
        <v>56638.7</v>
      </c>
      <c r="V364" s="16">
        <v>0</v>
      </c>
    </row>
    <row r="365" spans="1:22" x14ac:dyDescent="0.25">
      <c r="A365" t="s">
        <v>171</v>
      </c>
      <c r="B365" s="199">
        <v>41624</v>
      </c>
      <c r="C365" s="140" t="s">
        <v>273</v>
      </c>
      <c r="D365">
        <v>35.08</v>
      </c>
      <c r="E365">
        <v>26.05</v>
      </c>
      <c r="F365">
        <v>882</v>
      </c>
      <c r="G365" s="195">
        <v>882.70100000000002</v>
      </c>
      <c r="H365">
        <v>7.7700000000000005E-2</v>
      </c>
      <c r="I365">
        <v>1.4500000000000001E-2</v>
      </c>
      <c r="J365">
        <v>0</v>
      </c>
      <c r="K365">
        <v>1.37E-2</v>
      </c>
      <c r="L365">
        <v>1.4200000000000001E-2</v>
      </c>
      <c r="M365">
        <v>1.21E-2</v>
      </c>
      <c r="N365" s="196">
        <v>0</v>
      </c>
      <c r="O365">
        <v>11.12</v>
      </c>
      <c r="P365">
        <v>73</v>
      </c>
      <c r="Q365">
        <v>809.70100000000002</v>
      </c>
      <c r="R365" s="197">
        <v>-24.06</v>
      </c>
      <c r="T365" s="198">
        <v>0</v>
      </c>
      <c r="U365" s="198">
        <v>56066.1</v>
      </c>
      <c r="V365" s="16">
        <v>0</v>
      </c>
    </row>
    <row r="366" spans="1:22" x14ac:dyDescent="0.25">
      <c r="A366" t="s">
        <v>171</v>
      </c>
      <c r="B366" s="199">
        <v>41624</v>
      </c>
      <c r="C366" s="140" t="s">
        <v>274</v>
      </c>
      <c r="D366">
        <v>33.28</v>
      </c>
      <c r="E366">
        <v>25.54</v>
      </c>
      <c r="F366">
        <v>880</v>
      </c>
      <c r="G366" s="195">
        <v>876.54600000000005</v>
      </c>
      <c r="H366">
        <v>7.7700000000000005E-2</v>
      </c>
      <c r="I366">
        <v>1.4500000000000001E-2</v>
      </c>
      <c r="J366">
        <v>0</v>
      </c>
      <c r="K366">
        <v>2.98E-2</v>
      </c>
      <c r="L366">
        <v>1.49E-2</v>
      </c>
      <c r="M366">
        <v>1.17E-2</v>
      </c>
      <c r="N366" s="196">
        <v>0</v>
      </c>
      <c r="O366">
        <v>-32.07</v>
      </c>
      <c r="P366">
        <v>72</v>
      </c>
      <c r="Q366">
        <v>804.54600000000005</v>
      </c>
      <c r="R366" s="197">
        <v>-14.84</v>
      </c>
      <c r="T366" s="198">
        <v>0</v>
      </c>
      <c r="U366" s="198">
        <v>55331.5</v>
      </c>
      <c r="V366" s="16">
        <v>0</v>
      </c>
    </row>
    <row r="367" spans="1:22" x14ac:dyDescent="0.25">
      <c r="A367" t="s">
        <v>171</v>
      </c>
      <c r="B367" s="199">
        <v>41624</v>
      </c>
      <c r="C367" s="140" t="s">
        <v>275</v>
      </c>
      <c r="D367">
        <v>31.95</v>
      </c>
      <c r="E367">
        <v>25.66</v>
      </c>
      <c r="F367">
        <v>880</v>
      </c>
      <c r="G367" s="195">
        <v>874.99599999999998</v>
      </c>
      <c r="H367">
        <v>7.7700000000000005E-2</v>
      </c>
      <c r="I367">
        <v>1.4500000000000001E-2</v>
      </c>
      <c r="J367">
        <v>0</v>
      </c>
      <c r="K367">
        <v>2.9399999999999999E-2</v>
      </c>
      <c r="L367">
        <v>1.6400000000000001E-2</v>
      </c>
      <c r="M367">
        <v>8.0000000000000002E-3</v>
      </c>
      <c r="N367" s="196">
        <v>0</v>
      </c>
      <c r="O367">
        <v>-2.8</v>
      </c>
      <c r="P367">
        <v>73</v>
      </c>
      <c r="Q367">
        <v>801.99599999999998</v>
      </c>
      <c r="R367" s="197">
        <v>-17.52</v>
      </c>
      <c r="T367" s="198">
        <v>0</v>
      </c>
      <c r="U367" s="198">
        <v>55389.8</v>
      </c>
      <c r="V367" s="16">
        <v>0</v>
      </c>
    </row>
    <row r="368" spans="1:22" x14ac:dyDescent="0.25">
      <c r="A368" t="s">
        <v>171</v>
      </c>
      <c r="B368" s="199">
        <v>41624</v>
      </c>
      <c r="C368" s="140" t="s">
        <v>276</v>
      </c>
      <c r="D368">
        <v>35.450000000000003</v>
      </c>
      <c r="E368">
        <v>25.27</v>
      </c>
      <c r="F368">
        <v>888</v>
      </c>
      <c r="G368" s="195">
        <v>881.59199999999998</v>
      </c>
      <c r="H368">
        <v>7.7700000000000005E-2</v>
      </c>
      <c r="I368">
        <v>1.4500000000000001E-2</v>
      </c>
      <c r="J368">
        <v>0</v>
      </c>
      <c r="K368">
        <v>5.2699999999999997E-2</v>
      </c>
      <c r="L368">
        <v>1.67E-2</v>
      </c>
      <c r="M368">
        <v>9.9000000000000008E-3</v>
      </c>
      <c r="N368" s="196">
        <v>0</v>
      </c>
      <c r="O368">
        <v>-55.44</v>
      </c>
      <c r="P368">
        <v>73</v>
      </c>
      <c r="Q368">
        <v>808.59199999999998</v>
      </c>
      <c r="R368" s="197">
        <v>-10.98</v>
      </c>
      <c r="T368" s="198">
        <v>0</v>
      </c>
      <c r="U368" s="198">
        <v>56254.7</v>
      </c>
      <c r="V368" s="16">
        <v>0</v>
      </c>
    </row>
    <row r="369" spans="1:22" x14ac:dyDescent="0.25">
      <c r="A369" t="s">
        <v>171</v>
      </c>
      <c r="B369" s="199">
        <v>41624</v>
      </c>
      <c r="C369" s="140" t="s">
        <v>277</v>
      </c>
      <c r="D369">
        <v>41.66</v>
      </c>
      <c r="E369">
        <v>25.34</v>
      </c>
      <c r="F369">
        <v>903</v>
      </c>
      <c r="G369" s="195">
        <v>888.73800000000006</v>
      </c>
      <c r="H369">
        <v>7.7700000000000005E-2</v>
      </c>
      <c r="I369">
        <v>1.4500000000000001E-2</v>
      </c>
      <c r="J369">
        <v>0.97119999999999995</v>
      </c>
      <c r="K369">
        <v>7.8299999999999995E-2</v>
      </c>
      <c r="L369">
        <v>6.1600000000000002E-2</v>
      </c>
      <c r="M369">
        <v>3.39E-2</v>
      </c>
      <c r="N369" s="196">
        <v>0</v>
      </c>
      <c r="O369">
        <v>-140.88</v>
      </c>
      <c r="P369">
        <v>75</v>
      </c>
      <c r="Q369">
        <v>813.73800000000006</v>
      </c>
      <c r="R369" s="197">
        <v>-10.86</v>
      </c>
      <c r="T369" s="198">
        <v>0</v>
      </c>
      <c r="U369" s="198">
        <v>58411.7</v>
      </c>
      <c r="V369" s="16">
        <v>0</v>
      </c>
    </row>
    <row r="370" spans="1:22" x14ac:dyDescent="0.25">
      <c r="A370" t="s">
        <v>171</v>
      </c>
      <c r="B370" s="199">
        <v>41624</v>
      </c>
      <c r="C370" s="140" t="s">
        <v>278</v>
      </c>
      <c r="D370">
        <v>48.12</v>
      </c>
      <c r="E370">
        <v>27.52</v>
      </c>
      <c r="F370">
        <v>938</v>
      </c>
      <c r="G370" s="195">
        <v>919.55700000000002</v>
      </c>
      <c r="H370">
        <v>7.7700000000000005E-2</v>
      </c>
      <c r="I370">
        <v>1.4500000000000001E-2</v>
      </c>
      <c r="J370">
        <v>1.7219</v>
      </c>
      <c r="K370">
        <v>6.9099999999999995E-2</v>
      </c>
      <c r="L370">
        <v>9.5500000000000002E-2</v>
      </c>
      <c r="M370">
        <v>5.1200000000000002E-2</v>
      </c>
      <c r="N370" s="196">
        <v>2.3617440464641589E-2</v>
      </c>
      <c r="O370">
        <v>58.7</v>
      </c>
      <c r="P370">
        <v>79</v>
      </c>
      <c r="Q370">
        <v>840.55700000000002</v>
      </c>
      <c r="R370" s="197">
        <v>-61.49</v>
      </c>
      <c r="T370" s="198">
        <v>-1497.23</v>
      </c>
      <c r="U370" s="198">
        <v>63395.1</v>
      </c>
      <c r="V370" s="16">
        <v>198.45</v>
      </c>
    </row>
    <row r="371" spans="1:22" x14ac:dyDescent="0.25">
      <c r="A371" t="s">
        <v>171</v>
      </c>
      <c r="B371" s="199">
        <v>41624</v>
      </c>
      <c r="C371" s="140" t="s">
        <v>279</v>
      </c>
      <c r="D371">
        <v>54.39</v>
      </c>
      <c r="E371">
        <v>36.17</v>
      </c>
      <c r="F371">
        <v>973</v>
      </c>
      <c r="G371" s="195">
        <v>957.21500000000003</v>
      </c>
      <c r="H371">
        <v>7.7700000000000005E-2</v>
      </c>
      <c r="I371">
        <v>1.4500000000000001E-2</v>
      </c>
      <c r="J371">
        <v>5.4566999999999997</v>
      </c>
      <c r="K371">
        <v>0.17399999999999999</v>
      </c>
      <c r="L371">
        <v>0.20730000000000001</v>
      </c>
      <c r="M371">
        <v>0.1651</v>
      </c>
      <c r="N371" s="196">
        <v>2.9112208431573174E-2</v>
      </c>
      <c r="O371">
        <v>16.989999999999998</v>
      </c>
      <c r="P371">
        <v>82</v>
      </c>
      <c r="Q371">
        <v>875.21500000000003</v>
      </c>
      <c r="R371" s="197">
        <v>-76.08</v>
      </c>
      <c r="T371" s="198">
        <v>-1963.24</v>
      </c>
      <c r="U371" s="198">
        <v>67437</v>
      </c>
      <c r="V371" s="16">
        <v>451.07</v>
      </c>
    </row>
    <row r="372" spans="1:22" x14ac:dyDescent="0.25">
      <c r="A372" t="s">
        <v>171</v>
      </c>
      <c r="B372" s="199">
        <v>41624</v>
      </c>
      <c r="C372" s="140" t="s">
        <v>280</v>
      </c>
      <c r="D372">
        <v>47.51</v>
      </c>
      <c r="E372">
        <v>35.17</v>
      </c>
      <c r="F372">
        <v>967</v>
      </c>
      <c r="G372" s="195">
        <v>954.65</v>
      </c>
      <c r="H372">
        <v>7.7700000000000005E-2</v>
      </c>
      <c r="I372">
        <v>1.4500000000000001E-2</v>
      </c>
      <c r="J372">
        <v>6.2095000000000002</v>
      </c>
      <c r="K372">
        <v>0.10340000000000001</v>
      </c>
      <c r="L372">
        <v>0.13550000000000001</v>
      </c>
      <c r="M372">
        <v>0.1303</v>
      </c>
      <c r="N372" s="196">
        <v>3.4850749775331716E-2</v>
      </c>
      <c r="O372">
        <v>253.69</v>
      </c>
      <c r="P372">
        <v>85</v>
      </c>
      <c r="Q372">
        <v>869.65</v>
      </c>
      <c r="R372" s="197">
        <v>-104.69</v>
      </c>
      <c r="T372" s="198">
        <v>-2373.35</v>
      </c>
      <c r="U372" s="198">
        <v>68100.399999999994</v>
      </c>
      <c r="V372" s="16">
        <v>0</v>
      </c>
    </row>
    <row r="373" spans="1:22" x14ac:dyDescent="0.25">
      <c r="A373" t="s">
        <v>171</v>
      </c>
      <c r="B373" s="199">
        <v>41624</v>
      </c>
      <c r="C373" s="140" t="s">
        <v>281</v>
      </c>
      <c r="D373">
        <v>45.25</v>
      </c>
      <c r="E373">
        <v>35.979999999999997</v>
      </c>
      <c r="F373">
        <v>952</v>
      </c>
      <c r="G373" s="195">
        <v>941.71100000000001</v>
      </c>
      <c r="H373">
        <v>7.7700000000000005E-2</v>
      </c>
      <c r="I373">
        <v>1.4500000000000001E-2</v>
      </c>
      <c r="J373">
        <v>7.0053000000000001</v>
      </c>
      <c r="K373">
        <v>8.4099999999999994E-2</v>
      </c>
      <c r="L373">
        <v>0.13150000000000001</v>
      </c>
      <c r="M373">
        <v>0.1118</v>
      </c>
      <c r="N373" s="196">
        <v>3.409666097627944E-2</v>
      </c>
      <c r="O373">
        <v>63.04</v>
      </c>
      <c r="P373">
        <v>85</v>
      </c>
      <c r="Q373">
        <v>856.71100000000001</v>
      </c>
      <c r="R373" s="197">
        <v>-101.02</v>
      </c>
      <c r="T373" s="198">
        <v>-2284.94</v>
      </c>
      <c r="U373" s="198">
        <v>67013.600000000006</v>
      </c>
      <c r="V373" s="16">
        <v>834.49</v>
      </c>
    </row>
    <row r="374" spans="1:22" x14ac:dyDescent="0.25">
      <c r="A374" t="s">
        <v>171</v>
      </c>
      <c r="B374" s="199">
        <v>41624</v>
      </c>
      <c r="C374" s="140" t="s">
        <v>282</v>
      </c>
      <c r="D374">
        <v>43.07</v>
      </c>
      <c r="E374">
        <v>34.1</v>
      </c>
      <c r="F374">
        <v>938</v>
      </c>
      <c r="G374" s="195">
        <v>921.37599999999998</v>
      </c>
      <c r="H374">
        <v>7.7700000000000005E-2</v>
      </c>
      <c r="I374">
        <v>1.4500000000000001E-2</v>
      </c>
      <c r="J374">
        <v>6.4398999999999997</v>
      </c>
      <c r="K374">
        <v>7.2300000000000003E-2</v>
      </c>
      <c r="L374">
        <v>0.1234</v>
      </c>
      <c r="M374">
        <v>0.1048</v>
      </c>
      <c r="N374" s="196">
        <v>3.7082982877964264E-2</v>
      </c>
      <c r="O374">
        <v>308.75</v>
      </c>
      <c r="P374">
        <v>85</v>
      </c>
      <c r="Q374">
        <v>836.37599999999998</v>
      </c>
      <c r="R374" s="197">
        <v>-90.77</v>
      </c>
      <c r="T374" s="198">
        <v>-2495.44</v>
      </c>
      <c r="U374" s="198">
        <v>67293.399999999994</v>
      </c>
      <c r="V374" s="16">
        <v>738.75</v>
      </c>
    </row>
    <row r="375" spans="1:22" x14ac:dyDescent="0.25">
      <c r="A375" t="s">
        <v>171</v>
      </c>
      <c r="B375" s="199">
        <v>41624</v>
      </c>
      <c r="C375" s="140" t="s">
        <v>283</v>
      </c>
      <c r="D375">
        <v>40.520000000000003</v>
      </c>
      <c r="E375">
        <v>30.67</v>
      </c>
      <c r="F375">
        <v>922</v>
      </c>
      <c r="G375" s="195">
        <v>907.08299999999997</v>
      </c>
      <c r="H375">
        <v>7.7700000000000005E-2</v>
      </c>
      <c r="I375">
        <v>1.4500000000000001E-2</v>
      </c>
      <c r="J375">
        <v>4.6764999999999999</v>
      </c>
      <c r="K375">
        <v>7.4700000000000003E-2</v>
      </c>
      <c r="L375">
        <v>0.11310000000000001</v>
      </c>
      <c r="M375">
        <v>9.5899999999999999E-2</v>
      </c>
      <c r="N375" s="196">
        <v>3.6790736745411584E-2</v>
      </c>
      <c r="O375">
        <v>719.59</v>
      </c>
      <c r="P375">
        <v>84</v>
      </c>
      <c r="Q375">
        <v>823.08299999999997</v>
      </c>
      <c r="R375" s="197">
        <v>-75.66</v>
      </c>
      <c r="T375" s="198">
        <v>-2435.12</v>
      </c>
      <c r="U375" s="198">
        <v>66188.399999999994</v>
      </c>
      <c r="V375" s="16">
        <v>1117.9000000000001</v>
      </c>
    </row>
    <row r="376" spans="1:22" x14ac:dyDescent="0.25">
      <c r="A376" t="s">
        <v>171</v>
      </c>
      <c r="B376" s="199">
        <v>41624</v>
      </c>
      <c r="C376" s="140" t="s">
        <v>284</v>
      </c>
      <c r="D376">
        <v>35.19</v>
      </c>
      <c r="E376">
        <v>37</v>
      </c>
      <c r="F376">
        <v>900</v>
      </c>
      <c r="G376" s="195">
        <v>876.03399999999999</v>
      </c>
      <c r="H376">
        <v>7.7700000000000005E-2</v>
      </c>
      <c r="I376">
        <v>1.4500000000000001E-2</v>
      </c>
      <c r="J376">
        <v>2.1833</v>
      </c>
      <c r="K376">
        <v>2.53E-2</v>
      </c>
      <c r="L376">
        <v>2.3699999999999999E-2</v>
      </c>
      <c r="M376">
        <v>1.3299999999999999E-2</v>
      </c>
      <c r="N376" s="196">
        <v>1.7895844068590121E-2</v>
      </c>
      <c r="O376">
        <v>1023.48</v>
      </c>
      <c r="P376">
        <v>82</v>
      </c>
      <c r="Q376">
        <v>794.03399999999999</v>
      </c>
      <c r="R376" s="197">
        <v>-45.07</v>
      </c>
      <c r="T376" s="198">
        <v>-1177.33</v>
      </c>
      <c r="U376" s="198">
        <v>65787.899999999994</v>
      </c>
      <c r="V376" s="16">
        <v>1495.19</v>
      </c>
    </row>
    <row r="377" spans="1:22" x14ac:dyDescent="0.25">
      <c r="A377" t="s">
        <v>171</v>
      </c>
      <c r="B377" s="199">
        <v>41624</v>
      </c>
      <c r="C377" s="140" t="s">
        <v>285</v>
      </c>
      <c r="D377">
        <v>33.74</v>
      </c>
      <c r="E377">
        <v>33.96</v>
      </c>
      <c r="F377">
        <v>893</v>
      </c>
      <c r="G377" s="195">
        <v>880.14700000000005</v>
      </c>
      <c r="H377">
        <v>7.7700000000000005E-2</v>
      </c>
      <c r="I377">
        <v>1.4500000000000001E-2</v>
      </c>
      <c r="J377">
        <v>6.6199999999999995E-2</v>
      </c>
      <c r="K377">
        <v>3.4700000000000002E-2</v>
      </c>
      <c r="L377">
        <v>2.4199999999999999E-2</v>
      </c>
      <c r="M377">
        <v>1.3100000000000001E-2</v>
      </c>
      <c r="N377" s="196">
        <v>1.4798015984058992E-2</v>
      </c>
      <c r="O377">
        <v>595.65</v>
      </c>
      <c r="P377">
        <v>81</v>
      </c>
      <c r="Q377">
        <v>799.14700000000005</v>
      </c>
      <c r="R377" s="197">
        <v>-43.37</v>
      </c>
      <c r="T377" s="198">
        <v>-962.46</v>
      </c>
      <c r="U377" s="198">
        <v>65039.8</v>
      </c>
      <c r="V377" s="16">
        <v>654.07000000000005</v>
      </c>
    </row>
    <row r="378" spans="1:22" x14ac:dyDescent="0.25">
      <c r="A378" t="s">
        <v>171</v>
      </c>
      <c r="B378" s="199">
        <v>41624</v>
      </c>
      <c r="C378" s="140" t="s">
        <v>286</v>
      </c>
      <c r="D378">
        <v>31.28</v>
      </c>
      <c r="E378">
        <v>26.37</v>
      </c>
      <c r="F378">
        <v>882</v>
      </c>
      <c r="G378" s="195">
        <v>859.10199999999998</v>
      </c>
      <c r="H378">
        <v>7.7700000000000005E-2</v>
      </c>
      <c r="I378">
        <v>1.4500000000000001E-2</v>
      </c>
      <c r="J378">
        <v>6.3299999999999995E-2</v>
      </c>
      <c r="K378">
        <v>1.5599999999999999E-2</v>
      </c>
      <c r="L378">
        <v>1.4800000000000001E-2</v>
      </c>
      <c r="M378">
        <v>1.34E-2</v>
      </c>
      <c r="N378" s="196">
        <v>1.4924512151248622E-2</v>
      </c>
      <c r="O378">
        <v>599.82000000000005</v>
      </c>
      <c r="P378">
        <v>80</v>
      </c>
      <c r="Q378">
        <v>779.10199999999998</v>
      </c>
      <c r="R378" s="197">
        <v>-42.36</v>
      </c>
      <c r="T378" s="198">
        <v>-962.44</v>
      </c>
      <c r="U378" s="198">
        <v>64487.199999999997</v>
      </c>
      <c r="V378" s="16">
        <v>310.13</v>
      </c>
    </row>
    <row r="379" spans="1:22" x14ac:dyDescent="0.25">
      <c r="A379" t="s">
        <v>171</v>
      </c>
      <c r="B379" s="199">
        <v>41624</v>
      </c>
      <c r="C379" s="140" t="s">
        <v>287</v>
      </c>
      <c r="D379">
        <v>30.15</v>
      </c>
      <c r="E379">
        <v>22.56</v>
      </c>
      <c r="F379">
        <v>877</v>
      </c>
      <c r="G379" s="195">
        <v>858.83900000000006</v>
      </c>
      <c r="H379">
        <v>7.7700000000000005E-2</v>
      </c>
      <c r="I379">
        <v>1.4500000000000001E-2</v>
      </c>
      <c r="J379">
        <v>6.2399999999999997E-2</v>
      </c>
      <c r="K379">
        <v>1.72E-2</v>
      </c>
      <c r="L379">
        <v>1.24E-2</v>
      </c>
      <c r="M379">
        <v>1.0999999999999999E-2</v>
      </c>
      <c r="N379" s="196">
        <v>1.5093537748350604E-2</v>
      </c>
      <c r="O379">
        <v>848.77</v>
      </c>
      <c r="P379">
        <v>80</v>
      </c>
      <c r="Q379">
        <v>778.83900000000006</v>
      </c>
      <c r="R379" s="197">
        <v>-38.590000000000003</v>
      </c>
      <c r="T379" s="198">
        <v>-962.45</v>
      </c>
      <c r="U379" s="198">
        <v>63765.7</v>
      </c>
      <c r="V379" s="16">
        <v>205.81</v>
      </c>
    </row>
    <row r="380" spans="1:22" x14ac:dyDescent="0.25">
      <c r="A380" t="s">
        <v>171</v>
      </c>
      <c r="B380" s="199">
        <v>41624</v>
      </c>
      <c r="C380" s="140" t="s">
        <v>288</v>
      </c>
      <c r="D380">
        <v>31.24</v>
      </c>
      <c r="E380">
        <v>28.67</v>
      </c>
      <c r="F380">
        <v>881</v>
      </c>
      <c r="G380" s="195">
        <v>851.98</v>
      </c>
      <c r="H380">
        <v>7.7700000000000005E-2</v>
      </c>
      <c r="I380">
        <v>1.4500000000000001E-2</v>
      </c>
      <c r="J380">
        <v>3.02</v>
      </c>
      <c r="K380">
        <v>1.8700000000000001E-2</v>
      </c>
      <c r="L380">
        <v>1.61E-2</v>
      </c>
      <c r="M380">
        <v>1.44E-2</v>
      </c>
      <c r="N380" s="196">
        <v>1.4855357677573108E-2</v>
      </c>
      <c r="O380">
        <v>816.43</v>
      </c>
      <c r="P380">
        <v>80</v>
      </c>
      <c r="Q380">
        <v>771.98</v>
      </c>
      <c r="R380" s="197">
        <v>-35.58</v>
      </c>
      <c r="T380" s="198">
        <v>-962.44</v>
      </c>
      <c r="U380" s="198">
        <v>64787.4</v>
      </c>
      <c r="V380" s="16">
        <v>555.62</v>
      </c>
    </row>
    <row r="381" spans="1:22" x14ac:dyDescent="0.25">
      <c r="A381" t="s">
        <v>171</v>
      </c>
      <c r="B381" s="199">
        <v>41624</v>
      </c>
      <c r="C381" s="140" t="s">
        <v>289</v>
      </c>
      <c r="D381">
        <v>46.24</v>
      </c>
      <c r="E381">
        <v>27</v>
      </c>
      <c r="F381">
        <v>913</v>
      </c>
      <c r="G381" s="195">
        <v>895.22500000000002</v>
      </c>
      <c r="H381">
        <v>7.7700000000000005E-2</v>
      </c>
      <c r="I381">
        <v>1.4500000000000001E-2</v>
      </c>
      <c r="J381">
        <v>11.601599999999999</v>
      </c>
      <c r="K381">
        <v>7.5399999999999995E-2</v>
      </c>
      <c r="L381">
        <v>0.14019999999999999</v>
      </c>
      <c r="M381">
        <v>0.1241</v>
      </c>
      <c r="N381" s="196">
        <v>2.4009332930967225E-2</v>
      </c>
      <c r="O381">
        <v>905.02</v>
      </c>
      <c r="P381">
        <v>83</v>
      </c>
      <c r="Q381">
        <v>812.22500000000002</v>
      </c>
      <c r="R381" s="197">
        <v>-59.54</v>
      </c>
      <c r="T381" s="198">
        <v>-1630.99</v>
      </c>
      <c r="U381" s="198">
        <v>67931.5</v>
      </c>
      <c r="V381" s="16">
        <v>554.16999999999996</v>
      </c>
    </row>
    <row r="382" spans="1:22" x14ac:dyDescent="0.25">
      <c r="A382" t="s">
        <v>171</v>
      </c>
      <c r="B382" s="199">
        <v>41624</v>
      </c>
      <c r="C382" s="140" t="s">
        <v>290</v>
      </c>
      <c r="D382">
        <v>54.31</v>
      </c>
      <c r="E382">
        <v>30.5</v>
      </c>
      <c r="F382">
        <v>950</v>
      </c>
      <c r="G382" s="195">
        <v>937.65700000000004</v>
      </c>
      <c r="H382">
        <v>7.7700000000000005E-2</v>
      </c>
      <c r="I382">
        <v>1.4500000000000001E-2</v>
      </c>
      <c r="J382">
        <v>11.0153</v>
      </c>
      <c r="K382">
        <v>0.13189999999999999</v>
      </c>
      <c r="L382">
        <v>0.1613</v>
      </c>
      <c r="M382">
        <v>0.1847</v>
      </c>
      <c r="N382" s="196">
        <v>2.4532816626691344E-2</v>
      </c>
      <c r="O382">
        <v>703.12</v>
      </c>
      <c r="P382">
        <v>84</v>
      </c>
      <c r="Q382">
        <v>853.65700000000004</v>
      </c>
      <c r="R382" s="197">
        <v>-92.43</v>
      </c>
      <c r="T382" s="198">
        <v>-1719.38</v>
      </c>
      <c r="U382" s="198">
        <v>70084.899999999994</v>
      </c>
      <c r="V382" s="16">
        <v>482.04</v>
      </c>
    </row>
    <row r="383" spans="1:22" x14ac:dyDescent="0.25">
      <c r="A383" t="s">
        <v>171</v>
      </c>
      <c r="B383" s="199">
        <v>41624</v>
      </c>
      <c r="C383" s="140" t="s">
        <v>291</v>
      </c>
      <c r="D383">
        <v>47.29</v>
      </c>
      <c r="E383">
        <v>28.8</v>
      </c>
      <c r="F383">
        <v>962</v>
      </c>
      <c r="G383" s="195">
        <v>953.83699999999999</v>
      </c>
      <c r="H383">
        <v>7.7700000000000005E-2</v>
      </c>
      <c r="I383">
        <v>1.4500000000000001E-2</v>
      </c>
      <c r="J383">
        <v>4.8996000000000004</v>
      </c>
      <c r="K383">
        <v>7.7600000000000002E-2</v>
      </c>
      <c r="L383">
        <v>0.1323</v>
      </c>
      <c r="M383">
        <v>0.1232</v>
      </c>
      <c r="N383" s="196">
        <v>1.4631595812554896E-2</v>
      </c>
      <c r="O383">
        <v>340.82</v>
      </c>
      <c r="P383">
        <v>84</v>
      </c>
      <c r="Q383">
        <v>869.83699999999999</v>
      </c>
      <c r="R383" s="197">
        <v>-72.239999999999995</v>
      </c>
      <c r="T383" s="198">
        <v>-1022.81</v>
      </c>
      <c r="U383" s="198">
        <v>69904.2</v>
      </c>
      <c r="V383" s="16">
        <v>419.25</v>
      </c>
    </row>
    <row r="384" spans="1:22" x14ac:dyDescent="0.25">
      <c r="A384" t="s">
        <v>171</v>
      </c>
      <c r="B384" s="199">
        <v>41624</v>
      </c>
      <c r="C384" s="140" t="s">
        <v>292</v>
      </c>
      <c r="D384">
        <v>39.82</v>
      </c>
      <c r="E384">
        <v>32.26</v>
      </c>
      <c r="F384">
        <v>973</v>
      </c>
      <c r="G384" s="195">
        <v>962.15599999999995</v>
      </c>
      <c r="H384">
        <v>7.7700000000000005E-2</v>
      </c>
      <c r="I384">
        <v>1.4500000000000001E-2</v>
      </c>
      <c r="J384">
        <v>2.9868000000000001</v>
      </c>
      <c r="K384">
        <v>5.1400000000000001E-2</v>
      </c>
      <c r="L384">
        <v>9.6299999999999997E-2</v>
      </c>
      <c r="M384">
        <v>7.3200000000000001E-2</v>
      </c>
      <c r="N384" s="196">
        <v>1.4818732124591057E-2</v>
      </c>
      <c r="O384">
        <v>396.02</v>
      </c>
      <c r="P384">
        <v>82</v>
      </c>
      <c r="Q384">
        <v>880.15599999999995</v>
      </c>
      <c r="R384" s="197">
        <v>-53.62</v>
      </c>
      <c r="T384" s="198">
        <v>-1022.78</v>
      </c>
      <c r="U384" s="198">
        <v>69019.399999999994</v>
      </c>
      <c r="V384" s="16">
        <v>1011.6</v>
      </c>
    </row>
    <row r="385" spans="1:22" x14ac:dyDescent="0.25">
      <c r="A385" t="s">
        <v>171</v>
      </c>
      <c r="B385" s="199">
        <v>41624</v>
      </c>
      <c r="C385" s="140" t="s">
        <v>293</v>
      </c>
      <c r="D385">
        <v>37.49</v>
      </c>
      <c r="E385">
        <v>31.51</v>
      </c>
      <c r="F385">
        <v>967</v>
      </c>
      <c r="G385" s="195">
        <v>962.66399999999999</v>
      </c>
      <c r="H385">
        <v>7.7700000000000005E-2</v>
      </c>
      <c r="I385">
        <v>1.4500000000000001E-2</v>
      </c>
      <c r="J385">
        <v>3.5648</v>
      </c>
      <c r="K385">
        <v>4.4299999999999999E-2</v>
      </c>
      <c r="L385">
        <v>8.6499999999999994E-2</v>
      </c>
      <c r="M385">
        <v>6.6699999999999995E-2</v>
      </c>
      <c r="N385" s="196">
        <v>1.2331347122079726E-2</v>
      </c>
      <c r="O385">
        <v>442.89</v>
      </c>
      <c r="P385">
        <v>81</v>
      </c>
      <c r="Q385">
        <v>881.66399999999999</v>
      </c>
      <c r="R385" s="197">
        <v>-66.239999999999995</v>
      </c>
      <c r="T385" s="198">
        <v>-827.59</v>
      </c>
      <c r="U385" s="198">
        <v>67112.7</v>
      </c>
      <c r="V385" s="16">
        <v>676.86</v>
      </c>
    </row>
    <row r="386" spans="1:22" x14ac:dyDescent="0.25">
      <c r="A386" t="s">
        <v>171</v>
      </c>
      <c r="B386" s="199">
        <v>41624</v>
      </c>
      <c r="C386" s="140" t="s">
        <v>294</v>
      </c>
      <c r="D386">
        <v>31.56</v>
      </c>
      <c r="E386">
        <v>27.23</v>
      </c>
      <c r="F386">
        <v>940</v>
      </c>
      <c r="G386" s="195">
        <v>941.68399999999997</v>
      </c>
      <c r="H386">
        <v>7.7700000000000005E-2</v>
      </c>
      <c r="I386">
        <v>1.4500000000000001E-2</v>
      </c>
      <c r="J386">
        <v>1.1237999999999999</v>
      </c>
      <c r="K386">
        <v>4.65E-2</v>
      </c>
      <c r="L386">
        <v>7.2999999999999995E-2</v>
      </c>
      <c r="M386">
        <v>0</v>
      </c>
      <c r="N386" s="196">
        <v>1.9402811231882373E-2</v>
      </c>
      <c r="O386">
        <v>568.02</v>
      </c>
      <c r="P386">
        <v>79</v>
      </c>
      <c r="Q386">
        <v>862.68399999999997</v>
      </c>
      <c r="R386" s="197">
        <v>-53.85</v>
      </c>
      <c r="T386" s="198">
        <v>-1249.3800000000001</v>
      </c>
      <c r="U386" s="198">
        <v>64391.7</v>
      </c>
      <c r="V386" s="16">
        <v>266.52</v>
      </c>
    </row>
    <row r="387" spans="1:22" x14ac:dyDescent="0.25">
      <c r="A387" t="s">
        <v>171</v>
      </c>
      <c r="B387" s="199">
        <v>41624</v>
      </c>
      <c r="C387" s="140" t="s">
        <v>295</v>
      </c>
      <c r="D387">
        <v>28.29</v>
      </c>
      <c r="E387">
        <v>25.4</v>
      </c>
      <c r="F387">
        <v>899</v>
      </c>
      <c r="G387" s="195">
        <v>911.40200000000004</v>
      </c>
      <c r="H387">
        <v>7.7700000000000005E-2</v>
      </c>
      <c r="I387">
        <v>1.4500000000000001E-2</v>
      </c>
      <c r="J387">
        <v>0.43609999999999999</v>
      </c>
      <c r="K387">
        <v>3.2599999999999997E-2</v>
      </c>
      <c r="L387">
        <v>9.4E-2</v>
      </c>
      <c r="M387">
        <v>0</v>
      </c>
      <c r="N387" s="196">
        <v>1.2780563375589278E-2</v>
      </c>
      <c r="O387">
        <v>596.04</v>
      </c>
      <c r="P387">
        <v>75</v>
      </c>
      <c r="Q387">
        <v>836.40200000000004</v>
      </c>
      <c r="R387" s="197">
        <v>-39.340000000000003</v>
      </c>
      <c r="T387" s="198">
        <v>-767.23</v>
      </c>
      <c r="U387" s="198">
        <v>60031</v>
      </c>
      <c r="V387" s="16">
        <v>0</v>
      </c>
    </row>
    <row r="388" spans="1:22" x14ac:dyDescent="0.25">
      <c r="A388" t="s">
        <v>171</v>
      </c>
      <c r="B388" s="199">
        <v>41625</v>
      </c>
      <c r="C388" s="140" t="s">
        <v>272</v>
      </c>
      <c r="D388">
        <v>28.64</v>
      </c>
      <c r="E388">
        <v>22.2</v>
      </c>
      <c r="F388">
        <v>862</v>
      </c>
      <c r="G388" s="195">
        <v>873.38699999999994</v>
      </c>
      <c r="H388">
        <v>7.7700000000000005E-2</v>
      </c>
      <c r="I388">
        <v>1.4500000000000001E-2</v>
      </c>
      <c r="J388">
        <v>0.1467</v>
      </c>
      <c r="K388">
        <v>3.7999999999999999E-2</v>
      </c>
      <c r="L388">
        <v>1.49E-2</v>
      </c>
      <c r="M388">
        <v>1.04E-2</v>
      </c>
      <c r="N388" s="196">
        <v>1.8168787923119257E-2</v>
      </c>
      <c r="O388" s="200">
        <v>842.82</v>
      </c>
      <c r="P388">
        <v>73</v>
      </c>
      <c r="Q388">
        <v>800.38699999999994</v>
      </c>
      <c r="R388" s="197">
        <v>-42.44</v>
      </c>
      <c r="T388" s="198">
        <v>-1043.23</v>
      </c>
      <c r="U388" s="198">
        <v>57418.8</v>
      </c>
      <c r="V388" s="16">
        <v>0</v>
      </c>
    </row>
    <row r="389" spans="1:22" x14ac:dyDescent="0.25">
      <c r="A389" t="s">
        <v>171</v>
      </c>
      <c r="B389" s="199">
        <v>41625</v>
      </c>
      <c r="C389" s="140" t="s">
        <v>273</v>
      </c>
      <c r="D389">
        <v>27.18</v>
      </c>
      <c r="E389">
        <v>23.3</v>
      </c>
      <c r="F389">
        <v>838</v>
      </c>
      <c r="G389" s="195">
        <v>856.28499999999997</v>
      </c>
      <c r="H389">
        <v>7.7700000000000005E-2</v>
      </c>
      <c r="I389">
        <v>1.4500000000000001E-2</v>
      </c>
      <c r="J389">
        <v>0.3518</v>
      </c>
      <c r="K389">
        <v>1.47E-2</v>
      </c>
      <c r="L389">
        <v>1.49E-2</v>
      </c>
      <c r="M389">
        <v>1.12E-2</v>
      </c>
      <c r="N389" s="196">
        <v>1.8792749072738049E-2</v>
      </c>
      <c r="O389">
        <v>746.35</v>
      </c>
      <c r="P389">
        <v>74</v>
      </c>
      <c r="Q389">
        <v>782.28499999999997</v>
      </c>
      <c r="R389" s="197">
        <v>-43.86</v>
      </c>
      <c r="T389" s="198">
        <v>-1043.24</v>
      </c>
      <c r="U389" s="198">
        <v>55512.9</v>
      </c>
      <c r="V389" s="16">
        <v>0</v>
      </c>
    </row>
    <row r="390" spans="1:22" x14ac:dyDescent="0.25">
      <c r="A390" t="s">
        <v>171</v>
      </c>
      <c r="B390" s="199">
        <v>41625</v>
      </c>
      <c r="C390" s="140" t="s">
        <v>274</v>
      </c>
      <c r="D390">
        <v>26.33</v>
      </c>
      <c r="E390">
        <v>21.76</v>
      </c>
      <c r="F390">
        <v>833</v>
      </c>
      <c r="G390" s="195">
        <v>846.24699999999996</v>
      </c>
      <c r="H390">
        <v>7.7700000000000005E-2</v>
      </c>
      <c r="I390">
        <v>1.4500000000000001E-2</v>
      </c>
      <c r="J390">
        <v>1.2999999999999999E-3</v>
      </c>
      <c r="K390">
        <v>1.5800000000000002E-2</v>
      </c>
      <c r="L390">
        <v>1.52E-2</v>
      </c>
      <c r="M390">
        <v>1.15E-2</v>
      </c>
      <c r="N390" s="196">
        <v>1.9108421420891541E-2</v>
      </c>
      <c r="O390">
        <v>649.85</v>
      </c>
      <c r="P390">
        <v>73</v>
      </c>
      <c r="Q390">
        <v>773.24699999999996</v>
      </c>
      <c r="R390" s="197">
        <v>-30.89</v>
      </c>
      <c r="T390" s="198">
        <v>-1043.23</v>
      </c>
      <c r="U390" s="198">
        <v>54595.3</v>
      </c>
      <c r="V390" s="16">
        <v>0</v>
      </c>
    </row>
    <row r="391" spans="1:22" x14ac:dyDescent="0.25">
      <c r="A391" t="s">
        <v>171</v>
      </c>
      <c r="B391" s="199">
        <v>41625</v>
      </c>
      <c r="C391" s="140" t="s">
        <v>275</v>
      </c>
      <c r="D391">
        <v>26.24</v>
      </c>
      <c r="E391">
        <v>21.82</v>
      </c>
      <c r="F391">
        <v>834</v>
      </c>
      <c r="G391" s="195">
        <v>846.23800000000006</v>
      </c>
      <c r="H391">
        <v>7.7700000000000005E-2</v>
      </c>
      <c r="I391">
        <v>1.4500000000000001E-2</v>
      </c>
      <c r="J391">
        <v>0.36109999999999998</v>
      </c>
      <c r="K391">
        <v>1.5299999999999999E-2</v>
      </c>
      <c r="L391">
        <v>1.46E-2</v>
      </c>
      <c r="M391">
        <v>1.09E-2</v>
      </c>
      <c r="N391" s="196">
        <v>1.9085365965208195E-2</v>
      </c>
      <c r="O391">
        <v>766.9</v>
      </c>
      <c r="P391">
        <v>74</v>
      </c>
      <c r="Q391">
        <v>772.23800000000006</v>
      </c>
      <c r="R391" s="197">
        <v>-26.85</v>
      </c>
      <c r="T391" s="198">
        <v>-1043.25</v>
      </c>
      <c r="U391" s="198">
        <v>54662.3</v>
      </c>
      <c r="V391" s="16">
        <v>0</v>
      </c>
    </row>
    <row r="392" spans="1:22" x14ac:dyDescent="0.25">
      <c r="A392" t="s">
        <v>171</v>
      </c>
      <c r="B392" s="199">
        <v>41625</v>
      </c>
      <c r="C392" s="140" t="s">
        <v>276</v>
      </c>
      <c r="D392">
        <v>27.19</v>
      </c>
      <c r="E392">
        <v>24.53</v>
      </c>
      <c r="F392">
        <v>837</v>
      </c>
      <c r="G392" s="195">
        <v>845.41899999999998</v>
      </c>
      <c r="H392">
        <v>7.7700000000000005E-2</v>
      </c>
      <c r="I392">
        <v>1.4500000000000001E-2</v>
      </c>
      <c r="J392">
        <v>5.9999999999999995E-4</v>
      </c>
      <c r="K392">
        <v>4.48E-2</v>
      </c>
      <c r="L392">
        <v>1.5900000000000001E-2</v>
      </c>
      <c r="M392">
        <v>1.12E-2</v>
      </c>
      <c r="N392" s="196">
        <v>1.8954722191940113E-2</v>
      </c>
      <c r="O392">
        <v>691.55</v>
      </c>
      <c r="P392">
        <v>74</v>
      </c>
      <c r="Q392">
        <v>771.41899999999998</v>
      </c>
      <c r="R392" s="197">
        <v>-28.75</v>
      </c>
      <c r="T392" s="198">
        <v>-1043.23</v>
      </c>
      <c r="U392" s="198">
        <v>55038</v>
      </c>
      <c r="V392" s="16">
        <v>0</v>
      </c>
    </row>
    <row r="393" spans="1:22" x14ac:dyDescent="0.25">
      <c r="A393" t="s">
        <v>171</v>
      </c>
      <c r="B393" s="199">
        <v>41625</v>
      </c>
      <c r="C393" s="140" t="s">
        <v>277</v>
      </c>
      <c r="D393">
        <v>31.67</v>
      </c>
      <c r="E393">
        <v>23.1</v>
      </c>
      <c r="F393">
        <v>851</v>
      </c>
      <c r="G393" s="195">
        <v>859.16700000000003</v>
      </c>
      <c r="H393">
        <v>7.7700000000000005E-2</v>
      </c>
      <c r="I393">
        <v>1.4500000000000001E-2</v>
      </c>
      <c r="J393">
        <v>0.1517</v>
      </c>
      <c r="K393">
        <v>6.8500000000000005E-2</v>
      </c>
      <c r="L393">
        <v>2.1600000000000001E-2</v>
      </c>
      <c r="M393">
        <v>1.21E-2</v>
      </c>
      <c r="N393" s="196">
        <v>1.8152269990743253E-2</v>
      </c>
      <c r="O393">
        <v>835.22</v>
      </c>
      <c r="P393">
        <v>76</v>
      </c>
      <c r="Q393">
        <v>783.16700000000003</v>
      </c>
      <c r="R393" s="197">
        <v>-23.89</v>
      </c>
      <c r="T393" s="198">
        <v>-1043.24</v>
      </c>
      <c r="U393" s="198">
        <v>57471.6</v>
      </c>
      <c r="V393" s="16">
        <v>0</v>
      </c>
    </row>
    <row r="394" spans="1:22" x14ac:dyDescent="0.25">
      <c r="A394" t="s">
        <v>171</v>
      </c>
      <c r="B394" s="199">
        <v>41625</v>
      </c>
      <c r="C394" s="140" t="s">
        <v>278</v>
      </c>
      <c r="D394">
        <v>35.229999999999997</v>
      </c>
      <c r="E394">
        <v>21.83</v>
      </c>
      <c r="F394">
        <v>885</v>
      </c>
      <c r="G394" s="195">
        <v>899.27700000000004</v>
      </c>
      <c r="H394">
        <v>7.7700000000000005E-2</v>
      </c>
      <c r="I394">
        <v>1.4500000000000001E-2</v>
      </c>
      <c r="J394">
        <v>0.1208</v>
      </c>
      <c r="K394">
        <v>7.2300000000000003E-2</v>
      </c>
      <c r="L394">
        <v>5.7700000000000001E-2</v>
      </c>
      <c r="M394">
        <v>4.0099999999999997E-2</v>
      </c>
      <c r="N394" s="196">
        <v>2.3183948165146462E-2</v>
      </c>
      <c r="O394" s="200">
        <v>1754.96</v>
      </c>
      <c r="P394">
        <v>80</v>
      </c>
      <c r="Q394">
        <v>819.27700000000004</v>
      </c>
      <c r="R394" s="197">
        <v>-46.83</v>
      </c>
      <c r="T394" s="198">
        <v>-1442.7</v>
      </c>
      <c r="U394" s="198">
        <v>62228.4</v>
      </c>
      <c r="V394" s="16">
        <v>0</v>
      </c>
    </row>
    <row r="395" spans="1:22" x14ac:dyDescent="0.25">
      <c r="A395" t="s">
        <v>171</v>
      </c>
      <c r="B395" s="199">
        <v>41625</v>
      </c>
      <c r="C395" s="140" t="s">
        <v>279</v>
      </c>
      <c r="D395">
        <v>39.58</v>
      </c>
      <c r="E395">
        <v>27.84</v>
      </c>
      <c r="F395">
        <v>922</v>
      </c>
      <c r="G395" s="195">
        <v>951.077</v>
      </c>
      <c r="H395">
        <v>7.7700000000000005E-2</v>
      </c>
      <c r="I395">
        <v>1.4500000000000001E-2</v>
      </c>
      <c r="J395">
        <v>7.2035999999999998</v>
      </c>
      <c r="K395">
        <v>0.1021</v>
      </c>
      <c r="L395">
        <v>0.1351</v>
      </c>
      <c r="M395">
        <v>9.98E-2</v>
      </c>
      <c r="N395" s="196">
        <v>6.2965208286950389E-2</v>
      </c>
      <c r="O395">
        <v>1341.69</v>
      </c>
      <c r="P395">
        <v>83</v>
      </c>
      <c r="Q395">
        <v>868.077</v>
      </c>
      <c r="R395" s="197">
        <v>-82.77</v>
      </c>
      <c r="T395" s="198">
        <v>-4185.6499999999996</v>
      </c>
      <c r="U395" s="198">
        <v>66475.600000000006</v>
      </c>
      <c r="V395" s="16">
        <v>285.24</v>
      </c>
    </row>
    <row r="396" spans="1:22" x14ac:dyDescent="0.25">
      <c r="A396" t="s">
        <v>171</v>
      </c>
      <c r="B396" s="199">
        <v>41625</v>
      </c>
      <c r="C396" s="140" t="s">
        <v>280</v>
      </c>
      <c r="D396">
        <v>38.21</v>
      </c>
      <c r="E396">
        <v>25.35</v>
      </c>
      <c r="F396">
        <v>918</v>
      </c>
      <c r="G396" s="195">
        <v>951.43399999999997</v>
      </c>
      <c r="H396">
        <v>7.7700000000000005E-2</v>
      </c>
      <c r="I396">
        <v>1.4500000000000001E-2</v>
      </c>
      <c r="J396">
        <v>5.3787000000000003</v>
      </c>
      <c r="K396">
        <v>7.5800000000000006E-2</v>
      </c>
      <c r="L396">
        <v>8.2699999999999996E-2</v>
      </c>
      <c r="M396">
        <v>7.9600000000000004E-2</v>
      </c>
      <c r="N396" s="196">
        <v>6.3992529551951408E-2</v>
      </c>
      <c r="O396">
        <v>1115.98</v>
      </c>
      <c r="P396">
        <v>85</v>
      </c>
      <c r="Q396">
        <v>866.43399999999997</v>
      </c>
      <c r="R396" s="197">
        <v>-86.08</v>
      </c>
      <c r="T396" s="198">
        <v>-4307.03</v>
      </c>
      <c r="U396" s="198">
        <v>67305.2</v>
      </c>
      <c r="V396" s="16">
        <v>0</v>
      </c>
    </row>
    <row r="397" spans="1:22" x14ac:dyDescent="0.25">
      <c r="A397" t="s">
        <v>171</v>
      </c>
      <c r="B397" s="199">
        <v>41625</v>
      </c>
      <c r="C397" s="140" t="s">
        <v>281</v>
      </c>
      <c r="D397">
        <v>37.9</v>
      </c>
      <c r="E397">
        <v>25.75</v>
      </c>
      <c r="F397">
        <v>908</v>
      </c>
      <c r="G397" s="195">
        <v>944.99</v>
      </c>
      <c r="H397">
        <v>7.7700000000000005E-2</v>
      </c>
      <c r="I397">
        <v>1.4500000000000001E-2</v>
      </c>
      <c r="J397">
        <v>2.9308999999999998</v>
      </c>
      <c r="K397">
        <v>7.9500000000000001E-2</v>
      </c>
      <c r="L397">
        <v>0.10299999999999999</v>
      </c>
      <c r="M397">
        <v>9.7799999999999998E-2</v>
      </c>
      <c r="N397" s="196">
        <v>6.461797434208652E-2</v>
      </c>
      <c r="O397">
        <v>2201.38</v>
      </c>
      <c r="P397">
        <v>85</v>
      </c>
      <c r="Q397">
        <v>859.99</v>
      </c>
      <c r="R397" s="197">
        <v>-100.12</v>
      </c>
      <c r="T397" s="198">
        <v>-4307.04</v>
      </c>
      <c r="U397" s="198">
        <v>66653.899999999994</v>
      </c>
      <c r="V397" s="16">
        <v>0</v>
      </c>
    </row>
    <row r="398" spans="1:22" x14ac:dyDescent="0.25">
      <c r="A398" t="s">
        <v>171</v>
      </c>
      <c r="B398" s="199">
        <v>41625</v>
      </c>
      <c r="C398" s="140" t="s">
        <v>282</v>
      </c>
      <c r="D398">
        <v>36.72</v>
      </c>
      <c r="E398">
        <v>24.86</v>
      </c>
      <c r="F398">
        <v>898</v>
      </c>
      <c r="G398" s="195">
        <v>938.31299999999999</v>
      </c>
      <c r="H398">
        <v>7.7700000000000005E-2</v>
      </c>
      <c r="I398">
        <v>1.4500000000000001E-2</v>
      </c>
      <c r="J398">
        <v>0.1089</v>
      </c>
      <c r="K398">
        <v>6.2199999999999998E-2</v>
      </c>
      <c r="L398">
        <v>4.8500000000000001E-2</v>
      </c>
      <c r="M398">
        <v>7.7000000000000002E-3</v>
      </c>
      <c r="N398" s="196">
        <v>6.4265666755695741E-2</v>
      </c>
      <c r="O398">
        <v>1440.43</v>
      </c>
      <c r="P398">
        <v>84</v>
      </c>
      <c r="Q398">
        <v>854.31299999999999</v>
      </c>
      <c r="R398" s="197">
        <v>-75.44</v>
      </c>
      <c r="T398" s="198">
        <v>-4307.04</v>
      </c>
      <c r="U398" s="198">
        <v>67019.3</v>
      </c>
      <c r="V398" s="16">
        <v>0</v>
      </c>
    </row>
    <row r="399" spans="1:22" x14ac:dyDescent="0.25">
      <c r="A399" t="s">
        <v>171</v>
      </c>
      <c r="B399" s="199">
        <v>41625</v>
      </c>
      <c r="C399" s="140" t="s">
        <v>283</v>
      </c>
      <c r="D399">
        <v>33.93</v>
      </c>
      <c r="E399">
        <v>26.11</v>
      </c>
      <c r="F399">
        <v>888</v>
      </c>
      <c r="G399" s="195">
        <v>936.06700000000001</v>
      </c>
      <c r="H399">
        <v>7.7700000000000005E-2</v>
      </c>
      <c r="I399">
        <v>1.4500000000000001E-2</v>
      </c>
      <c r="J399">
        <v>0.11269999999999999</v>
      </c>
      <c r="K399">
        <v>5.0700000000000002E-2</v>
      </c>
      <c r="L399">
        <v>2.7699999999999999E-2</v>
      </c>
      <c r="M399">
        <v>7.4000000000000003E-3</v>
      </c>
      <c r="N399" s="196">
        <v>6.5156255200186378E-2</v>
      </c>
      <c r="O399">
        <v>1432.26</v>
      </c>
      <c r="P399">
        <v>83</v>
      </c>
      <c r="Q399">
        <v>853.06700000000001</v>
      </c>
      <c r="R399" s="197">
        <v>-68.099999999999994</v>
      </c>
      <c r="T399" s="198">
        <v>-4307.05</v>
      </c>
      <c r="U399" s="198">
        <v>66103.399999999994</v>
      </c>
      <c r="V399" s="16">
        <v>280.04000000000002</v>
      </c>
    </row>
    <row r="400" spans="1:22" x14ac:dyDescent="0.25">
      <c r="A400" t="s">
        <v>171</v>
      </c>
      <c r="B400" s="199">
        <v>41625</v>
      </c>
      <c r="C400" s="140" t="s">
        <v>284</v>
      </c>
      <c r="D400">
        <v>33.04</v>
      </c>
      <c r="E400">
        <v>27.94</v>
      </c>
      <c r="F400">
        <v>881</v>
      </c>
      <c r="G400" s="195">
        <v>940.64099999999996</v>
      </c>
      <c r="H400">
        <v>7.7700000000000005E-2</v>
      </c>
      <c r="I400">
        <v>1.4500000000000001E-2</v>
      </c>
      <c r="J400">
        <v>0.1089</v>
      </c>
      <c r="K400">
        <v>4.1000000000000002E-2</v>
      </c>
      <c r="L400">
        <v>1.6899999999999998E-2</v>
      </c>
      <c r="M400">
        <v>7.7000000000000002E-3</v>
      </c>
      <c r="N400" s="196">
        <v>6.4184780525206056E-2</v>
      </c>
      <c r="O400">
        <v>1661.74</v>
      </c>
      <c r="P400">
        <v>82</v>
      </c>
      <c r="Q400">
        <v>858.64099999999996</v>
      </c>
      <c r="R400" s="197">
        <v>-72.52</v>
      </c>
      <c r="T400" s="198">
        <v>-4185.6499999999996</v>
      </c>
      <c r="U400" s="198">
        <v>65212.5</v>
      </c>
      <c r="V400" s="16">
        <v>266.06</v>
      </c>
    </row>
    <row r="401" spans="1:22" x14ac:dyDescent="0.25">
      <c r="A401" t="s">
        <v>171</v>
      </c>
      <c r="B401" s="199">
        <v>41625</v>
      </c>
      <c r="C401" s="140" t="s">
        <v>285</v>
      </c>
      <c r="D401">
        <v>32.56</v>
      </c>
      <c r="E401">
        <v>22.47</v>
      </c>
      <c r="F401">
        <v>875</v>
      </c>
      <c r="G401" s="195">
        <v>933.24</v>
      </c>
      <c r="H401">
        <v>7.7700000000000005E-2</v>
      </c>
      <c r="I401">
        <v>1.4500000000000001E-2</v>
      </c>
      <c r="J401">
        <v>0.108</v>
      </c>
      <c r="K401">
        <v>3.6700000000000003E-2</v>
      </c>
      <c r="L401">
        <v>1.2E-2</v>
      </c>
      <c r="M401">
        <v>7.1000000000000004E-3</v>
      </c>
      <c r="N401" s="196">
        <v>6.6281050192187788E-2</v>
      </c>
      <c r="O401">
        <v>1651.03</v>
      </c>
      <c r="P401">
        <v>82</v>
      </c>
      <c r="Q401">
        <v>851.24</v>
      </c>
      <c r="R401" s="197">
        <v>-63.89</v>
      </c>
      <c r="T401" s="198">
        <v>-4273.0200000000004</v>
      </c>
      <c r="U401" s="198">
        <v>64468.2</v>
      </c>
      <c r="V401" s="16">
        <v>0</v>
      </c>
    </row>
    <row r="402" spans="1:22" x14ac:dyDescent="0.25">
      <c r="A402" t="s">
        <v>171</v>
      </c>
      <c r="B402" s="199">
        <v>41625</v>
      </c>
      <c r="C402" s="140" t="s">
        <v>286</v>
      </c>
      <c r="D402">
        <v>30.96</v>
      </c>
      <c r="E402">
        <v>23.71</v>
      </c>
      <c r="F402">
        <v>873</v>
      </c>
      <c r="G402" s="195">
        <v>901.57399999999996</v>
      </c>
      <c r="H402">
        <v>7.7700000000000005E-2</v>
      </c>
      <c r="I402">
        <v>1.4500000000000001E-2</v>
      </c>
      <c r="J402">
        <v>0.1094</v>
      </c>
      <c r="K402">
        <v>2.6599999999999999E-2</v>
      </c>
      <c r="L402">
        <v>1.23E-2</v>
      </c>
      <c r="M402">
        <v>7.0000000000000001E-3</v>
      </c>
      <c r="N402" s="196">
        <v>6.6978544243875823E-2</v>
      </c>
      <c r="O402">
        <v>1507.14</v>
      </c>
      <c r="P402">
        <v>82</v>
      </c>
      <c r="Q402">
        <v>819.57399999999996</v>
      </c>
      <c r="R402" s="197">
        <v>-65.2</v>
      </c>
      <c r="T402" s="198">
        <v>-4272.99</v>
      </c>
      <c r="U402" s="198">
        <v>63796.4</v>
      </c>
      <c r="V402" s="16">
        <v>0</v>
      </c>
    </row>
    <row r="403" spans="1:22" x14ac:dyDescent="0.25">
      <c r="A403" t="s">
        <v>171</v>
      </c>
      <c r="B403" s="199">
        <v>41625</v>
      </c>
      <c r="C403" s="140" t="s">
        <v>287</v>
      </c>
      <c r="D403">
        <v>30.22</v>
      </c>
      <c r="E403">
        <v>23.75</v>
      </c>
      <c r="F403">
        <v>872</v>
      </c>
      <c r="G403" s="195">
        <v>890.12400000000002</v>
      </c>
      <c r="H403">
        <v>7.7700000000000005E-2</v>
      </c>
      <c r="I403">
        <v>1.4500000000000001E-2</v>
      </c>
      <c r="J403">
        <v>0.1148</v>
      </c>
      <c r="K403">
        <v>2.6800000000000001E-2</v>
      </c>
      <c r="L403">
        <v>1.4E-2</v>
      </c>
      <c r="M403">
        <v>7.1000000000000004E-3</v>
      </c>
      <c r="N403" s="196">
        <v>6.7428898753213215E-2</v>
      </c>
      <c r="O403">
        <v>1344.34</v>
      </c>
      <c r="P403">
        <v>82</v>
      </c>
      <c r="Q403">
        <v>808.12400000000002</v>
      </c>
      <c r="R403" s="197">
        <v>-62.88</v>
      </c>
      <c r="T403" s="198">
        <v>-4273.03</v>
      </c>
      <c r="U403" s="198">
        <v>63370.9</v>
      </c>
      <c r="V403" s="16">
        <v>0</v>
      </c>
    </row>
    <row r="404" spans="1:22" x14ac:dyDescent="0.25">
      <c r="A404" t="s">
        <v>171</v>
      </c>
      <c r="B404" s="199">
        <v>41625</v>
      </c>
      <c r="C404" s="140" t="s">
        <v>288</v>
      </c>
      <c r="D404">
        <v>31.22</v>
      </c>
      <c r="E404">
        <v>24.52</v>
      </c>
      <c r="F404">
        <v>883</v>
      </c>
      <c r="G404" s="195">
        <v>895.34100000000001</v>
      </c>
      <c r="H404">
        <v>7.7700000000000005E-2</v>
      </c>
      <c r="I404">
        <v>1.4500000000000001E-2</v>
      </c>
      <c r="J404">
        <v>1.2542</v>
      </c>
      <c r="K404">
        <v>2.7699999999999999E-2</v>
      </c>
      <c r="L404">
        <v>1.2500000000000001E-2</v>
      </c>
      <c r="M404">
        <v>6.8999999999999999E-3</v>
      </c>
      <c r="N404" s="196">
        <v>6.7956722817374485E-2</v>
      </c>
      <c r="O404">
        <v>1223.94</v>
      </c>
      <c r="P404">
        <v>83</v>
      </c>
      <c r="Q404">
        <v>812.34100000000001</v>
      </c>
      <c r="R404" s="197">
        <v>-55.49</v>
      </c>
      <c r="T404" s="198">
        <v>-4273.01</v>
      </c>
      <c r="U404" s="198">
        <v>62878.400000000001</v>
      </c>
      <c r="V404" s="16">
        <v>0</v>
      </c>
    </row>
    <row r="405" spans="1:22" x14ac:dyDescent="0.25">
      <c r="A405" t="s">
        <v>171</v>
      </c>
      <c r="B405" s="199">
        <v>41625</v>
      </c>
      <c r="C405" s="140" t="s">
        <v>289</v>
      </c>
      <c r="D405">
        <v>41.7</v>
      </c>
      <c r="E405">
        <v>26.53</v>
      </c>
      <c r="F405">
        <v>910</v>
      </c>
      <c r="G405" s="195">
        <v>936.65499999999997</v>
      </c>
      <c r="H405">
        <v>7.7700000000000005E-2</v>
      </c>
      <c r="I405">
        <v>1.4500000000000001E-2</v>
      </c>
      <c r="J405">
        <v>3.9946000000000002</v>
      </c>
      <c r="K405">
        <v>7.8399999999999997E-2</v>
      </c>
      <c r="L405">
        <v>7.7600000000000002E-2</v>
      </c>
      <c r="M405">
        <v>6.5600000000000006E-2</v>
      </c>
      <c r="N405" s="196">
        <v>7.5594598913629518E-2</v>
      </c>
      <c r="O405">
        <v>1403.16</v>
      </c>
      <c r="P405">
        <v>86</v>
      </c>
      <c r="Q405">
        <v>850.65499999999997</v>
      </c>
      <c r="R405" s="197">
        <v>-74.34</v>
      </c>
      <c r="T405" s="198">
        <v>-5061.58</v>
      </c>
      <c r="U405" s="198">
        <v>66956.899999999994</v>
      </c>
      <c r="V405" s="16">
        <v>0</v>
      </c>
    </row>
    <row r="406" spans="1:22" x14ac:dyDescent="0.25">
      <c r="A406" t="s">
        <v>171</v>
      </c>
      <c r="B406" s="199">
        <v>41625</v>
      </c>
      <c r="C406" s="140" t="s">
        <v>290</v>
      </c>
      <c r="D406">
        <v>49.11</v>
      </c>
      <c r="E406">
        <v>31.4</v>
      </c>
      <c r="F406">
        <v>942</v>
      </c>
      <c r="G406" s="195">
        <v>980.39400000000001</v>
      </c>
      <c r="H406">
        <v>7.7700000000000005E-2</v>
      </c>
      <c r="I406">
        <v>1.4500000000000001E-2</v>
      </c>
      <c r="J406">
        <v>4.1524999999999999</v>
      </c>
      <c r="K406">
        <v>0.13200000000000001</v>
      </c>
      <c r="L406">
        <v>0.14729999999999999</v>
      </c>
      <c r="M406">
        <v>0.1391</v>
      </c>
      <c r="N406" s="196">
        <v>7.4225095795273074E-2</v>
      </c>
      <c r="O406">
        <v>804.86</v>
      </c>
      <c r="P406">
        <v>86</v>
      </c>
      <c r="Q406">
        <v>894.39400000000001</v>
      </c>
      <c r="R406" s="197">
        <v>-110.94</v>
      </c>
      <c r="T406" s="198">
        <v>-5061.58</v>
      </c>
      <c r="U406" s="198">
        <v>68192.3</v>
      </c>
      <c r="V406" s="16">
        <v>263.77999999999997</v>
      </c>
    </row>
    <row r="407" spans="1:22" x14ac:dyDescent="0.25">
      <c r="A407" t="s">
        <v>171</v>
      </c>
      <c r="B407" s="199">
        <v>41625</v>
      </c>
      <c r="C407" s="140" t="s">
        <v>291</v>
      </c>
      <c r="D407">
        <v>45.32</v>
      </c>
      <c r="E407">
        <v>28.68</v>
      </c>
      <c r="F407">
        <v>946</v>
      </c>
      <c r="G407" s="195">
        <v>992.74199999999996</v>
      </c>
      <c r="H407">
        <v>7.7700000000000005E-2</v>
      </c>
      <c r="I407">
        <v>1.4500000000000001E-2</v>
      </c>
      <c r="J407">
        <v>2.77</v>
      </c>
      <c r="K407">
        <v>0.108</v>
      </c>
      <c r="L407">
        <v>0.12570000000000001</v>
      </c>
      <c r="M407">
        <v>0.11799999999999999</v>
      </c>
      <c r="N407" s="196">
        <v>7.4745044877417746E-2</v>
      </c>
      <c r="O407">
        <v>765.23</v>
      </c>
      <c r="P407">
        <v>86</v>
      </c>
      <c r="Q407">
        <v>906.74199999999996</v>
      </c>
      <c r="R407" s="197">
        <v>-115.83</v>
      </c>
      <c r="T407" s="198">
        <v>-5061.57</v>
      </c>
      <c r="U407" s="198">
        <v>67717.8</v>
      </c>
      <c r="V407" s="16">
        <v>0</v>
      </c>
    </row>
    <row r="408" spans="1:22" x14ac:dyDescent="0.25">
      <c r="A408" t="s">
        <v>171</v>
      </c>
      <c r="B408" s="199">
        <v>41625</v>
      </c>
      <c r="C408" s="140" t="s">
        <v>292</v>
      </c>
      <c r="D408">
        <v>42.67</v>
      </c>
      <c r="E408">
        <v>34.75</v>
      </c>
      <c r="F408">
        <v>949</v>
      </c>
      <c r="G408" s="195">
        <v>998.149</v>
      </c>
      <c r="H408">
        <v>7.7700000000000005E-2</v>
      </c>
      <c r="I408">
        <v>1.4500000000000001E-2</v>
      </c>
      <c r="J408">
        <v>2.2262</v>
      </c>
      <c r="K408">
        <v>9.1600000000000001E-2</v>
      </c>
      <c r="L408">
        <v>0.1207</v>
      </c>
      <c r="M408">
        <v>0.1103</v>
      </c>
      <c r="N408" s="196">
        <v>7.6548652490850244E-2</v>
      </c>
      <c r="O408">
        <v>635.96</v>
      </c>
      <c r="P408">
        <v>85</v>
      </c>
      <c r="Q408">
        <v>913.149</v>
      </c>
      <c r="R408" s="197">
        <v>-127.68</v>
      </c>
      <c r="T408" s="198">
        <v>-5061.55</v>
      </c>
      <c r="U408" s="198">
        <v>66122</v>
      </c>
      <c r="V408" s="16">
        <v>598.36</v>
      </c>
    </row>
    <row r="409" spans="1:22" x14ac:dyDescent="0.25">
      <c r="A409" t="s">
        <v>171</v>
      </c>
      <c r="B409" s="199">
        <v>41625</v>
      </c>
      <c r="C409" s="140" t="s">
        <v>293</v>
      </c>
      <c r="D409">
        <v>36.869999999999997</v>
      </c>
      <c r="E409">
        <v>32.85</v>
      </c>
      <c r="F409">
        <v>942</v>
      </c>
      <c r="G409" s="195">
        <v>1001.9880000000001</v>
      </c>
      <c r="H409">
        <v>7.7700000000000005E-2</v>
      </c>
      <c r="I409">
        <v>1.4500000000000001E-2</v>
      </c>
      <c r="J409">
        <v>2.3458999999999999</v>
      </c>
      <c r="K409">
        <v>6.5199999999999994E-2</v>
      </c>
      <c r="L409">
        <v>5.3699999999999998E-2</v>
      </c>
      <c r="M409">
        <v>6.4000000000000003E-3</v>
      </c>
      <c r="N409" s="196">
        <v>7.043707340807015E-2</v>
      </c>
      <c r="O409">
        <v>1207.02</v>
      </c>
      <c r="P409">
        <v>84</v>
      </c>
      <c r="Q409">
        <v>917.98800000000006</v>
      </c>
      <c r="R409" s="197">
        <v>-119.91</v>
      </c>
      <c r="T409" s="198">
        <v>-4574.74</v>
      </c>
      <c r="U409" s="198">
        <v>64947.9</v>
      </c>
      <c r="V409" s="16">
        <v>678.16</v>
      </c>
    </row>
    <row r="410" spans="1:22" x14ac:dyDescent="0.25">
      <c r="A410" t="s">
        <v>171</v>
      </c>
      <c r="B410" s="199">
        <v>41625</v>
      </c>
      <c r="C410" s="140" t="s">
        <v>294</v>
      </c>
      <c r="D410">
        <v>33</v>
      </c>
      <c r="E410">
        <v>25.09</v>
      </c>
      <c r="F410">
        <v>922</v>
      </c>
      <c r="G410" s="195">
        <v>975.34400000000005</v>
      </c>
      <c r="H410">
        <v>7.7700000000000005E-2</v>
      </c>
      <c r="I410">
        <v>1.4500000000000001E-2</v>
      </c>
      <c r="J410">
        <v>0.81689999999999996</v>
      </c>
      <c r="K410">
        <v>5.9900000000000002E-2</v>
      </c>
      <c r="L410">
        <v>7.22E-2</v>
      </c>
      <c r="M410">
        <v>0</v>
      </c>
      <c r="N410" s="196">
        <v>6.0350161866977385E-2</v>
      </c>
      <c r="O410">
        <v>248.38</v>
      </c>
      <c r="P410">
        <v>81</v>
      </c>
      <c r="Q410">
        <v>894.34400000000005</v>
      </c>
      <c r="R410" s="197">
        <v>-75.040000000000006</v>
      </c>
      <c r="T410" s="198">
        <v>-3786.17</v>
      </c>
      <c r="U410" s="198">
        <v>62736.7</v>
      </c>
      <c r="V410" s="16">
        <v>0</v>
      </c>
    </row>
    <row r="411" spans="1:22" x14ac:dyDescent="0.25">
      <c r="A411" t="s">
        <v>171</v>
      </c>
      <c r="B411" s="199">
        <v>41625</v>
      </c>
      <c r="C411" s="140" t="s">
        <v>295</v>
      </c>
      <c r="D411">
        <v>28.03</v>
      </c>
      <c r="E411">
        <v>24.25</v>
      </c>
      <c r="F411">
        <v>889</v>
      </c>
      <c r="G411" s="195">
        <v>953.33900000000006</v>
      </c>
      <c r="H411">
        <v>7.7700000000000005E-2</v>
      </c>
      <c r="I411">
        <v>1.4500000000000001E-2</v>
      </c>
      <c r="J411">
        <v>0.43509999999999999</v>
      </c>
      <c r="K411">
        <v>3.6900000000000002E-2</v>
      </c>
      <c r="L411">
        <v>3.1199999999999999E-2</v>
      </c>
      <c r="M411">
        <v>0</v>
      </c>
      <c r="N411" s="196">
        <v>1.7599218599755054E-2</v>
      </c>
      <c r="O411">
        <v>-32.380000000000003</v>
      </c>
      <c r="P411">
        <v>78</v>
      </c>
      <c r="Q411">
        <v>875.33900000000006</v>
      </c>
      <c r="R411" s="197">
        <v>-55.39</v>
      </c>
      <c r="T411" s="198">
        <v>-1043.25</v>
      </c>
      <c r="U411" s="198">
        <v>59278.2</v>
      </c>
      <c r="V411" s="16">
        <v>0</v>
      </c>
    </row>
    <row r="412" spans="1:22" x14ac:dyDescent="0.25">
      <c r="A412" t="s">
        <v>171</v>
      </c>
      <c r="B412" s="199">
        <v>41626</v>
      </c>
      <c r="C412" s="140" t="s">
        <v>272</v>
      </c>
      <c r="D412">
        <v>25.83</v>
      </c>
      <c r="E412">
        <v>24.17</v>
      </c>
      <c r="F412">
        <v>857</v>
      </c>
      <c r="G412" s="195">
        <v>923.49099999999999</v>
      </c>
      <c r="H412">
        <v>7.7700000000000005E-2</v>
      </c>
      <c r="I412">
        <v>1.4500000000000001E-2</v>
      </c>
      <c r="J412">
        <v>0.3352</v>
      </c>
      <c r="K412">
        <v>4.99E-2</v>
      </c>
      <c r="L412">
        <v>1.7399999999999999E-2</v>
      </c>
      <c r="M412">
        <v>1.2800000000000001E-2</v>
      </c>
      <c r="N412" s="196">
        <v>0</v>
      </c>
      <c r="O412">
        <v>-39.909999999999997</v>
      </c>
      <c r="P412">
        <v>76</v>
      </c>
      <c r="Q412">
        <v>847.49099999999999</v>
      </c>
      <c r="R412" s="197">
        <v>-38.04</v>
      </c>
      <c r="T412" s="198">
        <v>0</v>
      </c>
      <c r="U412" s="198">
        <v>57041.2</v>
      </c>
      <c r="V412" s="16">
        <v>0</v>
      </c>
    </row>
    <row r="413" spans="1:22" x14ac:dyDescent="0.25">
      <c r="A413" t="s">
        <v>171</v>
      </c>
      <c r="B413" s="199">
        <v>41626</v>
      </c>
      <c r="C413" s="140" t="s">
        <v>273</v>
      </c>
      <c r="D413">
        <v>25.53</v>
      </c>
      <c r="E413">
        <v>24.31</v>
      </c>
      <c r="F413">
        <v>855</v>
      </c>
      <c r="G413" s="195">
        <v>915.41899999999998</v>
      </c>
      <c r="H413">
        <v>7.7700000000000005E-2</v>
      </c>
      <c r="I413">
        <v>1.4500000000000001E-2</v>
      </c>
      <c r="J413">
        <v>0.40600000000000003</v>
      </c>
      <c r="K413">
        <v>2.3400000000000001E-2</v>
      </c>
      <c r="L413">
        <v>1.52E-2</v>
      </c>
      <c r="M413">
        <v>1.0800000000000001E-2</v>
      </c>
      <c r="N413" s="196">
        <v>0</v>
      </c>
      <c r="O413">
        <v>-57.48</v>
      </c>
      <c r="P413">
        <v>73</v>
      </c>
      <c r="Q413">
        <v>842.41899999999998</v>
      </c>
      <c r="R413" s="197">
        <v>-34.75</v>
      </c>
      <c r="T413" s="198">
        <v>0</v>
      </c>
      <c r="U413" s="198">
        <v>55678.5</v>
      </c>
      <c r="V413" s="16">
        <v>0</v>
      </c>
    </row>
    <row r="414" spans="1:22" x14ac:dyDescent="0.25">
      <c r="A414" t="s">
        <v>171</v>
      </c>
      <c r="B414" s="199">
        <v>41626</v>
      </c>
      <c r="C414" s="140" t="s">
        <v>274</v>
      </c>
      <c r="D414">
        <v>25.3</v>
      </c>
      <c r="E414">
        <v>24.03</v>
      </c>
      <c r="F414">
        <v>851</v>
      </c>
      <c r="G414" s="195">
        <v>902.90700000000004</v>
      </c>
      <c r="H414">
        <v>7.7700000000000005E-2</v>
      </c>
      <c r="I414">
        <v>1.4500000000000001E-2</v>
      </c>
      <c r="J414">
        <v>0.41930000000000001</v>
      </c>
      <c r="K414">
        <v>2.3699999999999999E-2</v>
      </c>
      <c r="L414">
        <v>1.54E-2</v>
      </c>
      <c r="M414">
        <v>1.0999999999999999E-2</v>
      </c>
      <c r="N414" s="196">
        <v>0</v>
      </c>
      <c r="O414">
        <v>323.58999999999997</v>
      </c>
      <c r="P414">
        <v>72</v>
      </c>
      <c r="Q414">
        <v>830.90700000000004</v>
      </c>
      <c r="R414" s="197">
        <v>-28.79</v>
      </c>
      <c r="T414" s="198">
        <v>0</v>
      </c>
      <c r="U414" s="198">
        <v>55064</v>
      </c>
      <c r="V414" s="16">
        <v>0</v>
      </c>
    </row>
    <row r="415" spans="1:22" x14ac:dyDescent="0.25">
      <c r="A415" t="s">
        <v>171</v>
      </c>
      <c r="B415" s="199">
        <v>41626</v>
      </c>
      <c r="C415" s="140" t="s">
        <v>275</v>
      </c>
      <c r="D415">
        <v>25.32</v>
      </c>
      <c r="E415">
        <v>24.21</v>
      </c>
      <c r="F415">
        <v>853</v>
      </c>
      <c r="G415" s="195">
        <v>905.06299999999999</v>
      </c>
      <c r="H415">
        <v>7.7700000000000005E-2</v>
      </c>
      <c r="I415">
        <v>1.4500000000000001E-2</v>
      </c>
      <c r="J415">
        <v>0.38290000000000002</v>
      </c>
      <c r="K415">
        <v>2.1499999999999998E-2</v>
      </c>
      <c r="L415">
        <v>1.54E-2</v>
      </c>
      <c r="M415">
        <v>1.0999999999999999E-2</v>
      </c>
      <c r="N415" s="196">
        <v>0</v>
      </c>
      <c r="O415">
        <v>203.48</v>
      </c>
      <c r="P415">
        <v>72</v>
      </c>
      <c r="Q415">
        <v>833.06299999999999</v>
      </c>
      <c r="R415" s="197">
        <v>-44.35</v>
      </c>
      <c r="T415" s="198">
        <v>0</v>
      </c>
      <c r="U415" s="198">
        <v>54853.5</v>
      </c>
      <c r="V415" s="16">
        <v>0</v>
      </c>
    </row>
    <row r="416" spans="1:22" x14ac:dyDescent="0.25">
      <c r="A416" t="s">
        <v>171</v>
      </c>
      <c r="B416" s="199">
        <v>41626</v>
      </c>
      <c r="C416" s="140" t="s">
        <v>276</v>
      </c>
      <c r="D416">
        <v>26.21</v>
      </c>
      <c r="E416">
        <v>25.28</v>
      </c>
      <c r="F416">
        <v>856</v>
      </c>
      <c r="G416" s="195">
        <v>917.40099999999995</v>
      </c>
      <c r="H416">
        <v>7.7700000000000005E-2</v>
      </c>
      <c r="I416">
        <v>1.4500000000000001E-2</v>
      </c>
      <c r="J416">
        <v>0.38080000000000003</v>
      </c>
      <c r="K416">
        <v>3.6999999999999998E-2</v>
      </c>
      <c r="L416">
        <v>1.5699999999999999E-2</v>
      </c>
      <c r="M416">
        <v>1.09E-2</v>
      </c>
      <c r="N416" s="196">
        <v>0</v>
      </c>
      <c r="O416">
        <v>348.22</v>
      </c>
      <c r="P416">
        <v>72</v>
      </c>
      <c r="Q416">
        <v>845.40099999999995</v>
      </c>
      <c r="R416" s="197">
        <v>-50.43</v>
      </c>
      <c r="T416" s="198">
        <v>0</v>
      </c>
      <c r="U416" s="198">
        <v>55723.1</v>
      </c>
      <c r="V416" s="16">
        <v>0</v>
      </c>
    </row>
    <row r="417" spans="1:22" x14ac:dyDescent="0.25">
      <c r="A417" t="s">
        <v>171</v>
      </c>
      <c r="B417" s="199">
        <v>41626</v>
      </c>
      <c r="C417" s="140" t="s">
        <v>277</v>
      </c>
      <c r="D417">
        <v>28.85</v>
      </c>
      <c r="E417">
        <v>24.44</v>
      </c>
      <c r="F417">
        <v>867</v>
      </c>
      <c r="G417" s="195">
        <v>936.70500000000004</v>
      </c>
      <c r="H417">
        <v>7.7700000000000005E-2</v>
      </c>
      <c r="I417">
        <v>1.4500000000000001E-2</v>
      </c>
      <c r="J417">
        <v>0.37359999999999999</v>
      </c>
      <c r="K417">
        <v>6.7900000000000002E-2</v>
      </c>
      <c r="L417">
        <v>3.1E-2</v>
      </c>
      <c r="M417">
        <v>1.89E-2</v>
      </c>
      <c r="N417" s="196">
        <v>0</v>
      </c>
      <c r="O417">
        <v>545.55999999999995</v>
      </c>
      <c r="P417">
        <v>74</v>
      </c>
      <c r="Q417">
        <v>862.70500000000004</v>
      </c>
      <c r="R417" s="197">
        <v>-49.58</v>
      </c>
      <c r="T417" s="198">
        <v>0</v>
      </c>
      <c r="U417" s="198">
        <v>58119.3</v>
      </c>
      <c r="V417" s="16">
        <v>0</v>
      </c>
    </row>
    <row r="418" spans="1:22" x14ac:dyDescent="0.25">
      <c r="A418" t="s">
        <v>171</v>
      </c>
      <c r="B418" s="199">
        <v>41626</v>
      </c>
      <c r="C418" s="140" t="s">
        <v>278</v>
      </c>
      <c r="D418">
        <v>35.72</v>
      </c>
      <c r="E418">
        <v>28.99</v>
      </c>
      <c r="F418">
        <v>900</v>
      </c>
      <c r="G418" s="195">
        <v>969.88300000000004</v>
      </c>
      <c r="H418">
        <v>7.7700000000000005E-2</v>
      </c>
      <c r="I418">
        <v>1.4500000000000001E-2</v>
      </c>
      <c r="J418">
        <v>1.8174999999999999</v>
      </c>
      <c r="K418">
        <v>8.9300000000000004E-2</v>
      </c>
      <c r="L418">
        <v>5.9200000000000003E-2</v>
      </c>
      <c r="M418">
        <v>3.7199999999999997E-2</v>
      </c>
      <c r="N418" s="196">
        <v>0</v>
      </c>
      <c r="O418">
        <v>393.99</v>
      </c>
      <c r="P418">
        <v>77</v>
      </c>
      <c r="Q418">
        <v>892.88300000000004</v>
      </c>
      <c r="R418" s="197">
        <v>-49.45</v>
      </c>
      <c r="T418" s="198">
        <v>0</v>
      </c>
      <c r="U418" s="198">
        <v>61738.3</v>
      </c>
      <c r="V418" s="16">
        <v>588.38</v>
      </c>
    </row>
    <row r="419" spans="1:22" x14ac:dyDescent="0.25">
      <c r="A419" t="s">
        <v>171</v>
      </c>
      <c r="B419" s="199">
        <v>41626</v>
      </c>
      <c r="C419" s="140" t="s">
        <v>279</v>
      </c>
      <c r="D419">
        <v>39.200000000000003</v>
      </c>
      <c r="E419">
        <v>50.37</v>
      </c>
      <c r="F419">
        <v>933</v>
      </c>
      <c r="G419" s="195">
        <v>1016.535</v>
      </c>
      <c r="H419">
        <v>7.7700000000000005E-2</v>
      </c>
      <c r="I419">
        <v>1.4500000000000001E-2</v>
      </c>
      <c r="J419">
        <v>0.67420000000000002</v>
      </c>
      <c r="K419">
        <v>0.1134</v>
      </c>
      <c r="L419">
        <v>0.16250000000000001</v>
      </c>
      <c r="M419">
        <v>0.1187</v>
      </c>
      <c r="N419" s="196">
        <v>0</v>
      </c>
      <c r="O419">
        <v>970.56</v>
      </c>
      <c r="P419">
        <v>81</v>
      </c>
      <c r="Q419">
        <v>935.53499999999997</v>
      </c>
      <c r="R419" s="197">
        <v>-100.87</v>
      </c>
      <c r="T419" s="198">
        <v>0</v>
      </c>
      <c r="U419" s="198">
        <v>66044.600000000006</v>
      </c>
      <c r="V419" s="16">
        <v>537.30999999999995</v>
      </c>
    </row>
    <row r="420" spans="1:22" x14ac:dyDescent="0.25">
      <c r="A420" t="s">
        <v>171</v>
      </c>
      <c r="B420" s="199">
        <v>41626</v>
      </c>
      <c r="C420" s="140" t="s">
        <v>280</v>
      </c>
      <c r="D420">
        <v>37.57</v>
      </c>
      <c r="E420">
        <v>16.95</v>
      </c>
      <c r="F420">
        <v>926</v>
      </c>
      <c r="G420" s="195">
        <v>1006.899</v>
      </c>
      <c r="H420">
        <v>7.7700000000000005E-2</v>
      </c>
      <c r="I420">
        <v>1.4500000000000001E-2</v>
      </c>
      <c r="J420">
        <v>0.36899999999999999</v>
      </c>
      <c r="K420">
        <v>6.7599999999999993E-2</v>
      </c>
      <c r="L420">
        <v>0.10730000000000001</v>
      </c>
      <c r="M420">
        <v>7.1300000000000002E-2</v>
      </c>
      <c r="N420" s="196">
        <v>0</v>
      </c>
      <c r="O420">
        <v>511.24</v>
      </c>
      <c r="P420">
        <v>82</v>
      </c>
      <c r="Q420">
        <v>924.899</v>
      </c>
      <c r="R420" s="197">
        <v>-100.55</v>
      </c>
      <c r="T420" s="198">
        <v>0</v>
      </c>
      <c r="U420" s="198">
        <v>66184.7</v>
      </c>
      <c r="V420" s="16">
        <v>0</v>
      </c>
    </row>
    <row r="421" spans="1:22" x14ac:dyDescent="0.25">
      <c r="A421" t="s">
        <v>171</v>
      </c>
      <c r="B421" s="199">
        <v>41626</v>
      </c>
      <c r="C421" s="140" t="s">
        <v>281</v>
      </c>
      <c r="D421">
        <v>36.770000000000003</v>
      </c>
      <c r="E421">
        <v>25.94</v>
      </c>
      <c r="F421">
        <v>907</v>
      </c>
      <c r="G421" s="195">
        <v>984.37800000000004</v>
      </c>
      <c r="H421">
        <v>7.7700000000000005E-2</v>
      </c>
      <c r="I421">
        <v>1.4500000000000001E-2</v>
      </c>
      <c r="J421">
        <v>1.0407</v>
      </c>
      <c r="K421">
        <v>8.4699999999999998E-2</v>
      </c>
      <c r="L421">
        <v>0.1081</v>
      </c>
      <c r="M421">
        <v>7.1999999999999995E-2</v>
      </c>
      <c r="N421" s="196">
        <v>0</v>
      </c>
      <c r="O421">
        <v>353.21</v>
      </c>
      <c r="P421">
        <v>81</v>
      </c>
      <c r="Q421">
        <v>903.37800000000004</v>
      </c>
      <c r="R421" s="197">
        <v>-88.54</v>
      </c>
      <c r="T421" s="198">
        <v>0</v>
      </c>
      <c r="U421" s="198">
        <v>65542.3</v>
      </c>
      <c r="V421" s="16">
        <v>273.66000000000003</v>
      </c>
    </row>
    <row r="422" spans="1:22" x14ac:dyDescent="0.25">
      <c r="A422" t="s">
        <v>171</v>
      </c>
      <c r="B422" s="199">
        <v>41626</v>
      </c>
      <c r="C422" s="140" t="s">
        <v>282</v>
      </c>
      <c r="D422">
        <v>34.020000000000003</v>
      </c>
      <c r="E422">
        <v>23.83</v>
      </c>
      <c r="F422">
        <v>891</v>
      </c>
      <c r="G422" s="195">
        <v>953.91899999999998</v>
      </c>
      <c r="H422">
        <v>7.7700000000000005E-2</v>
      </c>
      <c r="I422">
        <v>1.4500000000000001E-2</v>
      </c>
      <c r="J422">
        <v>0.41949999999999998</v>
      </c>
      <c r="K422">
        <v>6.9900000000000004E-2</v>
      </c>
      <c r="L422">
        <v>6.2199999999999998E-2</v>
      </c>
      <c r="M422">
        <v>6.0999999999999999E-2</v>
      </c>
      <c r="N422" s="196">
        <v>0</v>
      </c>
      <c r="O422">
        <v>436.8</v>
      </c>
      <c r="P422">
        <v>81</v>
      </c>
      <c r="Q422">
        <v>872.91899999999998</v>
      </c>
      <c r="R422" s="197">
        <v>-79.78</v>
      </c>
      <c r="T422" s="198">
        <v>0</v>
      </c>
      <c r="U422" s="198">
        <v>65572.399999999994</v>
      </c>
      <c r="V422" s="16">
        <v>0</v>
      </c>
    </row>
    <row r="423" spans="1:22" x14ac:dyDescent="0.25">
      <c r="A423" t="s">
        <v>171</v>
      </c>
      <c r="B423" s="199">
        <v>41626</v>
      </c>
      <c r="C423" s="140" t="s">
        <v>283</v>
      </c>
      <c r="D423">
        <v>32.85</v>
      </c>
      <c r="E423">
        <v>24.1</v>
      </c>
      <c r="F423">
        <v>874</v>
      </c>
      <c r="G423" s="195">
        <v>930.80600000000004</v>
      </c>
      <c r="H423">
        <v>7.7700000000000005E-2</v>
      </c>
      <c r="I423">
        <v>1.4500000000000001E-2</v>
      </c>
      <c r="J423">
        <v>0.4325</v>
      </c>
      <c r="K423">
        <v>6.25E-2</v>
      </c>
      <c r="L423">
        <v>5.1799999999999999E-2</v>
      </c>
      <c r="M423">
        <v>5.0900000000000001E-2</v>
      </c>
      <c r="N423" s="196">
        <v>0</v>
      </c>
      <c r="O423">
        <v>488.61</v>
      </c>
      <c r="P423">
        <v>80</v>
      </c>
      <c r="Q423">
        <v>850.80600000000004</v>
      </c>
      <c r="R423" s="197">
        <v>-70.2</v>
      </c>
      <c r="T423" s="198">
        <v>0</v>
      </c>
      <c r="U423" s="198">
        <v>64544.9</v>
      </c>
      <c r="V423" s="16">
        <v>0</v>
      </c>
    </row>
    <row r="424" spans="1:22" x14ac:dyDescent="0.25">
      <c r="A424" t="s">
        <v>171</v>
      </c>
      <c r="B424" s="199">
        <v>41626</v>
      </c>
      <c r="C424" s="140" t="s">
        <v>284</v>
      </c>
      <c r="D424">
        <v>29.62</v>
      </c>
      <c r="E424">
        <v>22.62</v>
      </c>
      <c r="F424">
        <v>855</v>
      </c>
      <c r="G424" s="195">
        <v>913.88900000000001</v>
      </c>
      <c r="H424">
        <v>7.7700000000000005E-2</v>
      </c>
      <c r="I424">
        <v>1.4500000000000001E-2</v>
      </c>
      <c r="J424">
        <v>0.4098</v>
      </c>
      <c r="K424">
        <v>4.2599999999999999E-2</v>
      </c>
      <c r="L424">
        <v>2.3800000000000002E-2</v>
      </c>
      <c r="M424">
        <v>2.24E-2</v>
      </c>
      <c r="N424" s="196">
        <v>0</v>
      </c>
      <c r="O424">
        <v>289.37</v>
      </c>
      <c r="P424">
        <v>79</v>
      </c>
      <c r="Q424">
        <v>834.88900000000001</v>
      </c>
      <c r="R424" s="197">
        <v>-68.75</v>
      </c>
      <c r="T424" s="198">
        <v>0</v>
      </c>
      <c r="U424" s="198">
        <v>63635.1</v>
      </c>
      <c r="V424" s="16">
        <v>0</v>
      </c>
    </row>
    <row r="425" spans="1:22" x14ac:dyDescent="0.25">
      <c r="A425" t="s">
        <v>171</v>
      </c>
      <c r="B425" s="199">
        <v>41626</v>
      </c>
      <c r="C425" s="140" t="s">
        <v>285</v>
      </c>
      <c r="D425">
        <v>27</v>
      </c>
      <c r="E425">
        <v>23.2</v>
      </c>
      <c r="F425">
        <v>844</v>
      </c>
      <c r="G425" s="195">
        <v>893.84500000000003</v>
      </c>
      <c r="H425">
        <v>7.7700000000000005E-2</v>
      </c>
      <c r="I425">
        <v>1.4500000000000001E-2</v>
      </c>
      <c r="J425">
        <v>0.40629999999999999</v>
      </c>
      <c r="K425">
        <v>3.5499999999999997E-2</v>
      </c>
      <c r="L425">
        <v>2.3199999999999998E-2</v>
      </c>
      <c r="M425">
        <v>2.0400000000000001E-2</v>
      </c>
      <c r="N425" s="196">
        <v>0</v>
      </c>
      <c r="O425">
        <v>76.290000000000006</v>
      </c>
      <c r="P425">
        <v>78</v>
      </c>
      <c r="Q425">
        <v>815.84500000000003</v>
      </c>
      <c r="R425" s="197">
        <v>-65.27</v>
      </c>
      <c r="T425" s="198">
        <v>0</v>
      </c>
      <c r="U425" s="198">
        <v>62700.1</v>
      </c>
      <c r="V425" s="16">
        <v>0</v>
      </c>
    </row>
    <row r="426" spans="1:22" x14ac:dyDescent="0.25">
      <c r="A426" t="s">
        <v>171</v>
      </c>
      <c r="B426" s="199">
        <v>41626</v>
      </c>
      <c r="C426" s="140" t="s">
        <v>286</v>
      </c>
      <c r="D426">
        <v>26.29</v>
      </c>
      <c r="E426">
        <v>23.78</v>
      </c>
      <c r="F426">
        <v>839</v>
      </c>
      <c r="G426" s="195">
        <v>853.11</v>
      </c>
      <c r="H426">
        <v>7.7700000000000005E-2</v>
      </c>
      <c r="I426">
        <v>1.4500000000000001E-2</v>
      </c>
      <c r="J426">
        <v>0.40589999999999998</v>
      </c>
      <c r="K426">
        <v>3.3099999999999997E-2</v>
      </c>
      <c r="L426">
        <v>1.7500000000000002E-2</v>
      </c>
      <c r="M426">
        <v>1.5100000000000001E-2</v>
      </c>
      <c r="N426" s="196">
        <v>0</v>
      </c>
      <c r="O426">
        <v>75.709999999999994</v>
      </c>
      <c r="P426">
        <v>78</v>
      </c>
      <c r="Q426">
        <v>775.11</v>
      </c>
      <c r="R426" s="197">
        <v>-63.74</v>
      </c>
      <c r="T426" s="198">
        <v>0</v>
      </c>
      <c r="U426" s="198">
        <v>61999.1</v>
      </c>
      <c r="V426" s="16">
        <v>0</v>
      </c>
    </row>
    <row r="427" spans="1:22" x14ac:dyDescent="0.25">
      <c r="A427" t="s">
        <v>171</v>
      </c>
      <c r="B427" s="199">
        <v>41626</v>
      </c>
      <c r="C427" s="140" t="s">
        <v>287</v>
      </c>
      <c r="D427">
        <v>25.79</v>
      </c>
      <c r="E427">
        <v>24.78</v>
      </c>
      <c r="F427">
        <v>837</v>
      </c>
      <c r="G427" s="195">
        <v>869.52700000000004</v>
      </c>
      <c r="H427">
        <v>7.7700000000000005E-2</v>
      </c>
      <c r="I427">
        <v>1.4500000000000001E-2</v>
      </c>
      <c r="J427">
        <v>0.37359999999999999</v>
      </c>
      <c r="K427">
        <v>3.7600000000000001E-2</v>
      </c>
      <c r="L427">
        <v>1.7100000000000001E-2</v>
      </c>
      <c r="M427">
        <v>1.5699999999999999E-2</v>
      </c>
      <c r="N427" s="196">
        <v>0</v>
      </c>
      <c r="O427">
        <v>-17.53</v>
      </c>
      <c r="P427">
        <v>77</v>
      </c>
      <c r="Q427">
        <v>792.52700000000004</v>
      </c>
      <c r="R427" s="197">
        <v>-55.78</v>
      </c>
      <c r="T427" s="198">
        <v>0</v>
      </c>
      <c r="U427" s="198">
        <v>61644.7</v>
      </c>
      <c r="V427" s="16">
        <v>0</v>
      </c>
    </row>
    <row r="428" spans="1:22" x14ac:dyDescent="0.25">
      <c r="A428" t="s">
        <v>171</v>
      </c>
      <c r="B428" s="199">
        <v>41626</v>
      </c>
      <c r="C428" s="140" t="s">
        <v>288</v>
      </c>
      <c r="D428">
        <v>26.09</v>
      </c>
      <c r="E428">
        <v>25.33</v>
      </c>
      <c r="F428">
        <v>842</v>
      </c>
      <c r="G428" s="195">
        <v>874.84900000000005</v>
      </c>
      <c r="H428">
        <v>7.7700000000000005E-2</v>
      </c>
      <c r="I428">
        <v>1.4500000000000001E-2</v>
      </c>
      <c r="J428">
        <v>0.4597</v>
      </c>
      <c r="K428">
        <v>3.8899999999999997E-2</v>
      </c>
      <c r="L428">
        <v>1.7299999999999999E-2</v>
      </c>
      <c r="M428">
        <v>1.5299999999999999E-2</v>
      </c>
      <c r="N428" s="196">
        <v>0</v>
      </c>
      <c r="O428">
        <v>-78.81</v>
      </c>
      <c r="P428">
        <v>77</v>
      </c>
      <c r="Q428">
        <v>797.84900000000005</v>
      </c>
      <c r="R428" s="197">
        <v>-45.09</v>
      </c>
      <c r="T428" s="198">
        <v>0</v>
      </c>
      <c r="U428" s="198">
        <v>61823.8</v>
      </c>
      <c r="V428" s="16">
        <v>263.24</v>
      </c>
    </row>
    <row r="429" spans="1:22" x14ac:dyDescent="0.25">
      <c r="A429" t="s">
        <v>171</v>
      </c>
      <c r="B429" s="199">
        <v>41626</v>
      </c>
      <c r="C429" s="140" t="s">
        <v>289</v>
      </c>
      <c r="D429">
        <v>33.9</v>
      </c>
      <c r="E429">
        <v>32.06</v>
      </c>
      <c r="F429">
        <v>870</v>
      </c>
      <c r="G429" s="195">
        <v>916.29399999999998</v>
      </c>
      <c r="H429">
        <v>7.7700000000000005E-2</v>
      </c>
      <c r="I429">
        <v>1.4500000000000001E-2</v>
      </c>
      <c r="J429">
        <v>2.8087</v>
      </c>
      <c r="K429">
        <v>8.1799999999999998E-2</v>
      </c>
      <c r="L429">
        <v>7.1599999999999997E-2</v>
      </c>
      <c r="M429">
        <v>7.0999999999999994E-2</v>
      </c>
      <c r="N429" s="196">
        <v>4.0396506215198387E-3</v>
      </c>
      <c r="O429">
        <v>341.33</v>
      </c>
      <c r="P429">
        <v>80</v>
      </c>
      <c r="Q429">
        <v>836.29399999999998</v>
      </c>
      <c r="R429" s="197">
        <v>-65.81</v>
      </c>
      <c r="T429" s="198">
        <v>-265.38</v>
      </c>
      <c r="U429" s="198">
        <v>65693.8</v>
      </c>
      <c r="V429" s="16">
        <v>710.2</v>
      </c>
    </row>
    <row r="430" spans="1:22" x14ac:dyDescent="0.25">
      <c r="A430" t="s">
        <v>171</v>
      </c>
      <c r="B430" s="199">
        <v>41626</v>
      </c>
      <c r="C430" s="140" t="s">
        <v>290</v>
      </c>
      <c r="D430">
        <v>39.659999999999997</v>
      </c>
      <c r="E430">
        <v>56.39</v>
      </c>
      <c r="F430">
        <v>905</v>
      </c>
      <c r="G430" s="195">
        <v>966.61099999999999</v>
      </c>
      <c r="H430">
        <v>7.7700000000000005E-2</v>
      </c>
      <c r="I430">
        <v>1.4500000000000001E-2</v>
      </c>
      <c r="J430">
        <v>2.0607000000000002</v>
      </c>
      <c r="K430">
        <v>9.9599999999999994E-2</v>
      </c>
      <c r="L430">
        <v>0.18729999999999999</v>
      </c>
      <c r="M430">
        <v>0.10639999999999999</v>
      </c>
      <c r="N430" s="196">
        <v>3.9418415361581792E-3</v>
      </c>
      <c r="O430">
        <v>263.66000000000003</v>
      </c>
      <c r="P430">
        <v>81</v>
      </c>
      <c r="Q430">
        <v>885.61099999999999</v>
      </c>
      <c r="R430" s="197">
        <v>-45.08</v>
      </c>
      <c r="T430" s="198">
        <v>-265.39</v>
      </c>
      <c r="U430" s="198">
        <v>67326.399999999994</v>
      </c>
      <c r="V430" s="16">
        <v>1161.4000000000001</v>
      </c>
    </row>
    <row r="431" spans="1:22" x14ac:dyDescent="0.25">
      <c r="A431" t="s">
        <v>171</v>
      </c>
      <c r="B431" s="199">
        <v>41626</v>
      </c>
      <c r="C431" s="140" t="s">
        <v>291</v>
      </c>
      <c r="D431">
        <v>38.68</v>
      </c>
      <c r="E431">
        <v>48.12</v>
      </c>
      <c r="F431">
        <v>910</v>
      </c>
      <c r="G431" s="195">
        <v>966.74699999999996</v>
      </c>
      <c r="H431">
        <v>7.7700000000000005E-2</v>
      </c>
      <c r="I431">
        <v>1.4500000000000001E-2</v>
      </c>
      <c r="J431">
        <v>2.1562999999999999</v>
      </c>
      <c r="K431">
        <v>0.1051</v>
      </c>
      <c r="L431">
        <v>0.1883</v>
      </c>
      <c r="M431">
        <v>0.1193</v>
      </c>
      <c r="N431" s="196">
        <v>4.0030470099329503E-3</v>
      </c>
      <c r="O431">
        <v>168.68</v>
      </c>
      <c r="P431">
        <v>81</v>
      </c>
      <c r="Q431">
        <v>885.74699999999996</v>
      </c>
      <c r="R431" s="197">
        <v>-57.64</v>
      </c>
      <c r="T431" s="198">
        <v>-265.38</v>
      </c>
      <c r="U431" s="198">
        <v>66294.5</v>
      </c>
      <c r="V431" s="16">
        <v>474.67</v>
      </c>
    </row>
    <row r="432" spans="1:22" x14ac:dyDescent="0.25">
      <c r="A432" t="s">
        <v>171</v>
      </c>
      <c r="B432" s="199">
        <v>41626</v>
      </c>
      <c r="C432" s="140" t="s">
        <v>292</v>
      </c>
      <c r="D432">
        <v>36.159999999999997</v>
      </c>
      <c r="E432">
        <v>47.43</v>
      </c>
      <c r="F432">
        <v>911</v>
      </c>
      <c r="G432" s="195">
        <v>971.28300000000002</v>
      </c>
      <c r="H432">
        <v>7.7700000000000005E-2</v>
      </c>
      <c r="I432">
        <v>1.4500000000000001E-2</v>
      </c>
      <c r="J432">
        <v>1.5566</v>
      </c>
      <c r="K432">
        <v>8.2100000000000006E-2</v>
      </c>
      <c r="L432">
        <v>9.3100000000000002E-2</v>
      </c>
      <c r="M432">
        <v>0.1157</v>
      </c>
      <c r="N432" s="196">
        <v>4.0697585258205301E-3</v>
      </c>
      <c r="O432">
        <v>70</v>
      </c>
      <c r="P432">
        <v>80</v>
      </c>
      <c r="Q432">
        <v>891.28300000000002</v>
      </c>
      <c r="R432" s="197">
        <v>-77.55</v>
      </c>
      <c r="T432" s="198">
        <v>-265.38</v>
      </c>
      <c r="U432" s="198">
        <v>65207.8</v>
      </c>
      <c r="V432" s="16">
        <v>806.38</v>
      </c>
    </row>
    <row r="433" spans="1:22" x14ac:dyDescent="0.25">
      <c r="A433" t="s">
        <v>171</v>
      </c>
      <c r="B433" s="199">
        <v>41626</v>
      </c>
      <c r="C433" s="140" t="s">
        <v>293</v>
      </c>
      <c r="D433">
        <v>30.24</v>
      </c>
      <c r="E433">
        <v>30.55</v>
      </c>
      <c r="F433">
        <v>903</v>
      </c>
      <c r="G433" s="195">
        <v>967.33600000000001</v>
      </c>
      <c r="H433">
        <v>7.7700000000000005E-2</v>
      </c>
      <c r="I433">
        <v>1.4500000000000001E-2</v>
      </c>
      <c r="J433">
        <v>0.52500000000000002</v>
      </c>
      <c r="K433">
        <v>5.0999999999999997E-2</v>
      </c>
      <c r="L433">
        <v>4.4999999999999998E-2</v>
      </c>
      <c r="M433">
        <v>4.6600000000000003E-2</v>
      </c>
      <c r="N433" s="196">
        <v>0</v>
      </c>
      <c r="O433">
        <v>48.42</v>
      </c>
      <c r="P433">
        <v>79</v>
      </c>
      <c r="Q433">
        <v>888.33600000000001</v>
      </c>
      <c r="R433" s="197">
        <v>-77.209999999999994</v>
      </c>
      <c r="T433" s="198">
        <v>0</v>
      </c>
      <c r="U433" s="198">
        <v>64541.1</v>
      </c>
      <c r="V433" s="16">
        <v>317.52999999999997</v>
      </c>
    </row>
    <row r="434" spans="1:22" x14ac:dyDescent="0.25">
      <c r="A434" t="s">
        <v>171</v>
      </c>
      <c r="B434" s="199">
        <v>41626</v>
      </c>
      <c r="C434" s="140" t="s">
        <v>294</v>
      </c>
      <c r="D434">
        <v>27.8</v>
      </c>
      <c r="E434">
        <v>25.21</v>
      </c>
      <c r="F434">
        <v>884</v>
      </c>
      <c r="G434" s="195">
        <v>937.86300000000006</v>
      </c>
      <c r="H434">
        <v>7.7700000000000005E-2</v>
      </c>
      <c r="I434">
        <v>1.4500000000000001E-2</v>
      </c>
      <c r="J434">
        <v>1.1911</v>
      </c>
      <c r="K434">
        <v>5.2299999999999999E-2</v>
      </c>
      <c r="L434">
        <v>0.14630000000000001</v>
      </c>
      <c r="M434">
        <v>0</v>
      </c>
      <c r="N434" s="196">
        <v>0</v>
      </c>
      <c r="O434">
        <v>48.83</v>
      </c>
      <c r="P434">
        <v>76</v>
      </c>
      <c r="Q434">
        <v>861.86300000000006</v>
      </c>
      <c r="R434" s="197">
        <v>-55.21</v>
      </c>
      <c r="T434" s="198">
        <v>0</v>
      </c>
      <c r="U434" s="198">
        <v>61790.5</v>
      </c>
      <c r="V434" s="16">
        <v>0</v>
      </c>
    </row>
    <row r="435" spans="1:22" x14ac:dyDescent="0.25">
      <c r="A435" t="s">
        <v>171</v>
      </c>
      <c r="B435" s="199">
        <v>41626</v>
      </c>
      <c r="C435" s="140" t="s">
        <v>295</v>
      </c>
      <c r="D435">
        <v>26.49</v>
      </c>
      <c r="E435">
        <v>21.95</v>
      </c>
      <c r="F435">
        <v>852</v>
      </c>
      <c r="G435" s="195">
        <v>916.20899999999995</v>
      </c>
      <c r="H435">
        <v>7.7700000000000005E-2</v>
      </c>
      <c r="I435">
        <v>1.4500000000000001E-2</v>
      </c>
      <c r="J435">
        <v>0.6018</v>
      </c>
      <c r="K435">
        <v>3.2599999999999997E-2</v>
      </c>
      <c r="L435">
        <v>8.3799999999999999E-2</v>
      </c>
      <c r="M435">
        <v>0</v>
      </c>
      <c r="N435" s="196">
        <v>0</v>
      </c>
      <c r="O435">
        <v>153.55000000000001</v>
      </c>
      <c r="P435">
        <v>73</v>
      </c>
      <c r="Q435">
        <v>843.20899999999995</v>
      </c>
      <c r="R435" s="197">
        <v>-49.63</v>
      </c>
      <c r="T435" s="198">
        <v>0</v>
      </c>
      <c r="U435" s="198">
        <v>57783.4</v>
      </c>
      <c r="V435" s="16">
        <v>0</v>
      </c>
    </row>
    <row r="436" spans="1:22" x14ac:dyDescent="0.25">
      <c r="A436" t="s">
        <v>171</v>
      </c>
      <c r="B436" s="199">
        <v>41627</v>
      </c>
      <c r="C436" s="140" t="s">
        <v>272</v>
      </c>
      <c r="D436">
        <v>28.07</v>
      </c>
      <c r="E436">
        <v>24.25</v>
      </c>
      <c r="F436">
        <v>824</v>
      </c>
      <c r="G436" s="195">
        <v>882.17600000000004</v>
      </c>
      <c r="H436">
        <v>6.93E-2</v>
      </c>
      <c r="I436">
        <v>1.29E-2</v>
      </c>
      <c r="J436">
        <v>1.2755000000000001</v>
      </c>
      <c r="K436">
        <v>3.3000000000000002E-2</v>
      </c>
      <c r="L436">
        <v>1.7000000000000001E-2</v>
      </c>
      <c r="M436">
        <v>1.04E-2</v>
      </c>
      <c r="N436" s="196">
        <v>2.2940873905931164E-2</v>
      </c>
      <c r="O436">
        <v>-112.39</v>
      </c>
      <c r="P436">
        <v>70</v>
      </c>
      <c r="Q436">
        <v>812.17600000000004</v>
      </c>
      <c r="R436" s="197">
        <v>-37.82</v>
      </c>
      <c r="T436" s="198">
        <v>-1632.39</v>
      </c>
      <c r="U436" s="198">
        <v>71156.399999999994</v>
      </c>
      <c r="V436" s="16">
        <v>0</v>
      </c>
    </row>
    <row r="437" spans="1:22" x14ac:dyDescent="0.25">
      <c r="A437" t="s">
        <v>171</v>
      </c>
      <c r="B437" s="199">
        <v>41627</v>
      </c>
      <c r="C437" s="140" t="s">
        <v>273</v>
      </c>
      <c r="D437">
        <v>26.72</v>
      </c>
      <c r="E437">
        <v>24.98</v>
      </c>
      <c r="F437">
        <v>808</v>
      </c>
      <c r="G437" s="195">
        <v>865.72500000000002</v>
      </c>
      <c r="H437">
        <v>6.93E-2</v>
      </c>
      <c r="I437">
        <v>1.29E-2</v>
      </c>
      <c r="J437">
        <v>0.72030000000000005</v>
      </c>
      <c r="K437">
        <v>1.11E-2</v>
      </c>
      <c r="L437">
        <v>1.2999999999999999E-2</v>
      </c>
      <c r="M437">
        <v>8.0999999999999996E-3</v>
      </c>
      <c r="N437" s="196">
        <v>2.3715947343416987E-2</v>
      </c>
      <c r="O437">
        <v>14.14</v>
      </c>
      <c r="P437">
        <v>63</v>
      </c>
      <c r="Q437">
        <v>802.72500000000002</v>
      </c>
      <c r="R437" s="197">
        <v>-44.97</v>
      </c>
      <c r="T437" s="198">
        <v>-1632.39</v>
      </c>
      <c r="U437" s="198">
        <v>68830.899999999994</v>
      </c>
      <c r="V437" s="16">
        <v>0</v>
      </c>
    </row>
    <row r="438" spans="1:22" x14ac:dyDescent="0.25">
      <c r="A438" t="s">
        <v>171</v>
      </c>
      <c r="B438" s="199">
        <v>41627</v>
      </c>
      <c r="C438" s="140" t="s">
        <v>274</v>
      </c>
      <c r="D438">
        <v>26.05</v>
      </c>
      <c r="E438">
        <v>29.06</v>
      </c>
      <c r="F438">
        <v>801</v>
      </c>
      <c r="G438" s="195">
        <v>857.90800000000002</v>
      </c>
      <c r="H438">
        <v>6.93E-2</v>
      </c>
      <c r="I438">
        <v>1.29E-2</v>
      </c>
      <c r="J438">
        <v>0.71340000000000003</v>
      </c>
      <c r="K438">
        <v>1.35E-2</v>
      </c>
      <c r="L438">
        <v>1.29E-2</v>
      </c>
      <c r="M438">
        <v>8.3999999999999995E-3</v>
      </c>
      <c r="N438" s="196">
        <v>2.4034789112721555E-2</v>
      </c>
      <c r="O438">
        <v>-9.76</v>
      </c>
      <c r="P438">
        <v>62</v>
      </c>
      <c r="Q438">
        <v>795.90800000000002</v>
      </c>
      <c r="R438" s="197">
        <v>-39.299999999999997</v>
      </c>
      <c r="T438" s="198">
        <v>-1632.39</v>
      </c>
      <c r="U438" s="198">
        <v>67917.8</v>
      </c>
      <c r="V438" s="16">
        <v>0</v>
      </c>
    </row>
    <row r="439" spans="1:22" x14ac:dyDescent="0.25">
      <c r="A439" t="s">
        <v>171</v>
      </c>
      <c r="B439" s="199">
        <v>41627</v>
      </c>
      <c r="C439" s="140" t="s">
        <v>275</v>
      </c>
      <c r="D439">
        <v>26.33</v>
      </c>
      <c r="E439">
        <v>27.74</v>
      </c>
      <c r="F439">
        <v>798</v>
      </c>
      <c r="G439" s="195">
        <v>846.42899999999997</v>
      </c>
      <c r="H439">
        <v>6.93E-2</v>
      </c>
      <c r="I439">
        <v>1.29E-2</v>
      </c>
      <c r="J439">
        <v>0.75119999999999998</v>
      </c>
      <c r="K439">
        <v>1.14E-2</v>
      </c>
      <c r="L439">
        <v>1.24E-2</v>
      </c>
      <c r="M439">
        <v>7.7999999999999996E-3</v>
      </c>
      <c r="N439" s="196">
        <v>2.4253108210906666E-2</v>
      </c>
      <c r="O439">
        <v>173.66</v>
      </c>
      <c r="P439">
        <v>62</v>
      </c>
      <c r="Q439">
        <v>784.42899999999997</v>
      </c>
      <c r="R439" s="197">
        <v>-32.93</v>
      </c>
      <c r="T439" s="198">
        <v>-1632.37</v>
      </c>
      <c r="U439" s="198">
        <v>67305.600000000006</v>
      </c>
      <c r="V439" s="16">
        <v>0</v>
      </c>
    </row>
    <row r="440" spans="1:22" x14ac:dyDescent="0.25">
      <c r="A440" t="s">
        <v>171</v>
      </c>
      <c r="B440" s="199">
        <v>41627</v>
      </c>
      <c r="C440" s="140" t="s">
        <v>276</v>
      </c>
      <c r="D440">
        <v>26.55</v>
      </c>
      <c r="E440">
        <v>36.64</v>
      </c>
      <c r="F440">
        <v>797</v>
      </c>
      <c r="G440" s="195">
        <v>849.94100000000003</v>
      </c>
      <c r="H440">
        <v>6.93E-2</v>
      </c>
      <c r="I440">
        <v>1.29E-2</v>
      </c>
      <c r="J440">
        <v>0.85619999999999996</v>
      </c>
      <c r="K440">
        <v>2.7900000000000001E-2</v>
      </c>
      <c r="L440">
        <v>1.26E-2</v>
      </c>
      <c r="M440">
        <v>7.7999999999999996E-3</v>
      </c>
      <c r="N440" s="196">
        <v>2.3873105755928062E-2</v>
      </c>
      <c r="O440">
        <v>43.52</v>
      </c>
      <c r="P440">
        <v>62</v>
      </c>
      <c r="Q440">
        <v>787.94100000000003</v>
      </c>
      <c r="R440" s="197">
        <v>-36.630000000000003</v>
      </c>
      <c r="T440" s="198">
        <v>-1632.4</v>
      </c>
      <c r="U440" s="198">
        <v>68378.2</v>
      </c>
      <c r="V440" s="16">
        <v>0</v>
      </c>
    </row>
    <row r="441" spans="1:22" x14ac:dyDescent="0.25">
      <c r="A441" t="s">
        <v>171</v>
      </c>
      <c r="B441" s="199">
        <v>41627</v>
      </c>
      <c r="C441" s="140" t="s">
        <v>277</v>
      </c>
      <c r="D441">
        <v>27.5</v>
      </c>
      <c r="E441">
        <v>34.03</v>
      </c>
      <c r="F441">
        <v>807</v>
      </c>
      <c r="G441" s="195">
        <v>868.81600000000003</v>
      </c>
      <c r="H441">
        <v>6.93E-2</v>
      </c>
      <c r="I441">
        <v>1.29E-2</v>
      </c>
      <c r="J441">
        <v>0.89859999999999995</v>
      </c>
      <c r="K441">
        <v>4.5400000000000003E-2</v>
      </c>
      <c r="L441">
        <v>3.0700000000000002E-2</v>
      </c>
      <c r="M441">
        <v>1.6799999999999999E-2</v>
      </c>
      <c r="N441" s="196">
        <v>2.2779494979800589E-2</v>
      </c>
      <c r="O441">
        <v>341.06</v>
      </c>
      <c r="P441">
        <v>63</v>
      </c>
      <c r="Q441">
        <v>805.81600000000003</v>
      </c>
      <c r="R441" s="197">
        <v>-32.68</v>
      </c>
      <c r="T441" s="198">
        <v>-1632.39</v>
      </c>
      <c r="U441" s="198">
        <v>71660.5</v>
      </c>
      <c r="V441" s="16">
        <v>0</v>
      </c>
    </row>
    <row r="442" spans="1:22" x14ac:dyDescent="0.25">
      <c r="A442" t="s">
        <v>171</v>
      </c>
      <c r="B442" s="199">
        <v>41627</v>
      </c>
      <c r="C442" s="140" t="s">
        <v>278</v>
      </c>
      <c r="D442">
        <v>36.26</v>
      </c>
      <c r="E442">
        <v>92.23</v>
      </c>
      <c r="F442">
        <v>837</v>
      </c>
      <c r="G442" s="195">
        <v>901.495</v>
      </c>
      <c r="H442">
        <v>6.93E-2</v>
      </c>
      <c r="I442">
        <v>1.29E-2</v>
      </c>
      <c r="J442">
        <v>1.2275</v>
      </c>
      <c r="K442">
        <v>6.1499999999999999E-2</v>
      </c>
      <c r="L442">
        <v>4.7199999999999999E-2</v>
      </c>
      <c r="M442">
        <v>2.7699999999999999E-2</v>
      </c>
      <c r="N442" s="196">
        <v>2.2650109041843829E-2</v>
      </c>
      <c r="O442">
        <v>558.94000000000005</v>
      </c>
      <c r="P442">
        <v>65</v>
      </c>
      <c r="Q442">
        <v>836.495</v>
      </c>
      <c r="R442" s="197">
        <v>-79.59</v>
      </c>
      <c r="T442" s="198">
        <v>-1732.38</v>
      </c>
      <c r="U442" s="198">
        <v>76484.399999999994</v>
      </c>
      <c r="V442" s="16">
        <v>858.88</v>
      </c>
    </row>
    <row r="443" spans="1:22" x14ac:dyDescent="0.25">
      <c r="A443" t="s">
        <v>171</v>
      </c>
      <c r="B443" s="199">
        <v>41627</v>
      </c>
      <c r="C443" s="140" t="s">
        <v>279</v>
      </c>
      <c r="D443">
        <v>40.39</v>
      </c>
      <c r="E443">
        <v>70.98</v>
      </c>
      <c r="F443">
        <v>871</v>
      </c>
      <c r="G443" s="195">
        <v>932.70500000000004</v>
      </c>
      <c r="H443">
        <v>6.93E-2</v>
      </c>
      <c r="I443">
        <v>1.29E-2</v>
      </c>
      <c r="J443">
        <v>5.8562000000000003</v>
      </c>
      <c r="K443">
        <v>5.8999999999999997E-2</v>
      </c>
      <c r="L443">
        <v>3.7999999999999999E-2</v>
      </c>
      <c r="M443">
        <v>1.2200000000000001E-2</v>
      </c>
      <c r="N443" s="196">
        <v>2.1409807302538039E-2</v>
      </c>
      <c r="O443">
        <v>871.97</v>
      </c>
      <c r="P443">
        <v>69</v>
      </c>
      <c r="Q443">
        <v>863.70500000000004</v>
      </c>
      <c r="R443" s="197">
        <v>-113.56</v>
      </c>
      <c r="T443" s="198">
        <v>-1769.36</v>
      </c>
      <c r="U443" s="198">
        <v>82642.5</v>
      </c>
      <c r="V443" s="16">
        <v>1384</v>
      </c>
    </row>
    <row r="444" spans="1:22" x14ac:dyDescent="0.25">
      <c r="A444" t="s">
        <v>171</v>
      </c>
      <c r="B444" s="199">
        <v>41627</v>
      </c>
      <c r="C444" s="140" t="s">
        <v>280</v>
      </c>
      <c r="D444">
        <v>40.799999999999997</v>
      </c>
      <c r="E444">
        <v>37.33</v>
      </c>
      <c r="F444">
        <v>862</v>
      </c>
      <c r="G444" s="195">
        <v>923.64200000000005</v>
      </c>
      <c r="H444">
        <v>6.93E-2</v>
      </c>
      <c r="I444">
        <v>1.29E-2</v>
      </c>
      <c r="J444">
        <v>6.0267999999999997</v>
      </c>
      <c r="K444">
        <v>5.4699999999999999E-2</v>
      </c>
      <c r="L444">
        <v>2.7699999999999999E-2</v>
      </c>
      <c r="M444">
        <v>1.2E-2</v>
      </c>
      <c r="N444" s="196">
        <v>2.1175998898922258E-2</v>
      </c>
      <c r="O444">
        <v>102.78</v>
      </c>
      <c r="P444">
        <v>70</v>
      </c>
      <c r="Q444">
        <v>853.64200000000005</v>
      </c>
      <c r="R444" s="197">
        <v>-55.64</v>
      </c>
      <c r="T444" s="198">
        <v>-1769.35</v>
      </c>
      <c r="U444" s="198">
        <v>83554.5</v>
      </c>
      <c r="V444" s="16">
        <v>771.21</v>
      </c>
    </row>
    <row r="445" spans="1:22" x14ac:dyDescent="0.25">
      <c r="A445" t="s">
        <v>171</v>
      </c>
      <c r="B445" s="199">
        <v>41627</v>
      </c>
      <c r="C445" s="140" t="s">
        <v>281</v>
      </c>
      <c r="D445">
        <v>41.62</v>
      </c>
      <c r="E445">
        <v>31.3</v>
      </c>
      <c r="F445">
        <v>861</v>
      </c>
      <c r="G445" s="195">
        <v>902.98900000000003</v>
      </c>
      <c r="H445">
        <v>6.93E-2</v>
      </c>
      <c r="I445">
        <v>1.29E-2</v>
      </c>
      <c r="J445">
        <v>1.5878000000000001</v>
      </c>
      <c r="K445">
        <v>5.7500000000000002E-2</v>
      </c>
      <c r="L445">
        <v>2.8799999999999999E-2</v>
      </c>
      <c r="M445">
        <v>1.12E-2</v>
      </c>
      <c r="N445" s="196">
        <v>2.1259812244142692E-2</v>
      </c>
      <c r="O445">
        <v>826.34</v>
      </c>
      <c r="P445">
        <v>71</v>
      </c>
      <c r="Q445">
        <v>831.98900000000003</v>
      </c>
      <c r="R445" s="197">
        <v>-79.040000000000006</v>
      </c>
      <c r="T445" s="198">
        <v>-1769.35</v>
      </c>
      <c r="U445" s="198">
        <v>83225.100000000006</v>
      </c>
      <c r="V445" s="16">
        <v>258.24</v>
      </c>
    </row>
    <row r="446" spans="1:22" x14ac:dyDescent="0.25">
      <c r="A446" t="s">
        <v>171</v>
      </c>
      <c r="B446" s="199">
        <v>41627</v>
      </c>
      <c r="C446" s="140" t="s">
        <v>282</v>
      </c>
      <c r="D446">
        <v>40.880000000000003</v>
      </c>
      <c r="E446">
        <v>34.340000000000003</v>
      </c>
      <c r="F446">
        <v>857</v>
      </c>
      <c r="G446" s="195">
        <v>891.72500000000002</v>
      </c>
      <c r="H446">
        <v>6.93E-2</v>
      </c>
      <c r="I446">
        <v>1.29E-2</v>
      </c>
      <c r="J446">
        <v>0.89829999999999999</v>
      </c>
      <c r="K446">
        <v>5.28E-2</v>
      </c>
      <c r="L446">
        <v>2.8899999999999999E-2</v>
      </c>
      <c r="M446">
        <v>1.1299999999999999E-2</v>
      </c>
      <c r="N446" s="196">
        <v>2.1282203024901185E-2</v>
      </c>
      <c r="O446">
        <v>707.98</v>
      </c>
      <c r="P446">
        <v>71</v>
      </c>
      <c r="Q446">
        <v>820.72500000000002</v>
      </c>
      <c r="R446" s="197">
        <v>-39.14</v>
      </c>
      <c r="T446" s="198">
        <v>-1769.33</v>
      </c>
      <c r="U446" s="198">
        <v>83136.600000000006</v>
      </c>
      <c r="V446" s="16">
        <v>522.42999999999995</v>
      </c>
    </row>
    <row r="447" spans="1:22" x14ac:dyDescent="0.25">
      <c r="A447" t="s">
        <v>171</v>
      </c>
      <c r="B447" s="199">
        <v>41627</v>
      </c>
      <c r="C447" s="140" t="s">
        <v>283</v>
      </c>
      <c r="D447">
        <v>40.22</v>
      </c>
      <c r="E447">
        <v>28.22</v>
      </c>
      <c r="F447">
        <v>853</v>
      </c>
      <c r="G447" s="195">
        <v>879.85900000000004</v>
      </c>
      <c r="H447">
        <v>6.93E-2</v>
      </c>
      <c r="I447">
        <v>1.29E-2</v>
      </c>
      <c r="J447">
        <v>0.76139999999999997</v>
      </c>
      <c r="K447">
        <v>5.6300000000000003E-2</v>
      </c>
      <c r="L447">
        <v>2.8000000000000001E-2</v>
      </c>
      <c r="M447">
        <v>1.26E-2</v>
      </c>
      <c r="N447" s="196">
        <v>2.1561994267553182E-2</v>
      </c>
      <c r="O447">
        <v>199.84</v>
      </c>
      <c r="P447">
        <v>71</v>
      </c>
      <c r="Q447">
        <v>808.85900000000004</v>
      </c>
      <c r="R447" s="197">
        <v>-40.01</v>
      </c>
      <c r="T447" s="198">
        <v>-1769.36</v>
      </c>
      <c r="U447" s="198">
        <v>82059.199999999997</v>
      </c>
      <c r="V447" s="16">
        <v>156.15</v>
      </c>
    </row>
    <row r="448" spans="1:22" x14ac:dyDescent="0.25">
      <c r="A448" t="s">
        <v>171</v>
      </c>
      <c r="B448" s="199">
        <v>41627</v>
      </c>
      <c r="C448" s="140" t="s">
        <v>284</v>
      </c>
      <c r="D448">
        <v>39.340000000000003</v>
      </c>
      <c r="E448">
        <v>27.96</v>
      </c>
      <c r="F448">
        <v>839</v>
      </c>
      <c r="G448" s="195">
        <v>852.17600000000004</v>
      </c>
      <c r="H448">
        <v>6.93E-2</v>
      </c>
      <c r="I448">
        <v>1.29E-2</v>
      </c>
      <c r="J448">
        <v>0.75900000000000001</v>
      </c>
      <c r="K448">
        <v>5.2299999999999999E-2</v>
      </c>
      <c r="L448">
        <v>2.7099999999999999E-2</v>
      </c>
      <c r="M448">
        <v>1.3299999999999999E-2</v>
      </c>
      <c r="N448" s="196">
        <v>2.186126219182212E-2</v>
      </c>
      <c r="O448">
        <v>309.47000000000003</v>
      </c>
      <c r="P448">
        <v>70</v>
      </c>
      <c r="Q448">
        <v>782.17600000000004</v>
      </c>
      <c r="R448" s="197">
        <v>-52.85</v>
      </c>
      <c r="T448" s="198">
        <v>-1769.35</v>
      </c>
      <c r="U448" s="198">
        <v>80935.399999999994</v>
      </c>
      <c r="V448" s="16">
        <v>160.31</v>
      </c>
    </row>
    <row r="449" spans="1:22" x14ac:dyDescent="0.25">
      <c r="A449" t="s">
        <v>171</v>
      </c>
      <c r="B449" s="199">
        <v>41627</v>
      </c>
      <c r="C449" s="140" t="s">
        <v>285</v>
      </c>
      <c r="D449">
        <v>37.700000000000003</v>
      </c>
      <c r="E449">
        <v>25.66</v>
      </c>
      <c r="F449">
        <v>829</v>
      </c>
      <c r="G449" s="195">
        <v>845.96100000000001</v>
      </c>
      <c r="H449">
        <v>6.93E-2</v>
      </c>
      <c r="I449">
        <v>1.29E-2</v>
      </c>
      <c r="J449">
        <v>0.80759999999999998</v>
      </c>
      <c r="K449">
        <v>4.7800000000000002E-2</v>
      </c>
      <c r="L449">
        <v>1.6899999999999998E-2</v>
      </c>
      <c r="M449">
        <v>1.3100000000000001E-2</v>
      </c>
      <c r="N449" s="196">
        <v>2.2061253065708084E-2</v>
      </c>
      <c r="O449">
        <v>481.21</v>
      </c>
      <c r="P449">
        <v>69</v>
      </c>
      <c r="Q449">
        <v>776.96100000000001</v>
      </c>
      <c r="R449" s="197">
        <v>-52.15</v>
      </c>
      <c r="T449" s="198">
        <v>-1769.35</v>
      </c>
      <c r="U449" s="198">
        <v>80201.7</v>
      </c>
      <c r="V449" s="16">
        <v>0</v>
      </c>
    </row>
    <row r="450" spans="1:22" x14ac:dyDescent="0.25">
      <c r="A450" t="s">
        <v>171</v>
      </c>
      <c r="B450" s="199">
        <v>41627</v>
      </c>
      <c r="C450" s="140" t="s">
        <v>286</v>
      </c>
      <c r="D450">
        <v>38.18</v>
      </c>
      <c r="E450">
        <v>28.12</v>
      </c>
      <c r="F450">
        <v>822</v>
      </c>
      <c r="G450" s="195">
        <v>839.54600000000005</v>
      </c>
      <c r="H450">
        <v>6.93E-2</v>
      </c>
      <c r="I450">
        <v>1.29E-2</v>
      </c>
      <c r="J450">
        <v>0.80969999999999998</v>
      </c>
      <c r="K450">
        <v>4.1799999999999997E-2</v>
      </c>
      <c r="L450">
        <v>9.1000000000000004E-3</v>
      </c>
      <c r="M450">
        <v>1.01E-2</v>
      </c>
      <c r="N450" s="196">
        <v>2.4492641285937002E-2</v>
      </c>
      <c r="O450">
        <v>600.44000000000005</v>
      </c>
      <c r="P450">
        <v>69</v>
      </c>
      <c r="Q450">
        <v>770.54600000000005</v>
      </c>
      <c r="R450" s="197">
        <v>-47.85</v>
      </c>
      <c r="T450" s="198">
        <v>-1962.25</v>
      </c>
      <c r="U450" s="198">
        <v>80115.899999999994</v>
      </c>
      <c r="V450" s="16">
        <v>332.01</v>
      </c>
    </row>
    <row r="451" spans="1:22" x14ac:dyDescent="0.25">
      <c r="A451" t="s">
        <v>171</v>
      </c>
      <c r="B451" s="199">
        <v>41627</v>
      </c>
      <c r="C451" s="140" t="s">
        <v>287</v>
      </c>
      <c r="D451">
        <v>35.82</v>
      </c>
      <c r="E451">
        <v>27.83</v>
      </c>
      <c r="F451">
        <v>818</v>
      </c>
      <c r="G451" s="195">
        <v>815.346</v>
      </c>
      <c r="H451">
        <v>6.93E-2</v>
      </c>
      <c r="I451">
        <v>1.29E-2</v>
      </c>
      <c r="J451">
        <v>0.71779999999999999</v>
      </c>
      <c r="K451">
        <v>4.3299999999999998E-2</v>
      </c>
      <c r="L451">
        <v>1.15E-2</v>
      </c>
      <c r="M451">
        <v>6.1999999999999998E-3</v>
      </c>
      <c r="N451" s="196">
        <v>2.4571920166899165E-2</v>
      </c>
      <c r="O451">
        <v>281.47000000000003</v>
      </c>
      <c r="P451">
        <v>68</v>
      </c>
      <c r="Q451">
        <v>747.346</v>
      </c>
      <c r="R451" s="197">
        <v>-44.43</v>
      </c>
      <c r="T451" s="198">
        <v>-1962.23</v>
      </c>
      <c r="U451" s="198">
        <v>79856.600000000006</v>
      </c>
      <c r="V451" s="16">
        <v>121.79</v>
      </c>
    </row>
    <row r="452" spans="1:22" x14ac:dyDescent="0.25">
      <c r="A452" t="s">
        <v>171</v>
      </c>
      <c r="B452" s="199">
        <v>41627</v>
      </c>
      <c r="C452" s="140" t="s">
        <v>288</v>
      </c>
      <c r="D452">
        <v>36.89</v>
      </c>
      <c r="E452">
        <v>27.58</v>
      </c>
      <c r="F452">
        <v>819</v>
      </c>
      <c r="G452" s="195">
        <v>838.36199999999997</v>
      </c>
      <c r="H452">
        <v>6.93E-2</v>
      </c>
      <c r="I452">
        <v>1.29E-2</v>
      </c>
      <c r="J452">
        <v>2.2801999999999998</v>
      </c>
      <c r="K452">
        <v>3.9399999999999998E-2</v>
      </c>
      <c r="L452">
        <v>1.15E-2</v>
      </c>
      <c r="M452">
        <v>6.1999999999999998E-3</v>
      </c>
      <c r="N452" s="196">
        <v>2.2237681203136038E-2</v>
      </c>
      <c r="O452">
        <v>273.31</v>
      </c>
      <c r="P452">
        <v>67</v>
      </c>
      <c r="Q452">
        <v>771.36199999999997</v>
      </c>
      <c r="R452" s="197">
        <v>-35.28</v>
      </c>
      <c r="T452" s="198">
        <v>-1769.35</v>
      </c>
      <c r="U452" s="198">
        <v>79565.399999999994</v>
      </c>
      <c r="V452" s="16">
        <v>95.56</v>
      </c>
    </row>
    <row r="453" spans="1:22" x14ac:dyDescent="0.25">
      <c r="A453" t="s">
        <v>171</v>
      </c>
      <c r="B453" s="199">
        <v>41627</v>
      </c>
      <c r="C453" s="140" t="s">
        <v>289</v>
      </c>
      <c r="D453">
        <v>43.43</v>
      </c>
      <c r="E453">
        <v>34.69</v>
      </c>
      <c r="F453">
        <v>844</v>
      </c>
      <c r="G453" s="195">
        <v>863.67499999999995</v>
      </c>
      <c r="H453">
        <v>6.93E-2</v>
      </c>
      <c r="I453">
        <v>1.29E-2</v>
      </c>
      <c r="J453">
        <v>3.4074</v>
      </c>
      <c r="K453">
        <v>4.8500000000000001E-2</v>
      </c>
      <c r="L453">
        <v>2.4199999999999999E-2</v>
      </c>
      <c r="M453">
        <v>2.6700000000000002E-2</v>
      </c>
      <c r="N453" s="196">
        <v>2.1107073666529877E-2</v>
      </c>
      <c r="O453">
        <v>857.45</v>
      </c>
      <c r="P453">
        <v>68</v>
      </c>
      <c r="Q453">
        <v>795.67499999999995</v>
      </c>
      <c r="R453" s="197">
        <v>-28.38</v>
      </c>
      <c r="T453" s="198">
        <v>-1769.33</v>
      </c>
      <c r="U453" s="198">
        <v>83826.399999999994</v>
      </c>
      <c r="V453" s="16">
        <v>499.73</v>
      </c>
    </row>
    <row r="454" spans="1:22" x14ac:dyDescent="0.25">
      <c r="A454" t="s">
        <v>171</v>
      </c>
      <c r="B454" s="199">
        <v>41627</v>
      </c>
      <c r="C454" s="140" t="s">
        <v>290</v>
      </c>
      <c r="D454">
        <v>47.2</v>
      </c>
      <c r="E454">
        <v>43.43</v>
      </c>
      <c r="F454">
        <v>865</v>
      </c>
      <c r="G454" s="195">
        <v>882.27099999999996</v>
      </c>
      <c r="H454">
        <v>6.93E-2</v>
      </c>
      <c r="I454">
        <v>1.29E-2</v>
      </c>
      <c r="J454">
        <v>2.8340000000000001</v>
      </c>
      <c r="K454">
        <v>4.4400000000000002E-2</v>
      </c>
      <c r="L454">
        <v>2.5700000000000001E-2</v>
      </c>
      <c r="M454">
        <v>2.5499999999999998E-2</v>
      </c>
      <c r="N454" s="196">
        <v>2.050412319045478E-2</v>
      </c>
      <c r="O454">
        <v>1151.45</v>
      </c>
      <c r="P454">
        <v>70</v>
      </c>
      <c r="Q454">
        <v>812.27099999999996</v>
      </c>
      <c r="R454" s="197">
        <v>-75.73</v>
      </c>
      <c r="T454" s="198">
        <v>-1769.35</v>
      </c>
      <c r="U454" s="198">
        <v>86292.4</v>
      </c>
      <c r="V454" s="16">
        <v>1996.79</v>
      </c>
    </row>
    <row r="455" spans="1:22" x14ac:dyDescent="0.25">
      <c r="A455" t="s">
        <v>171</v>
      </c>
      <c r="B455" s="199">
        <v>41627</v>
      </c>
      <c r="C455" s="140" t="s">
        <v>291</v>
      </c>
      <c r="D455">
        <v>43.67</v>
      </c>
      <c r="E455">
        <v>41.81</v>
      </c>
      <c r="F455">
        <v>862</v>
      </c>
      <c r="G455" s="195">
        <v>886.14099999999996</v>
      </c>
      <c r="H455">
        <v>6.93E-2</v>
      </c>
      <c r="I455">
        <v>1.29E-2</v>
      </c>
      <c r="J455">
        <v>0.72889999999999999</v>
      </c>
      <c r="K455">
        <v>4.9799999999999997E-2</v>
      </c>
      <c r="L455">
        <v>2.5700000000000001E-2</v>
      </c>
      <c r="M455">
        <v>2.5700000000000001E-2</v>
      </c>
      <c r="N455" s="196">
        <v>2.0540348522823704E-2</v>
      </c>
      <c r="O455">
        <v>1414.63</v>
      </c>
      <c r="P455">
        <v>69</v>
      </c>
      <c r="Q455">
        <v>817.14099999999996</v>
      </c>
      <c r="R455" s="197">
        <v>-55.83</v>
      </c>
      <c r="T455" s="198">
        <v>-1769.36</v>
      </c>
      <c r="U455" s="198">
        <v>86140.7</v>
      </c>
      <c r="V455" s="16">
        <v>777.02</v>
      </c>
    </row>
    <row r="456" spans="1:22" x14ac:dyDescent="0.25">
      <c r="A456" t="s">
        <v>171</v>
      </c>
      <c r="B456" s="199">
        <v>41627</v>
      </c>
      <c r="C456" s="140" t="s">
        <v>292</v>
      </c>
      <c r="D456">
        <v>42.25</v>
      </c>
      <c r="E456">
        <v>37.08</v>
      </c>
      <c r="F456">
        <v>862</v>
      </c>
      <c r="G456" s="195">
        <v>880.81</v>
      </c>
      <c r="H456">
        <v>6.93E-2</v>
      </c>
      <c r="I456">
        <v>1.29E-2</v>
      </c>
      <c r="J456">
        <v>0.69479999999999997</v>
      </c>
      <c r="K456">
        <v>4.19E-2</v>
      </c>
      <c r="L456">
        <v>2.5899999999999999E-2</v>
      </c>
      <c r="M456">
        <v>2.5999999999999999E-2</v>
      </c>
      <c r="N456" s="196">
        <v>2.0842781801925541E-2</v>
      </c>
      <c r="O456">
        <v>611.20000000000005</v>
      </c>
      <c r="P456">
        <v>68</v>
      </c>
      <c r="Q456">
        <v>812.81</v>
      </c>
      <c r="R456" s="197">
        <v>-66.38</v>
      </c>
      <c r="T456" s="198">
        <v>-1769.35</v>
      </c>
      <c r="U456" s="198">
        <v>84890.3</v>
      </c>
      <c r="V456" s="16">
        <v>363.81</v>
      </c>
    </row>
    <row r="457" spans="1:22" x14ac:dyDescent="0.25">
      <c r="A457" t="s">
        <v>171</v>
      </c>
      <c r="B457" s="199">
        <v>41627</v>
      </c>
      <c r="C457" s="140" t="s">
        <v>293</v>
      </c>
      <c r="D457">
        <v>41.54</v>
      </c>
      <c r="E457">
        <v>36.15</v>
      </c>
      <c r="F457">
        <v>851</v>
      </c>
      <c r="G457" s="195">
        <v>876.625</v>
      </c>
      <c r="H457">
        <v>6.93E-2</v>
      </c>
      <c r="I457">
        <v>1.29E-2</v>
      </c>
      <c r="J457">
        <v>0.70850000000000002</v>
      </c>
      <c r="K457">
        <v>4.2599999999999999E-2</v>
      </c>
      <c r="L457">
        <v>2.6499999999999999E-2</v>
      </c>
      <c r="M457">
        <v>2.6599999999999999E-2</v>
      </c>
      <c r="N457" s="196">
        <v>1.9389938422945223E-2</v>
      </c>
      <c r="O457">
        <v>245.6</v>
      </c>
      <c r="P457">
        <v>67</v>
      </c>
      <c r="Q457">
        <v>809.625</v>
      </c>
      <c r="R457" s="197">
        <v>-104.5</v>
      </c>
      <c r="T457" s="198">
        <v>-1603.1</v>
      </c>
      <c r="U457" s="198">
        <v>82676.899999999994</v>
      </c>
      <c r="V457" s="16">
        <v>953.98</v>
      </c>
    </row>
    <row r="458" spans="1:22" x14ac:dyDescent="0.25">
      <c r="A458" t="s">
        <v>171</v>
      </c>
      <c r="B458" s="199">
        <v>41627</v>
      </c>
      <c r="C458" s="140" t="s">
        <v>294</v>
      </c>
      <c r="D458">
        <v>34.200000000000003</v>
      </c>
      <c r="E458">
        <v>31.1</v>
      </c>
      <c r="F458">
        <v>830</v>
      </c>
      <c r="G458" s="195">
        <v>862.85500000000002</v>
      </c>
      <c r="H458">
        <v>6.93E-2</v>
      </c>
      <c r="I458">
        <v>1.29E-2</v>
      </c>
      <c r="J458">
        <v>0.69950000000000001</v>
      </c>
      <c r="K458">
        <v>3.7600000000000001E-2</v>
      </c>
      <c r="L458">
        <v>3.78E-2</v>
      </c>
      <c r="M458">
        <v>0</v>
      </c>
      <c r="N458" s="196">
        <v>1.9010507570813538E-2</v>
      </c>
      <c r="O458">
        <v>300.83999999999997</v>
      </c>
      <c r="P458">
        <v>65</v>
      </c>
      <c r="Q458">
        <v>797.85500000000002</v>
      </c>
      <c r="R458" s="197">
        <v>-33.630000000000003</v>
      </c>
      <c r="T458" s="198">
        <v>-1503.1</v>
      </c>
      <c r="U458" s="198">
        <v>79066.8</v>
      </c>
      <c r="V458" s="16">
        <v>647.64</v>
      </c>
    </row>
    <row r="459" spans="1:22" x14ac:dyDescent="0.25">
      <c r="A459" t="s">
        <v>171</v>
      </c>
      <c r="B459" s="199">
        <v>41627</v>
      </c>
      <c r="C459" s="140" t="s">
        <v>295</v>
      </c>
      <c r="D459">
        <v>31.37</v>
      </c>
      <c r="E459">
        <v>31.63</v>
      </c>
      <c r="F459">
        <v>799</v>
      </c>
      <c r="G459" s="195">
        <v>822.35</v>
      </c>
      <c r="H459">
        <v>6.93E-2</v>
      </c>
      <c r="I459">
        <v>1.29E-2</v>
      </c>
      <c r="J459">
        <v>0.61370000000000002</v>
      </c>
      <c r="K459">
        <v>3.3599999999999998E-2</v>
      </c>
      <c r="L459">
        <v>3.56E-2</v>
      </c>
      <c r="M459">
        <v>0</v>
      </c>
      <c r="N459" s="196">
        <v>1.9862654594866282E-2</v>
      </c>
      <c r="O459">
        <v>178.32</v>
      </c>
      <c r="P459">
        <v>62</v>
      </c>
      <c r="Q459">
        <v>760.35</v>
      </c>
      <c r="R459" s="197">
        <v>-53.06</v>
      </c>
      <c r="T459" s="198">
        <v>-1466.14</v>
      </c>
      <c r="U459" s="198">
        <v>73813.899999999994</v>
      </c>
      <c r="V459" s="16">
        <v>656.87</v>
      </c>
    </row>
    <row r="460" spans="1:22" x14ac:dyDescent="0.25">
      <c r="A460" t="s">
        <v>171</v>
      </c>
      <c r="B460" s="199">
        <v>41628</v>
      </c>
      <c r="C460" s="140" t="s">
        <v>272</v>
      </c>
      <c r="D460">
        <v>26.56</v>
      </c>
      <c r="E460">
        <v>26.64</v>
      </c>
      <c r="F460">
        <v>770</v>
      </c>
      <c r="G460" s="195">
        <v>799.49800000000005</v>
      </c>
      <c r="H460">
        <v>6.93E-2</v>
      </c>
      <c r="I460">
        <v>1.29E-2</v>
      </c>
      <c r="J460">
        <v>0.47949999999999998</v>
      </c>
      <c r="K460">
        <v>3.2800000000000003E-2</v>
      </c>
      <c r="L460">
        <v>1.01E-2</v>
      </c>
      <c r="M460">
        <v>9.5999999999999992E-3</v>
      </c>
      <c r="N460" s="196">
        <v>1.1648685885499784E-2</v>
      </c>
      <c r="O460">
        <v>131.54</v>
      </c>
      <c r="P460">
        <v>59</v>
      </c>
      <c r="Q460">
        <v>740.49800000000005</v>
      </c>
      <c r="R460" s="197">
        <v>-37.65</v>
      </c>
      <c r="T460" s="198">
        <v>-822.65</v>
      </c>
      <c r="U460" s="198">
        <v>70621.7</v>
      </c>
      <c r="V460" s="16">
        <v>0</v>
      </c>
    </row>
    <row r="461" spans="1:22" x14ac:dyDescent="0.25">
      <c r="A461" t="s">
        <v>171</v>
      </c>
      <c r="B461" s="199">
        <v>41628</v>
      </c>
      <c r="C461" s="140" t="s">
        <v>273</v>
      </c>
      <c r="D461">
        <v>27.36</v>
      </c>
      <c r="E461">
        <v>25.6</v>
      </c>
      <c r="F461">
        <v>744</v>
      </c>
      <c r="G461" s="195">
        <v>777.255</v>
      </c>
      <c r="H461">
        <v>6.93E-2</v>
      </c>
      <c r="I461">
        <v>1.29E-2</v>
      </c>
      <c r="J461">
        <v>0.28079999999999999</v>
      </c>
      <c r="K461">
        <v>2.01E-2</v>
      </c>
      <c r="L461">
        <v>1.0200000000000001E-2</v>
      </c>
      <c r="M461">
        <v>9.5999999999999992E-3</v>
      </c>
      <c r="N461" s="196">
        <v>1.202796119003199E-2</v>
      </c>
      <c r="O461">
        <v>152.30000000000001</v>
      </c>
      <c r="P461">
        <v>56</v>
      </c>
      <c r="Q461">
        <v>721.255</v>
      </c>
      <c r="R461" s="197">
        <v>-53.35</v>
      </c>
      <c r="T461" s="198">
        <v>-822.65</v>
      </c>
      <c r="U461" s="198">
        <v>68394.8</v>
      </c>
      <c r="V461" s="16">
        <v>0</v>
      </c>
    </row>
    <row r="462" spans="1:22" x14ac:dyDescent="0.25">
      <c r="A462" t="s">
        <v>171</v>
      </c>
      <c r="B462" s="199">
        <v>41628</v>
      </c>
      <c r="C462" s="140" t="s">
        <v>274</v>
      </c>
      <c r="D462">
        <v>26.65</v>
      </c>
      <c r="E462">
        <v>25.4</v>
      </c>
      <c r="F462">
        <v>735</v>
      </c>
      <c r="G462" s="195">
        <v>772.15200000000004</v>
      </c>
      <c r="H462">
        <v>6.93E-2</v>
      </c>
      <c r="I462">
        <v>1.29E-2</v>
      </c>
      <c r="J462">
        <v>0.31040000000000001</v>
      </c>
      <c r="K462">
        <v>1.52E-2</v>
      </c>
      <c r="L462">
        <v>1.0500000000000001E-2</v>
      </c>
      <c r="M462">
        <v>9.9000000000000008E-3</v>
      </c>
      <c r="N462" s="196">
        <v>1.2310144103431248E-2</v>
      </c>
      <c r="O462">
        <v>42.01</v>
      </c>
      <c r="P462">
        <v>55</v>
      </c>
      <c r="Q462">
        <v>717.15200000000004</v>
      </c>
      <c r="R462" s="197">
        <v>-49.58</v>
      </c>
      <c r="T462" s="198">
        <v>-822.65</v>
      </c>
      <c r="U462" s="198">
        <v>66827</v>
      </c>
      <c r="V462" s="16">
        <v>0</v>
      </c>
    </row>
    <row r="463" spans="1:22" x14ac:dyDescent="0.25">
      <c r="A463" t="s">
        <v>171</v>
      </c>
      <c r="B463" s="199">
        <v>41628</v>
      </c>
      <c r="C463" s="140" t="s">
        <v>275</v>
      </c>
      <c r="D463">
        <v>26.56</v>
      </c>
      <c r="E463">
        <v>25.39</v>
      </c>
      <c r="F463">
        <v>732</v>
      </c>
      <c r="G463" s="195">
        <v>762.51199999999994</v>
      </c>
      <c r="H463">
        <v>6.93E-2</v>
      </c>
      <c r="I463">
        <v>1.29E-2</v>
      </c>
      <c r="J463">
        <v>0.15279999999999999</v>
      </c>
      <c r="K463">
        <v>1.4E-2</v>
      </c>
      <c r="L463">
        <v>1.06E-2</v>
      </c>
      <c r="M463">
        <v>0.01</v>
      </c>
      <c r="N463" s="196">
        <v>1.2418071761740155E-2</v>
      </c>
      <c r="O463">
        <v>-40.43</v>
      </c>
      <c r="P463">
        <v>55</v>
      </c>
      <c r="Q463">
        <v>707.51199999999994</v>
      </c>
      <c r="R463" s="197">
        <v>-42.43</v>
      </c>
      <c r="T463" s="198">
        <v>-822.66</v>
      </c>
      <c r="U463" s="198">
        <v>66247</v>
      </c>
      <c r="V463" s="16">
        <v>0</v>
      </c>
    </row>
    <row r="464" spans="1:22" x14ac:dyDescent="0.25">
      <c r="A464" t="s">
        <v>171</v>
      </c>
      <c r="B464" s="199">
        <v>41628</v>
      </c>
      <c r="C464" s="140" t="s">
        <v>276</v>
      </c>
      <c r="D464">
        <v>27.41</v>
      </c>
      <c r="E464">
        <v>25.64</v>
      </c>
      <c r="F464">
        <v>731</v>
      </c>
      <c r="G464" s="195">
        <v>771</v>
      </c>
      <c r="H464">
        <v>6.93E-2</v>
      </c>
      <c r="I464">
        <v>1.29E-2</v>
      </c>
      <c r="J464">
        <v>0.14610000000000001</v>
      </c>
      <c r="K464">
        <v>3.0599999999999999E-2</v>
      </c>
      <c r="L464">
        <v>1.0699999999999999E-2</v>
      </c>
      <c r="M464">
        <v>1.03E-2</v>
      </c>
      <c r="N464" s="196">
        <v>1.2270446518065964E-2</v>
      </c>
      <c r="O464">
        <v>-38.94</v>
      </c>
      <c r="P464">
        <v>55</v>
      </c>
      <c r="Q464">
        <v>716</v>
      </c>
      <c r="R464" s="197">
        <v>-43.19</v>
      </c>
      <c r="T464" s="198">
        <v>-822.65</v>
      </c>
      <c r="U464" s="198">
        <v>67043.199999999997</v>
      </c>
      <c r="V464" s="16">
        <v>0</v>
      </c>
    </row>
    <row r="465" spans="1:22" x14ac:dyDescent="0.25">
      <c r="A465" t="s">
        <v>171</v>
      </c>
      <c r="B465" s="199">
        <v>41628</v>
      </c>
      <c r="C465" s="140" t="s">
        <v>277</v>
      </c>
      <c r="D465">
        <v>27.49</v>
      </c>
      <c r="E465">
        <v>26.41</v>
      </c>
      <c r="F465">
        <v>745</v>
      </c>
      <c r="G465" s="195">
        <v>783.78700000000003</v>
      </c>
      <c r="H465">
        <v>6.93E-2</v>
      </c>
      <c r="I465">
        <v>1.29E-2</v>
      </c>
      <c r="J465">
        <v>0.1431</v>
      </c>
      <c r="K465">
        <v>5.96E-2</v>
      </c>
      <c r="L465">
        <v>1.6500000000000001E-2</v>
      </c>
      <c r="M465">
        <v>1.4500000000000001E-2</v>
      </c>
      <c r="N465" s="196">
        <v>1.1843533595358413E-2</v>
      </c>
      <c r="O465">
        <v>-8.34</v>
      </c>
      <c r="P465">
        <v>56</v>
      </c>
      <c r="Q465">
        <v>727.78700000000003</v>
      </c>
      <c r="R465" s="197">
        <v>-40.03</v>
      </c>
      <c r="T465" s="198">
        <v>-822.64</v>
      </c>
      <c r="U465" s="198">
        <v>69459</v>
      </c>
      <c r="V465" s="16">
        <v>0</v>
      </c>
    </row>
    <row r="466" spans="1:22" x14ac:dyDescent="0.25">
      <c r="A466" t="s">
        <v>171</v>
      </c>
      <c r="B466" s="199">
        <v>41628</v>
      </c>
      <c r="C466" s="140" t="s">
        <v>278</v>
      </c>
      <c r="D466">
        <v>36.92</v>
      </c>
      <c r="E466">
        <v>33.700000000000003</v>
      </c>
      <c r="F466">
        <v>763</v>
      </c>
      <c r="G466" s="195">
        <v>811.99599999999998</v>
      </c>
      <c r="H466">
        <v>6.93E-2</v>
      </c>
      <c r="I466">
        <v>1.29E-2</v>
      </c>
      <c r="J466">
        <v>0.16719999999999999</v>
      </c>
      <c r="K466">
        <v>7.6100000000000001E-2</v>
      </c>
      <c r="L466">
        <v>4.1000000000000002E-2</v>
      </c>
      <c r="M466">
        <v>1.44E-2</v>
      </c>
      <c r="N466" s="196">
        <v>1.1163112579636201E-2</v>
      </c>
      <c r="O466">
        <v>-14.39</v>
      </c>
      <c r="P466">
        <v>59</v>
      </c>
      <c r="Q466">
        <v>752.99599999999998</v>
      </c>
      <c r="R466" s="197">
        <v>-49.36</v>
      </c>
      <c r="T466" s="198">
        <v>-822.66</v>
      </c>
      <c r="U466" s="198">
        <v>73694.5</v>
      </c>
      <c r="V466" s="16">
        <v>1184.43</v>
      </c>
    </row>
    <row r="467" spans="1:22" x14ac:dyDescent="0.25">
      <c r="A467" t="s">
        <v>171</v>
      </c>
      <c r="B467" s="199">
        <v>41628</v>
      </c>
      <c r="C467" s="140" t="s">
        <v>279</v>
      </c>
      <c r="D467">
        <v>39.64</v>
      </c>
      <c r="E467">
        <v>39.93</v>
      </c>
      <c r="F467">
        <v>792</v>
      </c>
      <c r="G467" s="195">
        <v>839.77200000000005</v>
      </c>
      <c r="H467">
        <v>6.93E-2</v>
      </c>
      <c r="I467">
        <v>1.29E-2</v>
      </c>
      <c r="J467">
        <v>1.3547</v>
      </c>
      <c r="K467">
        <v>8.0199999999999994E-2</v>
      </c>
      <c r="L467">
        <v>3.7699999999999997E-2</v>
      </c>
      <c r="M467">
        <v>6.4000000000000003E-3</v>
      </c>
      <c r="N467" s="196">
        <v>1.3897388520420636E-2</v>
      </c>
      <c r="O467">
        <v>128.46</v>
      </c>
      <c r="P467">
        <v>62</v>
      </c>
      <c r="Q467">
        <v>777.77200000000005</v>
      </c>
      <c r="R467" s="197">
        <v>-75.099999999999994</v>
      </c>
      <c r="T467" s="198">
        <v>-1108.6600000000001</v>
      </c>
      <c r="U467" s="198">
        <v>79774.7</v>
      </c>
      <c r="V467" s="16">
        <v>1326.89</v>
      </c>
    </row>
    <row r="468" spans="1:22" x14ac:dyDescent="0.25">
      <c r="A468" t="s">
        <v>171</v>
      </c>
      <c r="B468" s="199">
        <v>41628</v>
      </c>
      <c r="C468" s="140" t="s">
        <v>280</v>
      </c>
      <c r="D468">
        <v>39.299999999999997</v>
      </c>
      <c r="E468">
        <v>37.090000000000003</v>
      </c>
      <c r="F468">
        <v>795</v>
      </c>
      <c r="G468" s="195">
        <v>848.06899999999996</v>
      </c>
      <c r="H468">
        <v>6.93E-2</v>
      </c>
      <c r="I468">
        <v>1.29E-2</v>
      </c>
      <c r="J468">
        <v>2.0472000000000001</v>
      </c>
      <c r="K468">
        <v>6.2399999999999997E-2</v>
      </c>
      <c r="L468">
        <v>2.7699999999999999E-2</v>
      </c>
      <c r="M468">
        <v>9.2999999999999992E-3</v>
      </c>
      <c r="N468" s="196">
        <v>1.3623633993096391E-2</v>
      </c>
      <c r="O468">
        <v>168.51</v>
      </c>
      <c r="P468">
        <v>62</v>
      </c>
      <c r="Q468">
        <v>786.06899999999996</v>
      </c>
      <c r="R468" s="197">
        <v>-62.05</v>
      </c>
      <c r="T468" s="198">
        <v>-1108.6600000000001</v>
      </c>
      <c r="U468" s="198">
        <v>81377.7</v>
      </c>
      <c r="V468" s="16">
        <v>1056.31</v>
      </c>
    </row>
    <row r="469" spans="1:22" x14ac:dyDescent="0.25">
      <c r="A469" t="s">
        <v>171</v>
      </c>
      <c r="B469" s="199">
        <v>41628</v>
      </c>
      <c r="C469" s="140" t="s">
        <v>281</v>
      </c>
      <c r="D469">
        <v>39.9</v>
      </c>
      <c r="E469">
        <v>38.94</v>
      </c>
      <c r="F469">
        <v>800</v>
      </c>
      <c r="G469" s="195">
        <v>853.80499999999995</v>
      </c>
      <c r="H469">
        <v>6.93E-2</v>
      </c>
      <c r="I469">
        <v>1.29E-2</v>
      </c>
      <c r="J469">
        <v>1.7882</v>
      </c>
      <c r="K469">
        <v>5.7099999999999998E-2</v>
      </c>
      <c r="L469">
        <v>3.0800000000000001E-2</v>
      </c>
      <c r="M469">
        <v>1.01E-2</v>
      </c>
      <c r="N469" s="196">
        <v>1.3590977351435841E-2</v>
      </c>
      <c r="O469">
        <v>659.14</v>
      </c>
      <c r="P469">
        <v>64</v>
      </c>
      <c r="Q469">
        <v>789.80499999999995</v>
      </c>
      <c r="R469" s="197">
        <v>-13.6</v>
      </c>
      <c r="T469" s="198">
        <v>-1108.6500000000001</v>
      </c>
      <c r="U469" s="198">
        <v>81572.5</v>
      </c>
      <c r="V469" s="16">
        <v>1202.83</v>
      </c>
    </row>
    <row r="470" spans="1:22" x14ac:dyDescent="0.25">
      <c r="A470" t="s">
        <v>171</v>
      </c>
      <c r="B470" s="199">
        <v>41628</v>
      </c>
      <c r="C470" s="140" t="s">
        <v>282</v>
      </c>
      <c r="D470">
        <v>39.409999999999997</v>
      </c>
      <c r="E470">
        <v>37.33</v>
      </c>
      <c r="F470">
        <v>804</v>
      </c>
      <c r="G470" s="195">
        <v>855.88</v>
      </c>
      <c r="H470">
        <v>6.93E-2</v>
      </c>
      <c r="I470">
        <v>1.29E-2</v>
      </c>
      <c r="J470">
        <v>1.8165</v>
      </c>
      <c r="K470">
        <v>4.5999999999999999E-2</v>
      </c>
      <c r="L470">
        <v>2.8500000000000001E-2</v>
      </c>
      <c r="M470">
        <v>4.7999999999999996E-3</v>
      </c>
      <c r="N470" s="196">
        <v>1.3496148340036814E-2</v>
      </c>
      <c r="O470">
        <v>22.58</v>
      </c>
      <c r="P470">
        <v>65</v>
      </c>
      <c r="Q470">
        <v>790.88</v>
      </c>
      <c r="R470" s="197">
        <v>-61.39</v>
      </c>
      <c r="T470" s="198">
        <v>-1108.6600000000001</v>
      </c>
      <c r="U470" s="198">
        <v>82146.399999999994</v>
      </c>
      <c r="V470" s="16">
        <v>1407.34</v>
      </c>
    </row>
    <row r="471" spans="1:22" x14ac:dyDescent="0.25">
      <c r="A471" t="s">
        <v>171</v>
      </c>
      <c r="B471" s="199">
        <v>41628</v>
      </c>
      <c r="C471" s="140" t="s">
        <v>283</v>
      </c>
      <c r="D471">
        <v>39.26</v>
      </c>
      <c r="E471">
        <v>32.619999999999997</v>
      </c>
      <c r="F471">
        <v>805</v>
      </c>
      <c r="G471" s="195">
        <v>858.05200000000002</v>
      </c>
      <c r="H471">
        <v>6.93E-2</v>
      </c>
      <c r="I471">
        <v>1.29E-2</v>
      </c>
      <c r="J471">
        <v>1.3076000000000001</v>
      </c>
      <c r="K471">
        <v>6.4600000000000005E-2</v>
      </c>
      <c r="L471">
        <v>2.7199999999999998E-2</v>
      </c>
      <c r="M471">
        <v>6.1999999999999998E-3</v>
      </c>
      <c r="N471" s="196">
        <v>1.3634127684902566E-2</v>
      </c>
      <c r="O471">
        <v>-70.73</v>
      </c>
      <c r="P471">
        <v>65</v>
      </c>
      <c r="Q471">
        <v>793.05200000000002</v>
      </c>
      <c r="R471" s="197">
        <v>-55.78</v>
      </c>
      <c r="T471" s="198">
        <v>-1108.67</v>
      </c>
      <c r="U471" s="198">
        <v>81315.8</v>
      </c>
      <c r="V471" s="16">
        <v>433.68</v>
      </c>
    </row>
    <row r="472" spans="1:22" x14ac:dyDescent="0.25">
      <c r="A472" t="s">
        <v>171</v>
      </c>
      <c r="B472" s="199">
        <v>41628</v>
      </c>
      <c r="C472" s="140" t="s">
        <v>284</v>
      </c>
      <c r="D472">
        <v>38.47</v>
      </c>
      <c r="E472">
        <v>30.25</v>
      </c>
      <c r="F472">
        <v>802</v>
      </c>
      <c r="G472" s="195">
        <v>852.88599999999997</v>
      </c>
      <c r="H472">
        <v>6.93E-2</v>
      </c>
      <c r="I472">
        <v>1.29E-2</v>
      </c>
      <c r="J472">
        <v>0.86</v>
      </c>
      <c r="K472">
        <v>5.4199999999999998E-2</v>
      </c>
      <c r="L472">
        <v>2.7400000000000001E-2</v>
      </c>
      <c r="M472">
        <v>6.1999999999999998E-3</v>
      </c>
      <c r="N472" s="196">
        <v>1.3735177988034605E-2</v>
      </c>
      <c r="O472">
        <v>65.97</v>
      </c>
      <c r="P472">
        <v>65</v>
      </c>
      <c r="Q472">
        <v>787.88599999999997</v>
      </c>
      <c r="R472" s="197">
        <v>-65.38</v>
      </c>
      <c r="T472" s="198">
        <v>-1108.6500000000001</v>
      </c>
      <c r="U472" s="198">
        <v>80716.100000000006</v>
      </c>
      <c r="V472" s="16">
        <v>420.2</v>
      </c>
    </row>
    <row r="473" spans="1:22" x14ac:dyDescent="0.25">
      <c r="A473" t="s">
        <v>171</v>
      </c>
      <c r="B473" s="199">
        <v>41628</v>
      </c>
      <c r="C473" s="140" t="s">
        <v>285</v>
      </c>
      <c r="D473">
        <v>37.5</v>
      </c>
      <c r="E473">
        <v>31.87</v>
      </c>
      <c r="F473">
        <v>800</v>
      </c>
      <c r="G473" s="195">
        <v>839.23800000000006</v>
      </c>
      <c r="H473">
        <v>6.93E-2</v>
      </c>
      <c r="I473">
        <v>1.29E-2</v>
      </c>
      <c r="J473">
        <v>1.5405</v>
      </c>
      <c r="K473">
        <v>4.2099999999999999E-2</v>
      </c>
      <c r="L473">
        <v>2.7699999999999999E-2</v>
      </c>
      <c r="M473">
        <v>6.3E-3</v>
      </c>
      <c r="N473" s="196">
        <v>1.3909628690977298E-2</v>
      </c>
      <c r="O473">
        <v>85.86</v>
      </c>
      <c r="P473">
        <v>65</v>
      </c>
      <c r="Q473">
        <v>774.23800000000006</v>
      </c>
      <c r="R473" s="197">
        <v>-83.76</v>
      </c>
      <c r="T473" s="198">
        <v>-1108.6600000000001</v>
      </c>
      <c r="U473" s="198">
        <v>79704.5</v>
      </c>
      <c r="V473" s="16">
        <v>654.98</v>
      </c>
    </row>
    <row r="474" spans="1:22" x14ac:dyDescent="0.25">
      <c r="A474" t="s">
        <v>171</v>
      </c>
      <c r="B474" s="199">
        <v>41628</v>
      </c>
      <c r="C474" s="140" t="s">
        <v>286</v>
      </c>
      <c r="D474">
        <v>35.54</v>
      </c>
      <c r="E474">
        <v>33.97</v>
      </c>
      <c r="F474">
        <v>796</v>
      </c>
      <c r="G474" s="195">
        <v>830.29</v>
      </c>
      <c r="H474">
        <v>6.93E-2</v>
      </c>
      <c r="I474">
        <v>1.29E-2</v>
      </c>
      <c r="J474">
        <v>1.2768999999999999</v>
      </c>
      <c r="K474">
        <v>4.5400000000000003E-2</v>
      </c>
      <c r="L474">
        <v>2.7799999999999998E-2</v>
      </c>
      <c r="M474">
        <v>6.3E-3</v>
      </c>
      <c r="N474" s="196">
        <v>1.4025841270885494E-2</v>
      </c>
      <c r="O474">
        <v>12.82</v>
      </c>
      <c r="P474">
        <v>65</v>
      </c>
      <c r="Q474">
        <v>765.29</v>
      </c>
      <c r="R474" s="197">
        <v>-58.78</v>
      </c>
      <c r="T474" s="198">
        <v>-1108.6600000000001</v>
      </c>
      <c r="U474" s="198">
        <v>79044.100000000006</v>
      </c>
      <c r="V474" s="16">
        <v>1052.25</v>
      </c>
    </row>
    <row r="475" spans="1:22" x14ac:dyDescent="0.25">
      <c r="A475" t="s">
        <v>171</v>
      </c>
      <c r="B475" s="199">
        <v>41628</v>
      </c>
      <c r="C475" s="140" t="s">
        <v>287</v>
      </c>
      <c r="D475">
        <v>35.51</v>
      </c>
      <c r="E475">
        <v>32.86</v>
      </c>
      <c r="F475">
        <v>794</v>
      </c>
      <c r="G475" s="195">
        <v>835.75699999999995</v>
      </c>
      <c r="H475">
        <v>6.93E-2</v>
      </c>
      <c r="I475">
        <v>1.29E-2</v>
      </c>
      <c r="J475">
        <v>0.2666</v>
      </c>
      <c r="K475">
        <v>4.9299999999999997E-2</v>
      </c>
      <c r="L475">
        <v>2.75E-2</v>
      </c>
      <c r="M475">
        <v>6.3E-3</v>
      </c>
      <c r="N475" s="196">
        <v>1.4089171521233009E-2</v>
      </c>
      <c r="O475">
        <v>-207.2</v>
      </c>
      <c r="P475">
        <v>64</v>
      </c>
      <c r="Q475">
        <v>771.75699999999995</v>
      </c>
      <c r="R475" s="197">
        <v>-64.75</v>
      </c>
      <c r="T475" s="198">
        <v>-1108.6600000000001</v>
      </c>
      <c r="U475" s="198">
        <v>78688.800000000003</v>
      </c>
      <c r="V475" s="16">
        <v>512.36</v>
      </c>
    </row>
    <row r="476" spans="1:22" x14ac:dyDescent="0.25">
      <c r="A476" t="s">
        <v>171</v>
      </c>
      <c r="B476" s="199">
        <v>41628</v>
      </c>
      <c r="C476" s="140" t="s">
        <v>288</v>
      </c>
      <c r="D476">
        <v>36.71</v>
      </c>
      <c r="E476">
        <v>31.76</v>
      </c>
      <c r="F476">
        <v>797</v>
      </c>
      <c r="G476" s="195">
        <v>819.75</v>
      </c>
      <c r="H476">
        <v>6.93E-2</v>
      </c>
      <c r="I476">
        <v>1.29E-2</v>
      </c>
      <c r="J476">
        <v>2.1052</v>
      </c>
      <c r="K476">
        <v>4.6800000000000001E-2</v>
      </c>
      <c r="L476">
        <v>2.3199999999999998E-2</v>
      </c>
      <c r="M476">
        <v>6.0000000000000001E-3</v>
      </c>
      <c r="N476" s="196">
        <v>6.4930583984934717E-2</v>
      </c>
      <c r="O476">
        <v>-116</v>
      </c>
      <c r="P476">
        <v>65</v>
      </c>
      <c r="Q476">
        <v>754.75</v>
      </c>
      <c r="R476" s="197">
        <v>-55.1</v>
      </c>
      <c r="T476" s="198">
        <v>-5075.3900000000003</v>
      </c>
      <c r="U476" s="198">
        <v>78166.399999999994</v>
      </c>
      <c r="V476" s="16">
        <v>571.12</v>
      </c>
    </row>
    <row r="477" spans="1:22" x14ac:dyDescent="0.25">
      <c r="A477" t="s">
        <v>171</v>
      </c>
      <c r="B477" s="199">
        <v>41628</v>
      </c>
      <c r="C477" s="140" t="s">
        <v>289</v>
      </c>
      <c r="D477">
        <v>40</v>
      </c>
      <c r="E477">
        <v>32.08</v>
      </c>
      <c r="F477">
        <v>820</v>
      </c>
      <c r="G477" s="195">
        <v>850.61099999999999</v>
      </c>
      <c r="H477">
        <v>6.93E-2</v>
      </c>
      <c r="I477">
        <v>1.29E-2</v>
      </c>
      <c r="J477">
        <v>3.8248000000000002</v>
      </c>
      <c r="K477">
        <v>7.4999999999999997E-2</v>
      </c>
      <c r="L477">
        <v>2.8000000000000001E-2</v>
      </c>
      <c r="M477">
        <v>1.23E-2</v>
      </c>
      <c r="N477" s="196">
        <v>6.2171071166957796E-2</v>
      </c>
      <c r="O477">
        <v>-77.22</v>
      </c>
      <c r="P477">
        <v>67</v>
      </c>
      <c r="Q477">
        <v>783.61099999999999</v>
      </c>
      <c r="R477" s="197">
        <v>-66.44</v>
      </c>
      <c r="T477" s="198">
        <v>-5075.41</v>
      </c>
      <c r="U477" s="198">
        <v>81636.2</v>
      </c>
      <c r="V477" s="16">
        <v>490.28</v>
      </c>
    </row>
    <row r="478" spans="1:22" x14ac:dyDescent="0.25">
      <c r="A478" t="s">
        <v>171</v>
      </c>
      <c r="B478" s="199">
        <v>41628</v>
      </c>
      <c r="C478" s="140" t="s">
        <v>290</v>
      </c>
      <c r="D478">
        <v>41.55</v>
      </c>
      <c r="E478">
        <v>34.909999999999997</v>
      </c>
      <c r="F478">
        <v>837</v>
      </c>
      <c r="G478" s="195">
        <v>854.66300000000001</v>
      </c>
      <c r="H478">
        <v>6.93E-2</v>
      </c>
      <c r="I478">
        <v>1.29E-2</v>
      </c>
      <c r="J478">
        <v>3.8186</v>
      </c>
      <c r="K478">
        <v>6.3799999999999996E-2</v>
      </c>
      <c r="L478">
        <v>2.7400000000000001E-2</v>
      </c>
      <c r="M478">
        <v>1.24E-2</v>
      </c>
      <c r="N478" s="196">
        <v>6.0549255868054527E-2</v>
      </c>
      <c r="O478">
        <v>-377.12</v>
      </c>
      <c r="P478">
        <v>67</v>
      </c>
      <c r="Q478">
        <v>787.66300000000001</v>
      </c>
      <c r="R478" s="197">
        <v>-74.41</v>
      </c>
      <c r="T478" s="198">
        <v>-5075.3900000000003</v>
      </c>
      <c r="U478" s="198">
        <v>83822.5</v>
      </c>
      <c r="V478" s="16">
        <v>615.41</v>
      </c>
    </row>
    <row r="479" spans="1:22" x14ac:dyDescent="0.25">
      <c r="A479" t="s">
        <v>171</v>
      </c>
      <c r="B479" s="199">
        <v>41628</v>
      </c>
      <c r="C479" s="140" t="s">
        <v>291</v>
      </c>
      <c r="D479">
        <v>39.909999999999997</v>
      </c>
      <c r="E479">
        <v>38.33</v>
      </c>
      <c r="F479">
        <v>833</v>
      </c>
      <c r="G479" s="195">
        <v>849.92899999999997</v>
      </c>
      <c r="H479">
        <v>6.93E-2</v>
      </c>
      <c r="I479">
        <v>1.29E-2</v>
      </c>
      <c r="J479">
        <v>1.1212</v>
      </c>
      <c r="K479">
        <v>7.46E-2</v>
      </c>
      <c r="L479">
        <v>2.75E-2</v>
      </c>
      <c r="M479">
        <v>1.2800000000000001E-2</v>
      </c>
      <c r="N479" s="196">
        <v>6.121149406988776E-2</v>
      </c>
      <c r="O479">
        <v>-398.91</v>
      </c>
      <c r="P479">
        <v>66</v>
      </c>
      <c r="Q479">
        <v>783.92899999999997</v>
      </c>
      <c r="R479" s="197">
        <v>-32.14</v>
      </c>
      <c r="T479" s="198">
        <v>-5075.3999999999996</v>
      </c>
      <c r="U479" s="198">
        <v>82915.8</v>
      </c>
      <c r="V479" s="16">
        <v>573.46</v>
      </c>
    </row>
    <row r="480" spans="1:22" x14ac:dyDescent="0.25">
      <c r="A480" t="s">
        <v>171</v>
      </c>
      <c r="B480" s="199">
        <v>41628</v>
      </c>
      <c r="C480" s="140" t="s">
        <v>292</v>
      </c>
      <c r="D480">
        <v>39.4</v>
      </c>
      <c r="E480">
        <v>30.06</v>
      </c>
      <c r="F480">
        <v>825</v>
      </c>
      <c r="G480" s="195">
        <v>839.75599999999997</v>
      </c>
      <c r="H480">
        <v>6.93E-2</v>
      </c>
      <c r="I480">
        <v>1.29E-2</v>
      </c>
      <c r="J480">
        <v>1.6832</v>
      </c>
      <c r="K480">
        <v>7.4200000000000002E-2</v>
      </c>
      <c r="L480">
        <v>2.81E-2</v>
      </c>
      <c r="M480">
        <v>1.2699999999999999E-2</v>
      </c>
      <c r="N480" s="196">
        <v>5.3756363354461448E-2</v>
      </c>
      <c r="O480">
        <v>-181.53</v>
      </c>
      <c r="P480">
        <v>65</v>
      </c>
      <c r="Q480">
        <v>774.75599999999997</v>
      </c>
      <c r="R480" s="197">
        <v>-79.38</v>
      </c>
      <c r="T480" s="198">
        <v>-4368.57</v>
      </c>
      <c r="U480" s="198">
        <v>81266.100000000006</v>
      </c>
      <c r="V480" s="16">
        <v>465.05</v>
      </c>
    </row>
    <row r="481" spans="1:22" x14ac:dyDescent="0.25">
      <c r="A481" t="s">
        <v>171</v>
      </c>
      <c r="B481" s="199">
        <v>41628</v>
      </c>
      <c r="C481" s="140" t="s">
        <v>293</v>
      </c>
      <c r="D481">
        <v>38.47</v>
      </c>
      <c r="E481">
        <v>28.18</v>
      </c>
      <c r="F481">
        <v>815</v>
      </c>
      <c r="G481" s="195">
        <v>834.53</v>
      </c>
      <c r="H481">
        <v>6.93E-2</v>
      </c>
      <c r="I481">
        <v>1.29E-2</v>
      </c>
      <c r="J481">
        <v>1.0976999999999999</v>
      </c>
      <c r="K481">
        <v>7.0599999999999996E-2</v>
      </c>
      <c r="L481">
        <v>2.7699999999999999E-2</v>
      </c>
      <c r="M481">
        <v>6.8999999999999999E-3</v>
      </c>
      <c r="N481" s="196">
        <v>6.7145720047197793E-2</v>
      </c>
      <c r="O481">
        <v>12.62</v>
      </c>
      <c r="P481">
        <v>63</v>
      </c>
      <c r="Q481">
        <v>771.53</v>
      </c>
      <c r="R481" s="197">
        <v>-90.02</v>
      </c>
      <c r="T481" s="198">
        <v>-5377.6</v>
      </c>
      <c r="U481" s="198">
        <v>80088.5</v>
      </c>
      <c r="V481" s="16">
        <v>296.39999999999998</v>
      </c>
    </row>
    <row r="482" spans="1:22" x14ac:dyDescent="0.25">
      <c r="A482" t="s">
        <v>171</v>
      </c>
      <c r="B482" s="199">
        <v>41628</v>
      </c>
      <c r="C482" s="140" t="s">
        <v>294</v>
      </c>
      <c r="D482">
        <v>31.78</v>
      </c>
      <c r="E482">
        <v>29.93</v>
      </c>
      <c r="F482">
        <v>796</v>
      </c>
      <c r="G482" s="195">
        <v>819.60799999999995</v>
      </c>
      <c r="H482">
        <v>6.93E-2</v>
      </c>
      <c r="I482">
        <v>1.29E-2</v>
      </c>
      <c r="J482">
        <v>0.5343</v>
      </c>
      <c r="K482">
        <v>4.4400000000000002E-2</v>
      </c>
      <c r="L482">
        <v>2.86E-2</v>
      </c>
      <c r="M482">
        <v>3.5099999999999999E-2</v>
      </c>
      <c r="N482" s="196">
        <v>6.5900357355029179E-2</v>
      </c>
      <c r="O482">
        <v>17.670000000000002</v>
      </c>
      <c r="P482">
        <v>61</v>
      </c>
      <c r="Q482">
        <v>758.60799999999995</v>
      </c>
      <c r="R482" s="197">
        <v>-67.680000000000007</v>
      </c>
      <c r="T482" s="198">
        <v>-5091.6000000000004</v>
      </c>
      <c r="U482" s="198">
        <v>77262.100000000006</v>
      </c>
      <c r="V482" s="16">
        <v>318.20999999999998</v>
      </c>
    </row>
    <row r="483" spans="1:22" x14ac:dyDescent="0.25">
      <c r="A483" t="s">
        <v>171</v>
      </c>
      <c r="B483" s="199">
        <v>41628</v>
      </c>
      <c r="C483" s="140" t="s">
        <v>295</v>
      </c>
      <c r="D483">
        <v>31.25</v>
      </c>
      <c r="E483">
        <v>28.27</v>
      </c>
      <c r="F483">
        <v>769</v>
      </c>
      <c r="G483" s="195">
        <v>790.69299999999998</v>
      </c>
      <c r="H483">
        <v>6.93E-2</v>
      </c>
      <c r="I483">
        <v>1.29E-2</v>
      </c>
      <c r="J483">
        <v>0.61809999999999998</v>
      </c>
      <c r="K483">
        <v>4.5999999999999999E-2</v>
      </c>
      <c r="L483">
        <v>3.0499999999999999E-2</v>
      </c>
      <c r="M483">
        <v>1.4200000000000001E-2</v>
      </c>
      <c r="N483" s="196">
        <v>6.9526656306925103E-2</v>
      </c>
      <c r="O483">
        <v>-73</v>
      </c>
      <c r="P483">
        <v>58</v>
      </c>
      <c r="Q483">
        <v>732.69299999999998</v>
      </c>
      <c r="R483" s="197">
        <v>-54.67</v>
      </c>
      <c r="T483" s="198">
        <v>-5091.59</v>
      </c>
      <c r="U483" s="198">
        <v>73232.2</v>
      </c>
      <c r="V483" s="16">
        <v>325.8</v>
      </c>
    </row>
    <row r="484" spans="1:22" x14ac:dyDescent="0.25">
      <c r="A484" t="s">
        <v>171</v>
      </c>
      <c r="B484" s="199">
        <v>41629</v>
      </c>
      <c r="C484" s="140" t="s">
        <v>272</v>
      </c>
      <c r="D484">
        <v>26.84</v>
      </c>
      <c r="E484">
        <v>24.62</v>
      </c>
      <c r="F484">
        <v>741</v>
      </c>
      <c r="G484" s="195">
        <v>766.29700000000003</v>
      </c>
      <c r="H484">
        <v>6.93E-2</v>
      </c>
      <c r="I484">
        <v>1.29E-2</v>
      </c>
      <c r="J484">
        <v>0.31740000000000002</v>
      </c>
      <c r="K484">
        <v>3.2800000000000003E-2</v>
      </c>
      <c r="L484">
        <v>1.0200000000000001E-2</v>
      </c>
      <c r="M484">
        <v>1.01E-2</v>
      </c>
      <c r="N484" s="196">
        <v>1.7796691018106025E-3</v>
      </c>
      <c r="O484">
        <v>57.8</v>
      </c>
      <c r="P484">
        <v>55</v>
      </c>
      <c r="Q484">
        <v>711.29700000000003</v>
      </c>
      <c r="R484" s="197">
        <v>-13.93</v>
      </c>
      <c r="T484" s="198">
        <v>-123.12</v>
      </c>
      <c r="U484" s="198">
        <v>69181.399999999994</v>
      </c>
      <c r="V484" s="16">
        <v>0</v>
      </c>
    </row>
    <row r="485" spans="1:22" x14ac:dyDescent="0.25">
      <c r="A485" t="s">
        <v>171</v>
      </c>
      <c r="B485" s="199">
        <v>41629</v>
      </c>
      <c r="C485" s="140" t="s">
        <v>273</v>
      </c>
      <c r="D485">
        <v>24.58</v>
      </c>
      <c r="E485">
        <v>24.66</v>
      </c>
      <c r="F485">
        <v>750</v>
      </c>
      <c r="G485" s="195">
        <v>747.18499999999995</v>
      </c>
      <c r="H485">
        <v>6.93E-2</v>
      </c>
      <c r="I485">
        <v>1.29E-2</v>
      </c>
      <c r="J485">
        <v>0.3543</v>
      </c>
      <c r="K485">
        <v>1.3299999999999999E-2</v>
      </c>
      <c r="L485">
        <v>9.7999999999999997E-3</v>
      </c>
      <c r="M485">
        <v>1.04E-2</v>
      </c>
      <c r="N485" s="196">
        <v>0</v>
      </c>
      <c r="O485">
        <v>312.77</v>
      </c>
      <c r="P485">
        <v>56</v>
      </c>
      <c r="Q485">
        <v>691.18499999999995</v>
      </c>
      <c r="R485" s="197">
        <v>-15.95</v>
      </c>
      <c r="T485" s="198">
        <v>0</v>
      </c>
      <c r="U485" s="198">
        <v>65976.899999999994</v>
      </c>
      <c r="V485" s="16">
        <v>0</v>
      </c>
    </row>
    <row r="486" spans="1:22" x14ac:dyDescent="0.25">
      <c r="A486" t="s">
        <v>171</v>
      </c>
      <c r="B486" s="199">
        <v>41629</v>
      </c>
      <c r="C486" s="140" t="s">
        <v>274</v>
      </c>
      <c r="D486">
        <v>24.34</v>
      </c>
      <c r="E486">
        <v>23.96</v>
      </c>
      <c r="F486">
        <v>739</v>
      </c>
      <c r="G486" s="195">
        <v>736.13099999999997</v>
      </c>
      <c r="H486">
        <v>6.93E-2</v>
      </c>
      <c r="I486">
        <v>1.29E-2</v>
      </c>
      <c r="J486">
        <v>0.22989999999999999</v>
      </c>
      <c r="K486">
        <v>1.3100000000000001E-2</v>
      </c>
      <c r="L486">
        <v>1.0200000000000001E-2</v>
      </c>
      <c r="M486">
        <v>1.0500000000000001E-2</v>
      </c>
      <c r="N486" s="196">
        <v>0</v>
      </c>
      <c r="O486">
        <v>-9.3699999999999992</v>
      </c>
      <c r="P486">
        <v>54</v>
      </c>
      <c r="Q486">
        <v>682.13099999999997</v>
      </c>
      <c r="R486" s="197">
        <v>-15.4</v>
      </c>
      <c r="T486" s="198">
        <v>0</v>
      </c>
      <c r="U486" s="198">
        <v>64430.5</v>
      </c>
      <c r="V486" s="16">
        <v>0</v>
      </c>
    </row>
    <row r="487" spans="1:22" x14ac:dyDescent="0.25">
      <c r="A487" t="s">
        <v>171</v>
      </c>
      <c r="B487" s="199">
        <v>41629</v>
      </c>
      <c r="C487" s="140" t="s">
        <v>275</v>
      </c>
      <c r="D487">
        <v>23.92</v>
      </c>
      <c r="E487">
        <v>23.63</v>
      </c>
      <c r="F487">
        <v>733</v>
      </c>
      <c r="G487" s="195">
        <v>731.65599999999995</v>
      </c>
      <c r="H487">
        <v>6.93E-2</v>
      </c>
      <c r="I487">
        <v>1.29E-2</v>
      </c>
      <c r="J487">
        <v>0.31559999999999999</v>
      </c>
      <c r="K487">
        <v>1.4E-2</v>
      </c>
      <c r="L487">
        <v>9.4000000000000004E-3</v>
      </c>
      <c r="M487">
        <v>9.5999999999999992E-3</v>
      </c>
      <c r="N487" s="196">
        <v>0</v>
      </c>
      <c r="O487">
        <v>62.31</v>
      </c>
      <c r="P487">
        <v>54</v>
      </c>
      <c r="Q487">
        <v>677.65599999999995</v>
      </c>
      <c r="R487" s="197">
        <v>-31.03</v>
      </c>
      <c r="T487" s="198">
        <v>0</v>
      </c>
      <c r="U487" s="198">
        <v>63493.2</v>
      </c>
      <c r="V487" s="16">
        <v>0</v>
      </c>
    </row>
    <row r="488" spans="1:22" x14ac:dyDescent="0.25">
      <c r="A488" t="s">
        <v>171</v>
      </c>
      <c r="B488" s="199">
        <v>41629</v>
      </c>
      <c r="C488" s="140" t="s">
        <v>276</v>
      </c>
      <c r="D488">
        <v>23.84</v>
      </c>
      <c r="E488">
        <v>23.13</v>
      </c>
      <c r="F488">
        <v>732</v>
      </c>
      <c r="G488" s="195">
        <v>731.83799999999997</v>
      </c>
      <c r="H488">
        <v>6.93E-2</v>
      </c>
      <c r="I488">
        <v>1.29E-2</v>
      </c>
      <c r="J488">
        <v>0.33510000000000001</v>
      </c>
      <c r="K488">
        <v>1.46E-2</v>
      </c>
      <c r="L488">
        <v>9.4000000000000004E-3</v>
      </c>
      <c r="M488">
        <v>9.5999999999999992E-3</v>
      </c>
      <c r="N488" s="196">
        <v>0</v>
      </c>
      <c r="O488">
        <v>30.54</v>
      </c>
      <c r="P488">
        <v>54</v>
      </c>
      <c r="Q488">
        <v>677.83799999999997</v>
      </c>
      <c r="R488" s="197">
        <v>-28.85</v>
      </c>
      <c r="T488" s="198">
        <v>0</v>
      </c>
      <c r="U488" s="198">
        <v>63277.4</v>
      </c>
      <c r="V488" s="16">
        <v>0</v>
      </c>
    </row>
    <row r="489" spans="1:22" x14ac:dyDescent="0.25">
      <c r="A489" t="s">
        <v>171</v>
      </c>
      <c r="B489" s="199">
        <v>41629</v>
      </c>
      <c r="C489" s="140" t="s">
        <v>277</v>
      </c>
      <c r="D489">
        <v>24.05</v>
      </c>
      <c r="E489">
        <v>23.41</v>
      </c>
      <c r="F489">
        <v>737</v>
      </c>
      <c r="G489" s="195">
        <v>737.24800000000005</v>
      </c>
      <c r="H489">
        <v>6.93E-2</v>
      </c>
      <c r="I489">
        <v>1.29E-2</v>
      </c>
      <c r="J489">
        <v>0.35070000000000001</v>
      </c>
      <c r="K489">
        <v>1.5299999999999999E-2</v>
      </c>
      <c r="L489">
        <v>1.04E-2</v>
      </c>
      <c r="M489">
        <v>1.0500000000000001E-2</v>
      </c>
      <c r="N489" s="196">
        <v>0</v>
      </c>
      <c r="O489">
        <v>22.15</v>
      </c>
      <c r="P489">
        <v>55</v>
      </c>
      <c r="Q489">
        <v>682.24800000000005</v>
      </c>
      <c r="R489" s="197">
        <v>-30.22</v>
      </c>
      <c r="T489" s="198">
        <v>0</v>
      </c>
      <c r="U489" s="198">
        <v>64625.4</v>
      </c>
      <c r="V489" s="16">
        <v>0</v>
      </c>
    </row>
    <row r="490" spans="1:22" x14ac:dyDescent="0.25">
      <c r="A490" t="s">
        <v>171</v>
      </c>
      <c r="B490" s="199">
        <v>41629</v>
      </c>
      <c r="C490" s="140" t="s">
        <v>278</v>
      </c>
      <c r="D490">
        <v>25.28</v>
      </c>
      <c r="E490">
        <v>24.54</v>
      </c>
      <c r="F490">
        <v>745</v>
      </c>
      <c r="G490" s="195">
        <v>740.09699999999998</v>
      </c>
      <c r="H490">
        <v>6.93E-2</v>
      </c>
      <c r="I490">
        <v>1.29E-2</v>
      </c>
      <c r="J490">
        <v>0.31659999999999999</v>
      </c>
      <c r="K490">
        <v>2.98E-2</v>
      </c>
      <c r="L490">
        <v>0.01</v>
      </c>
      <c r="M490">
        <v>1.04E-2</v>
      </c>
      <c r="N490" s="196">
        <v>0</v>
      </c>
      <c r="O490">
        <v>36.6</v>
      </c>
      <c r="P490">
        <v>56</v>
      </c>
      <c r="Q490">
        <v>684.09699999999998</v>
      </c>
      <c r="R490" s="197">
        <v>-40.17</v>
      </c>
      <c r="T490" s="198">
        <v>0</v>
      </c>
      <c r="U490" s="198">
        <v>67549.399999999994</v>
      </c>
      <c r="V490" s="16">
        <v>0</v>
      </c>
    </row>
    <row r="491" spans="1:22" x14ac:dyDescent="0.25">
      <c r="A491" t="s">
        <v>171</v>
      </c>
      <c r="B491" s="199">
        <v>41629</v>
      </c>
      <c r="C491" s="140" t="s">
        <v>279</v>
      </c>
      <c r="D491">
        <v>26.46</v>
      </c>
      <c r="E491">
        <v>24.33</v>
      </c>
      <c r="F491">
        <v>759</v>
      </c>
      <c r="G491" s="195">
        <v>708.15200000000004</v>
      </c>
      <c r="H491">
        <v>6.93E-2</v>
      </c>
      <c r="I491">
        <v>1.29E-2</v>
      </c>
      <c r="J491">
        <v>0.31140000000000001</v>
      </c>
      <c r="K491">
        <v>4.0899999999999999E-2</v>
      </c>
      <c r="L491">
        <v>1.8499999999999999E-2</v>
      </c>
      <c r="M491">
        <v>1.06E-2</v>
      </c>
      <c r="N491" s="196">
        <v>1.0984018572522171E-3</v>
      </c>
      <c r="O491">
        <v>7.61</v>
      </c>
      <c r="P491">
        <v>57</v>
      </c>
      <c r="Q491">
        <v>651.15200000000004</v>
      </c>
      <c r="R491" s="197">
        <v>-43.56</v>
      </c>
      <c r="T491" s="198">
        <v>-79.06</v>
      </c>
      <c r="U491" s="198">
        <v>71977.3</v>
      </c>
      <c r="V491" s="16">
        <v>0</v>
      </c>
    </row>
    <row r="492" spans="1:22" x14ac:dyDescent="0.25">
      <c r="A492" t="s">
        <v>171</v>
      </c>
      <c r="B492" s="199">
        <v>41629</v>
      </c>
      <c r="C492" s="140" t="s">
        <v>280</v>
      </c>
      <c r="D492">
        <v>30.63</v>
      </c>
      <c r="E492">
        <v>27.83</v>
      </c>
      <c r="F492">
        <v>771</v>
      </c>
      <c r="G492" s="195">
        <v>771.93200000000002</v>
      </c>
      <c r="H492">
        <v>6.93E-2</v>
      </c>
      <c r="I492">
        <v>1.29E-2</v>
      </c>
      <c r="J492">
        <v>0.29089999999999999</v>
      </c>
      <c r="K492">
        <v>4.2999999999999997E-2</v>
      </c>
      <c r="L492">
        <v>2.6200000000000001E-2</v>
      </c>
      <c r="M492">
        <v>7.0000000000000001E-3</v>
      </c>
      <c r="N492" s="196">
        <v>6.3354829950444643E-3</v>
      </c>
      <c r="O492">
        <v>16.600000000000001</v>
      </c>
      <c r="P492">
        <v>57</v>
      </c>
      <c r="Q492">
        <v>714.93200000000002</v>
      </c>
      <c r="R492" s="197">
        <v>-64.040000000000006</v>
      </c>
      <c r="T492" s="198">
        <v>-466.64</v>
      </c>
      <c r="U492" s="198">
        <v>73655</v>
      </c>
      <c r="V492" s="16">
        <v>0</v>
      </c>
    </row>
    <row r="493" spans="1:22" x14ac:dyDescent="0.25">
      <c r="A493" t="s">
        <v>171</v>
      </c>
      <c r="B493" s="199">
        <v>41629</v>
      </c>
      <c r="C493" s="140" t="s">
        <v>281</v>
      </c>
      <c r="D493">
        <v>33.479999999999997</v>
      </c>
      <c r="E493">
        <v>36.9</v>
      </c>
      <c r="F493">
        <v>788</v>
      </c>
      <c r="G493" s="195">
        <v>796.57500000000005</v>
      </c>
      <c r="H493">
        <v>6.93E-2</v>
      </c>
      <c r="I493">
        <v>1.29E-2</v>
      </c>
      <c r="J493">
        <v>0.2666</v>
      </c>
      <c r="K493">
        <v>4.3999999999999997E-2</v>
      </c>
      <c r="L493">
        <v>2.9499999999999998E-2</v>
      </c>
      <c r="M493">
        <v>6.7000000000000002E-3</v>
      </c>
      <c r="N493" s="196">
        <v>6.1491671136048873E-3</v>
      </c>
      <c r="O493">
        <v>266.81</v>
      </c>
      <c r="P493">
        <v>59</v>
      </c>
      <c r="Q493">
        <v>737.57500000000005</v>
      </c>
      <c r="R493" s="197">
        <v>-65</v>
      </c>
      <c r="T493" s="198">
        <v>-466.64</v>
      </c>
      <c r="U493" s="198">
        <v>75886.7</v>
      </c>
      <c r="V493" s="16">
        <v>965.94</v>
      </c>
    </row>
    <row r="494" spans="1:22" x14ac:dyDescent="0.25">
      <c r="A494" t="s">
        <v>171</v>
      </c>
      <c r="B494" s="199">
        <v>41629</v>
      </c>
      <c r="C494" s="140" t="s">
        <v>282</v>
      </c>
      <c r="D494">
        <v>34.299999999999997</v>
      </c>
      <c r="E494">
        <v>36.619999999999997</v>
      </c>
      <c r="F494">
        <v>792</v>
      </c>
      <c r="G494" s="195">
        <v>807.10900000000004</v>
      </c>
      <c r="H494">
        <v>6.93E-2</v>
      </c>
      <c r="I494">
        <v>1.29E-2</v>
      </c>
      <c r="J494">
        <v>0.24629999999999999</v>
      </c>
      <c r="K494">
        <v>3.5200000000000002E-2</v>
      </c>
      <c r="L494">
        <v>2.87E-2</v>
      </c>
      <c r="M494">
        <v>6.4999999999999997E-3</v>
      </c>
      <c r="N494" s="196">
        <v>7.0645596950029838E-3</v>
      </c>
      <c r="O494">
        <v>904.42</v>
      </c>
      <c r="P494">
        <v>60</v>
      </c>
      <c r="Q494">
        <v>747.10900000000004</v>
      </c>
      <c r="R494" s="197">
        <v>-72.010000000000005</v>
      </c>
      <c r="T494" s="198">
        <v>-543.49</v>
      </c>
      <c r="U494" s="198">
        <v>76931.899999999994</v>
      </c>
      <c r="V494" s="16">
        <v>1480.93</v>
      </c>
    </row>
    <row r="495" spans="1:22" x14ac:dyDescent="0.25">
      <c r="A495" t="s">
        <v>171</v>
      </c>
      <c r="B495" s="199">
        <v>41629</v>
      </c>
      <c r="C495" s="140" t="s">
        <v>283</v>
      </c>
      <c r="D495">
        <v>32.770000000000003</v>
      </c>
      <c r="E495">
        <v>38.1</v>
      </c>
      <c r="F495">
        <v>792</v>
      </c>
      <c r="G495" s="195">
        <v>804.61199999999997</v>
      </c>
      <c r="H495">
        <v>6.93E-2</v>
      </c>
      <c r="I495">
        <v>1.29E-2</v>
      </c>
      <c r="J495">
        <v>0.32369999999999999</v>
      </c>
      <c r="K495">
        <v>3.9699999999999999E-2</v>
      </c>
      <c r="L495">
        <v>2.8500000000000001E-2</v>
      </c>
      <c r="M495">
        <v>6.4999999999999997E-3</v>
      </c>
      <c r="N495" s="196">
        <v>2.0322023911943979E-3</v>
      </c>
      <c r="O495">
        <v>624.82000000000005</v>
      </c>
      <c r="P495">
        <v>60</v>
      </c>
      <c r="Q495">
        <v>744.61199999999997</v>
      </c>
      <c r="R495" s="197">
        <v>-77.260000000000005</v>
      </c>
      <c r="T495" s="198">
        <v>-155.9</v>
      </c>
      <c r="U495" s="198">
        <v>76714.8</v>
      </c>
      <c r="V495" s="16">
        <v>1370.58</v>
      </c>
    </row>
    <row r="496" spans="1:22" x14ac:dyDescent="0.25">
      <c r="A496" t="s">
        <v>171</v>
      </c>
      <c r="B496" s="199">
        <v>41629</v>
      </c>
      <c r="C496" s="140" t="s">
        <v>284</v>
      </c>
      <c r="D496">
        <v>30.21</v>
      </c>
      <c r="E496">
        <v>33.78</v>
      </c>
      <c r="F496">
        <v>787</v>
      </c>
      <c r="G496" s="195">
        <v>821.20799999999997</v>
      </c>
      <c r="H496">
        <v>6.93E-2</v>
      </c>
      <c r="I496">
        <v>1.29E-2</v>
      </c>
      <c r="J496">
        <v>0.60960000000000003</v>
      </c>
      <c r="K496">
        <v>4.0500000000000001E-2</v>
      </c>
      <c r="L496">
        <v>2.87E-2</v>
      </c>
      <c r="M496">
        <v>6.4999999999999997E-3</v>
      </c>
      <c r="N496" s="196">
        <v>2.0484048983024123E-3</v>
      </c>
      <c r="O496">
        <v>307.99</v>
      </c>
      <c r="P496">
        <v>59</v>
      </c>
      <c r="Q496">
        <v>762.20799999999997</v>
      </c>
      <c r="R496" s="197">
        <v>-85.27</v>
      </c>
      <c r="T496" s="198">
        <v>-155.9</v>
      </c>
      <c r="U496" s="198">
        <v>76108</v>
      </c>
      <c r="V496" s="16">
        <v>817.27</v>
      </c>
    </row>
    <row r="497" spans="1:22" x14ac:dyDescent="0.25">
      <c r="A497" t="s">
        <v>171</v>
      </c>
      <c r="B497" s="199">
        <v>41629</v>
      </c>
      <c r="C497" s="140" t="s">
        <v>285</v>
      </c>
      <c r="D497">
        <v>28.45</v>
      </c>
      <c r="E497">
        <v>31.25</v>
      </c>
      <c r="F497">
        <v>777</v>
      </c>
      <c r="G497" s="195">
        <v>798.30700000000002</v>
      </c>
      <c r="H497">
        <v>6.93E-2</v>
      </c>
      <c r="I497">
        <v>1.29E-2</v>
      </c>
      <c r="J497">
        <v>0.43919999999999998</v>
      </c>
      <c r="K497">
        <v>3.7499999999999999E-2</v>
      </c>
      <c r="L497">
        <v>1.9699999999999999E-2</v>
      </c>
      <c r="M497">
        <v>6.6E-3</v>
      </c>
      <c r="N497" s="196">
        <v>2.072614631941398E-3</v>
      </c>
      <c r="O497">
        <v>56.82</v>
      </c>
      <c r="P497">
        <v>59</v>
      </c>
      <c r="Q497">
        <v>739.30700000000002</v>
      </c>
      <c r="R497" s="197">
        <v>-69.17</v>
      </c>
      <c r="T497" s="198">
        <v>-155.9</v>
      </c>
      <c r="U497" s="198">
        <v>75219</v>
      </c>
      <c r="V497" s="16">
        <v>288.62</v>
      </c>
    </row>
    <row r="498" spans="1:22" x14ac:dyDescent="0.25">
      <c r="A498" t="s">
        <v>171</v>
      </c>
      <c r="B498" s="199">
        <v>41629</v>
      </c>
      <c r="C498" s="140" t="s">
        <v>286</v>
      </c>
      <c r="D498">
        <v>27.6</v>
      </c>
      <c r="E498">
        <v>29.81</v>
      </c>
      <c r="F498">
        <v>774</v>
      </c>
      <c r="G498" s="195">
        <v>793.96199999999999</v>
      </c>
      <c r="H498">
        <v>6.93E-2</v>
      </c>
      <c r="I498">
        <v>1.29E-2</v>
      </c>
      <c r="J498">
        <v>0.41460000000000002</v>
      </c>
      <c r="K498">
        <v>2.6100000000000002E-2</v>
      </c>
      <c r="L498">
        <v>1.0800000000000001E-2</v>
      </c>
      <c r="M498">
        <v>6.6E-3</v>
      </c>
      <c r="N498" s="196">
        <v>2.0966390566603591E-3</v>
      </c>
      <c r="O498">
        <v>-10.61</v>
      </c>
      <c r="P498">
        <v>59</v>
      </c>
      <c r="Q498">
        <v>734.96199999999999</v>
      </c>
      <c r="R498" s="197">
        <v>-44.05</v>
      </c>
      <c r="T498" s="198">
        <v>-155.9</v>
      </c>
      <c r="U498" s="198">
        <v>74357.100000000006</v>
      </c>
      <c r="V498" s="16">
        <v>305.18</v>
      </c>
    </row>
    <row r="499" spans="1:22" x14ac:dyDescent="0.25">
      <c r="A499" t="s">
        <v>171</v>
      </c>
      <c r="B499" s="199">
        <v>41629</v>
      </c>
      <c r="C499" s="140" t="s">
        <v>287</v>
      </c>
      <c r="D499">
        <v>27.89</v>
      </c>
      <c r="E499">
        <v>26.38</v>
      </c>
      <c r="F499">
        <v>772</v>
      </c>
      <c r="G499" s="195">
        <v>806.27099999999996</v>
      </c>
      <c r="H499">
        <v>6.93E-2</v>
      </c>
      <c r="I499">
        <v>1.29E-2</v>
      </c>
      <c r="J499">
        <v>0.28910000000000002</v>
      </c>
      <c r="K499">
        <v>2.3800000000000002E-2</v>
      </c>
      <c r="L499">
        <v>1.2E-2</v>
      </c>
      <c r="M499">
        <v>6.6E-3</v>
      </c>
      <c r="N499" s="196">
        <v>2.1038511677116201E-3</v>
      </c>
      <c r="O499">
        <v>-19.11</v>
      </c>
      <c r="P499">
        <v>58</v>
      </c>
      <c r="Q499">
        <v>748.27099999999996</v>
      </c>
      <c r="R499" s="197">
        <v>-56.35</v>
      </c>
      <c r="T499" s="198">
        <v>-155.9</v>
      </c>
      <c r="U499" s="198">
        <v>74102.2</v>
      </c>
      <c r="V499" s="16">
        <v>0</v>
      </c>
    </row>
    <row r="500" spans="1:22" x14ac:dyDescent="0.25">
      <c r="A500" t="s">
        <v>171</v>
      </c>
      <c r="B500" s="199">
        <v>41629</v>
      </c>
      <c r="C500" s="140" t="s">
        <v>288</v>
      </c>
      <c r="D500">
        <v>27.23</v>
      </c>
      <c r="E500">
        <v>27.3</v>
      </c>
      <c r="F500">
        <v>775</v>
      </c>
      <c r="G500" s="195">
        <v>799.54600000000005</v>
      </c>
      <c r="H500">
        <v>6.93E-2</v>
      </c>
      <c r="I500">
        <v>1.29E-2</v>
      </c>
      <c r="J500">
        <v>0.52729999999999999</v>
      </c>
      <c r="K500">
        <v>2.18E-2</v>
      </c>
      <c r="L500">
        <v>9.1000000000000004E-3</v>
      </c>
      <c r="M500">
        <v>6.4999999999999997E-3</v>
      </c>
      <c r="N500" s="196">
        <v>2.0820924822452574E-3</v>
      </c>
      <c r="O500">
        <v>-2.71</v>
      </c>
      <c r="P500">
        <v>59</v>
      </c>
      <c r="Q500">
        <v>740.54600000000005</v>
      </c>
      <c r="R500" s="197">
        <v>-66.180000000000007</v>
      </c>
      <c r="T500" s="198">
        <v>-155.91</v>
      </c>
      <c r="U500" s="198">
        <v>74881.399999999994</v>
      </c>
      <c r="V500" s="16">
        <v>0</v>
      </c>
    </row>
    <row r="501" spans="1:22" x14ac:dyDescent="0.25">
      <c r="A501" t="s">
        <v>171</v>
      </c>
      <c r="B501" s="199">
        <v>41629</v>
      </c>
      <c r="C501" s="140" t="s">
        <v>289</v>
      </c>
      <c r="D501">
        <v>38.17</v>
      </c>
      <c r="E501">
        <v>35.65</v>
      </c>
      <c r="F501">
        <v>790</v>
      </c>
      <c r="G501" s="195">
        <v>825.22</v>
      </c>
      <c r="H501">
        <v>6.93E-2</v>
      </c>
      <c r="I501">
        <v>1.29E-2</v>
      </c>
      <c r="J501">
        <v>1.1045</v>
      </c>
      <c r="K501">
        <v>7.5399999999999995E-2</v>
      </c>
      <c r="L501">
        <v>3.8699999999999998E-2</v>
      </c>
      <c r="M501">
        <v>5.8999999999999999E-3</v>
      </c>
      <c r="N501" s="196">
        <v>2.0046055397623173E-3</v>
      </c>
      <c r="O501">
        <v>281.77999999999997</v>
      </c>
      <c r="P501">
        <v>61</v>
      </c>
      <c r="Q501">
        <v>764.22</v>
      </c>
      <c r="R501" s="197">
        <v>-88.24</v>
      </c>
      <c r="T501" s="198">
        <v>-155.91</v>
      </c>
      <c r="U501" s="198">
        <v>77775.899999999994</v>
      </c>
      <c r="V501" s="16">
        <v>594.5</v>
      </c>
    </row>
    <row r="502" spans="1:22" x14ac:dyDescent="0.25">
      <c r="A502" t="s">
        <v>171</v>
      </c>
      <c r="B502" s="199">
        <v>41629</v>
      </c>
      <c r="C502" s="140" t="s">
        <v>290</v>
      </c>
      <c r="D502">
        <v>38.03</v>
      </c>
      <c r="E502">
        <v>31.71</v>
      </c>
      <c r="F502">
        <v>810</v>
      </c>
      <c r="G502" s="195">
        <v>832.33</v>
      </c>
      <c r="H502">
        <v>6.93E-2</v>
      </c>
      <c r="I502">
        <v>1.29E-2</v>
      </c>
      <c r="J502">
        <v>0.2422</v>
      </c>
      <c r="K502">
        <v>6.7400000000000002E-2</v>
      </c>
      <c r="L502">
        <v>3.7499999999999999E-2</v>
      </c>
      <c r="M502">
        <v>9.4999999999999998E-3</v>
      </c>
      <c r="N502" s="196">
        <v>1.9445400707468333E-3</v>
      </c>
      <c r="O502">
        <v>484.84</v>
      </c>
      <c r="P502">
        <v>62</v>
      </c>
      <c r="Q502">
        <v>770.33</v>
      </c>
      <c r="R502" s="197">
        <v>-145.68</v>
      </c>
      <c r="T502" s="198">
        <v>-155.9</v>
      </c>
      <c r="U502" s="198">
        <v>80173.2</v>
      </c>
      <c r="V502" s="16">
        <v>484.1</v>
      </c>
    </row>
    <row r="503" spans="1:22" x14ac:dyDescent="0.25">
      <c r="A503" t="s">
        <v>171</v>
      </c>
      <c r="B503" s="199">
        <v>41629</v>
      </c>
      <c r="C503" s="140" t="s">
        <v>291</v>
      </c>
      <c r="D503">
        <v>35.44</v>
      </c>
      <c r="E503">
        <v>30.77</v>
      </c>
      <c r="F503">
        <v>804</v>
      </c>
      <c r="G503" s="195">
        <v>818.827</v>
      </c>
      <c r="H503">
        <v>6.93E-2</v>
      </c>
      <c r="I503">
        <v>1.29E-2</v>
      </c>
      <c r="J503">
        <v>0.55189999999999995</v>
      </c>
      <c r="K503">
        <v>5.2200000000000003E-2</v>
      </c>
      <c r="L503">
        <v>2.7699999999999999E-2</v>
      </c>
      <c r="M503">
        <v>9.4999999999999998E-3</v>
      </c>
      <c r="N503" s="196">
        <v>1.950149232074013E-3</v>
      </c>
      <c r="O503">
        <v>79.75</v>
      </c>
      <c r="P503">
        <v>61</v>
      </c>
      <c r="Q503">
        <v>757.827</v>
      </c>
      <c r="R503" s="197">
        <v>-128.28</v>
      </c>
      <c r="T503" s="198">
        <v>-155.9</v>
      </c>
      <c r="U503" s="198">
        <v>79942.600000000006</v>
      </c>
      <c r="V503" s="16">
        <v>276.79000000000002</v>
      </c>
    </row>
    <row r="504" spans="1:22" x14ac:dyDescent="0.25">
      <c r="A504" t="s">
        <v>171</v>
      </c>
      <c r="B504" s="199">
        <v>41629</v>
      </c>
      <c r="C504" s="140" t="s">
        <v>292</v>
      </c>
      <c r="D504">
        <v>31</v>
      </c>
      <c r="E504">
        <v>27.29</v>
      </c>
      <c r="F504">
        <v>798</v>
      </c>
      <c r="G504" s="195">
        <v>821.68299999999999</v>
      </c>
      <c r="H504">
        <v>6.93E-2</v>
      </c>
      <c r="I504">
        <v>1.29E-2</v>
      </c>
      <c r="J504">
        <v>0.37830000000000003</v>
      </c>
      <c r="K504">
        <v>3.9800000000000002E-2</v>
      </c>
      <c r="L504">
        <v>2.76E-2</v>
      </c>
      <c r="M504">
        <v>6.1000000000000004E-3</v>
      </c>
      <c r="N504" s="196">
        <v>1.924804965942048E-2</v>
      </c>
      <c r="O504">
        <v>95.3</v>
      </c>
      <c r="P504">
        <v>61</v>
      </c>
      <c r="Q504">
        <v>760.68299999999999</v>
      </c>
      <c r="R504" s="197">
        <v>-103.35</v>
      </c>
      <c r="T504" s="198">
        <v>-1532.42</v>
      </c>
      <c r="U504" s="198">
        <v>79614.3</v>
      </c>
      <c r="V504" s="16">
        <v>0</v>
      </c>
    </row>
    <row r="505" spans="1:22" x14ac:dyDescent="0.25">
      <c r="A505" t="s">
        <v>171</v>
      </c>
      <c r="B505" s="199">
        <v>41629</v>
      </c>
      <c r="C505" s="140" t="s">
        <v>293</v>
      </c>
      <c r="D505">
        <v>28.86</v>
      </c>
      <c r="E505">
        <v>27.29</v>
      </c>
      <c r="F505">
        <v>795</v>
      </c>
      <c r="G505" s="195">
        <v>825.49900000000002</v>
      </c>
      <c r="H505">
        <v>6.93E-2</v>
      </c>
      <c r="I505">
        <v>1.29E-2</v>
      </c>
      <c r="J505">
        <v>0.22600000000000001</v>
      </c>
      <c r="K505">
        <v>3.7699999999999997E-2</v>
      </c>
      <c r="L505">
        <v>2.3699999999999999E-2</v>
      </c>
      <c r="M505">
        <v>6.4000000000000003E-3</v>
      </c>
      <c r="N505" s="196">
        <v>1.9836894259584081E-2</v>
      </c>
      <c r="O505">
        <v>80.48</v>
      </c>
      <c r="P505">
        <v>60</v>
      </c>
      <c r="Q505">
        <v>765.49900000000002</v>
      </c>
      <c r="R505" s="197">
        <v>-111.4</v>
      </c>
      <c r="T505" s="198">
        <v>-1532.41</v>
      </c>
      <c r="U505" s="198">
        <v>77250.5</v>
      </c>
      <c r="V505" s="16">
        <v>0</v>
      </c>
    </row>
    <row r="506" spans="1:22" x14ac:dyDescent="0.25">
      <c r="A506" t="s">
        <v>171</v>
      </c>
      <c r="B506" s="199">
        <v>41629</v>
      </c>
      <c r="C506" s="140" t="s">
        <v>294</v>
      </c>
      <c r="D506">
        <v>26.46</v>
      </c>
      <c r="E506">
        <v>25.99</v>
      </c>
      <c r="F506">
        <v>780</v>
      </c>
      <c r="G506" s="195">
        <v>815.96400000000006</v>
      </c>
      <c r="H506">
        <v>6.93E-2</v>
      </c>
      <c r="I506">
        <v>1.29E-2</v>
      </c>
      <c r="J506">
        <v>0.188</v>
      </c>
      <c r="K506">
        <v>3.5400000000000001E-2</v>
      </c>
      <c r="L506">
        <v>1.46E-2</v>
      </c>
      <c r="M506">
        <v>9.7999999999999997E-3</v>
      </c>
      <c r="N506" s="196">
        <v>2.1021774189198665E-3</v>
      </c>
      <c r="O506">
        <v>85.61</v>
      </c>
      <c r="P506">
        <v>58</v>
      </c>
      <c r="Q506">
        <v>757.96400000000006</v>
      </c>
      <c r="R506" s="197">
        <v>-80.39</v>
      </c>
      <c r="T506" s="198">
        <v>-155.9</v>
      </c>
      <c r="U506" s="198">
        <v>74161.2</v>
      </c>
      <c r="V506" s="16">
        <v>0</v>
      </c>
    </row>
    <row r="507" spans="1:22" x14ac:dyDescent="0.25">
      <c r="A507" t="s">
        <v>171</v>
      </c>
      <c r="B507" s="199">
        <v>41629</v>
      </c>
      <c r="C507" s="140" t="s">
        <v>295</v>
      </c>
      <c r="D507">
        <v>25.54</v>
      </c>
      <c r="E507">
        <v>25.25</v>
      </c>
      <c r="F507">
        <v>758</v>
      </c>
      <c r="G507" s="195">
        <v>793.48199999999997</v>
      </c>
      <c r="H507">
        <v>6.93E-2</v>
      </c>
      <c r="I507">
        <v>1.29E-2</v>
      </c>
      <c r="J507">
        <v>0.18790000000000001</v>
      </c>
      <c r="K507">
        <v>3.3500000000000002E-2</v>
      </c>
      <c r="L507">
        <v>9.1999999999999998E-3</v>
      </c>
      <c r="M507">
        <v>0.01</v>
      </c>
      <c r="N507" s="196">
        <v>2.2209623172880638E-3</v>
      </c>
      <c r="O507">
        <v>117.16</v>
      </c>
      <c r="P507">
        <v>56</v>
      </c>
      <c r="Q507">
        <v>737.48199999999997</v>
      </c>
      <c r="R507" s="197">
        <v>-74.31</v>
      </c>
      <c r="T507" s="198">
        <v>-155.91</v>
      </c>
      <c r="U507" s="198">
        <v>70199.3</v>
      </c>
      <c r="V507" s="16">
        <v>0</v>
      </c>
    </row>
    <row r="508" spans="1:22" x14ac:dyDescent="0.25">
      <c r="A508" t="s">
        <v>171</v>
      </c>
      <c r="B508" s="199">
        <v>41630</v>
      </c>
      <c r="C508" s="140" t="s">
        <v>272</v>
      </c>
      <c r="D508">
        <v>24.46</v>
      </c>
      <c r="E508">
        <v>26.69</v>
      </c>
      <c r="F508">
        <v>735</v>
      </c>
      <c r="G508" s="195">
        <v>770.86699999999996</v>
      </c>
      <c r="H508">
        <v>6.93E-2</v>
      </c>
      <c r="I508">
        <v>1.29E-2</v>
      </c>
      <c r="J508">
        <v>0.16270000000000001</v>
      </c>
      <c r="K508">
        <v>3.7499999999999999E-2</v>
      </c>
      <c r="L508">
        <v>9.7000000000000003E-3</v>
      </c>
      <c r="M508">
        <v>1.0699999999999999E-2</v>
      </c>
      <c r="N508" s="196">
        <v>1.5598632238158427E-3</v>
      </c>
      <c r="O508">
        <v>730.47</v>
      </c>
      <c r="P508">
        <v>54</v>
      </c>
      <c r="Q508">
        <v>716.86699999999996</v>
      </c>
      <c r="R508" s="197">
        <v>-12.79</v>
      </c>
      <c r="T508" s="198">
        <v>-105.56</v>
      </c>
      <c r="U508" s="198">
        <v>67672.600000000006</v>
      </c>
      <c r="V508" s="16">
        <v>0</v>
      </c>
    </row>
    <row r="509" spans="1:22" x14ac:dyDescent="0.25">
      <c r="A509" t="s">
        <v>171</v>
      </c>
      <c r="B509" s="199">
        <v>41630</v>
      </c>
      <c r="C509" s="140" t="s">
        <v>273</v>
      </c>
      <c r="D509">
        <v>23.66</v>
      </c>
      <c r="E509">
        <v>22.22</v>
      </c>
      <c r="F509">
        <v>710</v>
      </c>
      <c r="G509" s="195">
        <v>753.88499999999999</v>
      </c>
      <c r="H509">
        <v>6.93E-2</v>
      </c>
      <c r="I509">
        <v>1.29E-2</v>
      </c>
      <c r="J509">
        <v>0.15160000000000001</v>
      </c>
      <c r="K509">
        <v>2.35E-2</v>
      </c>
      <c r="L509">
        <v>9.7999999999999997E-3</v>
      </c>
      <c r="M509">
        <v>1.0500000000000001E-2</v>
      </c>
      <c r="N509" s="196">
        <v>1.616521721819215E-3</v>
      </c>
      <c r="O509">
        <v>38.07</v>
      </c>
      <c r="P509">
        <v>52</v>
      </c>
      <c r="Q509">
        <v>701.88499999999999</v>
      </c>
      <c r="R509" s="197">
        <v>-50.44</v>
      </c>
      <c r="T509" s="198">
        <v>-105.56</v>
      </c>
      <c r="U509" s="198">
        <v>65300.7</v>
      </c>
      <c r="V509" s="16">
        <v>0</v>
      </c>
    </row>
    <row r="510" spans="1:22" x14ac:dyDescent="0.25">
      <c r="A510" t="s">
        <v>171</v>
      </c>
      <c r="B510" s="199">
        <v>41630</v>
      </c>
      <c r="C510" s="140" t="s">
        <v>274</v>
      </c>
      <c r="D510">
        <v>22.84</v>
      </c>
      <c r="E510">
        <v>22.99</v>
      </c>
      <c r="F510">
        <v>699</v>
      </c>
      <c r="G510" s="195">
        <v>745.84400000000005</v>
      </c>
      <c r="H510">
        <v>6.93E-2</v>
      </c>
      <c r="I510">
        <v>1.29E-2</v>
      </c>
      <c r="J510">
        <v>0.1376</v>
      </c>
      <c r="K510">
        <v>2.7199999999999998E-2</v>
      </c>
      <c r="L510">
        <v>1.01E-2</v>
      </c>
      <c r="M510">
        <v>1.09E-2</v>
      </c>
      <c r="N510" s="196">
        <v>1.6501546971172713E-3</v>
      </c>
      <c r="O510">
        <v>88.91</v>
      </c>
      <c r="P510">
        <v>52</v>
      </c>
      <c r="Q510">
        <v>693.84400000000005</v>
      </c>
      <c r="R510" s="197">
        <v>-51.88</v>
      </c>
      <c r="T510" s="198">
        <v>-105.55</v>
      </c>
      <c r="U510" s="198">
        <v>63963.7</v>
      </c>
      <c r="V510" s="16">
        <v>0</v>
      </c>
    </row>
    <row r="511" spans="1:22" x14ac:dyDescent="0.25">
      <c r="A511" t="s">
        <v>171</v>
      </c>
      <c r="B511" s="199">
        <v>41630</v>
      </c>
      <c r="C511" s="140" t="s">
        <v>275</v>
      </c>
      <c r="D511">
        <v>22.15</v>
      </c>
      <c r="E511">
        <v>23.58</v>
      </c>
      <c r="F511">
        <v>695</v>
      </c>
      <c r="G511" s="195">
        <v>753.69600000000003</v>
      </c>
      <c r="H511">
        <v>6.93E-2</v>
      </c>
      <c r="I511">
        <v>1.29E-2</v>
      </c>
      <c r="J511">
        <v>0.1789</v>
      </c>
      <c r="K511">
        <v>1.67E-2</v>
      </c>
      <c r="L511">
        <v>8.6E-3</v>
      </c>
      <c r="M511">
        <v>1.04E-2</v>
      </c>
      <c r="N511" s="196">
        <v>1.6770382703437802E-3</v>
      </c>
      <c r="O511">
        <v>30.13</v>
      </c>
      <c r="P511">
        <v>51</v>
      </c>
      <c r="Q511">
        <v>702.69600000000003</v>
      </c>
      <c r="R511" s="197">
        <v>-45.87</v>
      </c>
      <c r="T511" s="198">
        <v>-105.56</v>
      </c>
      <c r="U511" s="198">
        <v>62944.3</v>
      </c>
      <c r="V511" s="16">
        <v>0</v>
      </c>
    </row>
    <row r="512" spans="1:22" x14ac:dyDescent="0.25">
      <c r="A512" t="s">
        <v>171</v>
      </c>
      <c r="B512" s="199">
        <v>41630</v>
      </c>
      <c r="C512" s="140" t="s">
        <v>276</v>
      </c>
      <c r="D512">
        <v>22.08</v>
      </c>
      <c r="E512">
        <v>22.64</v>
      </c>
      <c r="F512">
        <v>693</v>
      </c>
      <c r="G512" s="195">
        <v>753.29300000000001</v>
      </c>
      <c r="H512">
        <v>6.93E-2</v>
      </c>
      <c r="I512">
        <v>1.29E-2</v>
      </c>
      <c r="J512">
        <v>0.16839999999999999</v>
      </c>
      <c r="K512">
        <v>1.6500000000000001E-2</v>
      </c>
      <c r="L512">
        <v>9.1000000000000004E-3</v>
      </c>
      <c r="M512">
        <v>0.01</v>
      </c>
      <c r="N512" s="196">
        <v>1.6836289572697012E-3</v>
      </c>
      <c r="O512">
        <v>31.62</v>
      </c>
      <c r="P512">
        <v>51</v>
      </c>
      <c r="Q512">
        <v>702.29300000000001</v>
      </c>
      <c r="R512" s="197">
        <v>-41.25</v>
      </c>
      <c r="T512" s="198">
        <v>-105.56</v>
      </c>
      <c r="U512" s="198">
        <v>62697.9</v>
      </c>
      <c r="V512" s="16">
        <v>0</v>
      </c>
    </row>
    <row r="513" spans="1:22" x14ac:dyDescent="0.25">
      <c r="A513" t="s">
        <v>171</v>
      </c>
      <c r="B513" s="199">
        <v>41630</v>
      </c>
      <c r="C513" s="140" t="s">
        <v>277</v>
      </c>
      <c r="D513">
        <v>22.28</v>
      </c>
      <c r="E513">
        <v>22.88</v>
      </c>
      <c r="F513">
        <v>696</v>
      </c>
      <c r="G513" s="195">
        <v>756.76400000000001</v>
      </c>
      <c r="H513">
        <v>6.93E-2</v>
      </c>
      <c r="I513">
        <v>1.29E-2</v>
      </c>
      <c r="J513">
        <v>0.17730000000000001</v>
      </c>
      <c r="K513">
        <v>1.8599999999999998E-2</v>
      </c>
      <c r="L513">
        <v>8.0999999999999996E-3</v>
      </c>
      <c r="M513">
        <v>8.9999999999999993E-3</v>
      </c>
      <c r="N513" s="196">
        <v>1.668587217509101E-3</v>
      </c>
      <c r="O513">
        <v>55.6</v>
      </c>
      <c r="P513">
        <v>51</v>
      </c>
      <c r="Q513">
        <v>705.76400000000001</v>
      </c>
      <c r="R513" s="197">
        <v>-46.84</v>
      </c>
      <c r="T513" s="198">
        <v>-105.56</v>
      </c>
      <c r="U513" s="198">
        <v>63263.1</v>
      </c>
      <c r="V513" s="16">
        <v>0</v>
      </c>
    </row>
    <row r="514" spans="1:22" x14ac:dyDescent="0.25">
      <c r="A514" t="s">
        <v>171</v>
      </c>
      <c r="B514" s="199">
        <v>41630</v>
      </c>
      <c r="C514" s="140" t="s">
        <v>278</v>
      </c>
      <c r="D514">
        <v>23.96</v>
      </c>
      <c r="E514">
        <v>22.91</v>
      </c>
      <c r="F514">
        <v>703</v>
      </c>
      <c r="G514" s="195">
        <v>770.13599999999997</v>
      </c>
      <c r="H514">
        <v>6.93E-2</v>
      </c>
      <c r="I514">
        <v>1.29E-2</v>
      </c>
      <c r="J514">
        <v>0.16489999999999999</v>
      </c>
      <c r="K514">
        <v>3.6200000000000003E-2</v>
      </c>
      <c r="L514">
        <v>9.9000000000000008E-3</v>
      </c>
      <c r="M514">
        <v>1.0999999999999999E-2</v>
      </c>
      <c r="N514" s="196">
        <v>1.6208289184748391E-3</v>
      </c>
      <c r="O514">
        <v>45.47</v>
      </c>
      <c r="P514">
        <v>52</v>
      </c>
      <c r="Q514">
        <v>718.13599999999997</v>
      </c>
      <c r="R514" s="197">
        <v>-42.44</v>
      </c>
      <c r="T514" s="198">
        <v>-105.55</v>
      </c>
      <c r="U514" s="198">
        <v>65121</v>
      </c>
      <c r="V514" s="16">
        <v>0</v>
      </c>
    </row>
    <row r="515" spans="1:22" x14ac:dyDescent="0.25">
      <c r="A515" t="s">
        <v>171</v>
      </c>
      <c r="B515" s="199">
        <v>41630</v>
      </c>
      <c r="C515" s="140" t="s">
        <v>279</v>
      </c>
      <c r="D515">
        <v>24.7</v>
      </c>
      <c r="E515">
        <v>23.99</v>
      </c>
      <c r="F515">
        <v>715</v>
      </c>
      <c r="G515" s="195">
        <v>787.33600000000001</v>
      </c>
      <c r="H515">
        <v>6.93E-2</v>
      </c>
      <c r="I515">
        <v>1.29E-2</v>
      </c>
      <c r="J515">
        <v>0.1739</v>
      </c>
      <c r="K515">
        <v>4.9799999999999997E-2</v>
      </c>
      <c r="L515">
        <v>1.06E-2</v>
      </c>
      <c r="M515">
        <v>1.11E-2</v>
      </c>
      <c r="N515" s="196">
        <v>1.5362449609244249E-3</v>
      </c>
      <c r="O515">
        <v>194.27</v>
      </c>
      <c r="P515">
        <v>52</v>
      </c>
      <c r="Q515">
        <v>735.33600000000001</v>
      </c>
      <c r="R515" s="197">
        <v>-54.46</v>
      </c>
      <c r="T515" s="198">
        <v>-105.56</v>
      </c>
      <c r="U515" s="198">
        <v>68713</v>
      </c>
      <c r="V515" s="16">
        <v>0</v>
      </c>
    </row>
    <row r="516" spans="1:22" x14ac:dyDescent="0.25">
      <c r="A516" t="s">
        <v>171</v>
      </c>
      <c r="B516" s="199">
        <v>41630</v>
      </c>
      <c r="C516" s="140" t="s">
        <v>280</v>
      </c>
      <c r="D516">
        <v>26.23</v>
      </c>
      <c r="E516">
        <v>25.33</v>
      </c>
      <c r="F516">
        <v>733</v>
      </c>
      <c r="G516" s="195">
        <v>811.69600000000003</v>
      </c>
      <c r="H516">
        <v>6.93E-2</v>
      </c>
      <c r="I516">
        <v>1.29E-2</v>
      </c>
      <c r="J516">
        <v>0.14680000000000001</v>
      </c>
      <c r="K516">
        <v>4.1799999999999997E-2</v>
      </c>
      <c r="L516">
        <v>8.8000000000000005E-3</v>
      </c>
      <c r="M516">
        <v>7.1000000000000004E-3</v>
      </c>
      <c r="N516" s="196">
        <v>1.4585348329510597E-3</v>
      </c>
      <c r="O516">
        <v>22.31</v>
      </c>
      <c r="P516">
        <v>53</v>
      </c>
      <c r="Q516">
        <v>758.69600000000003</v>
      </c>
      <c r="R516" s="197">
        <v>-43.56</v>
      </c>
      <c r="T516" s="198">
        <v>-105.56</v>
      </c>
      <c r="U516" s="198">
        <v>72374</v>
      </c>
      <c r="V516" s="16">
        <v>0</v>
      </c>
    </row>
    <row r="517" spans="1:22" x14ac:dyDescent="0.25">
      <c r="A517" t="s">
        <v>171</v>
      </c>
      <c r="B517" s="199">
        <v>41630</v>
      </c>
      <c r="C517" s="140" t="s">
        <v>281</v>
      </c>
      <c r="D517">
        <v>27.32</v>
      </c>
      <c r="E517">
        <v>25.64</v>
      </c>
      <c r="F517">
        <v>758</v>
      </c>
      <c r="G517" s="195">
        <v>828.86400000000003</v>
      </c>
      <c r="H517">
        <v>6.93E-2</v>
      </c>
      <c r="I517">
        <v>1.29E-2</v>
      </c>
      <c r="J517">
        <v>0.14990000000000001</v>
      </c>
      <c r="K517">
        <v>4.4600000000000001E-2</v>
      </c>
      <c r="L517">
        <v>8.6E-3</v>
      </c>
      <c r="M517">
        <v>6.8999999999999999E-3</v>
      </c>
      <c r="N517" s="196">
        <v>1.4017977963781136E-3</v>
      </c>
      <c r="O517">
        <v>40.630000000000003</v>
      </c>
      <c r="P517">
        <v>55</v>
      </c>
      <c r="Q517">
        <v>773.86400000000003</v>
      </c>
      <c r="R517" s="197">
        <v>-75.989999999999995</v>
      </c>
      <c r="T517" s="198">
        <v>-105.56</v>
      </c>
      <c r="U517" s="198">
        <v>75303.3</v>
      </c>
      <c r="V517" s="16">
        <v>0</v>
      </c>
    </row>
    <row r="518" spans="1:22" x14ac:dyDescent="0.25">
      <c r="A518" t="s">
        <v>171</v>
      </c>
      <c r="B518" s="199">
        <v>41630</v>
      </c>
      <c r="C518" s="140" t="s">
        <v>282</v>
      </c>
      <c r="D518">
        <v>28.82</v>
      </c>
      <c r="E518">
        <v>26.88</v>
      </c>
      <c r="F518">
        <v>763</v>
      </c>
      <c r="G518" s="195">
        <v>839.26700000000005</v>
      </c>
      <c r="H518">
        <v>6.93E-2</v>
      </c>
      <c r="I518">
        <v>1.29E-2</v>
      </c>
      <c r="J518">
        <v>0.1512</v>
      </c>
      <c r="K518">
        <v>3.2800000000000003E-2</v>
      </c>
      <c r="L518">
        <v>1.49E-2</v>
      </c>
      <c r="M518">
        <v>6.7999999999999996E-3</v>
      </c>
      <c r="N518" s="196">
        <v>1.3794202932640228E-3</v>
      </c>
      <c r="O518">
        <v>57.08</v>
      </c>
      <c r="P518">
        <v>57</v>
      </c>
      <c r="Q518">
        <v>782.26700000000005</v>
      </c>
      <c r="R518" s="197">
        <v>-91.97</v>
      </c>
      <c r="T518" s="198">
        <v>-105.56</v>
      </c>
      <c r="U518" s="198">
        <v>76524.899999999994</v>
      </c>
      <c r="V518" s="16">
        <v>0</v>
      </c>
    </row>
    <row r="519" spans="1:22" x14ac:dyDescent="0.25">
      <c r="A519" t="s">
        <v>171</v>
      </c>
      <c r="B519" s="199">
        <v>41630</v>
      </c>
      <c r="C519" s="140" t="s">
        <v>283</v>
      </c>
      <c r="D519">
        <v>28.6</v>
      </c>
      <c r="E519">
        <v>26.82</v>
      </c>
      <c r="F519">
        <v>760</v>
      </c>
      <c r="G519" s="195">
        <v>832.41600000000005</v>
      </c>
      <c r="H519">
        <v>6.93E-2</v>
      </c>
      <c r="I519">
        <v>1.29E-2</v>
      </c>
      <c r="J519">
        <v>0.1482</v>
      </c>
      <c r="K519">
        <v>3.1399999999999997E-2</v>
      </c>
      <c r="L519">
        <v>1.18E-2</v>
      </c>
      <c r="M519">
        <v>6.7999999999999996E-3</v>
      </c>
      <c r="N519" s="196">
        <v>1.3840517377028542E-3</v>
      </c>
      <c r="O519">
        <v>55.91</v>
      </c>
      <c r="P519">
        <v>58</v>
      </c>
      <c r="Q519">
        <v>774.41600000000005</v>
      </c>
      <c r="R519" s="197">
        <v>-94.94</v>
      </c>
      <c r="T519" s="198">
        <v>-105.55</v>
      </c>
      <c r="U519" s="198">
        <v>76261.600000000006</v>
      </c>
      <c r="V519" s="16">
        <v>0</v>
      </c>
    </row>
    <row r="520" spans="1:22" x14ac:dyDescent="0.25">
      <c r="A520" t="s">
        <v>171</v>
      </c>
      <c r="B520" s="199">
        <v>41630</v>
      </c>
      <c r="C520" s="140" t="s">
        <v>284</v>
      </c>
      <c r="D520">
        <v>27.55</v>
      </c>
      <c r="E520">
        <v>26.33</v>
      </c>
      <c r="F520">
        <v>765</v>
      </c>
      <c r="G520" s="195">
        <v>829.06399999999996</v>
      </c>
      <c r="H520">
        <v>6.93E-2</v>
      </c>
      <c r="I520">
        <v>1.29E-2</v>
      </c>
      <c r="J520">
        <v>0.157</v>
      </c>
      <c r="K520">
        <v>2.8500000000000001E-2</v>
      </c>
      <c r="L520">
        <v>1.01E-2</v>
      </c>
      <c r="M520">
        <v>6.7999999999999996E-3</v>
      </c>
      <c r="N520" s="196">
        <v>1.3929833544031522E-3</v>
      </c>
      <c r="O520">
        <v>86.29</v>
      </c>
      <c r="P520">
        <v>58</v>
      </c>
      <c r="Q520">
        <v>771.06399999999996</v>
      </c>
      <c r="R520" s="197">
        <v>-84.91</v>
      </c>
      <c r="T520" s="198">
        <v>-105.56</v>
      </c>
      <c r="U520" s="198">
        <v>75779.8</v>
      </c>
      <c r="V520" s="16">
        <v>0</v>
      </c>
    </row>
    <row r="521" spans="1:22" x14ac:dyDescent="0.25">
      <c r="A521" t="s">
        <v>171</v>
      </c>
      <c r="B521" s="199">
        <v>41630</v>
      </c>
      <c r="C521" s="140" t="s">
        <v>285</v>
      </c>
      <c r="D521">
        <v>27.19</v>
      </c>
      <c r="E521">
        <v>25.78</v>
      </c>
      <c r="F521">
        <v>768</v>
      </c>
      <c r="G521" s="195">
        <v>827.09100000000001</v>
      </c>
      <c r="H521">
        <v>6.93E-2</v>
      </c>
      <c r="I521">
        <v>1.29E-2</v>
      </c>
      <c r="J521">
        <v>0.13389999999999999</v>
      </c>
      <c r="K521">
        <v>2.6599999999999999E-2</v>
      </c>
      <c r="L521">
        <v>8.8999999999999999E-3</v>
      </c>
      <c r="M521">
        <v>6.7999999999999996E-3</v>
      </c>
      <c r="N521" s="196">
        <v>1.4088868245858493E-3</v>
      </c>
      <c r="O521">
        <v>18.809999999999999</v>
      </c>
      <c r="P521">
        <v>58</v>
      </c>
      <c r="Q521">
        <v>769.09100000000001</v>
      </c>
      <c r="R521" s="197">
        <v>-72.02</v>
      </c>
      <c r="T521" s="198">
        <v>-105.56</v>
      </c>
      <c r="U521" s="198">
        <v>74924.399999999994</v>
      </c>
      <c r="V521" s="16">
        <v>0</v>
      </c>
    </row>
    <row r="522" spans="1:22" x14ac:dyDescent="0.25">
      <c r="A522" t="s">
        <v>171</v>
      </c>
      <c r="B522" s="199">
        <v>41630</v>
      </c>
      <c r="C522" s="140" t="s">
        <v>286</v>
      </c>
      <c r="D522">
        <v>26.95</v>
      </c>
      <c r="E522">
        <v>26.02</v>
      </c>
      <c r="F522">
        <v>766</v>
      </c>
      <c r="G522" s="195">
        <v>829.13400000000001</v>
      </c>
      <c r="H522">
        <v>6.93E-2</v>
      </c>
      <c r="I522">
        <v>1.29E-2</v>
      </c>
      <c r="J522">
        <v>0.12620000000000001</v>
      </c>
      <c r="K522">
        <v>2.53E-2</v>
      </c>
      <c r="L522">
        <v>8.3000000000000001E-3</v>
      </c>
      <c r="M522">
        <v>6.7000000000000002E-3</v>
      </c>
      <c r="N522" s="196">
        <v>1.4264093832765798E-3</v>
      </c>
      <c r="O522">
        <v>38.9</v>
      </c>
      <c r="P522">
        <v>59</v>
      </c>
      <c r="Q522">
        <v>770.13400000000001</v>
      </c>
      <c r="R522" s="197">
        <v>-68.88</v>
      </c>
      <c r="T522" s="198">
        <v>-105.56</v>
      </c>
      <c r="U522" s="198">
        <v>74004</v>
      </c>
      <c r="V522" s="16">
        <v>0</v>
      </c>
    </row>
    <row r="523" spans="1:22" x14ac:dyDescent="0.25">
      <c r="A523" t="s">
        <v>171</v>
      </c>
      <c r="B523" s="199">
        <v>41630</v>
      </c>
      <c r="C523" s="140" t="s">
        <v>287</v>
      </c>
      <c r="D523">
        <v>26.96</v>
      </c>
      <c r="E523">
        <v>25.93</v>
      </c>
      <c r="F523">
        <v>765</v>
      </c>
      <c r="G523" s="195">
        <v>822.14300000000003</v>
      </c>
      <c r="H523">
        <v>6.93E-2</v>
      </c>
      <c r="I523">
        <v>1.29E-2</v>
      </c>
      <c r="J523">
        <v>0.1411</v>
      </c>
      <c r="K523">
        <v>2.5899999999999999E-2</v>
      </c>
      <c r="L523">
        <v>8.3999999999999995E-3</v>
      </c>
      <c r="M523">
        <v>6.7999999999999996E-3</v>
      </c>
      <c r="N523" s="196">
        <v>4.9088958603047319E-3</v>
      </c>
      <c r="O523">
        <v>34.81</v>
      </c>
      <c r="P523">
        <v>58</v>
      </c>
      <c r="Q523">
        <v>764.14300000000003</v>
      </c>
      <c r="R523" s="197">
        <v>-76.63</v>
      </c>
      <c r="T523" s="198">
        <v>-362.87</v>
      </c>
      <c r="U523" s="198">
        <v>73920.899999999994</v>
      </c>
      <c r="V523" s="16">
        <v>0</v>
      </c>
    </row>
    <row r="524" spans="1:22" x14ac:dyDescent="0.25">
      <c r="A524" t="s">
        <v>171</v>
      </c>
      <c r="B524" s="199">
        <v>41630</v>
      </c>
      <c r="C524" s="140" t="s">
        <v>288</v>
      </c>
      <c r="D524">
        <v>27.72</v>
      </c>
      <c r="E524">
        <v>26.78</v>
      </c>
      <c r="F524">
        <v>770</v>
      </c>
      <c r="G524" s="195">
        <v>813.10699999999997</v>
      </c>
      <c r="H524">
        <v>6.93E-2</v>
      </c>
      <c r="I524">
        <v>1.29E-2</v>
      </c>
      <c r="J524">
        <v>0.13650000000000001</v>
      </c>
      <c r="K524">
        <v>2.8500000000000001E-2</v>
      </c>
      <c r="L524">
        <v>9.2999999999999992E-3</v>
      </c>
      <c r="M524">
        <v>6.6E-3</v>
      </c>
      <c r="N524" s="196">
        <v>4.8003936830798288E-3</v>
      </c>
      <c r="O524">
        <v>-11.46</v>
      </c>
      <c r="P524">
        <v>59</v>
      </c>
      <c r="Q524">
        <v>754.10699999999997</v>
      </c>
      <c r="R524" s="197">
        <v>-52.29</v>
      </c>
      <c r="T524" s="198">
        <v>-362.88</v>
      </c>
      <c r="U524" s="198">
        <v>75593.8</v>
      </c>
      <c r="V524" s="16">
        <v>0</v>
      </c>
    </row>
    <row r="525" spans="1:22" x14ac:dyDescent="0.25">
      <c r="A525" t="s">
        <v>171</v>
      </c>
      <c r="B525" s="199">
        <v>41630</v>
      </c>
      <c r="C525" s="140" t="s">
        <v>289</v>
      </c>
      <c r="D525">
        <v>37.659999999999997</v>
      </c>
      <c r="E525">
        <v>43.35</v>
      </c>
      <c r="F525">
        <v>791</v>
      </c>
      <c r="G525" s="195">
        <v>852.61300000000006</v>
      </c>
      <c r="H525">
        <v>6.93E-2</v>
      </c>
      <c r="I525">
        <v>1.29E-2</v>
      </c>
      <c r="J525">
        <v>0.19719999999999999</v>
      </c>
      <c r="K525">
        <v>8.4599999999999995E-2</v>
      </c>
      <c r="L525">
        <v>8.2299999999999998E-2</v>
      </c>
      <c r="M525">
        <v>9.9000000000000008E-3</v>
      </c>
      <c r="N525" s="196">
        <v>4.5187151791073396E-3</v>
      </c>
      <c r="O525" s="200">
        <v>218.54</v>
      </c>
      <c r="P525">
        <v>61</v>
      </c>
      <c r="Q525">
        <v>791.61300000000006</v>
      </c>
      <c r="R525" s="197">
        <v>-61.41</v>
      </c>
      <c r="T525" s="198">
        <v>-362.87</v>
      </c>
      <c r="U525" s="198">
        <v>80303.8</v>
      </c>
      <c r="V525" s="16">
        <v>663.54</v>
      </c>
    </row>
    <row r="526" spans="1:22" x14ac:dyDescent="0.25">
      <c r="A526" t="s">
        <v>171</v>
      </c>
      <c r="B526" s="199">
        <v>41630</v>
      </c>
      <c r="C526" s="140" t="s">
        <v>290</v>
      </c>
      <c r="D526">
        <v>42.46</v>
      </c>
      <c r="E526">
        <v>29.27</v>
      </c>
      <c r="F526">
        <v>818</v>
      </c>
      <c r="G526" s="195">
        <v>872.38800000000003</v>
      </c>
      <c r="H526">
        <v>6.93E-2</v>
      </c>
      <c r="I526">
        <v>1.29E-2</v>
      </c>
      <c r="J526">
        <v>0.1205</v>
      </c>
      <c r="K526">
        <v>9.1499999999999998E-2</v>
      </c>
      <c r="L526">
        <v>7.7299999999999994E-2</v>
      </c>
      <c r="M526">
        <v>2.5600000000000001E-2</v>
      </c>
      <c r="N526" s="196">
        <v>4.355753476452548E-3</v>
      </c>
      <c r="O526">
        <v>223.06</v>
      </c>
      <c r="P526">
        <v>62</v>
      </c>
      <c r="Q526">
        <v>810.38800000000003</v>
      </c>
      <c r="R526" s="197">
        <v>-89.67</v>
      </c>
      <c r="T526" s="198">
        <v>-362.88</v>
      </c>
      <c r="U526" s="198">
        <v>83310.5</v>
      </c>
      <c r="V526" s="16">
        <v>191.85</v>
      </c>
    </row>
    <row r="527" spans="1:22" x14ac:dyDescent="0.25">
      <c r="A527" t="s">
        <v>171</v>
      </c>
      <c r="B527" s="199">
        <v>41630</v>
      </c>
      <c r="C527" s="140" t="s">
        <v>291</v>
      </c>
      <c r="D527">
        <v>42.2</v>
      </c>
      <c r="E527">
        <v>31</v>
      </c>
      <c r="F527">
        <v>820</v>
      </c>
      <c r="G527" s="195">
        <v>875.43899999999996</v>
      </c>
      <c r="H527">
        <v>6.93E-2</v>
      </c>
      <c r="I527">
        <v>1.29E-2</v>
      </c>
      <c r="J527">
        <v>0.13009999999999999</v>
      </c>
      <c r="K527">
        <v>6.1100000000000002E-2</v>
      </c>
      <c r="L527">
        <v>2.8899999999999999E-2</v>
      </c>
      <c r="M527">
        <v>8.9999999999999993E-3</v>
      </c>
      <c r="N527" s="196">
        <v>4.3575321047815531E-3</v>
      </c>
      <c r="O527">
        <v>569.14</v>
      </c>
      <c r="P527">
        <v>63</v>
      </c>
      <c r="Q527">
        <v>812.43899999999996</v>
      </c>
      <c r="R527" s="197">
        <v>-86.67</v>
      </c>
      <c r="T527" s="198">
        <v>-362.87</v>
      </c>
      <c r="U527" s="198">
        <v>83274.2</v>
      </c>
      <c r="V527" s="16">
        <v>195.82</v>
      </c>
    </row>
    <row r="528" spans="1:22" x14ac:dyDescent="0.25">
      <c r="A528" t="s">
        <v>171</v>
      </c>
      <c r="B528" s="199">
        <v>41630</v>
      </c>
      <c r="C528" s="140" t="s">
        <v>292</v>
      </c>
      <c r="D528">
        <v>40.57</v>
      </c>
      <c r="E528">
        <v>31.07</v>
      </c>
      <c r="F528">
        <v>821</v>
      </c>
      <c r="G528" s="195">
        <v>878.64200000000005</v>
      </c>
      <c r="H528">
        <v>6.93E-2</v>
      </c>
      <c r="I528">
        <v>1.29E-2</v>
      </c>
      <c r="J528">
        <v>0.13900000000000001</v>
      </c>
      <c r="K528">
        <v>5.8299999999999998E-2</v>
      </c>
      <c r="L528">
        <v>2.92E-2</v>
      </c>
      <c r="M528">
        <v>9.4000000000000004E-3</v>
      </c>
      <c r="N528" s="196">
        <v>4.4051077301822958E-3</v>
      </c>
      <c r="O528">
        <v>153.62</v>
      </c>
      <c r="P528">
        <v>63</v>
      </c>
      <c r="Q528">
        <v>815.64200000000005</v>
      </c>
      <c r="R528" s="197">
        <v>-115.68</v>
      </c>
      <c r="T528" s="198">
        <v>-362.88</v>
      </c>
      <c r="U528" s="198">
        <v>82377.100000000006</v>
      </c>
      <c r="V528" s="16">
        <v>361.07</v>
      </c>
    </row>
    <row r="529" spans="1:22" x14ac:dyDescent="0.25">
      <c r="A529" t="s">
        <v>171</v>
      </c>
      <c r="B529" s="199">
        <v>41630</v>
      </c>
      <c r="C529" s="140" t="s">
        <v>293</v>
      </c>
      <c r="D529">
        <v>37.78</v>
      </c>
      <c r="E529">
        <v>29.58</v>
      </c>
      <c r="F529">
        <v>814</v>
      </c>
      <c r="G529" s="195">
        <v>875.36900000000003</v>
      </c>
      <c r="H529">
        <v>6.93E-2</v>
      </c>
      <c r="I529">
        <v>1.29E-2</v>
      </c>
      <c r="J529">
        <v>0.64290000000000003</v>
      </c>
      <c r="K529">
        <v>5.5300000000000002E-2</v>
      </c>
      <c r="L529">
        <v>2.9499999999999998E-2</v>
      </c>
      <c r="M529">
        <v>9.4999999999999998E-3</v>
      </c>
      <c r="N529" s="196">
        <v>4.4729978256260565E-3</v>
      </c>
      <c r="O529" s="200">
        <v>125.62</v>
      </c>
      <c r="P529">
        <v>62</v>
      </c>
      <c r="Q529">
        <v>813.36900000000003</v>
      </c>
      <c r="R529" s="197">
        <v>-131.24</v>
      </c>
      <c r="T529" s="198">
        <v>-362.88</v>
      </c>
      <c r="U529" s="198">
        <v>81126.8</v>
      </c>
      <c r="V529" s="16">
        <v>369.61</v>
      </c>
    </row>
    <row r="530" spans="1:22" x14ac:dyDescent="0.25">
      <c r="A530" t="s">
        <v>171</v>
      </c>
      <c r="B530" s="199">
        <v>41630</v>
      </c>
      <c r="C530" s="140" t="s">
        <v>294</v>
      </c>
      <c r="D530">
        <v>31.57</v>
      </c>
      <c r="E530">
        <v>25.7</v>
      </c>
      <c r="F530">
        <v>803</v>
      </c>
      <c r="G530" s="195">
        <v>866.15200000000004</v>
      </c>
      <c r="H530">
        <v>6.93E-2</v>
      </c>
      <c r="I530">
        <v>1.29E-2</v>
      </c>
      <c r="J530">
        <v>0.15060000000000001</v>
      </c>
      <c r="K530">
        <v>4.3799999999999999E-2</v>
      </c>
      <c r="L530">
        <v>2.9100000000000001E-2</v>
      </c>
      <c r="M530">
        <v>9.5999999999999992E-3</v>
      </c>
      <c r="N530" s="196">
        <v>4.6445160357205485E-3</v>
      </c>
      <c r="O530">
        <v>78.88</v>
      </c>
      <c r="P530">
        <v>61</v>
      </c>
      <c r="Q530">
        <v>805.15200000000004</v>
      </c>
      <c r="R530" s="197">
        <v>-123.04</v>
      </c>
      <c r="T530" s="198">
        <v>-362.87</v>
      </c>
      <c r="U530" s="198">
        <v>78128.7</v>
      </c>
      <c r="V530" s="16">
        <v>0</v>
      </c>
    </row>
    <row r="531" spans="1:22" x14ac:dyDescent="0.25">
      <c r="A531" t="s">
        <v>171</v>
      </c>
      <c r="B531" s="199">
        <v>41630</v>
      </c>
      <c r="C531" s="140" t="s">
        <v>295</v>
      </c>
      <c r="D531">
        <v>28.97</v>
      </c>
      <c r="E531">
        <v>24.29</v>
      </c>
      <c r="F531">
        <v>782</v>
      </c>
      <c r="G531" s="195">
        <v>849.005</v>
      </c>
      <c r="H531">
        <v>6.93E-2</v>
      </c>
      <c r="I531">
        <v>1.29E-2</v>
      </c>
      <c r="J531">
        <v>0.1497</v>
      </c>
      <c r="K531">
        <v>4.8500000000000001E-2</v>
      </c>
      <c r="L531">
        <v>8.9999999999999993E-3</v>
      </c>
      <c r="M531">
        <v>9.7999999999999997E-3</v>
      </c>
      <c r="N531" s="196">
        <v>1.4205585341170897E-3</v>
      </c>
      <c r="O531">
        <v>77.12</v>
      </c>
      <c r="P531">
        <v>59</v>
      </c>
      <c r="Q531">
        <v>790.005</v>
      </c>
      <c r="R531" s="197">
        <v>-96.51</v>
      </c>
      <c r="T531" s="198">
        <v>-105.56</v>
      </c>
      <c r="U531" s="198">
        <v>74308.800000000003</v>
      </c>
      <c r="V531" s="16">
        <v>0</v>
      </c>
    </row>
    <row r="532" spans="1:22" x14ac:dyDescent="0.25">
      <c r="A532" t="s">
        <v>171</v>
      </c>
      <c r="B532" s="199">
        <v>41631</v>
      </c>
      <c r="C532" s="140" t="s">
        <v>272</v>
      </c>
      <c r="D532">
        <v>25.6</v>
      </c>
      <c r="E532">
        <v>24.03</v>
      </c>
      <c r="F532">
        <v>766</v>
      </c>
      <c r="G532" s="195">
        <v>830.678</v>
      </c>
      <c r="H532">
        <v>6.93E-2</v>
      </c>
      <c r="I532">
        <v>1.29E-2</v>
      </c>
      <c r="J532">
        <v>0.2205</v>
      </c>
      <c r="K532">
        <v>1.37E-2</v>
      </c>
      <c r="L532">
        <v>9.1999999999999998E-3</v>
      </c>
      <c r="M532">
        <v>1.01E-2</v>
      </c>
      <c r="N532" s="196">
        <v>0</v>
      </c>
      <c r="O532">
        <v>47.28</v>
      </c>
      <c r="P532">
        <v>59</v>
      </c>
      <c r="Q532">
        <v>771.678</v>
      </c>
      <c r="R532" s="197">
        <v>-77.05</v>
      </c>
      <c r="T532" s="198">
        <v>0</v>
      </c>
      <c r="U532" s="198">
        <v>71627.899999999994</v>
      </c>
      <c r="V532" s="16">
        <v>0</v>
      </c>
    </row>
    <row r="533" spans="1:22" x14ac:dyDescent="0.25">
      <c r="A533" t="s">
        <v>171</v>
      </c>
      <c r="B533" s="199">
        <v>41631</v>
      </c>
      <c r="C533" s="140" t="s">
        <v>273</v>
      </c>
      <c r="D533">
        <v>25.29</v>
      </c>
      <c r="E533">
        <v>22.81</v>
      </c>
      <c r="F533">
        <v>824</v>
      </c>
      <c r="G533" s="195">
        <v>824.35400000000004</v>
      </c>
      <c r="H533">
        <v>6.93E-2</v>
      </c>
      <c r="I533">
        <v>1.29E-2</v>
      </c>
      <c r="J533">
        <v>0.22020000000000001</v>
      </c>
      <c r="K533">
        <v>6.6E-3</v>
      </c>
      <c r="L533">
        <v>9.1999999999999998E-3</v>
      </c>
      <c r="M533">
        <v>0.01</v>
      </c>
      <c r="N533" s="196">
        <v>0</v>
      </c>
      <c r="O533">
        <v>-3.96</v>
      </c>
      <c r="P533">
        <v>59</v>
      </c>
      <c r="Q533">
        <v>765.35400000000004</v>
      </c>
      <c r="R533" s="197">
        <v>-67.62</v>
      </c>
      <c r="T533" s="198">
        <v>0</v>
      </c>
      <c r="U533" s="198">
        <v>69806.5</v>
      </c>
      <c r="V533" s="16">
        <v>0</v>
      </c>
    </row>
    <row r="534" spans="1:22" x14ac:dyDescent="0.25">
      <c r="A534" t="s">
        <v>171</v>
      </c>
      <c r="B534" s="199">
        <v>41631</v>
      </c>
      <c r="C534" s="140" t="s">
        <v>274</v>
      </c>
      <c r="D534">
        <v>24.8</v>
      </c>
      <c r="E534">
        <v>22.66</v>
      </c>
      <c r="F534">
        <v>823</v>
      </c>
      <c r="G534" s="195">
        <v>825.60299999999995</v>
      </c>
      <c r="H534">
        <v>6.93E-2</v>
      </c>
      <c r="I534">
        <v>1.29E-2</v>
      </c>
      <c r="J534">
        <v>0.21690000000000001</v>
      </c>
      <c r="K534">
        <v>9.7000000000000003E-3</v>
      </c>
      <c r="L534">
        <v>7.3000000000000001E-3</v>
      </c>
      <c r="M534">
        <v>7.6E-3</v>
      </c>
      <c r="N534" s="196">
        <v>0</v>
      </c>
      <c r="O534">
        <v>-0.73</v>
      </c>
      <c r="P534">
        <v>59</v>
      </c>
      <c r="Q534">
        <v>766.60299999999995</v>
      </c>
      <c r="R534" s="197">
        <v>-57.19</v>
      </c>
      <c r="T534" s="198">
        <v>0</v>
      </c>
      <c r="U534" s="198">
        <v>69072</v>
      </c>
      <c r="V534" s="16">
        <v>0</v>
      </c>
    </row>
    <row r="535" spans="1:22" x14ac:dyDescent="0.25">
      <c r="A535" t="s">
        <v>171</v>
      </c>
      <c r="B535" s="199">
        <v>41631</v>
      </c>
      <c r="C535" s="140" t="s">
        <v>275</v>
      </c>
      <c r="D535">
        <v>24.65</v>
      </c>
      <c r="E535">
        <v>22.05</v>
      </c>
      <c r="F535">
        <v>824</v>
      </c>
      <c r="G535" s="195">
        <v>826.36300000000006</v>
      </c>
      <c r="H535">
        <v>6.93E-2</v>
      </c>
      <c r="I535">
        <v>1.29E-2</v>
      </c>
      <c r="J535">
        <v>0.21729999999999999</v>
      </c>
      <c r="K535">
        <v>4.1999999999999997E-3</v>
      </c>
      <c r="L535">
        <v>9.4000000000000004E-3</v>
      </c>
      <c r="M535">
        <v>1.0200000000000001E-2</v>
      </c>
      <c r="N535" s="196">
        <v>0</v>
      </c>
      <c r="O535">
        <v>11.11</v>
      </c>
      <c r="P535">
        <v>59</v>
      </c>
      <c r="Q535">
        <v>767.36300000000006</v>
      </c>
      <c r="R535" s="197">
        <v>-66.540000000000006</v>
      </c>
      <c r="T535" s="198">
        <v>0</v>
      </c>
      <c r="U535" s="198">
        <v>69272.399999999994</v>
      </c>
      <c r="V535" s="16">
        <v>0</v>
      </c>
    </row>
    <row r="536" spans="1:22" x14ac:dyDescent="0.25">
      <c r="A536" t="s">
        <v>171</v>
      </c>
      <c r="B536" s="199">
        <v>41631</v>
      </c>
      <c r="C536" s="140" t="s">
        <v>276</v>
      </c>
      <c r="D536">
        <v>25.16</v>
      </c>
      <c r="E536">
        <v>22.84</v>
      </c>
      <c r="F536">
        <v>828</v>
      </c>
      <c r="G536" s="195">
        <v>833.73299999999995</v>
      </c>
      <c r="H536">
        <v>6.93E-2</v>
      </c>
      <c r="I536">
        <v>1.29E-2</v>
      </c>
      <c r="J536">
        <v>0.21010000000000001</v>
      </c>
      <c r="K536">
        <v>1.5599999999999999E-2</v>
      </c>
      <c r="L536">
        <v>1.04E-2</v>
      </c>
      <c r="M536">
        <v>1.0200000000000001E-2</v>
      </c>
      <c r="N536" s="196">
        <v>0</v>
      </c>
      <c r="O536">
        <v>62.59</v>
      </c>
      <c r="P536">
        <v>59</v>
      </c>
      <c r="Q536">
        <v>774.73299999999995</v>
      </c>
      <c r="R536" s="197">
        <v>-86.83</v>
      </c>
      <c r="T536" s="198">
        <v>0</v>
      </c>
      <c r="U536" s="198">
        <v>70477.7</v>
      </c>
      <c r="V536" s="16">
        <v>0</v>
      </c>
    </row>
    <row r="537" spans="1:22" x14ac:dyDescent="0.25">
      <c r="A537" t="s">
        <v>171</v>
      </c>
      <c r="B537" s="199">
        <v>41631</v>
      </c>
      <c r="C537" s="140" t="s">
        <v>277</v>
      </c>
      <c r="D537">
        <v>26.22</v>
      </c>
      <c r="E537">
        <v>24.8</v>
      </c>
      <c r="F537">
        <v>836</v>
      </c>
      <c r="G537" s="195">
        <v>837.37400000000002</v>
      </c>
      <c r="H537">
        <v>6.93E-2</v>
      </c>
      <c r="I537">
        <v>1.29E-2</v>
      </c>
      <c r="J537">
        <v>0.214</v>
      </c>
      <c r="K537">
        <v>2.1399999999999999E-2</v>
      </c>
      <c r="L537">
        <v>1.2500000000000001E-2</v>
      </c>
      <c r="M537">
        <v>1.0800000000000001E-2</v>
      </c>
      <c r="N537" s="196">
        <v>7.6681703904119157E-3</v>
      </c>
      <c r="O537">
        <v>68.11</v>
      </c>
      <c r="P537">
        <v>60</v>
      </c>
      <c r="Q537">
        <v>777.37400000000002</v>
      </c>
      <c r="R537" s="197">
        <v>-47.68</v>
      </c>
      <c r="T537" s="198">
        <v>-560.6</v>
      </c>
      <c r="U537" s="198">
        <v>73107.399999999994</v>
      </c>
      <c r="V537" s="16">
        <v>0</v>
      </c>
    </row>
    <row r="538" spans="1:22" x14ac:dyDescent="0.25">
      <c r="A538" t="s">
        <v>171</v>
      </c>
      <c r="B538" s="199">
        <v>41631</v>
      </c>
      <c r="C538" s="140" t="s">
        <v>278</v>
      </c>
      <c r="D538">
        <v>31.44</v>
      </c>
      <c r="E538">
        <v>24.78</v>
      </c>
      <c r="F538">
        <v>860</v>
      </c>
      <c r="G538" s="195">
        <v>862.52599999999995</v>
      </c>
      <c r="H538">
        <v>6.93E-2</v>
      </c>
      <c r="I538">
        <v>1.29E-2</v>
      </c>
      <c r="J538">
        <v>0.17749999999999999</v>
      </c>
      <c r="K538">
        <v>2.8000000000000001E-2</v>
      </c>
      <c r="L538">
        <v>3.95E-2</v>
      </c>
      <c r="M538">
        <v>9.7999999999999997E-3</v>
      </c>
      <c r="N538" s="196">
        <v>7.3462070923999857E-3</v>
      </c>
      <c r="O538">
        <v>69.23</v>
      </c>
      <c r="P538">
        <v>63</v>
      </c>
      <c r="Q538">
        <v>799.52599999999995</v>
      </c>
      <c r="R538" s="197">
        <v>-113.75</v>
      </c>
      <c r="T538" s="198">
        <v>-579.46</v>
      </c>
      <c r="U538" s="198">
        <v>78878.8</v>
      </c>
      <c r="V538" s="16">
        <v>0</v>
      </c>
    </row>
    <row r="539" spans="1:22" x14ac:dyDescent="0.25">
      <c r="A539" t="s">
        <v>171</v>
      </c>
      <c r="B539" s="199">
        <v>41631</v>
      </c>
      <c r="C539" s="140" t="s">
        <v>279</v>
      </c>
      <c r="D539">
        <v>34.369999999999997</v>
      </c>
      <c r="E539">
        <v>26.01</v>
      </c>
      <c r="F539">
        <v>888</v>
      </c>
      <c r="G539" s="195">
        <v>890.26499999999999</v>
      </c>
      <c r="H539">
        <v>6.93E-2</v>
      </c>
      <c r="I539">
        <v>1.29E-2</v>
      </c>
      <c r="J539">
        <v>0.17829999999999999</v>
      </c>
      <c r="K539">
        <v>4.6399999999999997E-2</v>
      </c>
      <c r="L539">
        <v>3.9699999999999999E-2</v>
      </c>
      <c r="M539">
        <v>5.7000000000000002E-3</v>
      </c>
      <c r="N539" s="196">
        <v>6.7409965902388465E-3</v>
      </c>
      <c r="O539">
        <v>173.27</v>
      </c>
      <c r="P539">
        <v>66</v>
      </c>
      <c r="Q539">
        <v>824.26499999999999</v>
      </c>
      <c r="R539" s="197">
        <v>-154.88</v>
      </c>
      <c r="T539" s="198">
        <v>-579.45000000000005</v>
      </c>
      <c r="U539" s="198">
        <v>85959.1</v>
      </c>
      <c r="V539" s="16">
        <v>0</v>
      </c>
    </row>
    <row r="540" spans="1:22" x14ac:dyDescent="0.25">
      <c r="A540" t="s">
        <v>171</v>
      </c>
      <c r="B540" s="199">
        <v>41631</v>
      </c>
      <c r="C540" s="140" t="s">
        <v>280</v>
      </c>
      <c r="D540">
        <v>37.630000000000003</v>
      </c>
      <c r="E540">
        <v>29.23</v>
      </c>
      <c r="F540">
        <v>894</v>
      </c>
      <c r="G540" s="195">
        <v>909.88400000000001</v>
      </c>
      <c r="H540">
        <v>6.93E-2</v>
      </c>
      <c r="I540">
        <v>1.29E-2</v>
      </c>
      <c r="J540">
        <v>0.19009999999999999</v>
      </c>
      <c r="K540">
        <v>5.2600000000000001E-2</v>
      </c>
      <c r="L540">
        <v>2.76E-2</v>
      </c>
      <c r="M540">
        <v>5.4000000000000003E-3</v>
      </c>
      <c r="N540" s="196">
        <v>1.1856416995678009E-2</v>
      </c>
      <c r="O540">
        <v>258.26</v>
      </c>
      <c r="P540">
        <v>68</v>
      </c>
      <c r="Q540">
        <v>841.88400000000001</v>
      </c>
      <c r="R540" s="197">
        <v>-168.74</v>
      </c>
      <c r="T540" s="198">
        <v>-1046.56</v>
      </c>
      <c r="U540" s="198">
        <v>88269.5</v>
      </c>
      <c r="V540" s="16">
        <v>344.19</v>
      </c>
    </row>
    <row r="541" spans="1:22" x14ac:dyDescent="0.25">
      <c r="A541" t="s">
        <v>171</v>
      </c>
      <c r="B541" s="199">
        <v>41631</v>
      </c>
      <c r="C541" s="140" t="s">
        <v>281</v>
      </c>
      <c r="D541">
        <v>37.83</v>
      </c>
      <c r="E541">
        <v>29.81</v>
      </c>
      <c r="F541">
        <v>906</v>
      </c>
      <c r="G541" s="195">
        <v>930.98400000000004</v>
      </c>
      <c r="H541">
        <v>6.93E-2</v>
      </c>
      <c r="I541">
        <v>1.29E-2</v>
      </c>
      <c r="J541">
        <v>0.1855</v>
      </c>
      <c r="K541">
        <v>5.8099999999999999E-2</v>
      </c>
      <c r="L541">
        <v>2.75E-2</v>
      </c>
      <c r="M541">
        <v>6.1000000000000004E-3</v>
      </c>
      <c r="N541" s="196">
        <v>1.18029381314242E-2</v>
      </c>
      <c r="O541">
        <v>267.48</v>
      </c>
      <c r="P541">
        <v>70</v>
      </c>
      <c r="Q541">
        <v>860.98400000000004</v>
      </c>
      <c r="R541" s="197">
        <v>-204.95</v>
      </c>
      <c r="T541" s="198">
        <v>-1046.55</v>
      </c>
      <c r="U541" s="198">
        <v>88668.6</v>
      </c>
      <c r="V541" s="16">
        <v>379.03</v>
      </c>
    </row>
    <row r="542" spans="1:22" x14ac:dyDescent="0.25">
      <c r="A542" t="s">
        <v>171</v>
      </c>
      <c r="B542" s="199">
        <v>41631</v>
      </c>
      <c r="C542" s="140" t="s">
        <v>282</v>
      </c>
      <c r="D542">
        <v>38.61</v>
      </c>
      <c r="E542">
        <v>26.24</v>
      </c>
      <c r="F542">
        <v>913</v>
      </c>
      <c r="G542" s="195">
        <v>928.36099999999999</v>
      </c>
      <c r="H542">
        <v>6.93E-2</v>
      </c>
      <c r="I542">
        <v>1.29E-2</v>
      </c>
      <c r="J542">
        <v>0.17399999999999999</v>
      </c>
      <c r="K542">
        <v>3.9100000000000003E-2</v>
      </c>
      <c r="L542">
        <v>2.8400000000000002E-2</v>
      </c>
      <c r="M542">
        <v>5.7000000000000002E-3</v>
      </c>
      <c r="N542" s="196">
        <v>1.1795661342623638E-2</v>
      </c>
      <c r="O542">
        <v>153.07</v>
      </c>
      <c r="P542">
        <v>72</v>
      </c>
      <c r="Q542">
        <v>856.36099999999999</v>
      </c>
      <c r="R542" s="197">
        <v>-180.01</v>
      </c>
      <c r="T542" s="198">
        <v>-1046.55</v>
      </c>
      <c r="U542" s="198">
        <v>88723.3</v>
      </c>
      <c r="V542" s="16">
        <v>0</v>
      </c>
    </row>
    <row r="543" spans="1:22" x14ac:dyDescent="0.25">
      <c r="A543" t="s">
        <v>171</v>
      </c>
      <c r="B543" s="199">
        <v>41631</v>
      </c>
      <c r="C543" s="140" t="s">
        <v>283</v>
      </c>
      <c r="D543">
        <v>36.42</v>
      </c>
      <c r="E543">
        <v>27.77</v>
      </c>
      <c r="F543">
        <v>913</v>
      </c>
      <c r="G543" s="195">
        <v>926.55399999999997</v>
      </c>
      <c r="H543">
        <v>6.93E-2</v>
      </c>
      <c r="I543">
        <v>1.29E-2</v>
      </c>
      <c r="J543">
        <v>0.1731</v>
      </c>
      <c r="K543">
        <v>2.9399999999999999E-2</v>
      </c>
      <c r="L543">
        <v>2.6700000000000002E-2</v>
      </c>
      <c r="M543">
        <v>5.7999999999999996E-3</v>
      </c>
      <c r="N543" s="196">
        <v>1.195383629566427E-2</v>
      </c>
      <c r="O543">
        <v>156.08000000000001</v>
      </c>
      <c r="P543">
        <v>72</v>
      </c>
      <c r="Q543">
        <v>854.55399999999997</v>
      </c>
      <c r="R543" s="197">
        <v>-176.36</v>
      </c>
      <c r="T543" s="198">
        <v>-1046.55</v>
      </c>
      <c r="U543" s="198">
        <v>87549.3</v>
      </c>
      <c r="V543" s="16">
        <v>0</v>
      </c>
    </row>
    <row r="544" spans="1:22" x14ac:dyDescent="0.25">
      <c r="A544" t="s">
        <v>171</v>
      </c>
      <c r="B544" s="199">
        <v>41631</v>
      </c>
      <c r="C544" s="140" t="s">
        <v>284</v>
      </c>
      <c r="D544">
        <v>34.409999999999997</v>
      </c>
      <c r="E544">
        <v>27.45</v>
      </c>
      <c r="F544">
        <v>911</v>
      </c>
      <c r="G544" s="195">
        <v>925.85299999999995</v>
      </c>
      <c r="H544">
        <v>6.93E-2</v>
      </c>
      <c r="I544">
        <v>1.29E-2</v>
      </c>
      <c r="J544">
        <v>0.2097</v>
      </c>
      <c r="K544">
        <v>3.0499999999999999E-2</v>
      </c>
      <c r="L544">
        <v>2.6100000000000002E-2</v>
      </c>
      <c r="M544">
        <v>5.5999999999999999E-3</v>
      </c>
      <c r="N544" s="196">
        <v>1.214367683387424E-2</v>
      </c>
      <c r="O544">
        <v>69.45</v>
      </c>
      <c r="P544">
        <v>72</v>
      </c>
      <c r="Q544">
        <v>853.85299999999995</v>
      </c>
      <c r="R544" s="197">
        <v>-142.52000000000001</v>
      </c>
      <c r="T544" s="198">
        <v>-1046.57</v>
      </c>
      <c r="U544" s="198">
        <v>86182.3</v>
      </c>
      <c r="V544" s="16">
        <v>0</v>
      </c>
    </row>
    <row r="545" spans="1:22" x14ac:dyDescent="0.25">
      <c r="A545" t="s">
        <v>171</v>
      </c>
      <c r="B545" s="199">
        <v>41631</v>
      </c>
      <c r="C545" s="140" t="s">
        <v>285</v>
      </c>
      <c r="D545">
        <v>32.130000000000003</v>
      </c>
      <c r="E545">
        <v>26.56</v>
      </c>
      <c r="F545">
        <v>906</v>
      </c>
      <c r="G545" s="195">
        <v>920.23199999999997</v>
      </c>
      <c r="H545">
        <v>6.93E-2</v>
      </c>
      <c r="I545">
        <v>1.29E-2</v>
      </c>
      <c r="J545">
        <v>0.19919999999999999</v>
      </c>
      <c r="K545">
        <v>2.2800000000000001E-2</v>
      </c>
      <c r="L545">
        <v>8.3000000000000001E-3</v>
      </c>
      <c r="M545">
        <v>5.1999999999999998E-3</v>
      </c>
      <c r="N545" s="196">
        <v>1.2350246403081454E-2</v>
      </c>
      <c r="O545">
        <v>66.209999999999994</v>
      </c>
      <c r="P545">
        <v>73</v>
      </c>
      <c r="Q545">
        <v>847.23199999999997</v>
      </c>
      <c r="R545" s="197">
        <v>-137.96</v>
      </c>
      <c r="T545" s="198">
        <v>-1046.55</v>
      </c>
      <c r="U545" s="198">
        <v>84739.199999999997</v>
      </c>
      <c r="V545" s="16">
        <v>0</v>
      </c>
    </row>
    <row r="546" spans="1:22" x14ac:dyDescent="0.25">
      <c r="A546" t="s">
        <v>171</v>
      </c>
      <c r="B546" s="199">
        <v>41631</v>
      </c>
      <c r="C546" s="140" t="s">
        <v>286</v>
      </c>
      <c r="D546">
        <v>31.08</v>
      </c>
      <c r="E546">
        <v>26.54</v>
      </c>
      <c r="F546">
        <v>907</v>
      </c>
      <c r="G546" s="195">
        <v>915.3</v>
      </c>
      <c r="H546">
        <v>6.93E-2</v>
      </c>
      <c r="I546">
        <v>1.29E-2</v>
      </c>
      <c r="J546">
        <v>0.19470000000000001</v>
      </c>
      <c r="K546">
        <v>2.23E-2</v>
      </c>
      <c r="L546">
        <v>8.0999999999999996E-3</v>
      </c>
      <c r="M546">
        <v>5.5999999999999999E-3</v>
      </c>
      <c r="N546" s="196">
        <v>1.2516773787682716E-2</v>
      </c>
      <c r="O546">
        <v>40.69</v>
      </c>
      <c r="P546">
        <v>72</v>
      </c>
      <c r="Q546">
        <v>843.3</v>
      </c>
      <c r="R546" s="197">
        <v>-124.38</v>
      </c>
      <c r="T546" s="198">
        <v>-1046.56</v>
      </c>
      <c r="U546" s="198">
        <v>83612.600000000006</v>
      </c>
      <c r="V546" s="16">
        <v>0</v>
      </c>
    </row>
    <row r="547" spans="1:22" x14ac:dyDescent="0.25">
      <c r="A547" t="s">
        <v>171</v>
      </c>
      <c r="B547" s="199">
        <v>41631</v>
      </c>
      <c r="C547" s="140" t="s">
        <v>287</v>
      </c>
      <c r="D547">
        <v>29.77</v>
      </c>
      <c r="E547">
        <v>26.23</v>
      </c>
      <c r="F547">
        <v>902</v>
      </c>
      <c r="G547" s="195">
        <v>896.68200000000002</v>
      </c>
      <c r="H547">
        <v>6.93E-2</v>
      </c>
      <c r="I547">
        <v>1.29E-2</v>
      </c>
      <c r="J547">
        <v>0.19089999999999999</v>
      </c>
      <c r="K547">
        <v>2.23E-2</v>
      </c>
      <c r="L547">
        <v>7.6E-3</v>
      </c>
      <c r="M547">
        <v>5.8999999999999999E-3</v>
      </c>
      <c r="N547" s="196">
        <v>1.2645646171784848E-2</v>
      </c>
      <c r="O547">
        <v>15.67</v>
      </c>
      <c r="P547">
        <v>71</v>
      </c>
      <c r="Q547">
        <v>825.68200000000002</v>
      </c>
      <c r="R547" s="197">
        <v>-105.96</v>
      </c>
      <c r="T547" s="198">
        <v>-1046.56</v>
      </c>
      <c r="U547" s="198">
        <v>82760.5</v>
      </c>
      <c r="V547" s="16">
        <v>0</v>
      </c>
    </row>
    <row r="548" spans="1:22" x14ac:dyDescent="0.25">
      <c r="A548" t="s">
        <v>171</v>
      </c>
      <c r="B548" s="199">
        <v>41631</v>
      </c>
      <c r="C548" s="140" t="s">
        <v>288</v>
      </c>
      <c r="D548">
        <v>30.18</v>
      </c>
      <c r="E548">
        <v>31.77</v>
      </c>
      <c r="F548">
        <v>906</v>
      </c>
      <c r="G548" s="195">
        <v>913.36599999999999</v>
      </c>
      <c r="H548">
        <v>6.93E-2</v>
      </c>
      <c r="I548">
        <v>1.29E-2</v>
      </c>
      <c r="J548">
        <v>0.3906</v>
      </c>
      <c r="K548">
        <v>2.5499999999999998E-2</v>
      </c>
      <c r="L548">
        <v>8.0000000000000002E-3</v>
      </c>
      <c r="M548">
        <v>5.4999999999999997E-3</v>
      </c>
      <c r="N548" s="196">
        <v>1.2534643788790862E-2</v>
      </c>
      <c r="O548">
        <v>-14.66</v>
      </c>
      <c r="P548">
        <v>71</v>
      </c>
      <c r="Q548">
        <v>842.36599999999999</v>
      </c>
      <c r="R548" s="197">
        <v>-130.37</v>
      </c>
      <c r="T548" s="198">
        <v>-1046.55</v>
      </c>
      <c r="U548" s="198">
        <v>83492.600000000006</v>
      </c>
      <c r="V548" s="16">
        <v>172.35</v>
      </c>
    </row>
    <row r="549" spans="1:22" x14ac:dyDescent="0.25">
      <c r="A549" t="s">
        <v>171</v>
      </c>
      <c r="B549" s="199">
        <v>41631</v>
      </c>
      <c r="C549" s="140" t="s">
        <v>289</v>
      </c>
      <c r="D549">
        <v>39.340000000000003</v>
      </c>
      <c r="E549">
        <v>30.34</v>
      </c>
      <c r="F549">
        <v>932</v>
      </c>
      <c r="G549" s="195">
        <v>938.04300000000001</v>
      </c>
      <c r="H549">
        <v>6.93E-2</v>
      </c>
      <c r="I549">
        <v>1.29E-2</v>
      </c>
      <c r="J549">
        <v>0.1605</v>
      </c>
      <c r="K549">
        <v>5.4300000000000001E-2</v>
      </c>
      <c r="L549">
        <v>2.5899999999999999E-2</v>
      </c>
      <c r="M549">
        <v>5.3E-3</v>
      </c>
      <c r="N549" s="196">
        <v>4.6646383799201885E-2</v>
      </c>
      <c r="O549">
        <v>4.17</v>
      </c>
      <c r="P549">
        <v>73</v>
      </c>
      <c r="Q549">
        <v>865.04300000000001</v>
      </c>
      <c r="R549" s="197">
        <v>-200.49</v>
      </c>
      <c r="T549" s="198">
        <v>-4098.2299999999996</v>
      </c>
      <c r="U549" s="198">
        <v>87857.4</v>
      </c>
      <c r="V549" s="16">
        <v>248.24</v>
      </c>
    </row>
    <row r="550" spans="1:22" x14ac:dyDescent="0.25">
      <c r="A550" t="s">
        <v>171</v>
      </c>
      <c r="B550" s="199">
        <v>41631</v>
      </c>
      <c r="C550" s="140" t="s">
        <v>290</v>
      </c>
      <c r="D550">
        <v>47.28</v>
      </c>
      <c r="E550">
        <v>34.67</v>
      </c>
      <c r="F550">
        <v>961</v>
      </c>
      <c r="G550" s="195">
        <v>967.2</v>
      </c>
      <c r="H550">
        <v>6.93E-2</v>
      </c>
      <c r="I550">
        <v>1.29E-2</v>
      </c>
      <c r="J550">
        <v>0.15509999999999999</v>
      </c>
      <c r="K550">
        <v>5.4699999999999999E-2</v>
      </c>
      <c r="L550">
        <v>6.9800000000000001E-2</v>
      </c>
      <c r="M550">
        <v>5.9400000000000001E-2</v>
      </c>
      <c r="N550" s="196">
        <v>4.499932471530986E-2</v>
      </c>
      <c r="O550">
        <v>57.26</v>
      </c>
      <c r="P550">
        <v>75</v>
      </c>
      <c r="Q550">
        <v>892.2</v>
      </c>
      <c r="R550" s="197">
        <v>-322.37</v>
      </c>
      <c r="T550" s="198">
        <v>-4098.21</v>
      </c>
      <c r="U550" s="198">
        <v>91072.7</v>
      </c>
      <c r="V550" s="16">
        <v>983.93</v>
      </c>
    </row>
    <row r="551" spans="1:22" x14ac:dyDescent="0.25">
      <c r="A551" t="s">
        <v>171</v>
      </c>
      <c r="B551" s="199">
        <v>41631</v>
      </c>
      <c r="C551" s="140" t="s">
        <v>291</v>
      </c>
      <c r="D551">
        <v>43.01</v>
      </c>
      <c r="E551">
        <v>31.84</v>
      </c>
      <c r="F551">
        <v>958</v>
      </c>
      <c r="G551" s="195">
        <v>972.91800000000001</v>
      </c>
      <c r="H551">
        <v>6.93E-2</v>
      </c>
      <c r="I551">
        <v>1.29E-2</v>
      </c>
      <c r="J551">
        <v>0.14299999999999999</v>
      </c>
      <c r="K551">
        <v>4.5100000000000001E-2</v>
      </c>
      <c r="L551">
        <v>5.45E-2</v>
      </c>
      <c r="M551">
        <v>5.8700000000000002E-2</v>
      </c>
      <c r="N551" s="196">
        <v>4.4632380728344759E-2</v>
      </c>
      <c r="O551">
        <v>37.950000000000003</v>
      </c>
      <c r="P551">
        <v>74</v>
      </c>
      <c r="Q551">
        <v>898.91800000000001</v>
      </c>
      <c r="R551" s="197">
        <v>-324.02999999999997</v>
      </c>
      <c r="T551" s="198">
        <v>-4098.2299999999996</v>
      </c>
      <c r="U551" s="198">
        <v>91821.9</v>
      </c>
      <c r="V551" s="16">
        <v>626.46</v>
      </c>
    </row>
    <row r="552" spans="1:22" x14ac:dyDescent="0.25">
      <c r="A552" t="s">
        <v>171</v>
      </c>
      <c r="B552" s="199">
        <v>41631</v>
      </c>
      <c r="C552" s="140" t="s">
        <v>292</v>
      </c>
      <c r="D552">
        <v>41.05</v>
      </c>
      <c r="E552">
        <v>30.97</v>
      </c>
      <c r="F552">
        <v>948</v>
      </c>
      <c r="G552" s="195">
        <v>962.42200000000003</v>
      </c>
      <c r="H552">
        <v>6.93E-2</v>
      </c>
      <c r="I552">
        <v>1.29E-2</v>
      </c>
      <c r="J552">
        <v>0.1573</v>
      </c>
      <c r="K552">
        <v>5.67E-2</v>
      </c>
      <c r="L552">
        <v>5.1999999999999998E-2</v>
      </c>
      <c r="M552">
        <v>5.8500000000000003E-2</v>
      </c>
      <c r="N552" s="196">
        <v>4.4848254043294081E-2</v>
      </c>
      <c r="O552">
        <v>39.6</v>
      </c>
      <c r="P552">
        <v>73</v>
      </c>
      <c r="Q552">
        <v>889.42200000000003</v>
      </c>
      <c r="R552" s="197">
        <v>-330.35</v>
      </c>
      <c r="T552" s="198">
        <v>-4098.22</v>
      </c>
      <c r="U552" s="198">
        <v>91379.7</v>
      </c>
      <c r="V552" s="16">
        <v>445.64</v>
      </c>
    </row>
    <row r="553" spans="1:22" x14ac:dyDescent="0.25">
      <c r="A553" t="s">
        <v>171</v>
      </c>
      <c r="B553" s="199">
        <v>41631</v>
      </c>
      <c r="C553" s="140" t="s">
        <v>293</v>
      </c>
      <c r="D553">
        <v>39.83</v>
      </c>
      <c r="E553">
        <v>32.119999999999997</v>
      </c>
      <c r="F553">
        <v>936</v>
      </c>
      <c r="G553" s="195">
        <v>962.16099999999994</v>
      </c>
      <c r="H553">
        <v>6.93E-2</v>
      </c>
      <c r="I553">
        <v>1.29E-2</v>
      </c>
      <c r="J553">
        <v>0.16020000000000001</v>
      </c>
      <c r="K553">
        <v>4.6100000000000002E-2</v>
      </c>
      <c r="L553">
        <v>2.76E-2</v>
      </c>
      <c r="M553">
        <v>3.1399999999999997E-2</v>
      </c>
      <c r="N553" s="196">
        <v>4.5628393702312808E-2</v>
      </c>
      <c r="O553">
        <v>71.14</v>
      </c>
      <c r="P553">
        <v>71</v>
      </c>
      <c r="Q553">
        <v>891.16099999999994</v>
      </c>
      <c r="R553" s="197">
        <v>-311.72000000000003</v>
      </c>
      <c r="T553" s="198">
        <v>-4098.21</v>
      </c>
      <c r="U553" s="198">
        <v>89817.1</v>
      </c>
      <c r="V553" s="16">
        <v>447.28</v>
      </c>
    </row>
    <row r="554" spans="1:22" x14ac:dyDescent="0.25">
      <c r="A554" t="s">
        <v>171</v>
      </c>
      <c r="B554" s="199">
        <v>41631</v>
      </c>
      <c r="C554" s="140" t="s">
        <v>294</v>
      </c>
      <c r="D554">
        <v>37.03</v>
      </c>
      <c r="E554">
        <v>32.619999999999997</v>
      </c>
      <c r="F554">
        <v>919</v>
      </c>
      <c r="G554" s="195">
        <v>948.70600000000002</v>
      </c>
      <c r="H554">
        <v>6.93E-2</v>
      </c>
      <c r="I554">
        <v>1.29E-2</v>
      </c>
      <c r="J554">
        <v>0.29320000000000002</v>
      </c>
      <c r="K554">
        <v>4.6199999999999998E-2</v>
      </c>
      <c r="L554">
        <v>2.8000000000000001E-2</v>
      </c>
      <c r="M554">
        <v>3.1199999999999999E-2</v>
      </c>
      <c r="N554" s="196">
        <v>4.720135630388763E-2</v>
      </c>
      <c r="O554">
        <v>60.55</v>
      </c>
      <c r="P554">
        <v>69</v>
      </c>
      <c r="Q554">
        <v>879.70600000000002</v>
      </c>
      <c r="R554" s="197">
        <v>-247.08</v>
      </c>
      <c r="T554" s="198">
        <v>-4098.22</v>
      </c>
      <c r="U554" s="198">
        <v>86824.2</v>
      </c>
      <c r="V554" s="16">
        <v>388.09</v>
      </c>
    </row>
    <row r="555" spans="1:22" x14ac:dyDescent="0.25">
      <c r="A555" t="s">
        <v>171</v>
      </c>
      <c r="B555" s="199">
        <v>41631</v>
      </c>
      <c r="C555" s="140" t="s">
        <v>295</v>
      </c>
      <c r="D555">
        <v>35.9</v>
      </c>
      <c r="E555">
        <v>30.32</v>
      </c>
      <c r="F555">
        <v>890</v>
      </c>
      <c r="G555" s="195">
        <v>924.06200000000001</v>
      </c>
      <c r="H555">
        <v>6.93E-2</v>
      </c>
      <c r="I555">
        <v>1.29E-2</v>
      </c>
      <c r="J555">
        <v>0.23799999999999999</v>
      </c>
      <c r="K555">
        <v>4.1000000000000002E-2</v>
      </c>
      <c r="L555">
        <v>2.87E-2</v>
      </c>
      <c r="M555">
        <v>3.1699999999999999E-2</v>
      </c>
      <c r="N555" s="196">
        <v>4.9993839562694341E-2</v>
      </c>
      <c r="O555">
        <v>187.58</v>
      </c>
      <c r="P555">
        <v>66</v>
      </c>
      <c r="Q555">
        <v>858.06200000000001</v>
      </c>
      <c r="R555" s="197">
        <v>-255.19</v>
      </c>
      <c r="T555" s="198">
        <v>-4098.2299999999996</v>
      </c>
      <c r="U555" s="198">
        <v>81974.7</v>
      </c>
      <c r="V555" s="16">
        <v>441.03</v>
      </c>
    </row>
    <row r="556" spans="1:22" x14ac:dyDescent="0.25">
      <c r="A556" t="s">
        <v>171</v>
      </c>
      <c r="B556" s="199">
        <v>41632</v>
      </c>
      <c r="C556" s="140" t="s">
        <v>272</v>
      </c>
      <c r="D556">
        <v>29.05</v>
      </c>
      <c r="E556">
        <v>26.24</v>
      </c>
      <c r="F556">
        <v>874</v>
      </c>
      <c r="G556" s="195">
        <v>853.90099999999995</v>
      </c>
      <c r="H556">
        <v>6.93E-2</v>
      </c>
      <c r="I556">
        <v>1.29E-2</v>
      </c>
      <c r="J556">
        <v>0.11840000000000001</v>
      </c>
      <c r="K556">
        <v>3.0099999999999998E-2</v>
      </c>
      <c r="L556">
        <v>2.4799999999999999E-2</v>
      </c>
      <c r="M556">
        <v>2.52E-2</v>
      </c>
      <c r="N556" s="196">
        <v>4.5089749314282071E-2</v>
      </c>
      <c r="O556">
        <v>175.56</v>
      </c>
      <c r="P556">
        <v>64</v>
      </c>
      <c r="Q556">
        <v>789.90099999999995</v>
      </c>
      <c r="R556" s="197">
        <v>-172.38</v>
      </c>
      <c r="T556" s="198">
        <v>-3534.36</v>
      </c>
      <c r="U556" s="198">
        <v>78385</v>
      </c>
      <c r="V556" s="16">
        <v>0</v>
      </c>
    </row>
    <row r="557" spans="1:22" x14ac:dyDescent="0.25">
      <c r="A557" t="s">
        <v>171</v>
      </c>
      <c r="B557" s="199">
        <v>41632</v>
      </c>
      <c r="C557" s="140" t="s">
        <v>273</v>
      </c>
      <c r="D557">
        <v>26.78</v>
      </c>
      <c r="E557">
        <v>25.67</v>
      </c>
      <c r="F557">
        <v>861</v>
      </c>
      <c r="G557" s="195">
        <v>885.95899999999995</v>
      </c>
      <c r="H557">
        <v>6.93E-2</v>
      </c>
      <c r="I557">
        <v>1.29E-2</v>
      </c>
      <c r="J557">
        <v>2.1000000000000001E-2</v>
      </c>
      <c r="K557">
        <v>1.0999999999999999E-2</v>
      </c>
      <c r="L557">
        <v>1.6400000000000001E-2</v>
      </c>
      <c r="M557">
        <v>1.4500000000000001E-2</v>
      </c>
      <c r="N557" s="196">
        <v>3.7305131309670732E-2</v>
      </c>
      <c r="O557">
        <v>63.92</v>
      </c>
      <c r="P557">
        <v>67</v>
      </c>
      <c r="Q557">
        <v>818.95899999999995</v>
      </c>
      <c r="R557" s="197">
        <v>-117.14</v>
      </c>
      <c r="T557" s="198">
        <v>-2874.67</v>
      </c>
      <c r="U557" s="198">
        <v>77058.3</v>
      </c>
      <c r="V557" s="16">
        <v>0</v>
      </c>
    </row>
    <row r="558" spans="1:22" x14ac:dyDescent="0.25">
      <c r="A558" t="s">
        <v>171</v>
      </c>
      <c r="B558" s="199">
        <v>41632</v>
      </c>
      <c r="C558" s="140" t="s">
        <v>274</v>
      </c>
      <c r="D558">
        <v>26.18</v>
      </c>
      <c r="E558">
        <v>25.8</v>
      </c>
      <c r="F558">
        <v>858</v>
      </c>
      <c r="G558" s="195">
        <v>877.70899999999995</v>
      </c>
      <c r="H558">
        <v>6.93E-2</v>
      </c>
      <c r="I558">
        <v>1.29E-2</v>
      </c>
      <c r="J558">
        <v>2.0299999999999999E-2</v>
      </c>
      <c r="K558">
        <v>1.6E-2</v>
      </c>
      <c r="L558">
        <v>9.9000000000000008E-3</v>
      </c>
      <c r="M558">
        <v>8.3999999999999995E-3</v>
      </c>
      <c r="N558" s="196">
        <v>3.8051915389299237E-2</v>
      </c>
      <c r="O558">
        <v>71.37</v>
      </c>
      <c r="P558">
        <v>67</v>
      </c>
      <c r="Q558">
        <v>810.70899999999995</v>
      </c>
      <c r="R558" s="197">
        <v>-135.29</v>
      </c>
      <c r="T558" s="198">
        <v>-2874.67</v>
      </c>
      <c r="U558" s="198">
        <v>75546</v>
      </c>
      <c r="V558" s="16">
        <v>0</v>
      </c>
    </row>
    <row r="559" spans="1:22" x14ac:dyDescent="0.25">
      <c r="A559" t="s">
        <v>171</v>
      </c>
      <c r="B559" s="199">
        <v>41632</v>
      </c>
      <c r="C559" s="140" t="s">
        <v>275</v>
      </c>
      <c r="D559">
        <v>26.08</v>
      </c>
      <c r="E559">
        <v>26.05</v>
      </c>
      <c r="F559">
        <v>861</v>
      </c>
      <c r="G559" s="195">
        <v>889.77499999999998</v>
      </c>
      <c r="H559">
        <v>6.93E-2</v>
      </c>
      <c r="I559">
        <v>1.29E-2</v>
      </c>
      <c r="J559">
        <v>2.1000000000000001E-2</v>
      </c>
      <c r="K559">
        <v>1.7000000000000001E-2</v>
      </c>
      <c r="L559">
        <v>0.01</v>
      </c>
      <c r="M559">
        <v>7.9000000000000008E-3</v>
      </c>
      <c r="N559" s="196">
        <v>3.4357938982399902E-2</v>
      </c>
      <c r="O559" s="200">
        <v>63.36</v>
      </c>
      <c r="P559">
        <v>67</v>
      </c>
      <c r="Q559">
        <v>822.77499999999998</v>
      </c>
      <c r="R559" s="197">
        <v>-139.44</v>
      </c>
      <c r="T559" s="198">
        <v>-2576.44</v>
      </c>
      <c r="U559" s="198">
        <v>74988.2</v>
      </c>
      <c r="V559" s="16">
        <v>0</v>
      </c>
    </row>
    <row r="560" spans="1:22" x14ac:dyDescent="0.25">
      <c r="A560" t="s">
        <v>171</v>
      </c>
      <c r="B560" s="199">
        <v>41632</v>
      </c>
      <c r="C560" s="140" t="s">
        <v>276</v>
      </c>
      <c r="D560">
        <v>25.56</v>
      </c>
      <c r="E560">
        <v>26.15</v>
      </c>
      <c r="F560">
        <v>868</v>
      </c>
      <c r="G560" s="195">
        <v>896.04100000000005</v>
      </c>
      <c r="H560">
        <v>6.93E-2</v>
      </c>
      <c r="I560">
        <v>1.29E-2</v>
      </c>
      <c r="J560">
        <v>2.1000000000000001E-2</v>
      </c>
      <c r="K560">
        <v>2.63E-2</v>
      </c>
      <c r="L560">
        <v>0.01</v>
      </c>
      <c r="M560">
        <v>8.3000000000000001E-3</v>
      </c>
      <c r="N560" s="196">
        <v>3.4303053219647543E-2</v>
      </c>
      <c r="O560">
        <v>53.13</v>
      </c>
      <c r="P560">
        <v>67</v>
      </c>
      <c r="Q560">
        <v>829.04100000000005</v>
      </c>
      <c r="R560" s="197">
        <v>-129.26</v>
      </c>
      <c r="T560" s="198">
        <v>-2576.42</v>
      </c>
      <c r="U560" s="198">
        <v>75107.600000000006</v>
      </c>
      <c r="V560" s="16">
        <v>0</v>
      </c>
    </row>
    <row r="561" spans="1:22" x14ac:dyDescent="0.25">
      <c r="A561" t="s">
        <v>171</v>
      </c>
      <c r="B561" s="199">
        <v>41632</v>
      </c>
      <c r="C561" s="140" t="s">
        <v>277</v>
      </c>
      <c r="D561">
        <v>26.06</v>
      </c>
      <c r="E561">
        <v>27.37</v>
      </c>
      <c r="F561">
        <v>878</v>
      </c>
      <c r="G561" s="195">
        <v>911.32799999999997</v>
      </c>
      <c r="H561">
        <v>6.93E-2</v>
      </c>
      <c r="I561">
        <v>1.29E-2</v>
      </c>
      <c r="J561">
        <v>2.1000000000000001E-2</v>
      </c>
      <c r="K561">
        <v>2.7799999999999998E-2</v>
      </c>
      <c r="L561">
        <v>1.2999999999999999E-2</v>
      </c>
      <c r="M561">
        <v>1.23E-2</v>
      </c>
      <c r="N561" s="196">
        <v>3.343976118628119E-2</v>
      </c>
      <c r="O561">
        <v>65.59</v>
      </c>
      <c r="P561">
        <v>69</v>
      </c>
      <c r="Q561">
        <v>842.32799999999997</v>
      </c>
      <c r="R561" s="197">
        <v>-137.25</v>
      </c>
      <c r="T561" s="198">
        <v>-2576.4499999999998</v>
      </c>
      <c r="U561" s="198">
        <v>77047.5</v>
      </c>
      <c r="V561" s="16">
        <v>0</v>
      </c>
    </row>
    <row r="562" spans="1:22" x14ac:dyDescent="0.25">
      <c r="A562" t="s">
        <v>171</v>
      </c>
      <c r="B562" s="199">
        <v>41632</v>
      </c>
      <c r="C562" s="140" t="s">
        <v>278</v>
      </c>
      <c r="D562">
        <v>30.09</v>
      </c>
      <c r="E562">
        <v>29.82</v>
      </c>
      <c r="F562">
        <v>894</v>
      </c>
      <c r="G562" s="195">
        <v>931.28899999999999</v>
      </c>
      <c r="H562">
        <v>6.93E-2</v>
      </c>
      <c r="I562">
        <v>1.29E-2</v>
      </c>
      <c r="J562">
        <v>1.9400000000000001E-2</v>
      </c>
      <c r="K562">
        <v>0.05</v>
      </c>
      <c r="L562">
        <v>3.7600000000000001E-2</v>
      </c>
      <c r="M562">
        <v>9.5999999999999992E-3</v>
      </c>
      <c r="N562" s="196">
        <v>3.2181319463700883E-2</v>
      </c>
      <c r="O562">
        <v>149.74</v>
      </c>
      <c r="P562">
        <v>72</v>
      </c>
      <c r="Q562">
        <v>859.28899999999999</v>
      </c>
      <c r="R562" s="197">
        <v>-137.80000000000001</v>
      </c>
      <c r="T562" s="198">
        <v>-2576.4299999999998</v>
      </c>
      <c r="U562" s="198">
        <v>80059.8</v>
      </c>
      <c r="V562" s="16">
        <v>353.4</v>
      </c>
    </row>
    <row r="563" spans="1:22" x14ac:dyDescent="0.25">
      <c r="A563" t="s">
        <v>171</v>
      </c>
      <c r="B563" s="199">
        <v>41632</v>
      </c>
      <c r="C563" s="140" t="s">
        <v>279</v>
      </c>
      <c r="D563">
        <v>29.5</v>
      </c>
      <c r="E563">
        <v>31.39</v>
      </c>
      <c r="F563">
        <v>917</v>
      </c>
      <c r="G563" s="195">
        <v>952.93899999999996</v>
      </c>
      <c r="H563">
        <v>6.93E-2</v>
      </c>
      <c r="I563">
        <v>1.29E-2</v>
      </c>
      <c r="J563">
        <v>1.78E-2</v>
      </c>
      <c r="K563">
        <v>3.73E-2</v>
      </c>
      <c r="L563">
        <v>3.5700000000000003E-2</v>
      </c>
      <c r="M563">
        <v>9.1999999999999998E-3</v>
      </c>
      <c r="N563" s="196">
        <v>3.6817755734067419E-2</v>
      </c>
      <c r="O563" s="200">
        <v>77.209999999999994</v>
      </c>
      <c r="P563">
        <v>76</v>
      </c>
      <c r="Q563">
        <v>876.93899999999996</v>
      </c>
      <c r="R563" s="197">
        <v>-170.54</v>
      </c>
      <c r="T563" s="198">
        <v>-3102.89</v>
      </c>
      <c r="U563" s="198">
        <v>84277</v>
      </c>
      <c r="V563" s="16">
        <v>841.74</v>
      </c>
    </row>
    <row r="564" spans="1:22" x14ac:dyDescent="0.25">
      <c r="A564" t="s">
        <v>171</v>
      </c>
      <c r="B564" s="199">
        <v>41632</v>
      </c>
      <c r="C564" s="140" t="s">
        <v>280</v>
      </c>
      <c r="D564">
        <v>31.84</v>
      </c>
      <c r="E564">
        <v>43.36</v>
      </c>
      <c r="F564">
        <v>933</v>
      </c>
      <c r="G564" s="195">
        <v>960.178</v>
      </c>
      <c r="H564">
        <v>6.93E-2</v>
      </c>
      <c r="I564">
        <v>1.29E-2</v>
      </c>
      <c r="J564">
        <v>1.6500000000000001E-2</v>
      </c>
      <c r="K564">
        <v>3.5200000000000002E-2</v>
      </c>
      <c r="L564">
        <v>2.53E-2</v>
      </c>
      <c r="M564">
        <v>8.8999999999999999E-3</v>
      </c>
      <c r="N564" s="196">
        <v>8.5230327098892306E-2</v>
      </c>
      <c r="O564">
        <v>-57.39</v>
      </c>
      <c r="P564">
        <v>78</v>
      </c>
      <c r="Q564">
        <v>882.178</v>
      </c>
      <c r="R564" s="197">
        <v>-161.72</v>
      </c>
      <c r="T564" s="198">
        <v>-7331.24</v>
      </c>
      <c r="U564" s="198">
        <v>86016.8</v>
      </c>
      <c r="V564" s="16">
        <v>1606.94</v>
      </c>
    </row>
    <row r="565" spans="1:22" x14ac:dyDescent="0.25">
      <c r="A565" t="s">
        <v>171</v>
      </c>
      <c r="B565" s="199">
        <v>41632</v>
      </c>
      <c r="C565" s="140" t="s">
        <v>281</v>
      </c>
      <c r="D565">
        <v>31.03</v>
      </c>
      <c r="E565">
        <v>35.83</v>
      </c>
      <c r="F565">
        <v>950</v>
      </c>
      <c r="G565" s="195">
        <v>960.78599999999994</v>
      </c>
      <c r="H565">
        <v>6.93E-2</v>
      </c>
      <c r="I565">
        <v>1.29E-2</v>
      </c>
      <c r="J565">
        <v>1.67E-2</v>
      </c>
      <c r="K565">
        <v>4.3700000000000003E-2</v>
      </c>
      <c r="L565">
        <v>2.5499999999999998E-2</v>
      </c>
      <c r="M565">
        <v>8.8000000000000005E-3</v>
      </c>
      <c r="N565" s="196">
        <v>7.9712879522130353E-2</v>
      </c>
      <c r="O565">
        <v>-26.5</v>
      </c>
      <c r="P565">
        <v>79</v>
      </c>
      <c r="Q565">
        <v>881.78599999999994</v>
      </c>
      <c r="R565" s="197">
        <v>-155.94999999999999</v>
      </c>
      <c r="T565" s="198">
        <v>-6957.93</v>
      </c>
      <c r="U565" s="198">
        <v>87287.4</v>
      </c>
      <c r="V565" s="16">
        <v>1076.0899999999999</v>
      </c>
    </row>
    <row r="566" spans="1:22" x14ac:dyDescent="0.25">
      <c r="A566" t="s">
        <v>171</v>
      </c>
      <c r="B566" s="199">
        <v>41632</v>
      </c>
      <c r="C566" s="140" t="s">
        <v>282</v>
      </c>
      <c r="D566">
        <v>30.35</v>
      </c>
      <c r="E566">
        <v>31.43</v>
      </c>
      <c r="F566">
        <v>951</v>
      </c>
      <c r="G566" s="195">
        <v>952.43700000000001</v>
      </c>
      <c r="H566">
        <v>6.93E-2</v>
      </c>
      <c r="I566">
        <v>1.29E-2</v>
      </c>
      <c r="J566">
        <v>1.6500000000000001E-2</v>
      </c>
      <c r="K566">
        <v>4.87E-2</v>
      </c>
      <c r="L566">
        <v>2.5100000000000001E-2</v>
      </c>
      <c r="M566">
        <v>8.8999999999999999E-3</v>
      </c>
      <c r="N566" s="196">
        <v>7.9871546889976872E-2</v>
      </c>
      <c r="O566" s="200">
        <v>5.92</v>
      </c>
      <c r="P566">
        <v>78</v>
      </c>
      <c r="Q566">
        <v>874.43700000000001</v>
      </c>
      <c r="R566" s="197">
        <v>-131.29</v>
      </c>
      <c r="T566" s="198">
        <v>-6957.89</v>
      </c>
      <c r="U566" s="198">
        <v>87113.5</v>
      </c>
      <c r="V566" s="16">
        <v>573.41999999999996</v>
      </c>
    </row>
    <row r="567" spans="1:22" x14ac:dyDescent="0.25">
      <c r="A567" t="s">
        <v>171</v>
      </c>
      <c r="B567" s="199">
        <v>41632</v>
      </c>
      <c r="C567" s="140" t="s">
        <v>283</v>
      </c>
      <c r="D567">
        <v>29.43</v>
      </c>
      <c r="E567">
        <v>27.43</v>
      </c>
      <c r="F567">
        <v>941</v>
      </c>
      <c r="G567" s="195">
        <v>925.94600000000003</v>
      </c>
      <c r="H567">
        <v>6.93E-2</v>
      </c>
      <c r="I567">
        <v>1.29E-2</v>
      </c>
      <c r="J567">
        <v>1.6799999999999999E-2</v>
      </c>
      <c r="K567">
        <v>2.5600000000000001E-2</v>
      </c>
      <c r="L567">
        <v>1.9699999999999999E-2</v>
      </c>
      <c r="M567">
        <v>9.1000000000000004E-3</v>
      </c>
      <c r="N567" s="196">
        <v>8.0592690613410414E-2</v>
      </c>
      <c r="O567">
        <v>-37.99</v>
      </c>
      <c r="P567">
        <v>77</v>
      </c>
      <c r="Q567">
        <v>848.94600000000003</v>
      </c>
      <c r="R567" s="197">
        <v>-130.68</v>
      </c>
      <c r="T567" s="198">
        <v>-6943.02</v>
      </c>
      <c r="U567" s="198">
        <v>86149.5</v>
      </c>
      <c r="V567" s="16">
        <v>0</v>
      </c>
    </row>
    <row r="568" spans="1:22" x14ac:dyDescent="0.25">
      <c r="A568" t="s">
        <v>171</v>
      </c>
      <c r="B568" s="199">
        <v>41632</v>
      </c>
      <c r="C568" s="140" t="s">
        <v>284</v>
      </c>
      <c r="D568">
        <v>28.41</v>
      </c>
      <c r="E568">
        <v>26.01</v>
      </c>
      <c r="F568">
        <v>932</v>
      </c>
      <c r="G568" s="195">
        <v>905.06899999999996</v>
      </c>
      <c r="H568">
        <v>6.93E-2</v>
      </c>
      <c r="I568">
        <v>1.29E-2</v>
      </c>
      <c r="J568">
        <v>6.7500000000000004E-2</v>
      </c>
      <c r="K568">
        <v>2.0199999999999999E-2</v>
      </c>
      <c r="L568">
        <v>1.4E-2</v>
      </c>
      <c r="M568">
        <v>9.2999999999999992E-3</v>
      </c>
      <c r="N568" s="196">
        <v>8.2675675740193022E-2</v>
      </c>
      <c r="O568">
        <v>3.79</v>
      </c>
      <c r="P568">
        <v>76</v>
      </c>
      <c r="Q568">
        <v>829.06899999999996</v>
      </c>
      <c r="R568" s="197">
        <v>-146.85</v>
      </c>
      <c r="T568" s="198">
        <v>-6926.75</v>
      </c>
      <c r="U568" s="198">
        <v>83782.2</v>
      </c>
      <c r="V568" s="16">
        <v>0</v>
      </c>
    </row>
    <row r="569" spans="1:22" x14ac:dyDescent="0.25">
      <c r="A569" t="s">
        <v>171</v>
      </c>
      <c r="B569" s="199">
        <v>41632</v>
      </c>
      <c r="C569" s="140" t="s">
        <v>285</v>
      </c>
      <c r="D569">
        <v>26.74</v>
      </c>
      <c r="E569">
        <v>25.65</v>
      </c>
      <c r="F569">
        <v>927</v>
      </c>
      <c r="G569" s="195">
        <v>885.76499999999999</v>
      </c>
      <c r="H569">
        <v>6.93E-2</v>
      </c>
      <c r="I569">
        <v>1.29E-2</v>
      </c>
      <c r="J569">
        <v>6.2100000000000002E-2</v>
      </c>
      <c r="K569">
        <v>2.0199999999999999E-2</v>
      </c>
      <c r="L569">
        <v>7.7999999999999996E-3</v>
      </c>
      <c r="M569">
        <v>9.5999999999999992E-3</v>
      </c>
      <c r="N569" s="196">
        <v>7.833552417390624E-2</v>
      </c>
      <c r="O569" s="200">
        <v>-23.65</v>
      </c>
      <c r="P569">
        <v>75</v>
      </c>
      <c r="Q569">
        <v>810.76499999999999</v>
      </c>
      <c r="R569" s="197">
        <v>-107.23</v>
      </c>
      <c r="T569" s="198">
        <v>-6400.31</v>
      </c>
      <c r="U569" s="198">
        <v>81703.8</v>
      </c>
      <c r="V569" s="16">
        <v>0</v>
      </c>
    </row>
    <row r="570" spans="1:22" x14ac:dyDescent="0.25">
      <c r="A570" t="s">
        <v>171</v>
      </c>
      <c r="B570" s="199">
        <v>41632</v>
      </c>
      <c r="C570" s="140" t="s">
        <v>286</v>
      </c>
      <c r="D570">
        <v>26.21</v>
      </c>
      <c r="E570">
        <v>24.73</v>
      </c>
      <c r="F570">
        <v>921</v>
      </c>
      <c r="G570" s="195">
        <v>870.476</v>
      </c>
      <c r="H570">
        <v>6.93E-2</v>
      </c>
      <c r="I570">
        <v>1.29E-2</v>
      </c>
      <c r="J570">
        <v>5.9900000000000002E-2</v>
      </c>
      <c r="K570">
        <v>2.5399999999999999E-2</v>
      </c>
      <c r="L570">
        <v>8.0999999999999996E-3</v>
      </c>
      <c r="M570">
        <v>9.7999999999999997E-3</v>
      </c>
      <c r="N570" s="196">
        <v>7.9747784925657497E-2</v>
      </c>
      <c r="O570">
        <v>100.07</v>
      </c>
      <c r="P570">
        <v>74</v>
      </c>
      <c r="Q570">
        <v>796.476</v>
      </c>
      <c r="R570" s="197">
        <v>-90.04</v>
      </c>
      <c r="T570" s="198">
        <v>-6400.31</v>
      </c>
      <c r="U570" s="198">
        <v>80256.899999999994</v>
      </c>
      <c r="V570" s="16">
        <v>0</v>
      </c>
    </row>
    <row r="571" spans="1:22" x14ac:dyDescent="0.25">
      <c r="A571" t="s">
        <v>171</v>
      </c>
      <c r="B571" s="199">
        <v>41632</v>
      </c>
      <c r="C571" s="140" t="s">
        <v>287</v>
      </c>
      <c r="D571">
        <v>25.88</v>
      </c>
      <c r="E571">
        <v>24.84</v>
      </c>
      <c r="F571">
        <v>922</v>
      </c>
      <c r="G571" s="195">
        <v>864.19799999999998</v>
      </c>
      <c r="H571">
        <v>6.93E-2</v>
      </c>
      <c r="I571">
        <v>1.29E-2</v>
      </c>
      <c r="J571">
        <v>1.2E-2</v>
      </c>
      <c r="K571">
        <v>2.3300000000000001E-2</v>
      </c>
      <c r="L571">
        <v>8.2000000000000007E-3</v>
      </c>
      <c r="M571">
        <v>6.4000000000000003E-3</v>
      </c>
      <c r="N571" s="196">
        <v>8.0540147381561206E-2</v>
      </c>
      <c r="O571">
        <v>125.76</v>
      </c>
      <c r="P571">
        <v>73</v>
      </c>
      <c r="Q571">
        <v>791.19799999999998</v>
      </c>
      <c r="R571" s="197">
        <v>-94.17</v>
      </c>
      <c r="T571" s="198">
        <v>-6400.3</v>
      </c>
      <c r="U571" s="198">
        <v>79467.199999999997</v>
      </c>
      <c r="V571" s="16">
        <v>0</v>
      </c>
    </row>
    <row r="572" spans="1:22" x14ac:dyDescent="0.25">
      <c r="A572" t="s">
        <v>171</v>
      </c>
      <c r="B572" s="199">
        <v>41632</v>
      </c>
      <c r="C572" s="140" t="s">
        <v>288</v>
      </c>
      <c r="D572">
        <v>26.35</v>
      </c>
      <c r="E572">
        <v>25.15</v>
      </c>
      <c r="F572">
        <v>928</v>
      </c>
      <c r="G572" s="195">
        <v>862.21799999999996</v>
      </c>
      <c r="H572">
        <v>6.93E-2</v>
      </c>
      <c r="I572">
        <v>1.29E-2</v>
      </c>
      <c r="J572">
        <v>5.1299999999999998E-2</v>
      </c>
      <c r="K572">
        <v>3.78E-2</v>
      </c>
      <c r="L572">
        <v>8.2000000000000007E-3</v>
      </c>
      <c r="M572">
        <v>6.4999999999999997E-3</v>
      </c>
      <c r="N572" s="196">
        <v>8.009578491318789E-2</v>
      </c>
      <c r="O572">
        <v>55.87</v>
      </c>
      <c r="P572">
        <v>73</v>
      </c>
      <c r="Q572">
        <v>789.21799999999996</v>
      </c>
      <c r="R572" s="197">
        <v>-108.41</v>
      </c>
      <c r="T572" s="198">
        <v>-6400.31</v>
      </c>
      <c r="U572" s="198">
        <v>79908.2</v>
      </c>
      <c r="V572" s="16">
        <v>0</v>
      </c>
    </row>
    <row r="573" spans="1:22" x14ac:dyDescent="0.25">
      <c r="A573" t="s">
        <v>171</v>
      </c>
      <c r="B573" s="199">
        <v>41632</v>
      </c>
      <c r="C573" s="140" t="s">
        <v>289</v>
      </c>
      <c r="D573">
        <v>32.58</v>
      </c>
      <c r="E573">
        <v>31.85</v>
      </c>
      <c r="F573">
        <v>951</v>
      </c>
      <c r="G573" s="195">
        <v>894.28599999999994</v>
      </c>
      <c r="H573">
        <v>6.93E-2</v>
      </c>
      <c r="I573">
        <v>1.29E-2</v>
      </c>
      <c r="J573">
        <v>3.6700000000000003E-2</v>
      </c>
      <c r="K573">
        <v>3.7999999999999999E-2</v>
      </c>
      <c r="L573">
        <v>2.2700000000000001E-2</v>
      </c>
      <c r="M573">
        <v>6.1999999999999998E-3</v>
      </c>
      <c r="N573" s="196">
        <v>6.8122299096031333E-2</v>
      </c>
      <c r="O573">
        <v>230.57</v>
      </c>
      <c r="P573">
        <v>76</v>
      </c>
      <c r="Q573">
        <v>818.28599999999994</v>
      </c>
      <c r="R573" s="197">
        <v>-181.1</v>
      </c>
      <c r="T573" s="198">
        <v>-5665.5</v>
      </c>
      <c r="U573" s="198">
        <v>83166.600000000006</v>
      </c>
      <c r="V573" s="16">
        <v>665.37</v>
      </c>
    </row>
    <row r="574" spans="1:22" x14ac:dyDescent="0.25">
      <c r="A574" t="s">
        <v>171</v>
      </c>
      <c r="B574" s="199">
        <v>41632</v>
      </c>
      <c r="C574" s="140" t="s">
        <v>290</v>
      </c>
      <c r="D574">
        <v>30.79</v>
      </c>
      <c r="E574">
        <v>31.82</v>
      </c>
      <c r="F574">
        <v>969</v>
      </c>
      <c r="G574" s="195">
        <v>931.47699999999998</v>
      </c>
      <c r="H574">
        <v>6.93E-2</v>
      </c>
      <c r="I574">
        <v>1.29E-2</v>
      </c>
      <c r="J574">
        <v>4.4600000000000001E-2</v>
      </c>
      <c r="K574">
        <v>2.3E-2</v>
      </c>
      <c r="L574">
        <v>2.6800000000000001E-2</v>
      </c>
      <c r="M574">
        <v>6.7000000000000002E-3</v>
      </c>
      <c r="N574" s="196">
        <v>6.6332881741964625E-2</v>
      </c>
      <c r="O574">
        <v>170.38</v>
      </c>
      <c r="P574">
        <v>78</v>
      </c>
      <c r="Q574">
        <v>853.47699999999998</v>
      </c>
      <c r="R574" s="197">
        <v>-180.76</v>
      </c>
      <c r="T574" s="198">
        <v>-5743.28</v>
      </c>
      <c r="U574" s="198">
        <v>86582.7</v>
      </c>
      <c r="V574" s="16">
        <v>482.15</v>
      </c>
    </row>
    <row r="575" spans="1:22" x14ac:dyDescent="0.25">
      <c r="A575" t="s">
        <v>171</v>
      </c>
      <c r="B575" s="199">
        <v>41632</v>
      </c>
      <c r="C575" s="140" t="s">
        <v>291</v>
      </c>
      <c r="D575">
        <v>30.75</v>
      </c>
      <c r="E575">
        <v>28.79</v>
      </c>
      <c r="F575">
        <v>973</v>
      </c>
      <c r="G575" s="195">
        <v>931.12400000000002</v>
      </c>
      <c r="H575">
        <v>6.93E-2</v>
      </c>
      <c r="I575">
        <v>1.29E-2</v>
      </c>
      <c r="J575">
        <v>1.17E-2</v>
      </c>
      <c r="K575">
        <v>2.6599999999999999E-2</v>
      </c>
      <c r="L575">
        <v>2.69E-2</v>
      </c>
      <c r="M575">
        <v>6.7000000000000002E-3</v>
      </c>
      <c r="N575" s="196">
        <v>6.6232529071089355E-2</v>
      </c>
      <c r="O575">
        <v>55.88</v>
      </c>
      <c r="P575">
        <v>78</v>
      </c>
      <c r="Q575">
        <v>853.12400000000002</v>
      </c>
      <c r="R575" s="197">
        <v>-173.51</v>
      </c>
      <c r="T575" s="198">
        <v>-5680.36</v>
      </c>
      <c r="U575" s="198">
        <v>85763.9</v>
      </c>
      <c r="V575" s="16">
        <v>289.83</v>
      </c>
    </row>
    <row r="576" spans="1:22" x14ac:dyDescent="0.25">
      <c r="A576" t="s">
        <v>171</v>
      </c>
      <c r="B576" s="199">
        <v>41632</v>
      </c>
      <c r="C576" s="140" t="s">
        <v>292</v>
      </c>
      <c r="D576">
        <v>29.12</v>
      </c>
      <c r="E576">
        <v>27.83</v>
      </c>
      <c r="F576">
        <v>972</v>
      </c>
      <c r="G576" s="195">
        <v>941.6</v>
      </c>
      <c r="H576">
        <v>6.93E-2</v>
      </c>
      <c r="I576">
        <v>1.29E-2</v>
      </c>
      <c r="J576">
        <v>1.23E-2</v>
      </c>
      <c r="K576">
        <v>3.09E-2</v>
      </c>
      <c r="L576">
        <v>2.3699999999999999E-2</v>
      </c>
      <c r="M576">
        <v>6.7999999999999996E-3</v>
      </c>
      <c r="N576" s="196">
        <v>6.6834376555691091E-2</v>
      </c>
      <c r="O576">
        <v>55.72</v>
      </c>
      <c r="P576">
        <v>78</v>
      </c>
      <c r="Q576">
        <v>863.6</v>
      </c>
      <c r="R576" s="197">
        <v>-184.69</v>
      </c>
      <c r="T576" s="198">
        <v>-5665.51</v>
      </c>
      <c r="U576" s="198">
        <v>84769.4</v>
      </c>
      <c r="V576" s="16">
        <v>0</v>
      </c>
    </row>
    <row r="577" spans="1:22" x14ac:dyDescent="0.25">
      <c r="A577" t="s">
        <v>171</v>
      </c>
      <c r="B577" s="199">
        <v>41632</v>
      </c>
      <c r="C577" s="140" t="s">
        <v>293</v>
      </c>
      <c r="D577">
        <v>28.89</v>
      </c>
      <c r="E577">
        <v>37.270000000000003</v>
      </c>
      <c r="F577">
        <v>966</v>
      </c>
      <c r="G577" s="195">
        <v>941.58500000000004</v>
      </c>
      <c r="H577">
        <v>6.93E-2</v>
      </c>
      <c r="I577">
        <v>1.29E-2</v>
      </c>
      <c r="J577">
        <v>1.1900000000000001E-2</v>
      </c>
      <c r="K577">
        <v>3.5900000000000001E-2</v>
      </c>
      <c r="L577">
        <v>2.1600000000000001E-2</v>
      </c>
      <c r="M577">
        <v>6.7999999999999996E-3</v>
      </c>
      <c r="N577" s="196">
        <v>6.8187480366988379E-2</v>
      </c>
      <c r="O577">
        <v>99.06</v>
      </c>
      <c r="P577">
        <v>78</v>
      </c>
      <c r="Q577">
        <v>863.58500000000004</v>
      </c>
      <c r="R577" s="197">
        <v>-228.34</v>
      </c>
      <c r="T577" s="198">
        <v>-5665.5</v>
      </c>
      <c r="U577" s="198">
        <v>83087.100000000006</v>
      </c>
      <c r="V577" s="16">
        <v>0</v>
      </c>
    </row>
    <row r="578" spans="1:22" x14ac:dyDescent="0.25">
      <c r="A578" t="s">
        <v>171</v>
      </c>
      <c r="B578" s="199">
        <v>41632</v>
      </c>
      <c r="C578" s="140" t="s">
        <v>294</v>
      </c>
      <c r="D578">
        <v>27.13</v>
      </c>
      <c r="E578">
        <v>27.91</v>
      </c>
      <c r="F578">
        <v>950</v>
      </c>
      <c r="G578" s="195">
        <v>939.74699999999996</v>
      </c>
      <c r="H578">
        <v>6.93E-2</v>
      </c>
      <c r="I578">
        <v>1.29E-2</v>
      </c>
      <c r="J578">
        <v>1.3100000000000001E-2</v>
      </c>
      <c r="K578">
        <v>4.1099999999999998E-2</v>
      </c>
      <c r="L578">
        <v>2.53E-2</v>
      </c>
      <c r="M578">
        <v>0</v>
      </c>
      <c r="N578" s="196">
        <v>6.8730915694835512E-2</v>
      </c>
      <c r="O578">
        <v>54.93</v>
      </c>
      <c r="P578">
        <v>76</v>
      </c>
      <c r="Q578">
        <v>863.74699999999996</v>
      </c>
      <c r="R578" s="197">
        <v>-150.79</v>
      </c>
      <c r="T578" s="198">
        <v>-5665.51</v>
      </c>
      <c r="U578" s="198">
        <v>82430.3</v>
      </c>
      <c r="V578" s="16">
        <v>0</v>
      </c>
    </row>
    <row r="579" spans="1:22" x14ac:dyDescent="0.25">
      <c r="A579" t="s">
        <v>171</v>
      </c>
      <c r="B579" s="199">
        <v>41632</v>
      </c>
      <c r="C579" s="140" t="s">
        <v>295</v>
      </c>
      <c r="D579">
        <v>27.39</v>
      </c>
      <c r="E579">
        <v>29.05</v>
      </c>
      <c r="F579">
        <v>925</v>
      </c>
      <c r="G579" s="195">
        <v>930.31799999999998</v>
      </c>
      <c r="H579">
        <v>6.93E-2</v>
      </c>
      <c r="I579">
        <v>1.29E-2</v>
      </c>
      <c r="J579">
        <v>1.34E-2</v>
      </c>
      <c r="K579">
        <v>4.1200000000000001E-2</v>
      </c>
      <c r="L579">
        <v>3.9899999999999998E-2</v>
      </c>
      <c r="M579">
        <v>0</v>
      </c>
      <c r="N579" s="196">
        <v>7.1209870212140175E-2</v>
      </c>
      <c r="O579">
        <v>87.17</v>
      </c>
      <c r="P579">
        <v>74</v>
      </c>
      <c r="Q579">
        <v>856.31799999999998</v>
      </c>
      <c r="R579" s="197">
        <v>-166.4</v>
      </c>
      <c r="T579" s="198">
        <v>-5665.5</v>
      </c>
      <c r="U579" s="198">
        <v>79560.600000000006</v>
      </c>
      <c r="V579" s="16">
        <v>292.55</v>
      </c>
    </row>
    <row r="580" spans="1:22" x14ac:dyDescent="0.25">
      <c r="A580" t="s">
        <v>171</v>
      </c>
      <c r="B580" s="199">
        <v>41633</v>
      </c>
      <c r="C580" s="140" t="s">
        <v>272</v>
      </c>
      <c r="D580">
        <v>26.57</v>
      </c>
      <c r="E580">
        <v>26.27</v>
      </c>
      <c r="F580">
        <v>909</v>
      </c>
      <c r="G580" s="195">
        <v>911.30399999999997</v>
      </c>
      <c r="H580">
        <v>6.93E-2</v>
      </c>
      <c r="I580">
        <v>1.29E-2</v>
      </c>
      <c r="J580">
        <v>2.01E-2</v>
      </c>
      <c r="K580">
        <v>1.2200000000000001E-2</v>
      </c>
      <c r="L580">
        <v>8.0999999999999996E-3</v>
      </c>
      <c r="M580">
        <v>1.0200000000000001E-2</v>
      </c>
      <c r="N580" s="196">
        <v>5.5061796180692325E-2</v>
      </c>
      <c r="O580">
        <v>81.349999999999994</v>
      </c>
      <c r="P580">
        <v>72</v>
      </c>
      <c r="Q580">
        <v>839.30399999999997</v>
      </c>
      <c r="R580" s="197">
        <v>-143.88999999999999</v>
      </c>
      <c r="T580" s="198">
        <v>-4151.72</v>
      </c>
      <c r="U580" s="198">
        <v>75401.100000000006</v>
      </c>
      <c r="V580" s="16">
        <v>0</v>
      </c>
    </row>
    <row r="581" spans="1:22" x14ac:dyDescent="0.25">
      <c r="A581" t="s">
        <v>171</v>
      </c>
      <c r="B581" s="199">
        <v>41633</v>
      </c>
      <c r="C581" s="140" t="s">
        <v>273</v>
      </c>
      <c r="D581">
        <v>26.16</v>
      </c>
      <c r="E581">
        <v>24.73</v>
      </c>
      <c r="F581">
        <v>865</v>
      </c>
      <c r="G581" s="195">
        <v>908.85900000000004</v>
      </c>
      <c r="H581">
        <v>6.93E-2</v>
      </c>
      <c r="I581">
        <v>1.29E-2</v>
      </c>
      <c r="J581">
        <v>2.3E-2</v>
      </c>
      <c r="K581">
        <v>1.0200000000000001E-2</v>
      </c>
      <c r="L581">
        <v>8.6E-3</v>
      </c>
      <c r="M581">
        <v>1.0200000000000001E-2</v>
      </c>
      <c r="N581" s="196">
        <v>5.7240844936433985E-2</v>
      </c>
      <c r="O581">
        <v>29.41</v>
      </c>
      <c r="P581">
        <v>64</v>
      </c>
      <c r="Q581">
        <v>844.85900000000004</v>
      </c>
      <c r="R581" s="197">
        <v>-112.99</v>
      </c>
      <c r="T581" s="198">
        <v>-4151.7299999999996</v>
      </c>
      <c r="U581" s="198">
        <v>72530.899999999994</v>
      </c>
      <c r="V581" s="16">
        <v>0</v>
      </c>
    </row>
    <row r="582" spans="1:22" x14ac:dyDescent="0.25">
      <c r="A582" t="s">
        <v>171</v>
      </c>
      <c r="B582" s="199">
        <v>41633</v>
      </c>
      <c r="C582" s="140" t="s">
        <v>274</v>
      </c>
      <c r="D582">
        <v>25.83</v>
      </c>
      <c r="E582">
        <v>25.87</v>
      </c>
      <c r="F582">
        <v>861</v>
      </c>
      <c r="G582" s="195">
        <v>895.01300000000003</v>
      </c>
      <c r="H582">
        <v>6.93E-2</v>
      </c>
      <c r="I582">
        <v>1.29E-2</v>
      </c>
      <c r="J582">
        <v>2.6599999999999999E-2</v>
      </c>
      <c r="K582">
        <v>1.0800000000000001E-2</v>
      </c>
      <c r="L582">
        <v>9.1999999999999998E-3</v>
      </c>
      <c r="M582">
        <v>1.04E-2</v>
      </c>
      <c r="N582" s="196">
        <v>5.8604023510945236E-2</v>
      </c>
      <c r="O582" s="200">
        <v>16.079999999999998</v>
      </c>
      <c r="P582">
        <v>63</v>
      </c>
      <c r="Q582">
        <v>832.01300000000003</v>
      </c>
      <c r="R582" s="197">
        <v>-101.62</v>
      </c>
      <c r="T582" s="198">
        <v>-4151.72</v>
      </c>
      <c r="U582" s="198">
        <v>70843.600000000006</v>
      </c>
      <c r="V582" s="16">
        <v>0</v>
      </c>
    </row>
    <row r="583" spans="1:22" x14ac:dyDescent="0.25">
      <c r="A583" t="s">
        <v>171</v>
      </c>
      <c r="B583" s="199">
        <v>41633</v>
      </c>
      <c r="C583" s="140" t="s">
        <v>275</v>
      </c>
      <c r="D583">
        <v>25.31</v>
      </c>
      <c r="E583">
        <v>25.79</v>
      </c>
      <c r="F583">
        <v>856</v>
      </c>
      <c r="G583" s="195">
        <v>897.78499999999997</v>
      </c>
      <c r="H583">
        <v>6.93E-2</v>
      </c>
      <c r="I583">
        <v>1.29E-2</v>
      </c>
      <c r="J583">
        <v>2.92E-2</v>
      </c>
      <c r="K583">
        <v>1.0999999999999999E-2</v>
      </c>
      <c r="L583">
        <v>9.1999999999999998E-3</v>
      </c>
      <c r="M583">
        <v>9.9000000000000008E-3</v>
      </c>
      <c r="N583" s="196">
        <v>5.9029364468893106E-2</v>
      </c>
      <c r="O583" s="200">
        <v>12.88</v>
      </c>
      <c r="P583">
        <v>63</v>
      </c>
      <c r="Q583">
        <v>834.78499999999997</v>
      </c>
      <c r="R583" s="197">
        <v>-97.73</v>
      </c>
      <c r="T583" s="198">
        <v>-4151.7299999999996</v>
      </c>
      <c r="U583" s="198">
        <v>70333.3</v>
      </c>
      <c r="V583" s="16">
        <v>0</v>
      </c>
    </row>
    <row r="584" spans="1:22" x14ac:dyDescent="0.25">
      <c r="A584" t="s">
        <v>171</v>
      </c>
      <c r="B584" s="199">
        <v>41633</v>
      </c>
      <c r="C584" s="140" t="s">
        <v>276</v>
      </c>
      <c r="D584">
        <v>25.32</v>
      </c>
      <c r="E584">
        <v>26.75</v>
      </c>
      <c r="F584">
        <v>858</v>
      </c>
      <c r="G584" s="195">
        <v>901.71</v>
      </c>
      <c r="H584">
        <v>6.93E-2</v>
      </c>
      <c r="I584">
        <v>1.29E-2</v>
      </c>
      <c r="J584">
        <v>3.1199999999999999E-2</v>
      </c>
      <c r="K584">
        <v>1.7299999999999999E-2</v>
      </c>
      <c r="L584">
        <v>9.1999999999999998E-3</v>
      </c>
      <c r="M584">
        <v>1.0200000000000001E-2</v>
      </c>
      <c r="N584" s="196">
        <v>5.8871466330883013E-2</v>
      </c>
      <c r="O584">
        <v>16.93</v>
      </c>
      <c r="P584">
        <v>63</v>
      </c>
      <c r="Q584">
        <v>838.71</v>
      </c>
      <c r="R584" s="197">
        <v>-85.36</v>
      </c>
      <c r="T584" s="198">
        <v>-4151.71</v>
      </c>
      <c r="U584" s="198">
        <v>70521.600000000006</v>
      </c>
      <c r="V584" s="16">
        <v>0</v>
      </c>
    </row>
    <row r="585" spans="1:22" x14ac:dyDescent="0.25">
      <c r="A585" t="s">
        <v>171</v>
      </c>
      <c r="B585" s="199">
        <v>41633</v>
      </c>
      <c r="C585" s="140" t="s">
        <v>277</v>
      </c>
      <c r="D585">
        <v>25.55</v>
      </c>
      <c r="E585">
        <v>27.21</v>
      </c>
      <c r="F585">
        <v>866</v>
      </c>
      <c r="G585" s="195">
        <v>904.18299999999999</v>
      </c>
      <c r="H585">
        <v>6.93E-2</v>
      </c>
      <c r="I585">
        <v>1.29E-2</v>
      </c>
      <c r="J585">
        <v>2.9899999999999999E-2</v>
      </c>
      <c r="K585">
        <v>1.9900000000000001E-2</v>
      </c>
      <c r="L585">
        <v>1.26E-2</v>
      </c>
      <c r="M585">
        <v>1.0800000000000001E-2</v>
      </c>
      <c r="N585" s="196">
        <v>5.8015765328295277E-2</v>
      </c>
      <c r="O585">
        <v>-270.08999999999997</v>
      </c>
      <c r="P585">
        <v>64</v>
      </c>
      <c r="Q585">
        <v>840.18299999999999</v>
      </c>
      <c r="R585" s="197">
        <v>-83.5</v>
      </c>
      <c r="T585" s="198">
        <v>-4151.7299999999996</v>
      </c>
      <c r="U585" s="198">
        <v>71562.100000000006</v>
      </c>
      <c r="V585" s="16">
        <v>0</v>
      </c>
    </row>
    <row r="586" spans="1:22" x14ac:dyDescent="0.25">
      <c r="A586" t="s">
        <v>171</v>
      </c>
      <c r="B586" s="199">
        <v>41633</v>
      </c>
      <c r="C586" s="140" t="s">
        <v>278</v>
      </c>
      <c r="D586">
        <v>26.6</v>
      </c>
      <c r="E586">
        <v>27.5</v>
      </c>
      <c r="F586">
        <v>879</v>
      </c>
      <c r="G586" s="195">
        <v>917.09400000000005</v>
      </c>
      <c r="H586">
        <v>6.93E-2</v>
      </c>
      <c r="I586">
        <v>1.29E-2</v>
      </c>
      <c r="J586">
        <v>3.09E-2</v>
      </c>
      <c r="K586">
        <v>1.7500000000000002E-2</v>
      </c>
      <c r="L586">
        <v>2.41E-2</v>
      </c>
      <c r="M586">
        <v>1.0699999999999999E-2</v>
      </c>
      <c r="N586" s="196">
        <v>5.6361836987642196E-2</v>
      </c>
      <c r="O586">
        <v>-28.62</v>
      </c>
      <c r="P586">
        <v>66</v>
      </c>
      <c r="Q586">
        <v>851.09400000000005</v>
      </c>
      <c r="R586" s="197">
        <v>-115.99</v>
      </c>
      <c r="T586" s="198">
        <v>-4151.72</v>
      </c>
      <c r="U586" s="198">
        <v>73661.899999999994</v>
      </c>
      <c r="V586" s="16">
        <v>347.67</v>
      </c>
    </row>
    <row r="587" spans="1:22" x14ac:dyDescent="0.25">
      <c r="A587" t="s">
        <v>171</v>
      </c>
      <c r="B587" s="199">
        <v>41633</v>
      </c>
      <c r="C587" s="140" t="s">
        <v>279</v>
      </c>
      <c r="D587">
        <v>26.95</v>
      </c>
      <c r="E587">
        <v>83.84</v>
      </c>
      <c r="F587">
        <v>895</v>
      </c>
      <c r="G587" s="195">
        <v>930.14400000000001</v>
      </c>
      <c r="H587">
        <v>6.93E-2</v>
      </c>
      <c r="I587">
        <v>1.29E-2</v>
      </c>
      <c r="J587">
        <v>2.8299999999999999E-2</v>
      </c>
      <c r="K587">
        <v>3.3599999999999998E-2</v>
      </c>
      <c r="L587">
        <v>3.2899999999999999E-2</v>
      </c>
      <c r="M587">
        <v>1.04E-2</v>
      </c>
      <c r="N587" s="196">
        <v>5.3770676944915011E-2</v>
      </c>
      <c r="O587">
        <v>-212.9</v>
      </c>
      <c r="P587">
        <v>67</v>
      </c>
      <c r="Q587">
        <v>863.14400000000001</v>
      </c>
      <c r="R587" s="197">
        <v>-125.09</v>
      </c>
      <c r="T587" s="198">
        <v>-4151.72</v>
      </c>
      <c r="U587" s="198">
        <v>77211.600000000006</v>
      </c>
      <c r="V587" s="16">
        <v>0</v>
      </c>
    </row>
    <row r="588" spans="1:22" x14ac:dyDescent="0.25">
      <c r="A588" t="s">
        <v>171</v>
      </c>
      <c r="B588" s="199">
        <v>41633</v>
      </c>
      <c r="C588" s="140" t="s">
        <v>280</v>
      </c>
      <c r="D588">
        <v>27.92</v>
      </c>
      <c r="E588">
        <v>84.14</v>
      </c>
      <c r="F588">
        <v>911</v>
      </c>
      <c r="G588" s="195">
        <v>930.26599999999996</v>
      </c>
      <c r="H588">
        <v>6.93E-2</v>
      </c>
      <c r="I588">
        <v>1.29E-2</v>
      </c>
      <c r="J588">
        <v>2.7699999999999999E-2</v>
      </c>
      <c r="K588">
        <v>1.47E-2</v>
      </c>
      <c r="L588">
        <v>9.7999999999999997E-3</v>
      </c>
      <c r="M588">
        <v>6.4999999999999997E-3</v>
      </c>
      <c r="N588" s="196">
        <v>4.1541942155234546E-2</v>
      </c>
      <c r="O588">
        <v>3.57</v>
      </c>
      <c r="P588">
        <v>68</v>
      </c>
      <c r="Q588">
        <v>862.26599999999996</v>
      </c>
      <c r="R588" s="197">
        <v>-157.07</v>
      </c>
      <c r="T588" s="198">
        <v>-3314.32</v>
      </c>
      <c r="U588" s="198">
        <v>79782.5</v>
      </c>
      <c r="V588" s="16">
        <v>742.36</v>
      </c>
    </row>
    <row r="589" spans="1:22" x14ac:dyDescent="0.25">
      <c r="A589" t="s">
        <v>171</v>
      </c>
      <c r="B589" s="199">
        <v>41633</v>
      </c>
      <c r="C589" s="140" t="s">
        <v>281</v>
      </c>
      <c r="D589">
        <v>28.23</v>
      </c>
      <c r="E589">
        <v>54.28</v>
      </c>
      <c r="F589">
        <v>918</v>
      </c>
      <c r="G589" s="195">
        <v>927.73299999999995</v>
      </c>
      <c r="H589">
        <v>6.93E-2</v>
      </c>
      <c r="I589">
        <v>1.29E-2</v>
      </c>
      <c r="J589">
        <v>2.7799999999999998E-2</v>
      </c>
      <c r="K589">
        <v>1.4999999999999999E-2</v>
      </c>
      <c r="L589">
        <v>1.47E-2</v>
      </c>
      <c r="M589">
        <v>6.4000000000000003E-3</v>
      </c>
      <c r="N589" s="196">
        <v>4.0905567787991592E-2</v>
      </c>
      <c r="O589">
        <v>-173.63</v>
      </c>
      <c r="P589">
        <v>69</v>
      </c>
      <c r="Q589">
        <v>858.73299999999995</v>
      </c>
      <c r="R589" s="197">
        <v>-187.83</v>
      </c>
      <c r="T589" s="198">
        <v>-3314.3</v>
      </c>
      <c r="U589" s="198">
        <v>81023.199999999997</v>
      </c>
      <c r="V589" s="16">
        <v>793.89</v>
      </c>
    </row>
    <row r="590" spans="1:22" x14ac:dyDescent="0.25">
      <c r="A590" t="s">
        <v>171</v>
      </c>
      <c r="B590" s="199">
        <v>41633</v>
      </c>
      <c r="C590" s="140" t="s">
        <v>282</v>
      </c>
      <c r="D590">
        <v>27.57</v>
      </c>
      <c r="E590">
        <v>26.4</v>
      </c>
      <c r="F590">
        <v>917</v>
      </c>
      <c r="G590" s="195">
        <v>912.28700000000003</v>
      </c>
      <c r="H590">
        <v>6.93E-2</v>
      </c>
      <c r="I590">
        <v>1.29E-2</v>
      </c>
      <c r="J590">
        <v>0.3054</v>
      </c>
      <c r="K590">
        <v>2.2499999999999999E-2</v>
      </c>
      <c r="L590">
        <v>7.9000000000000008E-3</v>
      </c>
      <c r="M590">
        <v>6.4000000000000003E-3</v>
      </c>
      <c r="N590" s="196">
        <v>4.128969887840897E-2</v>
      </c>
      <c r="O590">
        <v>-11.9</v>
      </c>
      <c r="P590">
        <v>69</v>
      </c>
      <c r="Q590">
        <v>843.28700000000003</v>
      </c>
      <c r="R590" s="197">
        <v>-137.80000000000001</v>
      </c>
      <c r="T590" s="198">
        <v>-3314.32</v>
      </c>
      <c r="U590" s="198">
        <v>80269.899999999994</v>
      </c>
      <c r="V590" s="16">
        <v>0</v>
      </c>
    </row>
    <row r="591" spans="1:22" x14ac:dyDescent="0.25">
      <c r="A591" t="s">
        <v>171</v>
      </c>
      <c r="B591" s="199">
        <v>41633</v>
      </c>
      <c r="C591" s="140" t="s">
        <v>283</v>
      </c>
      <c r="D591">
        <v>26.91</v>
      </c>
      <c r="E591">
        <v>24.84</v>
      </c>
      <c r="F591">
        <v>907</v>
      </c>
      <c r="G591" s="195">
        <v>885.40200000000004</v>
      </c>
      <c r="H591">
        <v>6.93E-2</v>
      </c>
      <c r="I591">
        <v>1.29E-2</v>
      </c>
      <c r="J591">
        <v>0.29149999999999998</v>
      </c>
      <c r="K591">
        <v>2.4299999999999999E-2</v>
      </c>
      <c r="L591">
        <v>8.0000000000000002E-3</v>
      </c>
      <c r="M591">
        <v>6.4999999999999997E-3</v>
      </c>
      <c r="N591" s="196">
        <v>4.1808548884557893E-2</v>
      </c>
      <c r="O591">
        <v>1.07</v>
      </c>
      <c r="P591">
        <v>68</v>
      </c>
      <c r="Q591">
        <v>817.40200000000004</v>
      </c>
      <c r="R591" s="197">
        <v>-102.54</v>
      </c>
      <c r="T591" s="198">
        <v>-3314.31</v>
      </c>
      <c r="U591" s="198">
        <v>79273.5</v>
      </c>
      <c r="V591" s="16">
        <v>0</v>
      </c>
    </row>
    <row r="592" spans="1:22" x14ac:dyDescent="0.25">
      <c r="A592" t="s">
        <v>171</v>
      </c>
      <c r="B592" s="199">
        <v>41633</v>
      </c>
      <c r="C592" s="140" t="s">
        <v>284</v>
      </c>
      <c r="D592">
        <v>26.29</v>
      </c>
      <c r="E592">
        <v>24.3</v>
      </c>
      <c r="F592">
        <v>894</v>
      </c>
      <c r="G592" s="195">
        <v>856.09799999999996</v>
      </c>
      <c r="H592">
        <v>6.93E-2</v>
      </c>
      <c r="I592">
        <v>1.29E-2</v>
      </c>
      <c r="J592">
        <v>0.27</v>
      </c>
      <c r="K592">
        <v>1.2200000000000001E-2</v>
      </c>
      <c r="L592">
        <v>8.2000000000000007E-3</v>
      </c>
      <c r="M592">
        <v>6.7000000000000002E-3</v>
      </c>
      <c r="N592" s="196">
        <v>4.3103594025347407E-2</v>
      </c>
      <c r="O592">
        <v>62.23</v>
      </c>
      <c r="P592">
        <v>67</v>
      </c>
      <c r="Q592">
        <v>789.09799999999996</v>
      </c>
      <c r="R592" s="197">
        <v>-107.27</v>
      </c>
      <c r="T592" s="198">
        <v>-3314.3</v>
      </c>
      <c r="U592" s="198">
        <v>76891.5</v>
      </c>
      <c r="V592" s="16">
        <v>0</v>
      </c>
    </row>
    <row r="593" spans="1:22" x14ac:dyDescent="0.25">
      <c r="A593" t="s">
        <v>171</v>
      </c>
      <c r="B593" s="199">
        <v>41633</v>
      </c>
      <c r="C593" s="140" t="s">
        <v>285</v>
      </c>
      <c r="D593">
        <v>25.78</v>
      </c>
      <c r="E593">
        <v>23.97</v>
      </c>
      <c r="F593">
        <v>879</v>
      </c>
      <c r="G593" s="195">
        <v>820.44299999999998</v>
      </c>
      <c r="H593">
        <v>6.93E-2</v>
      </c>
      <c r="I593">
        <v>1.29E-2</v>
      </c>
      <c r="J593">
        <v>0.27389999999999998</v>
      </c>
      <c r="K593">
        <v>1.37E-2</v>
      </c>
      <c r="L593">
        <v>8.6999999999999994E-3</v>
      </c>
      <c r="M593">
        <v>6.7000000000000002E-3</v>
      </c>
      <c r="N593" s="196">
        <v>4.4336282120397731E-2</v>
      </c>
      <c r="O593">
        <v>14.32</v>
      </c>
      <c r="P593">
        <v>66</v>
      </c>
      <c r="Q593">
        <v>754.44299999999998</v>
      </c>
      <c r="R593" s="197">
        <v>-78.52</v>
      </c>
      <c r="T593" s="198">
        <v>-3314.31</v>
      </c>
      <c r="U593" s="198">
        <v>74753.899999999994</v>
      </c>
      <c r="V593" s="16">
        <v>0</v>
      </c>
    </row>
    <row r="594" spans="1:22" x14ac:dyDescent="0.25">
      <c r="A594" t="s">
        <v>171</v>
      </c>
      <c r="B594" s="199">
        <v>41633</v>
      </c>
      <c r="C594" s="140" t="s">
        <v>286</v>
      </c>
      <c r="D594">
        <v>25.12</v>
      </c>
      <c r="E594">
        <v>22.58</v>
      </c>
      <c r="F594">
        <v>868</v>
      </c>
      <c r="G594" s="195">
        <v>803.66200000000003</v>
      </c>
      <c r="H594">
        <v>6.93E-2</v>
      </c>
      <c r="I594">
        <v>1.29E-2</v>
      </c>
      <c r="J594">
        <v>0.2661</v>
      </c>
      <c r="K594">
        <v>1.4200000000000001E-2</v>
      </c>
      <c r="L594">
        <v>9.1999999999999998E-3</v>
      </c>
      <c r="M594">
        <v>6.4999999999999997E-3</v>
      </c>
      <c r="N594" s="196">
        <v>4.5183388682578894E-2</v>
      </c>
      <c r="O594">
        <v>27.57</v>
      </c>
      <c r="P594">
        <v>66</v>
      </c>
      <c r="Q594">
        <v>737.66200000000003</v>
      </c>
      <c r="R594" s="197">
        <v>-91.43</v>
      </c>
      <c r="T594" s="198">
        <v>-3314.31</v>
      </c>
      <c r="U594" s="198">
        <v>73352.399999999994</v>
      </c>
      <c r="V594" s="16">
        <v>0</v>
      </c>
    </row>
    <row r="595" spans="1:22" x14ac:dyDescent="0.25">
      <c r="A595" t="s">
        <v>171</v>
      </c>
      <c r="B595" s="199">
        <v>41633</v>
      </c>
      <c r="C595" s="140" t="s">
        <v>287</v>
      </c>
      <c r="D595">
        <v>25.08</v>
      </c>
      <c r="E595">
        <v>22.08</v>
      </c>
      <c r="F595">
        <v>863</v>
      </c>
      <c r="G595" s="195">
        <v>780.61599999999999</v>
      </c>
      <c r="H595">
        <v>6.93E-2</v>
      </c>
      <c r="I595">
        <v>1.29E-2</v>
      </c>
      <c r="J595">
        <v>0.25969999999999999</v>
      </c>
      <c r="K595">
        <v>1.7100000000000001E-2</v>
      </c>
      <c r="L595">
        <v>7.3000000000000001E-3</v>
      </c>
      <c r="M595">
        <v>6.3E-3</v>
      </c>
      <c r="N595" s="196">
        <v>4.5846722487277128E-2</v>
      </c>
      <c r="O595">
        <v>157.5</v>
      </c>
      <c r="P595">
        <v>65</v>
      </c>
      <c r="Q595">
        <v>715.61599999999999</v>
      </c>
      <c r="R595" s="197">
        <v>-88.62</v>
      </c>
      <c r="T595" s="198">
        <v>-3314.31</v>
      </c>
      <c r="U595" s="198">
        <v>72291.100000000006</v>
      </c>
      <c r="V595" s="16">
        <v>0</v>
      </c>
    </row>
    <row r="596" spans="1:22" x14ac:dyDescent="0.25">
      <c r="A596" t="s">
        <v>171</v>
      </c>
      <c r="B596" s="199">
        <v>41633</v>
      </c>
      <c r="C596" s="140" t="s">
        <v>288</v>
      </c>
      <c r="D596">
        <v>25.38</v>
      </c>
      <c r="E596">
        <v>22.61</v>
      </c>
      <c r="F596">
        <v>865</v>
      </c>
      <c r="G596" s="195">
        <v>804.85900000000004</v>
      </c>
      <c r="H596">
        <v>6.93E-2</v>
      </c>
      <c r="I596">
        <v>1.29E-2</v>
      </c>
      <c r="J596">
        <v>0.27610000000000001</v>
      </c>
      <c r="K596">
        <v>0.01</v>
      </c>
      <c r="L596">
        <v>6.7999999999999996E-3</v>
      </c>
      <c r="M596">
        <v>6.1999999999999998E-3</v>
      </c>
      <c r="N596" s="196">
        <v>4.5668436376563766E-2</v>
      </c>
      <c r="O596">
        <v>122.92</v>
      </c>
      <c r="P596">
        <v>65</v>
      </c>
      <c r="Q596">
        <v>739.85900000000004</v>
      </c>
      <c r="R596" s="197">
        <v>-91.47</v>
      </c>
      <c r="T596" s="198">
        <v>-3314.3</v>
      </c>
      <c r="U596" s="198">
        <v>72573.100000000006</v>
      </c>
      <c r="V596" s="16">
        <v>0</v>
      </c>
    </row>
    <row r="597" spans="1:22" x14ac:dyDescent="0.25">
      <c r="A597" t="s">
        <v>171</v>
      </c>
      <c r="B597" s="199">
        <v>41633</v>
      </c>
      <c r="C597" s="140" t="s">
        <v>289</v>
      </c>
      <c r="D597">
        <v>28.21</v>
      </c>
      <c r="E597">
        <v>24.38</v>
      </c>
      <c r="F597">
        <v>880</v>
      </c>
      <c r="G597" s="195">
        <v>822.30899999999997</v>
      </c>
      <c r="H597">
        <v>6.93E-2</v>
      </c>
      <c r="I597">
        <v>1.29E-2</v>
      </c>
      <c r="J597">
        <v>0.26889999999999997</v>
      </c>
      <c r="K597">
        <v>3.1699999999999999E-2</v>
      </c>
      <c r="L597">
        <v>9.1999999999999998E-3</v>
      </c>
      <c r="M597">
        <v>6.4000000000000003E-3</v>
      </c>
      <c r="N597" s="196">
        <v>4.3675832813902214E-2</v>
      </c>
      <c r="O597">
        <v>65.42</v>
      </c>
      <c r="P597">
        <v>67</v>
      </c>
      <c r="Q597">
        <v>755.30899999999997</v>
      </c>
      <c r="R597" s="197">
        <v>-72.58</v>
      </c>
      <c r="T597" s="198">
        <v>-3314.31</v>
      </c>
      <c r="U597" s="198">
        <v>75884.3</v>
      </c>
      <c r="V597" s="16">
        <v>0</v>
      </c>
    </row>
    <row r="598" spans="1:22" x14ac:dyDescent="0.25">
      <c r="A598" t="s">
        <v>171</v>
      </c>
      <c r="B598" s="199">
        <v>41633</v>
      </c>
      <c r="C598" s="140" t="s">
        <v>290</v>
      </c>
      <c r="D598">
        <v>29.56</v>
      </c>
      <c r="E598">
        <v>36.130000000000003</v>
      </c>
      <c r="F598">
        <v>900</v>
      </c>
      <c r="G598" s="195">
        <v>846.87199999999996</v>
      </c>
      <c r="H598">
        <v>6.93E-2</v>
      </c>
      <c r="I598">
        <v>1.29E-2</v>
      </c>
      <c r="J598">
        <v>0.29349999999999998</v>
      </c>
      <c r="K598">
        <v>3.04E-2</v>
      </c>
      <c r="L598">
        <v>1.66E-2</v>
      </c>
      <c r="M598">
        <v>6.6E-3</v>
      </c>
      <c r="N598" s="196">
        <v>4.1654800222707906E-2</v>
      </c>
      <c r="O598">
        <v>-50.3</v>
      </c>
      <c r="P598">
        <v>69</v>
      </c>
      <c r="Q598">
        <v>777.87199999999996</v>
      </c>
      <c r="R598" s="197">
        <v>-96.64</v>
      </c>
      <c r="T598" s="198">
        <v>-3314.31</v>
      </c>
      <c r="U598" s="198">
        <v>79566.100000000006</v>
      </c>
      <c r="V598" s="16">
        <v>869.21</v>
      </c>
    </row>
    <row r="599" spans="1:22" x14ac:dyDescent="0.25">
      <c r="A599" t="s">
        <v>171</v>
      </c>
      <c r="B599" s="199">
        <v>41633</v>
      </c>
      <c r="C599" s="140" t="s">
        <v>291</v>
      </c>
      <c r="D599">
        <v>28.69</v>
      </c>
      <c r="E599">
        <v>26.25</v>
      </c>
      <c r="F599">
        <v>910</v>
      </c>
      <c r="G599" s="195">
        <v>853.33199999999999</v>
      </c>
      <c r="H599">
        <v>6.93E-2</v>
      </c>
      <c r="I599">
        <v>1.29E-2</v>
      </c>
      <c r="J599">
        <v>0.30549999999999999</v>
      </c>
      <c r="K599">
        <v>2.9399999999999999E-2</v>
      </c>
      <c r="L599">
        <v>1.03E-2</v>
      </c>
      <c r="M599">
        <v>6.4999999999999997E-3</v>
      </c>
      <c r="N599" s="196">
        <v>4.1575710287677647E-2</v>
      </c>
      <c r="O599">
        <v>-18.22</v>
      </c>
      <c r="P599">
        <v>69</v>
      </c>
      <c r="Q599">
        <v>784.33199999999999</v>
      </c>
      <c r="R599" s="197">
        <v>-93.31</v>
      </c>
      <c r="T599" s="198">
        <v>-3314.32</v>
      </c>
      <c r="U599" s="198">
        <v>79717.7</v>
      </c>
      <c r="V599" s="16">
        <v>0</v>
      </c>
    </row>
    <row r="600" spans="1:22" x14ac:dyDescent="0.25">
      <c r="A600" t="s">
        <v>171</v>
      </c>
      <c r="B600" s="199">
        <v>41633</v>
      </c>
      <c r="C600" s="140" t="s">
        <v>292</v>
      </c>
      <c r="D600">
        <v>28.45</v>
      </c>
      <c r="E600">
        <v>68.56</v>
      </c>
      <c r="F600">
        <v>916</v>
      </c>
      <c r="G600" s="195">
        <v>850.76</v>
      </c>
      <c r="H600">
        <v>6.93E-2</v>
      </c>
      <c r="I600">
        <v>1.29E-2</v>
      </c>
      <c r="J600">
        <v>0.29859999999999998</v>
      </c>
      <c r="K600">
        <v>3.5400000000000001E-2</v>
      </c>
      <c r="L600">
        <v>1.23E-2</v>
      </c>
      <c r="M600">
        <v>6.1000000000000004E-3</v>
      </c>
      <c r="N600" s="196">
        <v>4.1584223013792825E-2</v>
      </c>
      <c r="O600">
        <v>-46.48</v>
      </c>
      <c r="P600">
        <v>70</v>
      </c>
      <c r="Q600">
        <v>780.76</v>
      </c>
      <c r="R600" s="197">
        <v>-94.24</v>
      </c>
      <c r="T600" s="198">
        <v>-3314.3</v>
      </c>
      <c r="U600" s="198">
        <v>79700.899999999994</v>
      </c>
      <c r="V600" s="16">
        <v>0</v>
      </c>
    </row>
    <row r="601" spans="1:22" x14ac:dyDescent="0.25">
      <c r="A601" t="s">
        <v>171</v>
      </c>
      <c r="B601" s="199">
        <v>41633</v>
      </c>
      <c r="C601" s="140" t="s">
        <v>293</v>
      </c>
      <c r="D601">
        <v>27.29</v>
      </c>
      <c r="E601">
        <v>29.07</v>
      </c>
      <c r="F601">
        <v>915</v>
      </c>
      <c r="G601" s="195">
        <v>861.11300000000006</v>
      </c>
      <c r="H601">
        <v>6.93E-2</v>
      </c>
      <c r="I601">
        <v>1.29E-2</v>
      </c>
      <c r="J601">
        <v>2.5000000000000001E-2</v>
      </c>
      <c r="K601">
        <v>3.1699999999999999E-2</v>
      </c>
      <c r="L601">
        <v>8.8000000000000005E-3</v>
      </c>
      <c r="M601">
        <v>6.0000000000000001E-3</v>
      </c>
      <c r="N601" s="196">
        <v>4.1991455525401566E-2</v>
      </c>
      <c r="O601">
        <v>-28.99</v>
      </c>
      <c r="P601">
        <v>70</v>
      </c>
      <c r="Q601">
        <v>791.11300000000006</v>
      </c>
      <c r="R601" s="197">
        <v>-97.45</v>
      </c>
      <c r="T601" s="198">
        <v>-3314.31</v>
      </c>
      <c r="U601" s="198">
        <v>78928.2</v>
      </c>
      <c r="V601" s="16">
        <v>0</v>
      </c>
    </row>
    <row r="602" spans="1:22" x14ac:dyDescent="0.25">
      <c r="A602" t="s">
        <v>171</v>
      </c>
      <c r="B602" s="199">
        <v>41633</v>
      </c>
      <c r="C602" s="140" t="s">
        <v>294</v>
      </c>
      <c r="D602">
        <v>26.51</v>
      </c>
      <c r="E602">
        <v>23.93</v>
      </c>
      <c r="F602">
        <v>911</v>
      </c>
      <c r="G602" s="195">
        <v>850.548</v>
      </c>
      <c r="H602">
        <v>6.93E-2</v>
      </c>
      <c r="I602">
        <v>1.29E-2</v>
      </c>
      <c r="J602">
        <v>2.58E-2</v>
      </c>
      <c r="K602">
        <v>3.3399999999999999E-2</v>
      </c>
      <c r="L602">
        <v>3.5799999999999998E-2</v>
      </c>
      <c r="M602">
        <v>0</v>
      </c>
      <c r="N602" s="196">
        <v>4.2529465735055408E-2</v>
      </c>
      <c r="O602">
        <v>0.96</v>
      </c>
      <c r="P602">
        <v>69</v>
      </c>
      <c r="Q602">
        <v>781.548</v>
      </c>
      <c r="R602" s="197">
        <v>-99.65</v>
      </c>
      <c r="T602" s="198">
        <v>-3314.3</v>
      </c>
      <c r="U602" s="198">
        <v>77929.5</v>
      </c>
      <c r="V602" s="16">
        <v>0</v>
      </c>
    </row>
    <row r="603" spans="1:22" x14ac:dyDescent="0.25">
      <c r="A603" t="s">
        <v>171</v>
      </c>
      <c r="B603" s="199">
        <v>41633</v>
      </c>
      <c r="C603" s="140" t="s">
        <v>295</v>
      </c>
      <c r="D603">
        <v>25.8</v>
      </c>
      <c r="E603">
        <v>22.35</v>
      </c>
      <c r="F603">
        <v>891</v>
      </c>
      <c r="G603" s="195">
        <v>836.53</v>
      </c>
      <c r="H603">
        <v>6.93E-2</v>
      </c>
      <c r="I603">
        <v>1.29E-2</v>
      </c>
      <c r="J603">
        <v>2.52E-2</v>
      </c>
      <c r="K603">
        <v>1.0699999999999999E-2</v>
      </c>
      <c r="L603">
        <v>4.7500000000000001E-2</v>
      </c>
      <c r="M603">
        <v>0</v>
      </c>
      <c r="N603" s="196">
        <v>4.4331122780641656E-2</v>
      </c>
      <c r="O603">
        <v>17.23</v>
      </c>
      <c r="P603">
        <v>67</v>
      </c>
      <c r="Q603">
        <v>769.53</v>
      </c>
      <c r="R603" s="197">
        <v>-105.76</v>
      </c>
      <c r="T603" s="198">
        <v>-3314.31</v>
      </c>
      <c r="U603" s="198">
        <v>74762.600000000006</v>
      </c>
      <c r="V603" s="16">
        <v>0</v>
      </c>
    </row>
    <row r="604" spans="1:22" x14ac:dyDescent="0.25">
      <c r="A604" t="s">
        <v>171</v>
      </c>
      <c r="B604" s="199">
        <v>41634</v>
      </c>
      <c r="C604" s="140" t="s">
        <v>272</v>
      </c>
      <c r="D604">
        <v>25.57</v>
      </c>
      <c r="E604">
        <v>20.59</v>
      </c>
      <c r="F604">
        <v>868</v>
      </c>
      <c r="G604" s="195">
        <v>827.66600000000005</v>
      </c>
      <c r="H604">
        <v>6.93E-2</v>
      </c>
      <c r="I604">
        <v>1.29E-2</v>
      </c>
      <c r="J604">
        <v>0</v>
      </c>
      <c r="K604">
        <v>1.37E-2</v>
      </c>
      <c r="L604">
        <v>8.3000000000000001E-3</v>
      </c>
      <c r="M604">
        <v>7.9000000000000008E-3</v>
      </c>
      <c r="N604" s="196">
        <v>3.1561254214354802E-2</v>
      </c>
      <c r="O604">
        <v>123.14</v>
      </c>
      <c r="P604">
        <v>65</v>
      </c>
      <c r="Q604">
        <v>762.66600000000005</v>
      </c>
      <c r="R604" s="197">
        <v>-43.89</v>
      </c>
      <c r="T604" s="198">
        <v>-2257.9299999999998</v>
      </c>
      <c r="U604" s="198">
        <v>71541.2</v>
      </c>
      <c r="V604" s="16">
        <v>0</v>
      </c>
    </row>
    <row r="605" spans="1:22" x14ac:dyDescent="0.25">
      <c r="A605" t="s">
        <v>171</v>
      </c>
      <c r="B605" s="199">
        <v>41634</v>
      </c>
      <c r="C605" s="140" t="s">
        <v>273</v>
      </c>
      <c r="D605">
        <v>25.06</v>
      </c>
      <c r="E605">
        <v>23.55</v>
      </c>
      <c r="F605">
        <v>863</v>
      </c>
      <c r="G605" s="195">
        <v>823.54700000000003</v>
      </c>
      <c r="H605">
        <v>6.93E-2</v>
      </c>
      <c r="I605">
        <v>1.29E-2</v>
      </c>
      <c r="J605">
        <v>0</v>
      </c>
      <c r="K605">
        <v>1.0699999999999999E-2</v>
      </c>
      <c r="L605">
        <v>8.8000000000000005E-3</v>
      </c>
      <c r="M605">
        <v>7.7999999999999996E-3</v>
      </c>
      <c r="N605" s="196">
        <v>3.2307091357332236E-2</v>
      </c>
      <c r="O605">
        <v>92.1</v>
      </c>
      <c r="P605">
        <v>65</v>
      </c>
      <c r="Q605">
        <v>758.54700000000003</v>
      </c>
      <c r="R605" s="197">
        <v>-36.89</v>
      </c>
      <c r="T605" s="198">
        <v>-2257.92</v>
      </c>
      <c r="U605" s="198">
        <v>69889.3</v>
      </c>
      <c r="V605" s="16">
        <v>0</v>
      </c>
    </row>
    <row r="606" spans="1:22" x14ac:dyDescent="0.25">
      <c r="A606" t="s">
        <v>171</v>
      </c>
      <c r="B606" s="199">
        <v>41634</v>
      </c>
      <c r="C606" s="140" t="s">
        <v>274</v>
      </c>
      <c r="D606">
        <v>24.63</v>
      </c>
      <c r="E606">
        <v>30.62</v>
      </c>
      <c r="F606">
        <v>856</v>
      </c>
      <c r="G606" s="195">
        <v>821.34900000000005</v>
      </c>
      <c r="H606">
        <v>6.93E-2</v>
      </c>
      <c r="I606">
        <v>1.29E-2</v>
      </c>
      <c r="J606">
        <v>0</v>
      </c>
      <c r="K606">
        <v>1.0200000000000001E-2</v>
      </c>
      <c r="L606">
        <v>9.1999999999999998E-3</v>
      </c>
      <c r="M606">
        <v>7.4000000000000003E-3</v>
      </c>
      <c r="N606" s="196">
        <v>3.2881549936943519E-2</v>
      </c>
      <c r="O606">
        <v>71.13</v>
      </c>
      <c r="P606">
        <v>64</v>
      </c>
      <c r="Q606">
        <v>757.34900000000005</v>
      </c>
      <c r="R606" s="197">
        <v>-44.71</v>
      </c>
      <c r="T606" s="198">
        <v>-2257.9299999999998</v>
      </c>
      <c r="U606" s="198">
        <v>68668.600000000006</v>
      </c>
      <c r="V606" s="16">
        <v>0</v>
      </c>
    </row>
    <row r="607" spans="1:22" x14ac:dyDescent="0.25">
      <c r="A607" t="s">
        <v>171</v>
      </c>
      <c r="B607" s="199">
        <v>41634</v>
      </c>
      <c r="C607" s="140" t="s">
        <v>275</v>
      </c>
      <c r="D607">
        <v>24.55</v>
      </c>
      <c r="E607">
        <v>21.62</v>
      </c>
      <c r="F607">
        <v>857</v>
      </c>
      <c r="G607" s="195">
        <v>824.42600000000004</v>
      </c>
      <c r="H607">
        <v>6.93E-2</v>
      </c>
      <c r="I607">
        <v>1.29E-2</v>
      </c>
      <c r="J607">
        <v>0</v>
      </c>
      <c r="K607">
        <v>0.01</v>
      </c>
      <c r="L607">
        <v>8.9999999999999993E-3</v>
      </c>
      <c r="M607">
        <v>7.7000000000000002E-3</v>
      </c>
      <c r="N607" s="196">
        <v>3.2969170251351376E-2</v>
      </c>
      <c r="O607">
        <v>37.9</v>
      </c>
      <c r="P607">
        <v>64</v>
      </c>
      <c r="Q607">
        <v>760.42600000000004</v>
      </c>
      <c r="R607" s="197">
        <v>-41.89</v>
      </c>
      <c r="T607" s="198">
        <v>-2257.92</v>
      </c>
      <c r="U607" s="198">
        <v>68485.8</v>
      </c>
      <c r="V607" s="16">
        <v>0</v>
      </c>
    </row>
    <row r="608" spans="1:22" x14ac:dyDescent="0.25">
      <c r="A608" t="s">
        <v>171</v>
      </c>
      <c r="B608" s="199">
        <v>41634</v>
      </c>
      <c r="C608" s="140" t="s">
        <v>276</v>
      </c>
      <c r="D608">
        <v>24.92</v>
      </c>
      <c r="E608">
        <v>21.35</v>
      </c>
      <c r="F608">
        <v>857</v>
      </c>
      <c r="G608" s="195">
        <v>818.23500000000001</v>
      </c>
      <c r="H608">
        <v>6.93E-2</v>
      </c>
      <c r="I608">
        <v>1.29E-2</v>
      </c>
      <c r="J608">
        <v>0</v>
      </c>
      <c r="K608">
        <v>1.29E-2</v>
      </c>
      <c r="L608">
        <v>1.01E-2</v>
      </c>
      <c r="M608">
        <v>9.2999999999999992E-3</v>
      </c>
      <c r="N608" s="196">
        <v>3.2487313296471032E-2</v>
      </c>
      <c r="O608">
        <v>94.05</v>
      </c>
      <c r="P608">
        <v>65</v>
      </c>
      <c r="Q608">
        <v>753.23500000000001</v>
      </c>
      <c r="R608" s="197">
        <v>-41.09</v>
      </c>
      <c r="T608" s="198">
        <v>-2257.9299999999998</v>
      </c>
      <c r="U608" s="198">
        <v>69501.899999999994</v>
      </c>
      <c r="V608" s="16">
        <v>0</v>
      </c>
    </row>
    <row r="609" spans="1:22" x14ac:dyDescent="0.25">
      <c r="A609" t="s">
        <v>171</v>
      </c>
      <c r="B609" s="199">
        <v>41634</v>
      </c>
      <c r="C609" s="140" t="s">
        <v>277</v>
      </c>
      <c r="D609">
        <v>26.76</v>
      </c>
      <c r="E609">
        <v>50.89</v>
      </c>
      <c r="F609">
        <v>868</v>
      </c>
      <c r="G609" s="195">
        <v>854.17200000000003</v>
      </c>
      <c r="H609">
        <v>6.93E-2</v>
      </c>
      <c r="I609">
        <v>1.29E-2</v>
      </c>
      <c r="J609">
        <v>0</v>
      </c>
      <c r="K609">
        <v>2.5999999999999999E-2</v>
      </c>
      <c r="L609">
        <v>2.18E-2</v>
      </c>
      <c r="M609">
        <v>1.11E-2</v>
      </c>
      <c r="N609" s="196">
        <v>3.126295457849592E-2</v>
      </c>
      <c r="O609">
        <v>129.80000000000001</v>
      </c>
      <c r="P609">
        <v>66</v>
      </c>
      <c r="Q609">
        <v>788.17200000000003</v>
      </c>
      <c r="R609" s="197">
        <v>-51.24</v>
      </c>
      <c r="T609" s="198">
        <v>-2257.92</v>
      </c>
      <c r="U609" s="198">
        <v>72223.5</v>
      </c>
      <c r="V609" s="16">
        <v>0</v>
      </c>
    </row>
    <row r="610" spans="1:22" x14ac:dyDescent="0.25">
      <c r="A610" t="s">
        <v>171</v>
      </c>
      <c r="B610" s="199">
        <v>41634</v>
      </c>
      <c r="C610" s="140" t="s">
        <v>278</v>
      </c>
      <c r="D610">
        <v>32.880000000000003</v>
      </c>
      <c r="E610">
        <v>56.02</v>
      </c>
      <c r="F610">
        <v>892</v>
      </c>
      <c r="G610" s="195">
        <v>870.25300000000004</v>
      </c>
      <c r="H610">
        <v>6.93E-2</v>
      </c>
      <c r="I610">
        <v>1.29E-2</v>
      </c>
      <c r="J610">
        <v>0</v>
      </c>
      <c r="K610">
        <v>7.9500000000000001E-2</v>
      </c>
      <c r="L610">
        <v>4.0800000000000003E-2</v>
      </c>
      <c r="M610">
        <v>6.7999999999999996E-3</v>
      </c>
      <c r="N610" s="196">
        <v>2.9242797863577728E-2</v>
      </c>
      <c r="O610">
        <v>171.24</v>
      </c>
      <c r="P610">
        <v>69</v>
      </c>
      <c r="Q610">
        <v>801.25300000000004</v>
      </c>
      <c r="R610" s="197">
        <v>-64.72</v>
      </c>
      <c r="T610" s="198">
        <v>-2257.9299999999998</v>
      </c>
      <c r="U610" s="198">
        <v>77213.2</v>
      </c>
      <c r="V610" s="16">
        <v>396.16</v>
      </c>
    </row>
    <row r="611" spans="1:22" x14ac:dyDescent="0.25">
      <c r="A611" t="s">
        <v>171</v>
      </c>
      <c r="B611" s="199">
        <v>41634</v>
      </c>
      <c r="C611" s="140" t="s">
        <v>279</v>
      </c>
      <c r="D611">
        <v>43.67</v>
      </c>
      <c r="E611">
        <v>50.01</v>
      </c>
      <c r="F611">
        <v>920</v>
      </c>
      <c r="G611" s="195">
        <v>905.82100000000003</v>
      </c>
      <c r="H611">
        <v>6.93E-2</v>
      </c>
      <c r="I611">
        <v>1.29E-2</v>
      </c>
      <c r="J611">
        <v>0.1071</v>
      </c>
      <c r="K611">
        <v>9.6600000000000005E-2</v>
      </c>
      <c r="L611">
        <v>6.3399999999999998E-2</v>
      </c>
      <c r="M611">
        <v>6.3E-3</v>
      </c>
      <c r="N611" s="196">
        <v>3.1586281235651305E-2</v>
      </c>
      <c r="O611">
        <v>276.45</v>
      </c>
      <c r="P611">
        <v>73</v>
      </c>
      <c r="Q611">
        <v>832.82100000000003</v>
      </c>
      <c r="R611" s="197">
        <v>-78.39</v>
      </c>
      <c r="T611" s="198">
        <v>-2572.81</v>
      </c>
      <c r="U611" s="198">
        <v>81453.399999999994</v>
      </c>
      <c r="V611" s="16">
        <v>1223.01</v>
      </c>
    </row>
    <row r="612" spans="1:22" x14ac:dyDescent="0.25">
      <c r="A612" t="s">
        <v>171</v>
      </c>
      <c r="B612" s="199">
        <v>41634</v>
      </c>
      <c r="C612" s="140" t="s">
        <v>280</v>
      </c>
      <c r="D612">
        <v>50.95</v>
      </c>
      <c r="E612">
        <v>50.07</v>
      </c>
      <c r="F612">
        <v>925</v>
      </c>
      <c r="G612" s="195">
        <v>916.83299999999997</v>
      </c>
      <c r="H612">
        <v>6.93E-2</v>
      </c>
      <c r="I612">
        <v>1.29E-2</v>
      </c>
      <c r="J612">
        <v>1.49E-2</v>
      </c>
      <c r="K612">
        <v>7.9500000000000001E-2</v>
      </c>
      <c r="L612">
        <v>5.2499999999999998E-2</v>
      </c>
      <c r="M612">
        <v>9.4999999999999998E-3</v>
      </c>
      <c r="N612" s="196">
        <v>3.0942061056216746E-2</v>
      </c>
      <c r="O612">
        <v>319.87</v>
      </c>
      <c r="P612">
        <v>75</v>
      </c>
      <c r="Q612">
        <v>841.83299999999997</v>
      </c>
      <c r="R612" s="197">
        <v>-119.11</v>
      </c>
      <c r="T612" s="198">
        <v>-2572.8200000000002</v>
      </c>
      <c r="U612" s="198">
        <v>83149.600000000006</v>
      </c>
      <c r="V612" s="16">
        <v>1348.94</v>
      </c>
    </row>
    <row r="613" spans="1:22" x14ac:dyDescent="0.25">
      <c r="A613" t="s">
        <v>171</v>
      </c>
      <c r="B613" s="199">
        <v>41634</v>
      </c>
      <c r="C613" s="140" t="s">
        <v>281</v>
      </c>
      <c r="D613">
        <v>41.75</v>
      </c>
      <c r="E613">
        <v>35.17</v>
      </c>
      <c r="F613">
        <v>928</v>
      </c>
      <c r="G613" s="195">
        <v>920.73599999999999</v>
      </c>
      <c r="H613">
        <v>6.93E-2</v>
      </c>
      <c r="I613">
        <v>1.29E-2</v>
      </c>
      <c r="J613">
        <v>0</v>
      </c>
      <c r="K613">
        <v>6.8199999999999997E-2</v>
      </c>
      <c r="L613">
        <v>2.98E-2</v>
      </c>
      <c r="M613">
        <v>9.4000000000000004E-3</v>
      </c>
      <c r="N613" s="196">
        <v>3.0715058294872009E-2</v>
      </c>
      <c r="O613">
        <v>184.97</v>
      </c>
      <c r="P613">
        <v>76</v>
      </c>
      <c r="Q613">
        <v>844.73599999999999</v>
      </c>
      <c r="R613" s="197">
        <v>-72.66</v>
      </c>
      <c r="T613" s="198">
        <v>-2572.81</v>
      </c>
      <c r="U613" s="198">
        <v>83763.8</v>
      </c>
      <c r="V613" s="16">
        <v>1259.7</v>
      </c>
    </row>
    <row r="614" spans="1:22" x14ac:dyDescent="0.25">
      <c r="A614" t="s">
        <v>171</v>
      </c>
      <c r="B614" s="199">
        <v>41634</v>
      </c>
      <c r="C614" s="140" t="s">
        <v>282</v>
      </c>
      <c r="D614">
        <v>41.33</v>
      </c>
      <c r="E614">
        <v>43.41</v>
      </c>
      <c r="F614">
        <v>922</v>
      </c>
      <c r="G614" s="195">
        <v>911.94</v>
      </c>
      <c r="H614">
        <v>6.93E-2</v>
      </c>
      <c r="I614">
        <v>1.29E-2</v>
      </c>
      <c r="J614">
        <v>0.54349999999999998</v>
      </c>
      <c r="K614">
        <v>7.7899999999999997E-2</v>
      </c>
      <c r="L614">
        <v>5.0299999999999997E-2</v>
      </c>
      <c r="M614">
        <v>9.4000000000000004E-3</v>
      </c>
      <c r="N614" s="196">
        <v>3.0898064082240478E-2</v>
      </c>
      <c r="O614">
        <v>142.68</v>
      </c>
      <c r="P614">
        <v>75</v>
      </c>
      <c r="Q614">
        <v>836.94</v>
      </c>
      <c r="R614" s="197">
        <v>-78.37</v>
      </c>
      <c r="T614" s="198">
        <v>-2572.8200000000002</v>
      </c>
      <c r="U614" s="198">
        <v>83268</v>
      </c>
      <c r="V614" s="16">
        <v>1585.7</v>
      </c>
    </row>
    <row r="615" spans="1:22" x14ac:dyDescent="0.25">
      <c r="A615" t="s">
        <v>171</v>
      </c>
      <c r="B615" s="199">
        <v>41634</v>
      </c>
      <c r="C615" s="140" t="s">
        <v>283</v>
      </c>
      <c r="D615">
        <v>38.22</v>
      </c>
      <c r="E615">
        <v>35.11</v>
      </c>
      <c r="F615">
        <v>916</v>
      </c>
      <c r="G615" s="195">
        <v>894.11</v>
      </c>
      <c r="H615">
        <v>6.93E-2</v>
      </c>
      <c r="I615">
        <v>1.29E-2</v>
      </c>
      <c r="J615">
        <v>0.11799999999999999</v>
      </c>
      <c r="K615">
        <v>6.2E-2</v>
      </c>
      <c r="L615">
        <v>2.86E-2</v>
      </c>
      <c r="M615">
        <v>6.1000000000000004E-3</v>
      </c>
      <c r="N615" s="196">
        <v>3.1428124690795506E-2</v>
      </c>
      <c r="O615">
        <v>-17.64</v>
      </c>
      <c r="P615">
        <v>75</v>
      </c>
      <c r="Q615">
        <v>819.11</v>
      </c>
      <c r="R615" s="197">
        <v>-60.58</v>
      </c>
      <c r="T615" s="198">
        <v>-2572.81</v>
      </c>
      <c r="U615" s="198">
        <v>81863.3</v>
      </c>
      <c r="V615" s="16">
        <v>1136.52</v>
      </c>
    </row>
    <row r="616" spans="1:22" x14ac:dyDescent="0.25">
      <c r="A616" t="s">
        <v>171</v>
      </c>
      <c r="B616" s="199">
        <v>41634</v>
      </c>
      <c r="C616" s="140" t="s">
        <v>284</v>
      </c>
      <c r="D616">
        <v>32.770000000000003</v>
      </c>
      <c r="E616">
        <v>34.68</v>
      </c>
      <c r="F616">
        <v>906</v>
      </c>
      <c r="G616" s="195">
        <v>876.33699999999999</v>
      </c>
      <c r="H616">
        <v>6.93E-2</v>
      </c>
      <c r="I616">
        <v>1.29E-2</v>
      </c>
      <c r="J616">
        <v>0</v>
      </c>
      <c r="K616">
        <v>5.8299999999999998E-2</v>
      </c>
      <c r="L616">
        <v>2.81E-2</v>
      </c>
      <c r="M616">
        <v>6.1999999999999998E-3</v>
      </c>
      <c r="N616" s="196">
        <v>3.2038508523204855E-2</v>
      </c>
      <c r="O616">
        <v>24.43</v>
      </c>
      <c r="P616">
        <v>74</v>
      </c>
      <c r="Q616">
        <v>802.33699999999999</v>
      </c>
      <c r="R616" s="197">
        <v>-50.69</v>
      </c>
      <c r="T616" s="198">
        <v>-2572.83</v>
      </c>
      <c r="U616" s="198">
        <v>80304.3</v>
      </c>
      <c r="V616" s="16">
        <v>1018.5</v>
      </c>
    </row>
    <row r="617" spans="1:22" x14ac:dyDescent="0.25">
      <c r="A617" t="s">
        <v>171</v>
      </c>
      <c r="B617" s="199">
        <v>41634</v>
      </c>
      <c r="C617" s="140" t="s">
        <v>285</v>
      </c>
      <c r="D617">
        <v>29.75</v>
      </c>
      <c r="E617">
        <v>28.76</v>
      </c>
      <c r="F617">
        <v>896</v>
      </c>
      <c r="G617" s="195">
        <v>860.82799999999997</v>
      </c>
      <c r="H617">
        <v>6.93E-2</v>
      </c>
      <c r="I617">
        <v>1.29E-2</v>
      </c>
      <c r="J617">
        <v>0</v>
      </c>
      <c r="K617">
        <v>3.8100000000000002E-2</v>
      </c>
      <c r="L617">
        <v>2.41E-2</v>
      </c>
      <c r="M617">
        <v>6.4000000000000003E-3</v>
      </c>
      <c r="N617" s="196">
        <v>3.2578720839385046E-2</v>
      </c>
      <c r="O617">
        <v>31.77</v>
      </c>
      <c r="P617">
        <v>73</v>
      </c>
      <c r="Q617">
        <v>787.82799999999997</v>
      </c>
      <c r="R617" s="197">
        <v>-48.84</v>
      </c>
      <c r="T617" s="198">
        <v>-2572.81</v>
      </c>
      <c r="U617" s="198">
        <v>78972.100000000006</v>
      </c>
      <c r="V617" s="16">
        <v>355.69</v>
      </c>
    </row>
    <row r="618" spans="1:22" x14ac:dyDescent="0.25">
      <c r="A618" t="s">
        <v>171</v>
      </c>
      <c r="B618" s="199">
        <v>41634</v>
      </c>
      <c r="C618" s="140" t="s">
        <v>286</v>
      </c>
      <c r="D618">
        <v>28.51</v>
      </c>
      <c r="E618">
        <v>27.96</v>
      </c>
      <c r="F618">
        <v>890</v>
      </c>
      <c r="G618" s="195">
        <v>850.68799999999999</v>
      </c>
      <c r="H618">
        <v>6.93E-2</v>
      </c>
      <c r="I618">
        <v>1.29E-2</v>
      </c>
      <c r="J618">
        <v>0</v>
      </c>
      <c r="K618">
        <v>3.9899999999999998E-2</v>
      </c>
      <c r="L618">
        <v>7.9000000000000008E-3</v>
      </c>
      <c r="M618">
        <v>6.4000000000000003E-3</v>
      </c>
      <c r="N618" s="196">
        <v>3.2989270364253698E-2</v>
      </c>
      <c r="O618">
        <v>32.92</v>
      </c>
      <c r="P618">
        <v>72</v>
      </c>
      <c r="Q618">
        <v>778.68799999999999</v>
      </c>
      <c r="R618" s="197">
        <v>-46.11</v>
      </c>
      <c r="T618" s="198">
        <v>-2572.8200000000002</v>
      </c>
      <c r="U618" s="198">
        <v>77989.600000000006</v>
      </c>
      <c r="V618" s="16">
        <v>0</v>
      </c>
    </row>
    <row r="619" spans="1:22" x14ac:dyDescent="0.25">
      <c r="A619" t="s">
        <v>171</v>
      </c>
      <c r="B619" s="199">
        <v>41634</v>
      </c>
      <c r="C619" s="140" t="s">
        <v>287</v>
      </c>
      <c r="D619">
        <v>28.19</v>
      </c>
      <c r="E619">
        <v>26.9</v>
      </c>
      <c r="F619">
        <v>889</v>
      </c>
      <c r="G619" s="195">
        <v>824.01099999999997</v>
      </c>
      <c r="H619">
        <v>6.93E-2</v>
      </c>
      <c r="I619">
        <v>1.29E-2</v>
      </c>
      <c r="J619">
        <v>0</v>
      </c>
      <c r="K619">
        <v>3.2800000000000003E-2</v>
      </c>
      <c r="L619">
        <v>8.0000000000000002E-3</v>
      </c>
      <c r="M619">
        <v>6.4999999999999997E-3</v>
      </c>
      <c r="N619" s="196">
        <v>3.3298302605949612E-2</v>
      </c>
      <c r="O619">
        <v>14.09</v>
      </c>
      <c r="P619">
        <v>72</v>
      </c>
      <c r="Q619">
        <v>752.01099999999997</v>
      </c>
      <c r="R619" s="197">
        <v>-40.549999999999997</v>
      </c>
      <c r="T619" s="198">
        <v>-2572.81</v>
      </c>
      <c r="U619" s="198">
        <v>77265.5</v>
      </c>
      <c r="V619" s="16">
        <v>0</v>
      </c>
    </row>
    <row r="620" spans="1:22" x14ac:dyDescent="0.25">
      <c r="A620" t="s">
        <v>171</v>
      </c>
      <c r="B620" s="199">
        <v>41634</v>
      </c>
      <c r="C620" s="140" t="s">
        <v>288</v>
      </c>
      <c r="D620">
        <v>28.48</v>
      </c>
      <c r="E620">
        <v>27.05</v>
      </c>
      <c r="F620">
        <v>895</v>
      </c>
      <c r="G620" s="195">
        <v>839.29200000000003</v>
      </c>
      <c r="H620">
        <v>6.93E-2</v>
      </c>
      <c r="I620">
        <v>1.29E-2</v>
      </c>
      <c r="J620">
        <v>3.2300000000000002E-2</v>
      </c>
      <c r="K620">
        <v>4.58E-2</v>
      </c>
      <c r="L620">
        <v>8.0000000000000002E-3</v>
      </c>
      <c r="M620">
        <v>6.4999999999999997E-3</v>
      </c>
      <c r="N620" s="196">
        <v>3.4542718995936424E-2</v>
      </c>
      <c r="O620">
        <v>-26.85</v>
      </c>
      <c r="P620">
        <v>73</v>
      </c>
      <c r="Q620">
        <v>766.29200000000003</v>
      </c>
      <c r="R620" s="197">
        <v>-40.46</v>
      </c>
      <c r="T620" s="198">
        <v>-2686.18</v>
      </c>
      <c r="U620" s="198">
        <v>77764</v>
      </c>
      <c r="V620" s="16">
        <v>0</v>
      </c>
    </row>
    <row r="621" spans="1:22" x14ac:dyDescent="0.25">
      <c r="A621" t="s">
        <v>171</v>
      </c>
      <c r="B621" s="199">
        <v>41634</v>
      </c>
      <c r="C621" s="140" t="s">
        <v>289</v>
      </c>
      <c r="D621">
        <v>41.8</v>
      </c>
      <c r="E621">
        <v>31.46</v>
      </c>
      <c r="F621">
        <v>915</v>
      </c>
      <c r="G621" s="195">
        <v>878.13099999999997</v>
      </c>
      <c r="H621">
        <v>6.93E-2</v>
      </c>
      <c r="I621">
        <v>1.29E-2</v>
      </c>
      <c r="J621">
        <v>0.99390000000000001</v>
      </c>
      <c r="K621">
        <v>8.1699999999999995E-2</v>
      </c>
      <c r="L621">
        <v>2.8000000000000001E-2</v>
      </c>
      <c r="M621">
        <v>6.3E-3</v>
      </c>
      <c r="N621" s="196">
        <v>3.7841724491040764E-2</v>
      </c>
      <c r="O621" s="200">
        <v>-221.55</v>
      </c>
      <c r="P621">
        <v>75</v>
      </c>
      <c r="Q621">
        <v>803.13099999999997</v>
      </c>
      <c r="R621" s="197">
        <v>-50.11</v>
      </c>
      <c r="T621" s="198">
        <v>-3070.89</v>
      </c>
      <c r="U621" s="198">
        <v>81150.899999999994</v>
      </c>
      <c r="V621" s="16">
        <v>499.3</v>
      </c>
    </row>
    <row r="622" spans="1:22" x14ac:dyDescent="0.25">
      <c r="A622" t="s">
        <v>171</v>
      </c>
      <c r="B622" s="199">
        <v>41634</v>
      </c>
      <c r="C622" s="140" t="s">
        <v>290</v>
      </c>
      <c r="D622">
        <v>47.84</v>
      </c>
      <c r="E622">
        <v>38.29</v>
      </c>
      <c r="F622">
        <v>941</v>
      </c>
      <c r="G622" s="195">
        <v>930.09299999999996</v>
      </c>
      <c r="H622">
        <v>6.93E-2</v>
      </c>
      <c r="I622">
        <v>1.29E-2</v>
      </c>
      <c r="J622">
        <v>0</v>
      </c>
      <c r="K622">
        <v>5.8200000000000002E-2</v>
      </c>
      <c r="L622">
        <v>2.7900000000000001E-2</v>
      </c>
      <c r="M622">
        <v>1.3100000000000001E-2</v>
      </c>
      <c r="N622" s="196">
        <v>3.6310395834146234E-2</v>
      </c>
      <c r="O622">
        <v>-166.97</v>
      </c>
      <c r="P622">
        <v>77</v>
      </c>
      <c r="Q622">
        <v>853.09299999999996</v>
      </c>
      <c r="R622" s="197">
        <v>-103.84</v>
      </c>
      <c r="T622" s="198">
        <v>-3070.89</v>
      </c>
      <c r="U622" s="198">
        <v>84573.3</v>
      </c>
      <c r="V622" s="16">
        <v>668.75</v>
      </c>
    </row>
    <row r="623" spans="1:22" x14ac:dyDescent="0.25">
      <c r="A623" t="s">
        <v>171</v>
      </c>
      <c r="B623" s="199">
        <v>41634</v>
      </c>
      <c r="C623" s="140" t="s">
        <v>291</v>
      </c>
      <c r="D623">
        <v>44.26</v>
      </c>
      <c r="E623">
        <v>55.84</v>
      </c>
      <c r="F623">
        <v>941</v>
      </c>
      <c r="G623" s="195">
        <v>939.48800000000006</v>
      </c>
      <c r="H623">
        <v>6.93E-2</v>
      </c>
      <c r="I623">
        <v>1.29E-2</v>
      </c>
      <c r="J623">
        <v>0</v>
      </c>
      <c r="K623">
        <v>8.2699999999999996E-2</v>
      </c>
      <c r="L623">
        <v>2.8299999999999999E-2</v>
      </c>
      <c r="M623">
        <v>1.2999999999999999E-2</v>
      </c>
      <c r="N623" s="196">
        <v>3.6211104979411643E-2</v>
      </c>
      <c r="O623">
        <v>-108.7</v>
      </c>
      <c r="P623">
        <v>77</v>
      </c>
      <c r="Q623">
        <v>862.48800000000006</v>
      </c>
      <c r="R623" s="197">
        <v>-86.87</v>
      </c>
      <c r="T623" s="198">
        <v>-3070.89</v>
      </c>
      <c r="U623" s="198">
        <v>84805.2</v>
      </c>
      <c r="V623" s="16">
        <v>405.63</v>
      </c>
    </row>
    <row r="624" spans="1:22" x14ac:dyDescent="0.25">
      <c r="A624" t="s">
        <v>171</v>
      </c>
      <c r="B624" s="199">
        <v>41634</v>
      </c>
      <c r="C624" s="140" t="s">
        <v>292</v>
      </c>
      <c r="D624">
        <v>41.5</v>
      </c>
      <c r="E624">
        <v>65.06</v>
      </c>
      <c r="F624">
        <v>937</v>
      </c>
      <c r="G624" s="195">
        <v>923.43299999999999</v>
      </c>
      <c r="H624">
        <v>6.93E-2</v>
      </c>
      <c r="I624">
        <v>1.29E-2</v>
      </c>
      <c r="J624">
        <v>0</v>
      </c>
      <c r="K624">
        <v>7.4399999999999994E-2</v>
      </c>
      <c r="L624">
        <v>2.75E-2</v>
      </c>
      <c r="M624">
        <v>1.3100000000000001E-2</v>
      </c>
      <c r="N624" s="196">
        <v>3.6434510447860356E-2</v>
      </c>
      <c r="O624">
        <v>4.1100000000000003</v>
      </c>
      <c r="P624">
        <v>75</v>
      </c>
      <c r="Q624">
        <v>848.43299999999999</v>
      </c>
      <c r="R624" s="197">
        <v>-85.75</v>
      </c>
      <c r="T624" s="198">
        <v>-3070.89</v>
      </c>
      <c r="U624" s="198">
        <v>84285.2</v>
      </c>
      <c r="V624" s="16">
        <v>418.32</v>
      </c>
    </row>
    <row r="625" spans="1:22" x14ac:dyDescent="0.25">
      <c r="A625" t="s">
        <v>171</v>
      </c>
      <c r="B625" s="199">
        <v>41634</v>
      </c>
      <c r="C625" s="140" t="s">
        <v>293</v>
      </c>
      <c r="D625">
        <v>40.799999999999997</v>
      </c>
      <c r="E625">
        <v>46.95</v>
      </c>
      <c r="F625">
        <v>931</v>
      </c>
      <c r="G625" s="195">
        <v>942.03700000000003</v>
      </c>
      <c r="H625">
        <v>6.93E-2</v>
      </c>
      <c r="I625">
        <v>1.29E-2</v>
      </c>
      <c r="J625">
        <v>0.15490000000000001</v>
      </c>
      <c r="K625">
        <v>6.8500000000000005E-2</v>
      </c>
      <c r="L625">
        <v>2.8400000000000002E-2</v>
      </c>
      <c r="M625">
        <v>9.4000000000000004E-3</v>
      </c>
      <c r="N625" s="196">
        <v>3.7126874242867543E-2</v>
      </c>
      <c r="O625">
        <v>40.19</v>
      </c>
      <c r="P625">
        <v>74</v>
      </c>
      <c r="Q625">
        <v>868.03700000000003</v>
      </c>
      <c r="R625" s="197">
        <v>-88.37</v>
      </c>
      <c r="T625" s="198">
        <v>-3070.89</v>
      </c>
      <c r="U625" s="198">
        <v>82713.399999999994</v>
      </c>
      <c r="V625" s="16">
        <v>399.91</v>
      </c>
    </row>
    <row r="626" spans="1:22" x14ac:dyDescent="0.25">
      <c r="A626" t="s">
        <v>171</v>
      </c>
      <c r="B626" s="199">
        <v>41634</v>
      </c>
      <c r="C626" s="140" t="s">
        <v>294</v>
      </c>
      <c r="D626">
        <v>36.1</v>
      </c>
      <c r="E626">
        <v>43.26</v>
      </c>
      <c r="F626">
        <v>921</v>
      </c>
      <c r="G626" s="195">
        <v>930.57799999999997</v>
      </c>
      <c r="H626">
        <v>6.93E-2</v>
      </c>
      <c r="I626">
        <v>1.29E-2</v>
      </c>
      <c r="J626">
        <v>0</v>
      </c>
      <c r="K626">
        <v>6.1899999999999997E-2</v>
      </c>
      <c r="L626">
        <v>2.9100000000000001E-2</v>
      </c>
      <c r="M626">
        <v>9.7000000000000003E-3</v>
      </c>
      <c r="N626" s="196">
        <v>3.4207638878545506E-2</v>
      </c>
      <c r="O626">
        <v>37.369999999999997</v>
      </c>
      <c r="P626">
        <v>73</v>
      </c>
      <c r="Q626">
        <v>857.57799999999997</v>
      </c>
      <c r="R626" s="197">
        <v>-83.04</v>
      </c>
      <c r="T626" s="198">
        <v>-2756</v>
      </c>
      <c r="U626" s="198">
        <v>80566.8</v>
      </c>
      <c r="V626" s="16">
        <v>303.58999999999997</v>
      </c>
    </row>
    <row r="627" spans="1:22" x14ac:dyDescent="0.25">
      <c r="A627" t="s">
        <v>171</v>
      </c>
      <c r="B627" s="199">
        <v>41634</v>
      </c>
      <c r="C627" s="140" t="s">
        <v>295</v>
      </c>
      <c r="D627">
        <v>30.29</v>
      </c>
      <c r="E627">
        <v>25.69</v>
      </c>
      <c r="F627">
        <v>895</v>
      </c>
      <c r="G627" s="195">
        <v>905.28399999999999</v>
      </c>
      <c r="H627">
        <v>6.93E-2</v>
      </c>
      <c r="I627">
        <v>1.29E-2</v>
      </c>
      <c r="J627">
        <v>0</v>
      </c>
      <c r="K627">
        <v>3.8199999999999998E-2</v>
      </c>
      <c r="L627">
        <v>2.47E-2</v>
      </c>
      <c r="M627">
        <v>1.0200000000000001E-2</v>
      </c>
      <c r="N627" s="196">
        <v>3.0722121238425548E-2</v>
      </c>
      <c r="O627">
        <v>27.32</v>
      </c>
      <c r="P627">
        <v>70</v>
      </c>
      <c r="Q627">
        <v>835.28399999999999</v>
      </c>
      <c r="R627" s="197">
        <v>-65.599999999999994</v>
      </c>
      <c r="T627" s="198">
        <v>-2371.29</v>
      </c>
      <c r="U627" s="198">
        <v>77185.100000000006</v>
      </c>
      <c r="V627" s="16">
        <v>0</v>
      </c>
    </row>
    <row r="628" spans="1:22" x14ac:dyDescent="0.25">
      <c r="A628" t="s">
        <v>171</v>
      </c>
      <c r="B628" s="199">
        <v>41635</v>
      </c>
      <c r="C628" s="140" t="s">
        <v>272</v>
      </c>
      <c r="D628">
        <v>27.48</v>
      </c>
      <c r="E628">
        <v>24.86</v>
      </c>
      <c r="F628">
        <v>873</v>
      </c>
      <c r="G628" s="195">
        <v>896.95399999999995</v>
      </c>
      <c r="H628">
        <v>6.93E-2</v>
      </c>
      <c r="I628">
        <v>1.29E-2</v>
      </c>
      <c r="J628">
        <v>0</v>
      </c>
      <c r="K628">
        <v>2.7799999999999998E-2</v>
      </c>
      <c r="L628">
        <v>1.2500000000000001E-2</v>
      </c>
      <c r="M628">
        <v>1.06E-2</v>
      </c>
      <c r="N628" s="196">
        <v>7.3268821632008793E-4</v>
      </c>
      <c r="O628">
        <v>147.61000000000001</v>
      </c>
      <c r="P628">
        <v>67</v>
      </c>
      <c r="Q628">
        <v>829.95399999999995</v>
      </c>
      <c r="R628" s="197">
        <v>-43.4</v>
      </c>
      <c r="T628" s="198">
        <v>-53.38</v>
      </c>
      <c r="U628" s="198">
        <v>72855</v>
      </c>
      <c r="V628" s="16">
        <v>0</v>
      </c>
    </row>
    <row r="629" spans="1:22" x14ac:dyDescent="0.25">
      <c r="A629" t="s">
        <v>171</v>
      </c>
      <c r="B629" s="199">
        <v>41635</v>
      </c>
      <c r="C629" s="140" t="s">
        <v>273</v>
      </c>
      <c r="D629">
        <v>26.71</v>
      </c>
      <c r="E629">
        <v>39.74</v>
      </c>
      <c r="F629">
        <v>841</v>
      </c>
      <c r="G629" s="195">
        <v>879.99300000000005</v>
      </c>
      <c r="H629">
        <v>6.93E-2</v>
      </c>
      <c r="I629">
        <v>1.29E-2</v>
      </c>
      <c r="J629">
        <v>0</v>
      </c>
      <c r="K629">
        <v>2.0400000000000001E-2</v>
      </c>
      <c r="L629">
        <v>1.11E-2</v>
      </c>
      <c r="M629">
        <v>1.06E-2</v>
      </c>
      <c r="N629" s="196">
        <v>7.4788375093327874E-4</v>
      </c>
      <c r="O629">
        <v>67.23</v>
      </c>
      <c r="P629">
        <v>0</v>
      </c>
      <c r="Q629">
        <v>879.99300000000005</v>
      </c>
      <c r="R629" s="197">
        <v>-42.3</v>
      </c>
      <c r="T629" s="198">
        <v>-53.39</v>
      </c>
      <c r="U629" s="198">
        <v>71388.100000000006</v>
      </c>
      <c r="V629" s="16">
        <v>0</v>
      </c>
    </row>
    <row r="630" spans="1:22" x14ac:dyDescent="0.25">
      <c r="A630" t="s">
        <v>171</v>
      </c>
      <c r="B630" s="199">
        <v>41635</v>
      </c>
      <c r="C630" s="140" t="s">
        <v>274</v>
      </c>
      <c r="D630">
        <v>25.97</v>
      </c>
      <c r="E630">
        <v>35.82</v>
      </c>
      <c r="F630">
        <v>835</v>
      </c>
      <c r="G630" s="195">
        <v>884.09500000000003</v>
      </c>
      <c r="H630">
        <v>6.93E-2</v>
      </c>
      <c r="I630">
        <v>1.29E-2</v>
      </c>
      <c r="J630">
        <v>0</v>
      </c>
      <c r="K630">
        <v>1.2200000000000001E-2</v>
      </c>
      <c r="L630">
        <v>1.01E-2</v>
      </c>
      <c r="M630">
        <v>9.9000000000000008E-3</v>
      </c>
      <c r="N630" s="196">
        <v>7.5795225099607245E-4</v>
      </c>
      <c r="O630">
        <v>133.38</v>
      </c>
      <c r="P630">
        <v>0</v>
      </c>
      <c r="Q630">
        <v>884.09500000000003</v>
      </c>
      <c r="R630" s="197">
        <v>-31.63</v>
      </c>
      <c r="T630" s="198">
        <v>-53.38</v>
      </c>
      <c r="U630" s="198">
        <v>70426.600000000006</v>
      </c>
      <c r="V630" s="16">
        <v>0</v>
      </c>
    </row>
    <row r="631" spans="1:22" x14ac:dyDescent="0.25">
      <c r="A631" t="s">
        <v>171</v>
      </c>
      <c r="B631" s="199">
        <v>41635</v>
      </c>
      <c r="C631" s="140" t="s">
        <v>275</v>
      </c>
      <c r="D631">
        <v>25.22</v>
      </c>
      <c r="E631">
        <v>46.22</v>
      </c>
      <c r="F631">
        <v>835</v>
      </c>
      <c r="G631" s="195">
        <v>924.15599999999995</v>
      </c>
      <c r="H631">
        <v>6.93E-2</v>
      </c>
      <c r="I631">
        <v>1.29E-2</v>
      </c>
      <c r="J631">
        <v>0</v>
      </c>
      <c r="K631">
        <v>1.66E-2</v>
      </c>
      <c r="L631">
        <v>1.03E-2</v>
      </c>
      <c r="M631">
        <v>9.7999999999999997E-3</v>
      </c>
      <c r="N631" s="196">
        <v>7.6182947519523754E-4</v>
      </c>
      <c r="O631">
        <v>237.72</v>
      </c>
      <c r="P631">
        <v>0</v>
      </c>
      <c r="Q631">
        <v>924.15599999999995</v>
      </c>
      <c r="R631" s="197">
        <v>-35.51</v>
      </c>
      <c r="T631" s="198">
        <v>-53.39</v>
      </c>
      <c r="U631" s="198">
        <v>70081.3</v>
      </c>
      <c r="V631" s="16">
        <v>0</v>
      </c>
    </row>
    <row r="632" spans="1:22" x14ac:dyDescent="0.25">
      <c r="A632" t="s">
        <v>171</v>
      </c>
      <c r="B632" s="199">
        <v>41635</v>
      </c>
      <c r="C632" s="140" t="s">
        <v>276</v>
      </c>
      <c r="D632">
        <v>25.64</v>
      </c>
      <c r="E632">
        <v>32.380000000000003</v>
      </c>
      <c r="F632">
        <v>838</v>
      </c>
      <c r="G632" s="195">
        <v>926.61400000000003</v>
      </c>
      <c r="H632">
        <v>6.93E-2</v>
      </c>
      <c r="I632">
        <v>1.29E-2</v>
      </c>
      <c r="J632">
        <v>0</v>
      </c>
      <c r="K632">
        <v>2.41E-2</v>
      </c>
      <c r="L632">
        <v>1.0200000000000001E-2</v>
      </c>
      <c r="M632">
        <v>1.01E-2</v>
      </c>
      <c r="N632" s="196">
        <v>7.5428355071317169E-4</v>
      </c>
      <c r="O632">
        <v>120.02</v>
      </c>
      <c r="P632">
        <v>0</v>
      </c>
      <c r="Q632">
        <v>926.61400000000003</v>
      </c>
      <c r="R632" s="197">
        <v>-29.99</v>
      </c>
      <c r="T632" s="198">
        <v>-53.39</v>
      </c>
      <c r="U632" s="198">
        <v>70782.399999999994</v>
      </c>
      <c r="V632" s="16">
        <v>311.87</v>
      </c>
    </row>
    <row r="633" spans="1:22" x14ac:dyDescent="0.25">
      <c r="A633" t="s">
        <v>171</v>
      </c>
      <c r="B633" s="199">
        <v>41635</v>
      </c>
      <c r="C633" s="140" t="s">
        <v>277</v>
      </c>
      <c r="D633">
        <v>27.73</v>
      </c>
      <c r="E633">
        <v>40.75</v>
      </c>
      <c r="F633">
        <v>848</v>
      </c>
      <c r="G633" s="195">
        <v>930.56100000000004</v>
      </c>
      <c r="H633">
        <v>6.93E-2</v>
      </c>
      <c r="I633">
        <v>1.29E-2</v>
      </c>
      <c r="J633">
        <v>0</v>
      </c>
      <c r="K633">
        <v>7.3300000000000004E-2</v>
      </c>
      <c r="L633">
        <v>2.46E-2</v>
      </c>
      <c r="M633">
        <v>1.0699999999999999E-2</v>
      </c>
      <c r="N633" s="196">
        <v>7.251938990244255E-4</v>
      </c>
      <c r="O633">
        <v>112.6</v>
      </c>
      <c r="P633">
        <v>0</v>
      </c>
      <c r="Q633">
        <v>930.56100000000004</v>
      </c>
      <c r="R633" s="197">
        <v>-30.56</v>
      </c>
      <c r="T633" s="198">
        <v>-53.38</v>
      </c>
      <c r="U633" s="198">
        <v>73607.899999999994</v>
      </c>
      <c r="V633" s="16">
        <v>0</v>
      </c>
    </row>
    <row r="634" spans="1:22" x14ac:dyDescent="0.25">
      <c r="A634" t="s">
        <v>171</v>
      </c>
      <c r="B634" s="199">
        <v>41635</v>
      </c>
      <c r="C634" s="140" t="s">
        <v>278</v>
      </c>
      <c r="D634">
        <v>34.65</v>
      </c>
      <c r="E634">
        <v>52.57</v>
      </c>
      <c r="F634">
        <v>867</v>
      </c>
      <c r="G634" s="195">
        <v>929.55399999999997</v>
      </c>
      <c r="H634">
        <v>6.93E-2</v>
      </c>
      <c r="I634">
        <v>1.29E-2</v>
      </c>
      <c r="J634">
        <v>1.5239</v>
      </c>
      <c r="K634">
        <v>5.5899999999999998E-2</v>
      </c>
      <c r="L634">
        <v>3.44E-2</v>
      </c>
      <c r="M634">
        <v>1.03E-2</v>
      </c>
      <c r="N634" s="196">
        <v>6.8021404000509619E-4</v>
      </c>
      <c r="O634" s="200">
        <v>167.61</v>
      </c>
      <c r="P634">
        <v>0</v>
      </c>
      <c r="Q634">
        <v>929.55399999999997</v>
      </c>
      <c r="R634" s="197">
        <v>-60.5</v>
      </c>
      <c r="T634" s="198">
        <v>-53.39</v>
      </c>
      <c r="U634" s="198">
        <v>78490</v>
      </c>
      <c r="V634" s="16">
        <v>646.6</v>
      </c>
    </row>
    <row r="635" spans="1:22" x14ac:dyDescent="0.25">
      <c r="A635" t="s">
        <v>171</v>
      </c>
      <c r="B635" s="199">
        <v>41635</v>
      </c>
      <c r="C635" s="140" t="s">
        <v>279</v>
      </c>
      <c r="D635">
        <v>38.15</v>
      </c>
      <c r="E635">
        <v>35.020000000000003</v>
      </c>
      <c r="F635">
        <v>890</v>
      </c>
      <c r="G635" s="195">
        <v>943.20899999999995</v>
      </c>
      <c r="H635">
        <v>6.93E-2</v>
      </c>
      <c r="I635">
        <v>1.29E-2</v>
      </c>
      <c r="J635">
        <v>0</v>
      </c>
      <c r="K635">
        <v>8.2500000000000004E-2</v>
      </c>
      <c r="L635">
        <v>6.7799999999999999E-2</v>
      </c>
      <c r="M635">
        <v>9.7999999999999997E-3</v>
      </c>
      <c r="N635" s="196">
        <v>6.4241117203333133E-4</v>
      </c>
      <c r="O635" s="200">
        <v>201.03</v>
      </c>
      <c r="P635">
        <v>0</v>
      </c>
      <c r="Q635">
        <v>943.20899999999995</v>
      </c>
      <c r="R635" s="197">
        <v>-65.89</v>
      </c>
      <c r="T635" s="198">
        <v>-53.38</v>
      </c>
      <c r="U635" s="198">
        <v>83093.2</v>
      </c>
      <c r="V635" s="16">
        <v>0</v>
      </c>
    </row>
    <row r="636" spans="1:22" x14ac:dyDescent="0.25">
      <c r="A636" t="s">
        <v>171</v>
      </c>
      <c r="B636" s="199">
        <v>41635</v>
      </c>
      <c r="C636" s="140" t="s">
        <v>280</v>
      </c>
      <c r="D636">
        <v>37.049999999999997</v>
      </c>
      <c r="E636">
        <v>49.12</v>
      </c>
      <c r="F636">
        <v>905</v>
      </c>
      <c r="G636" s="195">
        <v>946.46500000000003</v>
      </c>
      <c r="H636">
        <v>6.93E-2</v>
      </c>
      <c r="I636">
        <v>1.29E-2</v>
      </c>
      <c r="J636">
        <v>0</v>
      </c>
      <c r="K636">
        <v>5.1900000000000002E-2</v>
      </c>
      <c r="L636">
        <v>3.5900000000000001E-2</v>
      </c>
      <c r="M636">
        <v>9.4999999999999998E-3</v>
      </c>
      <c r="N636" s="196">
        <v>2.2709364060299947E-3</v>
      </c>
      <c r="O636">
        <v>1167.1400000000001</v>
      </c>
      <c r="P636">
        <v>0</v>
      </c>
      <c r="Q636">
        <v>946.46500000000003</v>
      </c>
      <c r="R636" s="197">
        <v>-45.78</v>
      </c>
      <c r="T636" s="198">
        <v>-193.38</v>
      </c>
      <c r="U636" s="198">
        <v>85154.3</v>
      </c>
      <c r="V636" s="16">
        <v>1748.61</v>
      </c>
    </row>
    <row r="637" spans="1:22" x14ac:dyDescent="0.25">
      <c r="A637" t="s">
        <v>171</v>
      </c>
      <c r="B637" s="199">
        <v>41635</v>
      </c>
      <c r="C637" s="140" t="s">
        <v>281</v>
      </c>
      <c r="D637">
        <v>36.950000000000003</v>
      </c>
      <c r="E637">
        <v>29.59</v>
      </c>
      <c r="F637">
        <v>896</v>
      </c>
      <c r="G637" s="195">
        <v>938.39800000000002</v>
      </c>
      <c r="H637">
        <v>6.93E-2</v>
      </c>
      <c r="I637">
        <v>1.29E-2</v>
      </c>
      <c r="J637">
        <v>0</v>
      </c>
      <c r="K637">
        <v>4.6600000000000003E-2</v>
      </c>
      <c r="L637">
        <v>2.7E-2</v>
      </c>
      <c r="M637">
        <v>9.1999999999999998E-3</v>
      </c>
      <c r="N637" s="196">
        <v>6.2938447612582028E-4</v>
      </c>
      <c r="O637">
        <v>718.37</v>
      </c>
      <c r="P637">
        <v>0</v>
      </c>
      <c r="Q637">
        <v>938.39800000000002</v>
      </c>
      <c r="R637" s="197">
        <v>-47.35</v>
      </c>
      <c r="T637" s="198">
        <v>-53.4</v>
      </c>
      <c r="U637" s="198">
        <v>84844.800000000003</v>
      </c>
      <c r="V637" s="16">
        <v>542.30999999999995</v>
      </c>
    </row>
    <row r="638" spans="1:22" x14ac:dyDescent="0.25">
      <c r="A638" t="s">
        <v>171</v>
      </c>
      <c r="B638" s="199">
        <v>41635</v>
      </c>
      <c r="C638" s="140" t="s">
        <v>282</v>
      </c>
      <c r="D638">
        <v>35.56</v>
      </c>
      <c r="E638">
        <v>26.82</v>
      </c>
      <c r="F638">
        <v>885</v>
      </c>
      <c r="G638" s="195">
        <v>918.17</v>
      </c>
      <c r="H638">
        <v>6.93E-2</v>
      </c>
      <c r="I638">
        <v>1.29E-2</v>
      </c>
      <c r="J638">
        <v>0</v>
      </c>
      <c r="K638">
        <v>2.7300000000000001E-2</v>
      </c>
      <c r="L638">
        <v>2.2800000000000001E-2</v>
      </c>
      <c r="M638">
        <v>9.4000000000000004E-3</v>
      </c>
      <c r="N638" s="196">
        <v>6.3392759592044207E-4</v>
      </c>
      <c r="O638">
        <v>641.34</v>
      </c>
      <c r="P638">
        <v>0</v>
      </c>
      <c r="Q638">
        <v>918.17</v>
      </c>
      <c r="R638" s="197">
        <v>-38.29</v>
      </c>
      <c r="T638" s="198">
        <v>-53.38</v>
      </c>
      <c r="U638" s="198">
        <v>84205.2</v>
      </c>
      <c r="V638" s="16">
        <v>0</v>
      </c>
    </row>
    <row r="639" spans="1:22" x14ac:dyDescent="0.25">
      <c r="A639" t="s">
        <v>171</v>
      </c>
      <c r="B639" s="199">
        <v>41635</v>
      </c>
      <c r="C639" s="140" t="s">
        <v>283</v>
      </c>
      <c r="D639">
        <v>33.770000000000003</v>
      </c>
      <c r="E639">
        <v>25.13</v>
      </c>
      <c r="F639">
        <v>875</v>
      </c>
      <c r="G639" s="195">
        <v>892.75800000000004</v>
      </c>
      <c r="H639">
        <v>6.93E-2</v>
      </c>
      <c r="I639">
        <v>1.29E-2</v>
      </c>
      <c r="J639">
        <v>0</v>
      </c>
      <c r="K639">
        <v>2.0299999999999999E-2</v>
      </c>
      <c r="L639">
        <v>1.12E-2</v>
      </c>
      <c r="M639">
        <v>9.7000000000000003E-3</v>
      </c>
      <c r="N639" s="196">
        <v>6.4983760146864757E-4</v>
      </c>
      <c r="O639">
        <v>290.38</v>
      </c>
      <c r="P639">
        <v>0</v>
      </c>
      <c r="Q639">
        <v>892.75800000000004</v>
      </c>
      <c r="R639" s="197">
        <v>-32.17</v>
      </c>
      <c r="T639" s="198">
        <v>-53.38</v>
      </c>
      <c r="U639" s="198">
        <v>82143.600000000006</v>
      </c>
      <c r="V639" s="16">
        <v>0</v>
      </c>
    </row>
    <row r="640" spans="1:22" x14ac:dyDescent="0.25">
      <c r="A640" t="s">
        <v>171</v>
      </c>
      <c r="B640" s="199">
        <v>41635</v>
      </c>
      <c r="C640" s="140" t="s">
        <v>284</v>
      </c>
      <c r="D640">
        <v>29.39</v>
      </c>
      <c r="E640">
        <v>26.48</v>
      </c>
      <c r="F640">
        <v>863</v>
      </c>
      <c r="G640" s="195">
        <v>841.44799999999998</v>
      </c>
      <c r="H640">
        <v>6.93E-2</v>
      </c>
      <c r="I640">
        <v>1.29E-2</v>
      </c>
      <c r="J640">
        <v>0.24890000000000001</v>
      </c>
      <c r="K640">
        <v>3.15E-2</v>
      </c>
      <c r="L640">
        <v>7.7000000000000002E-3</v>
      </c>
      <c r="M640">
        <v>9.4999999999999998E-3</v>
      </c>
      <c r="N640" s="196">
        <v>6.6558903433568248E-4</v>
      </c>
      <c r="O640">
        <v>267.51</v>
      </c>
      <c r="P640">
        <v>0</v>
      </c>
      <c r="Q640">
        <v>841.44799999999998</v>
      </c>
      <c r="R640" s="197">
        <v>-19.89</v>
      </c>
      <c r="T640" s="198">
        <v>-52.87</v>
      </c>
      <c r="U640" s="198">
        <v>79433.399999999994</v>
      </c>
      <c r="V640" s="16">
        <v>0</v>
      </c>
    </row>
    <row r="641" spans="1:22" x14ac:dyDescent="0.25">
      <c r="A641" t="s">
        <v>171</v>
      </c>
      <c r="B641" s="199">
        <v>41635</v>
      </c>
      <c r="C641" s="140" t="s">
        <v>285</v>
      </c>
      <c r="D641">
        <v>27.8</v>
      </c>
      <c r="E641">
        <v>25.48</v>
      </c>
      <c r="F641">
        <v>850</v>
      </c>
      <c r="G641" s="195">
        <v>850.33699999999999</v>
      </c>
      <c r="H641">
        <v>6.93E-2</v>
      </c>
      <c r="I641">
        <v>1.29E-2</v>
      </c>
      <c r="J641">
        <v>0</v>
      </c>
      <c r="K641">
        <v>2.6800000000000001E-2</v>
      </c>
      <c r="L641">
        <v>8.0000000000000002E-3</v>
      </c>
      <c r="M641">
        <v>6.4000000000000003E-3</v>
      </c>
      <c r="N641" s="196">
        <v>6.8394267662589994E-4</v>
      </c>
      <c r="O641">
        <v>230.24</v>
      </c>
      <c r="P641">
        <v>0</v>
      </c>
      <c r="Q641">
        <v>850.33699999999999</v>
      </c>
      <c r="R641" s="197">
        <v>-29.38</v>
      </c>
      <c r="T641" s="198">
        <v>-52.87</v>
      </c>
      <c r="U641" s="198">
        <v>77301.8</v>
      </c>
      <c r="V641" s="16">
        <v>0</v>
      </c>
    </row>
    <row r="642" spans="1:22" x14ac:dyDescent="0.25">
      <c r="A642" t="s">
        <v>171</v>
      </c>
      <c r="B642" s="199">
        <v>41635</v>
      </c>
      <c r="C642" s="140" t="s">
        <v>286</v>
      </c>
      <c r="D642">
        <v>26.49</v>
      </c>
      <c r="E642">
        <v>24.56</v>
      </c>
      <c r="F642">
        <v>839</v>
      </c>
      <c r="G642" s="195">
        <v>841.20500000000004</v>
      </c>
      <c r="H642">
        <v>6.93E-2</v>
      </c>
      <c r="I642">
        <v>1.29E-2</v>
      </c>
      <c r="J642">
        <v>0</v>
      </c>
      <c r="K642">
        <v>2.9700000000000001E-2</v>
      </c>
      <c r="L642">
        <v>6.7999999999999996E-3</v>
      </c>
      <c r="M642">
        <v>6.4000000000000003E-3</v>
      </c>
      <c r="N642" s="196">
        <v>6.9410164578366399E-4</v>
      </c>
      <c r="O642" s="200">
        <v>160.47999999999999</v>
      </c>
      <c r="P642">
        <v>0</v>
      </c>
      <c r="Q642">
        <v>841.20500000000004</v>
      </c>
      <c r="R642" s="197">
        <v>-29.22</v>
      </c>
      <c r="T642" s="198">
        <v>-52.87</v>
      </c>
      <c r="U642" s="198">
        <v>76170.399999999994</v>
      </c>
      <c r="V642" s="16">
        <v>0</v>
      </c>
    </row>
    <row r="643" spans="1:22" x14ac:dyDescent="0.25">
      <c r="A643" t="s">
        <v>171</v>
      </c>
      <c r="B643" s="199">
        <v>41635</v>
      </c>
      <c r="C643" s="140" t="s">
        <v>287</v>
      </c>
      <c r="D643">
        <v>25.84</v>
      </c>
      <c r="E643">
        <v>25.14</v>
      </c>
      <c r="F643">
        <v>832</v>
      </c>
      <c r="G643" s="195">
        <v>803.95600000000002</v>
      </c>
      <c r="H643">
        <v>6.93E-2</v>
      </c>
      <c r="I643">
        <v>1.29E-2</v>
      </c>
      <c r="J643">
        <v>0</v>
      </c>
      <c r="K643">
        <v>2.2599999999999999E-2</v>
      </c>
      <c r="L643">
        <v>7.3000000000000001E-3</v>
      </c>
      <c r="M643">
        <v>6.1000000000000004E-3</v>
      </c>
      <c r="N643" s="196">
        <v>7.0488715540442367E-4</v>
      </c>
      <c r="O643">
        <v>176.05</v>
      </c>
      <c r="P643">
        <v>0</v>
      </c>
      <c r="Q643">
        <v>803.95600000000002</v>
      </c>
      <c r="R643" s="197">
        <v>-30.03</v>
      </c>
      <c r="T643" s="198">
        <v>-52.88</v>
      </c>
      <c r="U643" s="198">
        <v>75019.100000000006</v>
      </c>
      <c r="V643" s="16">
        <v>0</v>
      </c>
    </row>
    <row r="644" spans="1:22" x14ac:dyDescent="0.25">
      <c r="A644" t="s">
        <v>171</v>
      </c>
      <c r="B644" s="199">
        <v>41635</v>
      </c>
      <c r="C644" s="140" t="s">
        <v>288</v>
      </c>
      <c r="D644">
        <v>26.65</v>
      </c>
      <c r="E644">
        <v>39.229999999999997</v>
      </c>
      <c r="F644">
        <v>836</v>
      </c>
      <c r="G644" s="195">
        <v>821.827</v>
      </c>
      <c r="H644">
        <v>6.93E-2</v>
      </c>
      <c r="I644">
        <v>1.29E-2</v>
      </c>
      <c r="J644">
        <v>0</v>
      </c>
      <c r="K644">
        <v>2.6800000000000001E-2</v>
      </c>
      <c r="L644">
        <v>9.1999999999999998E-3</v>
      </c>
      <c r="M644">
        <v>5.8999999999999999E-3</v>
      </c>
      <c r="N644" s="196">
        <v>7.0534337294747345E-4</v>
      </c>
      <c r="O644">
        <v>29.75</v>
      </c>
      <c r="P644">
        <v>0</v>
      </c>
      <c r="Q644">
        <v>821.827</v>
      </c>
      <c r="R644" s="197">
        <v>-34.15</v>
      </c>
      <c r="T644" s="198">
        <v>-52.87</v>
      </c>
      <c r="U644" s="198">
        <v>74956.399999999994</v>
      </c>
      <c r="V644" s="16">
        <v>586.72</v>
      </c>
    </row>
    <row r="645" spans="1:22" x14ac:dyDescent="0.25">
      <c r="A645" t="s">
        <v>171</v>
      </c>
      <c r="B645" s="199">
        <v>41635</v>
      </c>
      <c r="C645" s="140" t="s">
        <v>289</v>
      </c>
      <c r="D645">
        <v>35.020000000000003</v>
      </c>
      <c r="E645">
        <v>40.950000000000003</v>
      </c>
      <c r="F645">
        <v>863</v>
      </c>
      <c r="G645" s="195">
        <v>849.27099999999996</v>
      </c>
      <c r="H645">
        <v>6.93E-2</v>
      </c>
      <c r="I645">
        <v>1.29E-2</v>
      </c>
      <c r="J645">
        <v>0.29759999999999998</v>
      </c>
      <c r="K645">
        <v>2.3199999999999998E-2</v>
      </c>
      <c r="L645">
        <v>1.72E-2</v>
      </c>
      <c r="M645">
        <v>6.4000000000000003E-3</v>
      </c>
      <c r="N645" s="196">
        <v>6.6736849546083382E-4</v>
      </c>
      <c r="O645">
        <v>413.31</v>
      </c>
      <c r="P645">
        <v>0</v>
      </c>
      <c r="Q645">
        <v>849.27099999999996</v>
      </c>
      <c r="R645" s="197">
        <v>-10.01</v>
      </c>
      <c r="T645" s="198">
        <v>-52.87</v>
      </c>
      <c r="U645" s="198">
        <v>79221.600000000006</v>
      </c>
      <c r="V645" s="16">
        <v>853.41</v>
      </c>
    </row>
    <row r="646" spans="1:22" x14ac:dyDescent="0.25">
      <c r="A646" t="s">
        <v>171</v>
      </c>
      <c r="B646" s="199">
        <v>41635</v>
      </c>
      <c r="C646" s="140" t="s">
        <v>290</v>
      </c>
      <c r="D646">
        <v>34.64</v>
      </c>
      <c r="E646">
        <v>44.36</v>
      </c>
      <c r="F646">
        <v>895</v>
      </c>
      <c r="G646" s="195">
        <v>886.25900000000001</v>
      </c>
      <c r="H646">
        <v>6.93E-2</v>
      </c>
      <c r="I646">
        <v>1.29E-2</v>
      </c>
      <c r="J646">
        <v>0</v>
      </c>
      <c r="K646">
        <v>3.0099999999999998E-2</v>
      </c>
      <c r="L646">
        <v>2.2100000000000002E-2</v>
      </c>
      <c r="M646">
        <v>9.4999999999999998E-3</v>
      </c>
      <c r="N646" s="196">
        <v>6.3706393895175445E-4</v>
      </c>
      <c r="O646">
        <v>750.03</v>
      </c>
      <c r="P646">
        <v>0</v>
      </c>
      <c r="Q646">
        <v>886.25900000000001</v>
      </c>
      <c r="R646" s="197">
        <v>-36.19</v>
      </c>
      <c r="T646" s="198">
        <v>-52.87</v>
      </c>
      <c r="U646" s="198">
        <v>82990.100000000006</v>
      </c>
      <c r="V646" s="16">
        <v>1522.01</v>
      </c>
    </row>
    <row r="647" spans="1:22" x14ac:dyDescent="0.25">
      <c r="A647" t="s">
        <v>171</v>
      </c>
      <c r="B647" s="199">
        <v>41635</v>
      </c>
      <c r="C647" s="140" t="s">
        <v>291</v>
      </c>
      <c r="D647">
        <v>33.17</v>
      </c>
      <c r="E647">
        <v>40.409999999999997</v>
      </c>
      <c r="F647">
        <v>899</v>
      </c>
      <c r="G647" s="195">
        <v>896.53300000000002</v>
      </c>
      <c r="H647">
        <v>6.93E-2</v>
      </c>
      <c r="I647">
        <v>1.29E-2</v>
      </c>
      <c r="J647">
        <v>2.98E-2</v>
      </c>
      <c r="K647">
        <v>3.1800000000000002E-2</v>
      </c>
      <c r="L647">
        <v>1.84E-2</v>
      </c>
      <c r="M647">
        <v>9.4999999999999998E-3</v>
      </c>
      <c r="N647" s="196">
        <v>6.4092228802104477E-4</v>
      </c>
      <c r="O647">
        <v>663.23</v>
      </c>
      <c r="P647">
        <v>0</v>
      </c>
      <c r="Q647">
        <v>896.53300000000002</v>
      </c>
      <c r="R647" s="197">
        <v>-36.380000000000003</v>
      </c>
      <c r="T647" s="198">
        <v>-52.87</v>
      </c>
      <c r="U647" s="198">
        <v>82490.5</v>
      </c>
      <c r="V647" s="16">
        <v>1129.05</v>
      </c>
    </row>
    <row r="648" spans="1:22" x14ac:dyDescent="0.25">
      <c r="A648" t="s">
        <v>171</v>
      </c>
      <c r="B648" s="199">
        <v>41635</v>
      </c>
      <c r="C648" s="140" t="s">
        <v>292</v>
      </c>
      <c r="D648">
        <v>31.11</v>
      </c>
      <c r="E648">
        <v>55.62</v>
      </c>
      <c r="F648">
        <v>898</v>
      </c>
      <c r="G648" s="195">
        <v>902.43899999999996</v>
      </c>
      <c r="H648">
        <v>6.93E-2</v>
      </c>
      <c r="I648">
        <v>1.29E-2</v>
      </c>
      <c r="J648">
        <v>0</v>
      </c>
      <c r="K648">
        <v>3.2899999999999999E-2</v>
      </c>
      <c r="L648">
        <v>1.6400000000000001E-2</v>
      </c>
      <c r="M648">
        <v>6.1999999999999998E-3</v>
      </c>
      <c r="N648" s="196">
        <v>6.4866628959692391E-4</v>
      </c>
      <c r="O648">
        <v>314.85000000000002</v>
      </c>
      <c r="P648">
        <v>0</v>
      </c>
      <c r="Q648">
        <v>902.43899999999996</v>
      </c>
      <c r="R648" s="197">
        <v>-28.87</v>
      </c>
      <c r="T648" s="198">
        <v>-52.87</v>
      </c>
      <c r="U648" s="198">
        <v>81505.7</v>
      </c>
      <c r="V648" s="16">
        <v>650.5</v>
      </c>
    </row>
    <row r="649" spans="1:22" x14ac:dyDescent="0.25">
      <c r="A649" t="s">
        <v>171</v>
      </c>
      <c r="B649" s="199">
        <v>41635</v>
      </c>
      <c r="C649" s="140" t="s">
        <v>293</v>
      </c>
      <c r="D649">
        <v>28.72</v>
      </c>
      <c r="E649">
        <v>28.23</v>
      </c>
      <c r="F649">
        <v>891</v>
      </c>
      <c r="G649" s="195">
        <v>905.65200000000004</v>
      </c>
      <c r="H649">
        <v>6.93E-2</v>
      </c>
      <c r="I649">
        <v>1.29E-2</v>
      </c>
      <c r="J649">
        <v>0</v>
      </c>
      <c r="K649">
        <v>3.0099999999999998E-2</v>
      </c>
      <c r="L649">
        <v>1.15E-2</v>
      </c>
      <c r="M649">
        <v>6.1999999999999998E-3</v>
      </c>
      <c r="N649" s="196">
        <v>6.6168649974348388E-4</v>
      </c>
      <c r="O649">
        <v>293.18</v>
      </c>
      <c r="P649">
        <v>0</v>
      </c>
      <c r="Q649">
        <v>905.65200000000004</v>
      </c>
      <c r="R649" s="197">
        <v>-28.87</v>
      </c>
      <c r="T649" s="198">
        <v>-52.88</v>
      </c>
      <c r="U649" s="198">
        <v>79917</v>
      </c>
      <c r="V649" s="16">
        <v>0</v>
      </c>
    </row>
    <row r="650" spans="1:22" x14ac:dyDescent="0.25">
      <c r="A650" t="s">
        <v>171</v>
      </c>
      <c r="B650" s="199">
        <v>41635</v>
      </c>
      <c r="C650" s="140" t="s">
        <v>294</v>
      </c>
      <c r="D650">
        <v>26.88</v>
      </c>
      <c r="E650">
        <v>25.18</v>
      </c>
      <c r="F650">
        <v>876</v>
      </c>
      <c r="G650" s="195">
        <v>893.49900000000002</v>
      </c>
      <c r="H650">
        <v>6.93E-2</v>
      </c>
      <c r="I650">
        <v>1.29E-2</v>
      </c>
      <c r="J650">
        <v>0</v>
      </c>
      <c r="K650">
        <v>2.5000000000000001E-2</v>
      </c>
      <c r="L650">
        <v>8.6999999999999994E-3</v>
      </c>
      <c r="M650">
        <v>9.7000000000000003E-3</v>
      </c>
      <c r="N650" s="196">
        <v>6.7961801534057386E-4</v>
      </c>
      <c r="O650">
        <v>40.17</v>
      </c>
      <c r="P650">
        <v>0</v>
      </c>
      <c r="Q650">
        <v>893.49900000000002</v>
      </c>
      <c r="R650" s="197">
        <v>-23.25</v>
      </c>
      <c r="T650" s="198">
        <v>-52.87</v>
      </c>
      <c r="U650" s="198">
        <v>77793.7</v>
      </c>
      <c r="V650" s="16">
        <v>0</v>
      </c>
    </row>
    <row r="651" spans="1:22" x14ac:dyDescent="0.25">
      <c r="A651" t="s">
        <v>171</v>
      </c>
      <c r="B651" s="199">
        <v>41635</v>
      </c>
      <c r="C651" s="140" t="s">
        <v>295</v>
      </c>
      <c r="D651">
        <v>26.18</v>
      </c>
      <c r="E651">
        <v>25.94</v>
      </c>
      <c r="F651">
        <v>852</v>
      </c>
      <c r="G651" s="195">
        <v>875.86900000000003</v>
      </c>
      <c r="H651">
        <v>6.93E-2</v>
      </c>
      <c r="I651">
        <v>1.29E-2</v>
      </c>
      <c r="J651">
        <v>0</v>
      </c>
      <c r="K651">
        <v>1.4500000000000001E-2</v>
      </c>
      <c r="L651">
        <v>9.4000000000000004E-3</v>
      </c>
      <c r="M651">
        <v>9.2999999999999992E-3</v>
      </c>
      <c r="N651" s="196">
        <v>7.0989788588193424E-4</v>
      </c>
      <c r="O651">
        <v>-31.76</v>
      </c>
      <c r="P651">
        <v>0</v>
      </c>
      <c r="Q651">
        <v>875.86900000000003</v>
      </c>
      <c r="R651" s="197">
        <v>-28.38</v>
      </c>
      <c r="T651" s="198">
        <v>-52.87</v>
      </c>
      <c r="U651" s="198">
        <v>74475.5</v>
      </c>
      <c r="V651" s="16">
        <v>0</v>
      </c>
    </row>
    <row r="652" spans="1:22" x14ac:dyDescent="0.25">
      <c r="A652" t="s">
        <v>171</v>
      </c>
      <c r="B652" s="199">
        <v>41636</v>
      </c>
      <c r="C652" s="140" t="s">
        <v>272</v>
      </c>
      <c r="D652">
        <v>28.87</v>
      </c>
      <c r="E652">
        <v>39.35</v>
      </c>
      <c r="F652">
        <v>830</v>
      </c>
      <c r="G652" s="195">
        <v>857.29100000000005</v>
      </c>
      <c r="H652">
        <v>6.93E-2</v>
      </c>
      <c r="I652">
        <v>1.29E-2</v>
      </c>
      <c r="J652">
        <v>0</v>
      </c>
      <c r="K652">
        <v>1.9699999999999999E-2</v>
      </c>
      <c r="L652">
        <v>1.01E-2</v>
      </c>
      <c r="M652">
        <v>9.5999999999999992E-3</v>
      </c>
      <c r="N652" s="196">
        <v>4.7243769541222801E-2</v>
      </c>
      <c r="O652">
        <v>387.48</v>
      </c>
      <c r="P652">
        <v>0</v>
      </c>
      <c r="Q652">
        <v>857.29100000000005</v>
      </c>
      <c r="R652" s="197">
        <v>-12.07</v>
      </c>
      <c r="T652" s="198">
        <v>-3377.15</v>
      </c>
      <c r="U652" s="198">
        <v>71483.5</v>
      </c>
      <c r="V652" s="16">
        <v>481.99</v>
      </c>
    </row>
    <row r="653" spans="1:22" x14ac:dyDescent="0.25">
      <c r="A653" t="s">
        <v>171</v>
      </c>
      <c r="B653" s="199">
        <v>41636</v>
      </c>
      <c r="C653" s="140" t="s">
        <v>273</v>
      </c>
      <c r="D653">
        <v>28.16</v>
      </c>
      <c r="E653">
        <v>25.09</v>
      </c>
      <c r="F653">
        <v>816</v>
      </c>
      <c r="G653" s="195">
        <v>848.64700000000005</v>
      </c>
      <c r="H653">
        <v>6.93E-2</v>
      </c>
      <c r="I653">
        <v>1.29E-2</v>
      </c>
      <c r="J653">
        <v>0</v>
      </c>
      <c r="K653">
        <v>8.6999999999999994E-3</v>
      </c>
      <c r="L653">
        <v>1.0999999999999999E-2</v>
      </c>
      <c r="M653">
        <v>9.2999999999999992E-3</v>
      </c>
      <c r="N653" s="196">
        <v>4.8284869506535398E-2</v>
      </c>
      <c r="O653">
        <v>44.25</v>
      </c>
      <c r="P653">
        <v>0</v>
      </c>
      <c r="Q653">
        <v>848.64700000000005</v>
      </c>
      <c r="R653" s="197">
        <v>-24.37</v>
      </c>
      <c r="T653" s="198">
        <v>-3377.15</v>
      </c>
      <c r="U653" s="198">
        <v>69942.2</v>
      </c>
      <c r="V653" s="16">
        <v>0</v>
      </c>
    </row>
    <row r="654" spans="1:22" x14ac:dyDescent="0.25">
      <c r="A654" t="s">
        <v>171</v>
      </c>
      <c r="B654" s="199">
        <v>41636</v>
      </c>
      <c r="C654" s="140" t="s">
        <v>274</v>
      </c>
      <c r="D654">
        <v>27.38</v>
      </c>
      <c r="E654">
        <v>23.97</v>
      </c>
      <c r="F654">
        <v>811</v>
      </c>
      <c r="G654" s="195">
        <v>846.2</v>
      </c>
      <c r="H654">
        <v>6.93E-2</v>
      </c>
      <c r="I654">
        <v>1.29E-2</v>
      </c>
      <c r="J654">
        <v>0</v>
      </c>
      <c r="K654">
        <v>9.9000000000000008E-3</v>
      </c>
      <c r="L654">
        <v>1.1299999999999999E-2</v>
      </c>
      <c r="M654">
        <v>9.1999999999999998E-3</v>
      </c>
      <c r="N654" s="196">
        <v>4.9329689398896884E-2</v>
      </c>
      <c r="O654">
        <v>-1.23</v>
      </c>
      <c r="P654">
        <v>0</v>
      </c>
      <c r="Q654">
        <v>846.2</v>
      </c>
      <c r="R654" s="197">
        <v>-18.12</v>
      </c>
      <c r="T654" s="198">
        <v>-3377.15</v>
      </c>
      <c r="U654" s="198">
        <v>68460.800000000003</v>
      </c>
      <c r="V654" s="16">
        <v>0</v>
      </c>
    </row>
    <row r="655" spans="1:22" x14ac:dyDescent="0.25">
      <c r="A655" t="s">
        <v>171</v>
      </c>
      <c r="B655" s="199">
        <v>41636</v>
      </c>
      <c r="C655" s="140" t="s">
        <v>275</v>
      </c>
      <c r="D655">
        <v>27.32</v>
      </c>
      <c r="E655">
        <v>23.74</v>
      </c>
      <c r="F655">
        <v>810</v>
      </c>
      <c r="G655" s="195">
        <v>844.67700000000002</v>
      </c>
      <c r="H655">
        <v>6.93E-2</v>
      </c>
      <c r="I655">
        <v>1.29E-2</v>
      </c>
      <c r="J655">
        <v>0</v>
      </c>
      <c r="K655">
        <v>1.2E-2</v>
      </c>
      <c r="L655">
        <v>9.2999999999999992E-3</v>
      </c>
      <c r="M655">
        <v>7.3000000000000001E-3</v>
      </c>
      <c r="N655" s="196">
        <v>4.9388556754100664E-2</v>
      </c>
      <c r="O655">
        <v>81.44</v>
      </c>
      <c r="P655">
        <v>0</v>
      </c>
      <c r="Q655">
        <v>844.67700000000002</v>
      </c>
      <c r="R655" s="197">
        <v>-18.63</v>
      </c>
      <c r="T655" s="198">
        <v>-3377.15</v>
      </c>
      <c r="U655" s="198">
        <v>68379.199999999997</v>
      </c>
      <c r="V655" s="16">
        <v>0</v>
      </c>
    </row>
    <row r="656" spans="1:22" x14ac:dyDescent="0.25">
      <c r="A656" t="s">
        <v>171</v>
      </c>
      <c r="B656" s="199">
        <v>41636</v>
      </c>
      <c r="C656" s="140" t="s">
        <v>276</v>
      </c>
      <c r="D656">
        <v>27.15</v>
      </c>
      <c r="E656">
        <v>48.33</v>
      </c>
      <c r="F656">
        <v>812</v>
      </c>
      <c r="G656" s="195">
        <v>844.44399999999996</v>
      </c>
      <c r="H656">
        <v>6.93E-2</v>
      </c>
      <c r="I656">
        <v>1.29E-2</v>
      </c>
      <c r="J656">
        <v>8.0000000000000004E-4</v>
      </c>
      <c r="K656">
        <v>8.0000000000000002E-3</v>
      </c>
      <c r="L656">
        <v>1.11E-2</v>
      </c>
      <c r="M656">
        <v>9.1000000000000004E-3</v>
      </c>
      <c r="N656" s="196">
        <v>4.8858311403286683E-2</v>
      </c>
      <c r="O656">
        <v>749.44</v>
      </c>
      <c r="P656">
        <v>0</v>
      </c>
      <c r="Q656">
        <v>844.44399999999996</v>
      </c>
      <c r="R656" s="197">
        <v>-18.28</v>
      </c>
      <c r="T656" s="198">
        <v>-3377.15</v>
      </c>
      <c r="U656" s="198">
        <v>69121.3</v>
      </c>
      <c r="V656" s="16">
        <v>1601.08</v>
      </c>
    </row>
    <row r="657" spans="1:22" x14ac:dyDescent="0.25">
      <c r="A657" t="s">
        <v>171</v>
      </c>
      <c r="B657" s="199">
        <v>41636</v>
      </c>
      <c r="C657" s="140" t="s">
        <v>277</v>
      </c>
      <c r="D657">
        <v>27.59</v>
      </c>
      <c r="E657">
        <v>26.22</v>
      </c>
      <c r="F657">
        <v>819</v>
      </c>
      <c r="G657" s="195">
        <v>851.21600000000001</v>
      </c>
      <c r="H657">
        <v>6.93E-2</v>
      </c>
      <c r="I657">
        <v>1.29E-2</v>
      </c>
      <c r="J657">
        <v>0</v>
      </c>
      <c r="K657">
        <v>1.83E-2</v>
      </c>
      <c r="L657">
        <v>1.09E-2</v>
      </c>
      <c r="M657">
        <v>9.2999999999999992E-3</v>
      </c>
      <c r="N657" s="196">
        <v>4.7633656048655548E-2</v>
      </c>
      <c r="O657">
        <v>410.7</v>
      </c>
      <c r="P657">
        <v>0</v>
      </c>
      <c r="Q657">
        <v>851.21600000000001</v>
      </c>
      <c r="R657" s="197">
        <v>-32.97</v>
      </c>
      <c r="T657" s="198">
        <v>-3377.15</v>
      </c>
      <c r="U657" s="198">
        <v>70898.399999999994</v>
      </c>
      <c r="V657" s="16">
        <v>0</v>
      </c>
    </row>
    <row r="658" spans="1:22" x14ac:dyDescent="0.25">
      <c r="A658" t="s">
        <v>171</v>
      </c>
      <c r="B658" s="199">
        <v>41636</v>
      </c>
      <c r="C658" s="140" t="s">
        <v>278</v>
      </c>
      <c r="D658">
        <v>31.35</v>
      </c>
      <c r="E658">
        <v>26.2</v>
      </c>
      <c r="F658">
        <v>832</v>
      </c>
      <c r="G658" s="195">
        <v>865.06200000000001</v>
      </c>
      <c r="H658">
        <v>6.93E-2</v>
      </c>
      <c r="I658">
        <v>1.29E-2</v>
      </c>
      <c r="J658">
        <v>0</v>
      </c>
      <c r="K658">
        <v>2.3699999999999999E-2</v>
      </c>
      <c r="L658">
        <v>8.3999999999999995E-3</v>
      </c>
      <c r="M658">
        <v>7.6E-3</v>
      </c>
      <c r="N658" s="196">
        <v>4.6567505405286147E-2</v>
      </c>
      <c r="O658">
        <v>614.70000000000005</v>
      </c>
      <c r="P658">
        <v>0</v>
      </c>
      <c r="Q658">
        <v>865.06200000000001</v>
      </c>
      <c r="R658" s="197">
        <v>-45.36</v>
      </c>
      <c r="T658" s="198">
        <v>-3377.15</v>
      </c>
      <c r="U658" s="198">
        <v>72521.600000000006</v>
      </c>
      <c r="V658" s="16">
        <v>0</v>
      </c>
    </row>
    <row r="659" spans="1:22" x14ac:dyDescent="0.25">
      <c r="A659" t="s">
        <v>171</v>
      </c>
      <c r="B659" s="199">
        <v>41636</v>
      </c>
      <c r="C659" s="140" t="s">
        <v>279</v>
      </c>
      <c r="D659">
        <v>32.869999999999997</v>
      </c>
      <c r="E659">
        <v>27.34</v>
      </c>
      <c r="F659">
        <v>848</v>
      </c>
      <c r="G659" s="195">
        <v>885.20600000000002</v>
      </c>
      <c r="H659">
        <v>6.93E-2</v>
      </c>
      <c r="I659">
        <v>1.29E-2</v>
      </c>
      <c r="J659">
        <v>0</v>
      </c>
      <c r="K659">
        <v>2.2599999999999999E-2</v>
      </c>
      <c r="L659">
        <v>1.14E-2</v>
      </c>
      <c r="M659">
        <v>1.06E-2</v>
      </c>
      <c r="N659" s="196">
        <v>4.4854154104431027E-2</v>
      </c>
      <c r="O659">
        <v>615.54999999999995</v>
      </c>
      <c r="P659">
        <v>0</v>
      </c>
      <c r="Q659">
        <v>885.20600000000002</v>
      </c>
      <c r="R659" s="197">
        <v>-43.5</v>
      </c>
      <c r="T659" s="198">
        <v>-3377.15</v>
      </c>
      <c r="U659" s="198">
        <v>75291.8</v>
      </c>
      <c r="V659" s="16">
        <v>212.97</v>
      </c>
    </row>
    <row r="660" spans="1:22" x14ac:dyDescent="0.25">
      <c r="A660" t="s">
        <v>171</v>
      </c>
      <c r="B660" s="199">
        <v>41636</v>
      </c>
      <c r="C660" s="140" t="s">
        <v>280</v>
      </c>
      <c r="D660">
        <v>32.36</v>
      </c>
      <c r="E660">
        <v>27.22</v>
      </c>
      <c r="F660">
        <v>859</v>
      </c>
      <c r="G660" s="195">
        <v>893.18799999999999</v>
      </c>
      <c r="H660">
        <v>6.93E-2</v>
      </c>
      <c r="I660">
        <v>1.29E-2</v>
      </c>
      <c r="J660">
        <v>0</v>
      </c>
      <c r="K660">
        <v>2.8199999999999999E-2</v>
      </c>
      <c r="L660">
        <v>1.3100000000000001E-2</v>
      </c>
      <c r="M660">
        <v>1.01E-2</v>
      </c>
      <c r="N660" s="196">
        <v>4.3828654561688794E-2</v>
      </c>
      <c r="O660">
        <v>410.44</v>
      </c>
      <c r="P660">
        <v>0</v>
      </c>
      <c r="Q660">
        <v>893.18799999999999</v>
      </c>
      <c r="R660" s="197">
        <v>-48.83</v>
      </c>
      <c r="T660" s="198">
        <v>-3377.16</v>
      </c>
      <c r="U660" s="198">
        <v>77053.7</v>
      </c>
      <c r="V660" s="16">
        <v>291.72000000000003</v>
      </c>
    </row>
    <row r="661" spans="1:22" x14ac:dyDescent="0.25">
      <c r="A661" t="s">
        <v>171</v>
      </c>
      <c r="B661" s="199">
        <v>41636</v>
      </c>
      <c r="C661" s="140" t="s">
        <v>281</v>
      </c>
      <c r="D661">
        <v>35.03</v>
      </c>
      <c r="E661">
        <v>25.69</v>
      </c>
      <c r="F661">
        <v>855</v>
      </c>
      <c r="G661" s="195">
        <v>906.346</v>
      </c>
      <c r="H661">
        <v>6.93E-2</v>
      </c>
      <c r="I661">
        <v>1.29E-2</v>
      </c>
      <c r="J661">
        <v>0</v>
      </c>
      <c r="K661">
        <v>3.4200000000000001E-2</v>
      </c>
      <c r="L661">
        <v>1.7500000000000002E-2</v>
      </c>
      <c r="M661">
        <v>6.0000000000000001E-3</v>
      </c>
      <c r="N661" s="196">
        <v>4.3016854419189988E-2</v>
      </c>
      <c r="O661">
        <v>394.34</v>
      </c>
      <c r="P661">
        <v>0</v>
      </c>
      <c r="Q661">
        <v>906.346</v>
      </c>
      <c r="R661" s="197">
        <v>-16.93</v>
      </c>
      <c r="T661" s="198">
        <v>-3377.15</v>
      </c>
      <c r="U661" s="198">
        <v>78507.600000000006</v>
      </c>
      <c r="V661" s="16">
        <v>0</v>
      </c>
    </row>
    <row r="662" spans="1:22" x14ac:dyDescent="0.25">
      <c r="A662" t="s">
        <v>171</v>
      </c>
      <c r="B662" s="199">
        <v>41636</v>
      </c>
      <c r="C662" s="140" t="s">
        <v>282</v>
      </c>
      <c r="D662">
        <v>35.44</v>
      </c>
      <c r="E662">
        <v>25.87</v>
      </c>
      <c r="F662">
        <v>844</v>
      </c>
      <c r="G662" s="195">
        <v>892.62199999999996</v>
      </c>
      <c r="H662">
        <v>6.93E-2</v>
      </c>
      <c r="I662">
        <v>1.29E-2</v>
      </c>
      <c r="J662">
        <v>0</v>
      </c>
      <c r="K662">
        <v>3.3700000000000001E-2</v>
      </c>
      <c r="L662">
        <v>1.6199999999999999E-2</v>
      </c>
      <c r="M662">
        <v>6.4000000000000003E-3</v>
      </c>
      <c r="N662" s="196">
        <v>4.2883464250975847E-2</v>
      </c>
      <c r="O662">
        <v>515.1</v>
      </c>
      <c r="P662">
        <v>0</v>
      </c>
      <c r="Q662">
        <v>892.62199999999996</v>
      </c>
      <c r="R662" s="197">
        <v>-38.69</v>
      </c>
      <c r="T662" s="198">
        <v>-3377.15</v>
      </c>
      <c r="U662" s="198">
        <v>78751.8</v>
      </c>
      <c r="V662" s="16">
        <v>0</v>
      </c>
    </row>
    <row r="663" spans="1:22" x14ac:dyDescent="0.25">
      <c r="A663" t="s">
        <v>171</v>
      </c>
      <c r="B663" s="199">
        <v>41636</v>
      </c>
      <c r="C663" s="140" t="s">
        <v>283</v>
      </c>
      <c r="D663">
        <v>32.14</v>
      </c>
      <c r="E663">
        <v>25.52</v>
      </c>
      <c r="F663">
        <v>829</v>
      </c>
      <c r="G663" s="195">
        <v>878.36300000000006</v>
      </c>
      <c r="H663">
        <v>6.93E-2</v>
      </c>
      <c r="I663">
        <v>1.29E-2</v>
      </c>
      <c r="J663">
        <v>0</v>
      </c>
      <c r="K663">
        <v>2.7699999999999999E-2</v>
      </c>
      <c r="L663">
        <v>1.8800000000000001E-2</v>
      </c>
      <c r="M663">
        <v>5.8999999999999999E-3</v>
      </c>
      <c r="N663" s="196">
        <v>4.3593566458841604E-2</v>
      </c>
      <c r="O663">
        <v>290.01</v>
      </c>
      <c r="P663">
        <v>0</v>
      </c>
      <c r="Q663">
        <v>878.36300000000006</v>
      </c>
      <c r="R663" s="197">
        <v>-39.020000000000003</v>
      </c>
      <c r="T663" s="198">
        <v>-3377.15</v>
      </c>
      <c r="U663" s="198">
        <v>77469</v>
      </c>
      <c r="V663" s="16">
        <v>0</v>
      </c>
    </row>
    <row r="664" spans="1:22" x14ac:dyDescent="0.25">
      <c r="A664" t="s">
        <v>171</v>
      </c>
      <c r="B664" s="199">
        <v>41636</v>
      </c>
      <c r="C664" s="140" t="s">
        <v>284</v>
      </c>
      <c r="D664">
        <v>29.55</v>
      </c>
      <c r="E664">
        <v>24.55</v>
      </c>
      <c r="F664">
        <v>811</v>
      </c>
      <c r="G664" s="195">
        <v>869.596</v>
      </c>
      <c r="H664">
        <v>6.93E-2</v>
      </c>
      <c r="I664">
        <v>1.29E-2</v>
      </c>
      <c r="J664">
        <v>0</v>
      </c>
      <c r="K664">
        <v>2.5100000000000001E-2</v>
      </c>
      <c r="L664">
        <v>1.32E-2</v>
      </c>
      <c r="M664">
        <v>5.7999999999999996E-3</v>
      </c>
      <c r="N664" s="196">
        <v>4.469080418701285E-2</v>
      </c>
      <c r="O664">
        <v>330.47</v>
      </c>
      <c r="P664">
        <v>0</v>
      </c>
      <c r="Q664">
        <v>869.596</v>
      </c>
      <c r="R664" s="197">
        <v>-37.880000000000003</v>
      </c>
      <c r="T664" s="198">
        <v>-3377.15</v>
      </c>
      <c r="U664" s="198">
        <v>75567</v>
      </c>
      <c r="V664" s="16">
        <v>0</v>
      </c>
    </row>
    <row r="665" spans="1:22" x14ac:dyDescent="0.25">
      <c r="A665" t="s">
        <v>171</v>
      </c>
      <c r="B665" s="199">
        <v>41636</v>
      </c>
      <c r="C665" s="140" t="s">
        <v>285</v>
      </c>
      <c r="D665">
        <v>28.63</v>
      </c>
      <c r="E665">
        <v>24.84</v>
      </c>
      <c r="F665">
        <v>798</v>
      </c>
      <c r="G665" s="195">
        <v>860.93100000000004</v>
      </c>
      <c r="H665">
        <v>6.93E-2</v>
      </c>
      <c r="I665">
        <v>1.29E-2</v>
      </c>
      <c r="J665">
        <v>0</v>
      </c>
      <c r="K665">
        <v>1.9400000000000001E-2</v>
      </c>
      <c r="L665">
        <v>9.7000000000000003E-3</v>
      </c>
      <c r="M665">
        <v>5.7000000000000002E-3</v>
      </c>
      <c r="N665" s="196">
        <v>4.5663140786853067E-2</v>
      </c>
      <c r="O665">
        <v>417.73</v>
      </c>
      <c r="P665">
        <v>0</v>
      </c>
      <c r="Q665">
        <v>860.93100000000004</v>
      </c>
      <c r="R665" s="197">
        <v>-13.58</v>
      </c>
      <c r="T665" s="198">
        <v>-3377.15</v>
      </c>
      <c r="U665" s="198">
        <v>73957.899999999994</v>
      </c>
      <c r="V665" s="16">
        <v>0</v>
      </c>
    </row>
    <row r="666" spans="1:22" x14ac:dyDescent="0.25">
      <c r="A666" t="s">
        <v>171</v>
      </c>
      <c r="B666" s="199">
        <v>41636</v>
      </c>
      <c r="C666" s="140" t="s">
        <v>286</v>
      </c>
      <c r="D666">
        <v>28.49</v>
      </c>
      <c r="E666">
        <v>25.73</v>
      </c>
      <c r="F666">
        <v>789</v>
      </c>
      <c r="G666" s="195">
        <v>826.04700000000003</v>
      </c>
      <c r="H666">
        <v>6.93E-2</v>
      </c>
      <c r="I666">
        <v>1.29E-2</v>
      </c>
      <c r="J666">
        <v>0</v>
      </c>
      <c r="K666">
        <v>1.8599999999999998E-2</v>
      </c>
      <c r="L666">
        <v>1.01E-2</v>
      </c>
      <c r="M666">
        <v>5.5999999999999999E-3</v>
      </c>
      <c r="N666" s="196">
        <v>4.6617258524491959E-2</v>
      </c>
      <c r="O666">
        <v>223.86</v>
      </c>
      <c r="P666">
        <v>0</v>
      </c>
      <c r="Q666">
        <v>826.04700000000003</v>
      </c>
      <c r="R666" s="197">
        <v>-29.85</v>
      </c>
      <c r="T666" s="198">
        <v>-3377.15</v>
      </c>
      <c r="U666" s="198">
        <v>72444.2</v>
      </c>
      <c r="V666" s="16">
        <v>0</v>
      </c>
    </row>
    <row r="667" spans="1:22" x14ac:dyDescent="0.25">
      <c r="A667" t="s">
        <v>171</v>
      </c>
      <c r="B667" s="199">
        <v>41636</v>
      </c>
      <c r="C667" s="140" t="s">
        <v>287</v>
      </c>
      <c r="D667">
        <v>28.62</v>
      </c>
      <c r="E667">
        <v>21.83</v>
      </c>
      <c r="F667">
        <v>788</v>
      </c>
      <c r="G667" s="195">
        <v>846.78499999999997</v>
      </c>
      <c r="H667">
        <v>6.93E-2</v>
      </c>
      <c r="I667">
        <v>1.29E-2</v>
      </c>
      <c r="J667">
        <v>0</v>
      </c>
      <c r="K667">
        <v>1.52E-2</v>
      </c>
      <c r="L667">
        <v>9.4000000000000004E-3</v>
      </c>
      <c r="M667">
        <v>5.3E-3</v>
      </c>
      <c r="N667" s="196">
        <v>4.6932955699870341E-2</v>
      </c>
      <c r="O667">
        <v>260.79000000000002</v>
      </c>
      <c r="P667">
        <v>0</v>
      </c>
      <c r="Q667">
        <v>846.78499999999997</v>
      </c>
      <c r="R667" s="197">
        <v>-28.22</v>
      </c>
      <c r="T667" s="198">
        <v>-3377.15</v>
      </c>
      <c r="U667" s="198">
        <v>71956.899999999994</v>
      </c>
      <c r="V667" s="16">
        <v>0</v>
      </c>
    </row>
    <row r="668" spans="1:22" x14ac:dyDescent="0.25">
      <c r="A668" t="s">
        <v>171</v>
      </c>
      <c r="B668" s="199">
        <v>41636</v>
      </c>
      <c r="C668" s="140" t="s">
        <v>288</v>
      </c>
      <c r="D668">
        <v>28.2</v>
      </c>
      <c r="E668">
        <v>28.22</v>
      </c>
      <c r="F668">
        <v>790</v>
      </c>
      <c r="G668" s="195">
        <v>849.73900000000003</v>
      </c>
      <c r="H668">
        <v>6.93E-2</v>
      </c>
      <c r="I668">
        <v>1.29E-2</v>
      </c>
      <c r="J668">
        <v>0</v>
      </c>
      <c r="K668">
        <v>2.0799999999999999E-2</v>
      </c>
      <c r="L668">
        <v>1.01E-2</v>
      </c>
      <c r="M668">
        <v>5.7000000000000002E-3</v>
      </c>
      <c r="N668" s="196">
        <v>4.744574257648302E-2</v>
      </c>
      <c r="O668">
        <v>211.82</v>
      </c>
      <c r="P668">
        <v>0</v>
      </c>
      <c r="Q668">
        <v>849.73900000000003</v>
      </c>
      <c r="R668" s="197">
        <v>-32.08</v>
      </c>
      <c r="T668" s="198">
        <v>-3377.15</v>
      </c>
      <c r="U668" s="198">
        <v>71179.199999999997</v>
      </c>
      <c r="V668" s="16">
        <v>223.33</v>
      </c>
    </row>
    <row r="669" spans="1:22" x14ac:dyDescent="0.25">
      <c r="A669" t="s">
        <v>171</v>
      </c>
      <c r="B669" s="199">
        <v>41636</v>
      </c>
      <c r="C669" s="140" t="s">
        <v>289</v>
      </c>
      <c r="D669">
        <v>35.89</v>
      </c>
      <c r="E669">
        <v>45.45</v>
      </c>
      <c r="F669">
        <v>806</v>
      </c>
      <c r="G669" s="195">
        <v>864.72199999999998</v>
      </c>
      <c r="H669">
        <v>6.93E-2</v>
      </c>
      <c r="I669">
        <v>1.29E-2</v>
      </c>
      <c r="J669">
        <v>0.98950000000000005</v>
      </c>
      <c r="K669">
        <v>5.3800000000000001E-2</v>
      </c>
      <c r="L669">
        <v>2.4199999999999999E-2</v>
      </c>
      <c r="M669">
        <v>6.6E-3</v>
      </c>
      <c r="N669" s="196">
        <v>4.4529168144533386E-2</v>
      </c>
      <c r="O669">
        <v>714.02</v>
      </c>
      <c r="P669">
        <v>0</v>
      </c>
      <c r="Q669">
        <v>864.72199999999998</v>
      </c>
      <c r="R669" s="197">
        <v>-16.3</v>
      </c>
      <c r="T669" s="198">
        <v>-3377.15</v>
      </c>
      <c r="U669" s="198">
        <v>75841.3</v>
      </c>
      <c r="V669" s="16">
        <v>1165.26</v>
      </c>
    </row>
    <row r="670" spans="1:22" x14ac:dyDescent="0.25">
      <c r="A670" t="s">
        <v>171</v>
      </c>
      <c r="B670" s="199">
        <v>41636</v>
      </c>
      <c r="C670" s="140" t="s">
        <v>290</v>
      </c>
      <c r="D670">
        <v>37.549999999999997</v>
      </c>
      <c r="E670">
        <v>29.91</v>
      </c>
      <c r="F670">
        <v>835</v>
      </c>
      <c r="G670" s="195">
        <v>883.18399999999997</v>
      </c>
      <c r="H670">
        <v>6.93E-2</v>
      </c>
      <c r="I670">
        <v>1.29E-2</v>
      </c>
      <c r="J670">
        <v>0</v>
      </c>
      <c r="K670">
        <v>4.7899999999999998E-2</v>
      </c>
      <c r="L670">
        <v>4.0300000000000002E-2</v>
      </c>
      <c r="M670">
        <v>9.7999999999999997E-3</v>
      </c>
      <c r="N670" s="196">
        <v>4.2817059483726147E-2</v>
      </c>
      <c r="O670" s="200">
        <v>831.39</v>
      </c>
      <c r="P670">
        <v>0</v>
      </c>
      <c r="Q670">
        <v>883.18399999999997</v>
      </c>
      <c r="R670" s="197">
        <v>9.11</v>
      </c>
      <c r="T670" s="198">
        <v>-3425.87</v>
      </c>
      <c r="U670" s="198">
        <v>80011.8</v>
      </c>
      <c r="V670" s="16">
        <v>481.67</v>
      </c>
    </row>
    <row r="671" spans="1:22" x14ac:dyDescent="0.25">
      <c r="A671" t="s">
        <v>171</v>
      </c>
      <c r="B671" s="199">
        <v>41636</v>
      </c>
      <c r="C671" s="140" t="s">
        <v>291</v>
      </c>
      <c r="D671">
        <v>35.729999999999997</v>
      </c>
      <c r="E671">
        <v>36.65</v>
      </c>
      <c r="F671">
        <v>836</v>
      </c>
      <c r="G671" s="195">
        <v>885.22699999999998</v>
      </c>
      <c r="H671">
        <v>6.93E-2</v>
      </c>
      <c r="I671">
        <v>1.29E-2</v>
      </c>
      <c r="J671">
        <v>0.11459999999999999</v>
      </c>
      <c r="K671">
        <v>4.1000000000000002E-2</v>
      </c>
      <c r="L671">
        <v>2.8500000000000001E-2</v>
      </c>
      <c r="M671">
        <v>9.4999999999999998E-3</v>
      </c>
      <c r="N671" s="196">
        <v>4.2969255622839542E-2</v>
      </c>
      <c r="O671">
        <v>532.6</v>
      </c>
      <c r="P671">
        <v>0</v>
      </c>
      <c r="Q671">
        <v>885.22699999999998</v>
      </c>
      <c r="R671" s="197">
        <v>-19.690000000000001</v>
      </c>
      <c r="T671" s="198">
        <v>-3425.87</v>
      </c>
      <c r="U671" s="198">
        <v>79728.399999999994</v>
      </c>
      <c r="V671" s="16">
        <v>1009.64</v>
      </c>
    </row>
    <row r="672" spans="1:22" x14ac:dyDescent="0.25">
      <c r="A672" t="s">
        <v>171</v>
      </c>
      <c r="B672" s="199">
        <v>41636</v>
      </c>
      <c r="C672" s="140" t="s">
        <v>292</v>
      </c>
      <c r="D672">
        <v>33.32</v>
      </c>
      <c r="E672">
        <v>27.32</v>
      </c>
      <c r="F672">
        <v>835</v>
      </c>
      <c r="G672" s="195">
        <v>877.83399999999995</v>
      </c>
      <c r="H672">
        <v>6.93E-2</v>
      </c>
      <c r="I672">
        <v>1.29E-2</v>
      </c>
      <c r="J672">
        <v>0</v>
      </c>
      <c r="K672">
        <v>3.1800000000000002E-2</v>
      </c>
      <c r="L672">
        <v>1.5100000000000001E-2</v>
      </c>
      <c r="M672">
        <v>5.8999999999999999E-3</v>
      </c>
      <c r="N672" s="196">
        <v>4.3592415722831089E-2</v>
      </c>
      <c r="O672">
        <v>378</v>
      </c>
      <c r="P672">
        <v>0</v>
      </c>
      <c r="Q672">
        <v>877.83399999999995</v>
      </c>
      <c r="R672" s="197">
        <v>-38.67</v>
      </c>
      <c r="T672" s="198">
        <v>-3425.88</v>
      </c>
      <c r="U672" s="198">
        <v>78588.899999999994</v>
      </c>
      <c r="V672" s="16">
        <v>278.91000000000003</v>
      </c>
    </row>
    <row r="673" spans="1:22" x14ac:dyDescent="0.25">
      <c r="A673" t="s">
        <v>171</v>
      </c>
      <c r="B673" s="199">
        <v>41636</v>
      </c>
      <c r="C673" s="140" t="s">
        <v>293</v>
      </c>
      <c r="D673">
        <v>30.81</v>
      </c>
      <c r="E673">
        <v>25</v>
      </c>
      <c r="F673">
        <v>829</v>
      </c>
      <c r="G673" s="195">
        <v>874.24400000000003</v>
      </c>
      <c r="H673">
        <v>6.93E-2</v>
      </c>
      <c r="I673">
        <v>1.29E-2</v>
      </c>
      <c r="J673">
        <v>0</v>
      </c>
      <c r="K673">
        <v>2.6599999999999999E-2</v>
      </c>
      <c r="L673">
        <v>1.2800000000000001E-2</v>
      </c>
      <c r="M673">
        <v>5.5999999999999999E-3</v>
      </c>
      <c r="N673" s="196">
        <v>4.4254453386382134E-2</v>
      </c>
      <c r="O673">
        <v>293.14999999999998</v>
      </c>
      <c r="P673">
        <v>0</v>
      </c>
      <c r="Q673">
        <v>874.24400000000003</v>
      </c>
      <c r="R673" s="197">
        <v>-23.68</v>
      </c>
      <c r="T673" s="198">
        <v>-3425.87</v>
      </c>
      <c r="U673" s="198">
        <v>77413</v>
      </c>
      <c r="V673" s="16">
        <v>0</v>
      </c>
    </row>
    <row r="674" spans="1:22" x14ac:dyDescent="0.25">
      <c r="A674" t="s">
        <v>171</v>
      </c>
      <c r="B674" s="199">
        <v>41636</v>
      </c>
      <c r="C674" s="140" t="s">
        <v>294</v>
      </c>
      <c r="D674">
        <v>28.02</v>
      </c>
      <c r="E674">
        <v>21.58</v>
      </c>
      <c r="F674">
        <v>821</v>
      </c>
      <c r="G674" s="195">
        <v>858.20899999999995</v>
      </c>
      <c r="H674">
        <v>6.93E-2</v>
      </c>
      <c r="I674">
        <v>1.29E-2</v>
      </c>
      <c r="J674">
        <v>0</v>
      </c>
      <c r="K674">
        <v>2.5600000000000001E-2</v>
      </c>
      <c r="L674">
        <v>1.12E-2</v>
      </c>
      <c r="M674">
        <v>9.7000000000000003E-3</v>
      </c>
      <c r="N674" s="196">
        <v>4.4987912158621898E-2</v>
      </c>
      <c r="O674">
        <v>285.85000000000002</v>
      </c>
      <c r="P674">
        <v>0</v>
      </c>
      <c r="Q674">
        <v>858.20899999999995</v>
      </c>
      <c r="R674" s="197">
        <v>-39.380000000000003</v>
      </c>
      <c r="T674" s="198">
        <v>-3425.87</v>
      </c>
      <c r="U674" s="198">
        <v>76150.899999999994</v>
      </c>
      <c r="V674" s="16">
        <v>0</v>
      </c>
    </row>
    <row r="675" spans="1:22" x14ac:dyDescent="0.25">
      <c r="A675" t="s">
        <v>171</v>
      </c>
      <c r="B675" s="199">
        <v>41636</v>
      </c>
      <c r="C675" s="140" t="s">
        <v>295</v>
      </c>
      <c r="D675">
        <v>26.64</v>
      </c>
      <c r="E675">
        <v>24.01</v>
      </c>
      <c r="F675">
        <v>802</v>
      </c>
      <c r="G675" s="195">
        <v>822.88900000000001</v>
      </c>
      <c r="H675">
        <v>6.93E-2</v>
      </c>
      <c r="I675">
        <v>1.29E-2</v>
      </c>
      <c r="J675">
        <v>0</v>
      </c>
      <c r="K675">
        <v>1.4800000000000001E-2</v>
      </c>
      <c r="L675">
        <v>9.4000000000000004E-3</v>
      </c>
      <c r="M675">
        <v>9.5999999999999992E-3</v>
      </c>
      <c r="N675" s="196">
        <v>4.6925290623215071E-2</v>
      </c>
      <c r="O675">
        <v>249.17</v>
      </c>
      <c r="P675">
        <v>0</v>
      </c>
      <c r="Q675">
        <v>822.88900000000001</v>
      </c>
      <c r="R675" s="197">
        <v>-41.44</v>
      </c>
      <c r="T675" s="198">
        <v>-3425.87</v>
      </c>
      <c r="U675" s="198">
        <v>73006.899999999994</v>
      </c>
      <c r="V675" s="16">
        <v>0</v>
      </c>
    </row>
    <row r="676" spans="1:22" x14ac:dyDescent="0.25">
      <c r="A676" t="s">
        <v>171</v>
      </c>
      <c r="B676" s="199">
        <v>41637</v>
      </c>
      <c r="C676" s="140" t="s">
        <v>272</v>
      </c>
      <c r="D676">
        <v>27.85</v>
      </c>
      <c r="E676">
        <v>24.4</v>
      </c>
      <c r="F676">
        <v>782</v>
      </c>
      <c r="G676" s="195">
        <v>820.35299999999995</v>
      </c>
      <c r="H676">
        <v>6.93E-2</v>
      </c>
      <c r="I676">
        <v>1.29E-2</v>
      </c>
      <c r="J676">
        <v>0</v>
      </c>
      <c r="K676">
        <v>2.5700000000000001E-2</v>
      </c>
      <c r="L676">
        <v>1.03E-2</v>
      </c>
      <c r="M676">
        <v>9.7000000000000003E-3</v>
      </c>
      <c r="N676" s="196">
        <v>4.9216647816715156E-2</v>
      </c>
      <c r="O676" s="200">
        <v>205.4</v>
      </c>
      <c r="P676">
        <v>0</v>
      </c>
      <c r="Q676">
        <v>820.35299999999995</v>
      </c>
      <c r="R676" s="197">
        <v>-34.659999999999997</v>
      </c>
      <c r="T676" s="198">
        <v>-3420.37</v>
      </c>
      <c r="U676" s="198">
        <v>69496.2</v>
      </c>
      <c r="V676" s="16">
        <v>0</v>
      </c>
    </row>
    <row r="677" spans="1:22" x14ac:dyDescent="0.25">
      <c r="A677" t="s">
        <v>171</v>
      </c>
      <c r="B677" s="199">
        <v>41637</v>
      </c>
      <c r="C677" s="140" t="s">
        <v>273</v>
      </c>
      <c r="D677">
        <v>27.11</v>
      </c>
      <c r="E677">
        <v>22.37</v>
      </c>
      <c r="F677">
        <v>757</v>
      </c>
      <c r="G677" s="195">
        <v>794.79300000000001</v>
      </c>
      <c r="H677">
        <v>6.93E-2</v>
      </c>
      <c r="I677">
        <v>1.29E-2</v>
      </c>
      <c r="J677">
        <v>0</v>
      </c>
      <c r="K677">
        <v>1.61E-2</v>
      </c>
      <c r="L677">
        <v>1.1299999999999999E-2</v>
      </c>
      <c r="M677">
        <v>9.2999999999999992E-3</v>
      </c>
      <c r="N677" s="196">
        <v>5.0050996591935085E-2</v>
      </c>
      <c r="O677">
        <v>153.61000000000001</v>
      </c>
      <c r="P677">
        <v>0</v>
      </c>
      <c r="Q677">
        <v>794.79300000000001</v>
      </c>
      <c r="R677" s="197">
        <v>-35.49</v>
      </c>
      <c r="T677" s="198">
        <v>-3420.38</v>
      </c>
      <c r="U677" s="198">
        <v>68337.899999999994</v>
      </c>
      <c r="V677" s="16">
        <v>0</v>
      </c>
    </row>
    <row r="678" spans="1:22" x14ac:dyDescent="0.25">
      <c r="A678" t="s">
        <v>171</v>
      </c>
      <c r="B678" s="199">
        <v>41637</v>
      </c>
      <c r="C678" s="140" t="s">
        <v>274</v>
      </c>
      <c r="D678">
        <v>24.99</v>
      </c>
      <c r="E678">
        <v>22.44</v>
      </c>
      <c r="F678">
        <v>751</v>
      </c>
      <c r="G678" s="195">
        <v>790.23400000000004</v>
      </c>
      <c r="H678">
        <v>6.93E-2</v>
      </c>
      <c r="I678">
        <v>1.29E-2</v>
      </c>
      <c r="J678">
        <v>0</v>
      </c>
      <c r="K678">
        <v>2.1299999999999999E-2</v>
      </c>
      <c r="L678">
        <v>1.1299999999999999E-2</v>
      </c>
      <c r="M678">
        <v>9.2999999999999992E-3</v>
      </c>
      <c r="N678" s="196">
        <v>5.093300056735011E-2</v>
      </c>
      <c r="O678">
        <v>131.44</v>
      </c>
      <c r="P678">
        <v>0</v>
      </c>
      <c r="Q678">
        <v>790.23400000000004</v>
      </c>
      <c r="R678" s="197">
        <v>-27.77</v>
      </c>
      <c r="T678" s="198">
        <v>-3420.37</v>
      </c>
      <c r="U678" s="198">
        <v>67154.3</v>
      </c>
      <c r="V678" s="16">
        <v>0</v>
      </c>
    </row>
    <row r="679" spans="1:22" x14ac:dyDescent="0.25">
      <c r="A679" t="s">
        <v>171</v>
      </c>
      <c r="B679" s="199">
        <v>41637</v>
      </c>
      <c r="C679" s="140" t="s">
        <v>275</v>
      </c>
      <c r="D679">
        <v>25.2</v>
      </c>
      <c r="E679">
        <v>22.99</v>
      </c>
      <c r="F679">
        <v>749</v>
      </c>
      <c r="G679" s="195">
        <v>795.54899999999998</v>
      </c>
      <c r="H679">
        <v>6.93E-2</v>
      </c>
      <c r="I679">
        <v>1.29E-2</v>
      </c>
      <c r="J679">
        <v>0</v>
      </c>
      <c r="K679">
        <v>1.2E-2</v>
      </c>
      <c r="L679">
        <v>1.15E-2</v>
      </c>
      <c r="M679">
        <v>9.2999999999999992E-3</v>
      </c>
      <c r="N679" s="196">
        <v>5.1064166492490522E-2</v>
      </c>
      <c r="O679">
        <v>142.29</v>
      </c>
      <c r="P679">
        <v>0</v>
      </c>
      <c r="Q679">
        <v>795.54899999999998</v>
      </c>
      <c r="R679" s="197">
        <v>-27.26</v>
      </c>
      <c r="T679" s="198">
        <v>-3420.38</v>
      </c>
      <c r="U679" s="198">
        <v>66982</v>
      </c>
      <c r="V679" s="16">
        <v>0</v>
      </c>
    </row>
    <row r="680" spans="1:22" x14ac:dyDescent="0.25">
      <c r="A680" t="s">
        <v>171</v>
      </c>
      <c r="B680" s="199">
        <v>41637</v>
      </c>
      <c r="C680" s="140" t="s">
        <v>276</v>
      </c>
      <c r="D680">
        <v>24.48</v>
      </c>
      <c r="E680">
        <v>19.829999999999998</v>
      </c>
      <c r="F680">
        <v>750</v>
      </c>
      <c r="G680" s="195">
        <v>787.90099999999995</v>
      </c>
      <c r="H680">
        <v>6.93E-2</v>
      </c>
      <c r="I680">
        <v>1.29E-2</v>
      </c>
      <c r="J680">
        <v>0</v>
      </c>
      <c r="K680">
        <v>1.4200000000000001E-2</v>
      </c>
      <c r="L680">
        <v>9.9000000000000008E-3</v>
      </c>
      <c r="M680">
        <v>7.0000000000000001E-3</v>
      </c>
      <c r="N680" s="196">
        <v>5.1211879836140194E-2</v>
      </c>
      <c r="O680">
        <v>127.65</v>
      </c>
      <c r="P680">
        <v>0</v>
      </c>
      <c r="Q680">
        <v>787.90099999999995</v>
      </c>
      <c r="R680" s="197">
        <v>-18.23</v>
      </c>
      <c r="T680" s="198">
        <v>-3420.38</v>
      </c>
      <c r="U680" s="198">
        <v>66788.800000000003</v>
      </c>
      <c r="V680" s="16">
        <v>0</v>
      </c>
    </row>
    <row r="681" spans="1:22" x14ac:dyDescent="0.25">
      <c r="A681" t="s">
        <v>171</v>
      </c>
      <c r="B681" s="199">
        <v>41637</v>
      </c>
      <c r="C681" s="140" t="s">
        <v>277</v>
      </c>
      <c r="D681">
        <v>24.84</v>
      </c>
      <c r="E681">
        <v>20.36</v>
      </c>
      <c r="F681">
        <v>757</v>
      </c>
      <c r="G681" s="195">
        <v>793.90899999999999</v>
      </c>
      <c r="H681">
        <v>6.93E-2</v>
      </c>
      <c r="I681">
        <v>1.29E-2</v>
      </c>
      <c r="J681">
        <v>0</v>
      </c>
      <c r="K681">
        <v>1.3100000000000001E-2</v>
      </c>
      <c r="L681">
        <v>1.1599999999999999E-2</v>
      </c>
      <c r="M681">
        <v>9.1000000000000004E-3</v>
      </c>
      <c r="N681" s="196">
        <v>5.0326498302032258E-2</v>
      </c>
      <c r="O681">
        <v>108.02</v>
      </c>
      <c r="P681">
        <v>0</v>
      </c>
      <c r="Q681">
        <v>793.90899999999999</v>
      </c>
      <c r="R681" s="197">
        <v>-22.11</v>
      </c>
      <c r="T681" s="198">
        <v>-3420.37</v>
      </c>
      <c r="U681" s="198">
        <v>67963.600000000006</v>
      </c>
      <c r="V681" s="16">
        <v>0</v>
      </c>
    </row>
    <row r="682" spans="1:22" x14ac:dyDescent="0.25">
      <c r="A682" t="s">
        <v>171</v>
      </c>
      <c r="B682" s="199">
        <v>41637</v>
      </c>
      <c r="C682" s="140" t="s">
        <v>278</v>
      </c>
      <c r="D682">
        <v>24.35</v>
      </c>
      <c r="E682">
        <v>21.32</v>
      </c>
      <c r="F682">
        <v>767</v>
      </c>
      <c r="G682" s="195">
        <v>802.00199999999995</v>
      </c>
      <c r="H682">
        <v>6.93E-2</v>
      </c>
      <c r="I682">
        <v>1.29E-2</v>
      </c>
      <c r="J682">
        <v>2.9999999999999997E-4</v>
      </c>
      <c r="K682">
        <v>3.3599999999999998E-2</v>
      </c>
      <c r="L682">
        <v>1.15E-2</v>
      </c>
      <c r="M682">
        <v>8.8000000000000005E-3</v>
      </c>
      <c r="N682" s="196">
        <v>4.8777559111263226E-2</v>
      </c>
      <c r="O682">
        <v>145.41999999999999</v>
      </c>
      <c r="P682">
        <v>0</v>
      </c>
      <c r="Q682">
        <v>802.00199999999995</v>
      </c>
      <c r="R682" s="197">
        <v>-31.41</v>
      </c>
      <c r="T682" s="198">
        <v>-3420.38</v>
      </c>
      <c r="U682" s="198">
        <v>70122</v>
      </c>
      <c r="V682" s="16">
        <v>0</v>
      </c>
    </row>
    <row r="683" spans="1:22" x14ac:dyDescent="0.25">
      <c r="A683" t="s">
        <v>171</v>
      </c>
      <c r="B683" s="199">
        <v>41637</v>
      </c>
      <c r="C683" s="140" t="s">
        <v>279</v>
      </c>
      <c r="D683">
        <v>25</v>
      </c>
      <c r="E683">
        <v>23.58</v>
      </c>
      <c r="F683">
        <v>783</v>
      </c>
      <c r="G683" s="195">
        <v>807.64599999999996</v>
      </c>
      <c r="H683">
        <v>6.93E-2</v>
      </c>
      <c r="I683">
        <v>1.29E-2</v>
      </c>
      <c r="J683">
        <v>0</v>
      </c>
      <c r="K683">
        <v>3.73E-2</v>
      </c>
      <c r="L683">
        <v>1.14E-2</v>
      </c>
      <c r="M683">
        <v>8.8999999999999999E-3</v>
      </c>
      <c r="N683" s="196">
        <v>4.7202974293722548E-2</v>
      </c>
      <c r="O683">
        <v>123.14</v>
      </c>
      <c r="P683">
        <v>0</v>
      </c>
      <c r="Q683">
        <v>807.64599999999996</v>
      </c>
      <c r="R683" s="197">
        <v>-42.23</v>
      </c>
      <c r="T683" s="198">
        <v>-3420.37</v>
      </c>
      <c r="U683" s="198">
        <v>72460.899999999994</v>
      </c>
      <c r="V683" s="16">
        <v>0</v>
      </c>
    </row>
    <row r="684" spans="1:22" x14ac:dyDescent="0.25">
      <c r="A684" t="s">
        <v>171</v>
      </c>
      <c r="B684" s="199">
        <v>41637</v>
      </c>
      <c r="C684" s="140" t="s">
        <v>280</v>
      </c>
      <c r="D684">
        <v>25.79</v>
      </c>
      <c r="E684">
        <v>24.58</v>
      </c>
      <c r="F684">
        <v>804</v>
      </c>
      <c r="G684" s="195">
        <v>824.98400000000004</v>
      </c>
      <c r="H684">
        <v>6.93E-2</v>
      </c>
      <c r="I684">
        <v>1.29E-2</v>
      </c>
      <c r="J684">
        <v>0</v>
      </c>
      <c r="K684">
        <v>4.6600000000000003E-2</v>
      </c>
      <c r="L684">
        <v>1.09E-2</v>
      </c>
      <c r="M684">
        <v>5.4999999999999997E-3</v>
      </c>
      <c r="N684" s="196">
        <v>4.528575930177442E-2</v>
      </c>
      <c r="O684">
        <v>124.25</v>
      </c>
      <c r="P684">
        <v>0</v>
      </c>
      <c r="Q684">
        <v>824.98400000000004</v>
      </c>
      <c r="R684" s="197">
        <v>-39.049999999999997</v>
      </c>
      <c r="T684" s="198">
        <v>-3420.37</v>
      </c>
      <c r="U684" s="198">
        <v>75528.600000000006</v>
      </c>
      <c r="V684" s="16">
        <v>0</v>
      </c>
    </row>
    <row r="685" spans="1:22" x14ac:dyDescent="0.25">
      <c r="A685" t="s">
        <v>171</v>
      </c>
      <c r="B685" s="199">
        <v>41637</v>
      </c>
      <c r="C685" s="140" t="s">
        <v>281</v>
      </c>
      <c r="D685">
        <v>26.46</v>
      </c>
      <c r="E685">
        <v>33.85</v>
      </c>
      <c r="F685">
        <v>823</v>
      </c>
      <c r="G685" s="195">
        <v>846.55</v>
      </c>
      <c r="H685">
        <v>6.93E-2</v>
      </c>
      <c r="I685">
        <v>1.29E-2</v>
      </c>
      <c r="J685">
        <v>0</v>
      </c>
      <c r="K685">
        <v>5.7500000000000002E-2</v>
      </c>
      <c r="L685">
        <v>1.06E-2</v>
      </c>
      <c r="M685">
        <v>5.4000000000000003E-3</v>
      </c>
      <c r="N685" s="196">
        <v>4.4002511201993527E-2</v>
      </c>
      <c r="O685">
        <v>220.91</v>
      </c>
      <c r="P685">
        <v>0</v>
      </c>
      <c r="Q685">
        <v>846.55</v>
      </c>
      <c r="R685" s="197">
        <v>-43.81</v>
      </c>
      <c r="T685" s="198">
        <v>-3420.39</v>
      </c>
      <c r="U685" s="198">
        <v>77731.7</v>
      </c>
      <c r="V685" s="16">
        <v>424.28</v>
      </c>
    </row>
    <row r="686" spans="1:22" x14ac:dyDescent="0.25">
      <c r="A686" t="s">
        <v>171</v>
      </c>
      <c r="B686" s="199">
        <v>41637</v>
      </c>
      <c r="C686" s="140" t="s">
        <v>282</v>
      </c>
      <c r="D686">
        <v>26.93</v>
      </c>
      <c r="E686">
        <v>25.42</v>
      </c>
      <c r="F686">
        <v>827</v>
      </c>
      <c r="G686" s="195">
        <v>835.44200000000001</v>
      </c>
      <c r="H686">
        <v>6.93E-2</v>
      </c>
      <c r="I686">
        <v>1.29E-2</v>
      </c>
      <c r="J686">
        <v>0</v>
      </c>
      <c r="K686">
        <v>4.4900000000000002E-2</v>
      </c>
      <c r="L686">
        <v>1.14E-2</v>
      </c>
      <c r="M686">
        <v>5.3E-3</v>
      </c>
      <c r="N686" s="196">
        <v>4.3641752728590416E-2</v>
      </c>
      <c r="O686">
        <v>40.200000000000003</v>
      </c>
      <c r="P686">
        <v>0</v>
      </c>
      <c r="Q686">
        <v>835.44200000000001</v>
      </c>
      <c r="R686" s="197">
        <v>-50.67</v>
      </c>
      <c r="T686" s="198">
        <v>-3420.37</v>
      </c>
      <c r="U686" s="198">
        <v>78373.8</v>
      </c>
      <c r="V686" s="16">
        <v>0</v>
      </c>
    </row>
    <row r="687" spans="1:22" x14ac:dyDescent="0.25">
      <c r="A687" t="s">
        <v>171</v>
      </c>
      <c r="B687" s="199">
        <v>41637</v>
      </c>
      <c r="C687" s="140" t="s">
        <v>283</v>
      </c>
      <c r="D687">
        <v>26.83</v>
      </c>
      <c r="E687">
        <v>26.39</v>
      </c>
      <c r="F687">
        <v>820</v>
      </c>
      <c r="G687" s="195">
        <v>815.56100000000004</v>
      </c>
      <c r="H687">
        <v>6.93E-2</v>
      </c>
      <c r="I687">
        <v>1.29E-2</v>
      </c>
      <c r="J687">
        <v>0</v>
      </c>
      <c r="K687">
        <v>3.3799999999999997E-2</v>
      </c>
      <c r="L687">
        <v>9.7999999999999997E-3</v>
      </c>
      <c r="M687">
        <v>5.1999999999999998E-3</v>
      </c>
      <c r="N687" s="196">
        <v>4.4270158539915838E-2</v>
      </c>
      <c r="O687">
        <v>87.29</v>
      </c>
      <c r="P687">
        <v>0</v>
      </c>
      <c r="Q687">
        <v>815.56100000000004</v>
      </c>
      <c r="R687" s="197">
        <v>-45.49</v>
      </c>
      <c r="T687" s="198">
        <v>-3420.37</v>
      </c>
      <c r="U687" s="198">
        <v>77261.3</v>
      </c>
      <c r="V687" s="16">
        <v>0</v>
      </c>
    </row>
    <row r="688" spans="1:22" x14ac:dyDescent="0.25">
      <c r="A688" t="s">
        <v>171</v>
      </c>
      <c r="B688" s="199">
        <v>41637</v>
      </c>
      <c r="C688" s="140" t="s">
        <v>284</v>
      </c>
      <c r="D688">
        <v>27.49</v>
      </c>
      <c r="E688">
        <v>25.49</v>
      </c>
      <c r="F688">
        <v>812</v>
      </c>
      <c r="G688" s="195">
        <v>803.61800000000005</v>
      </c>
      <c r="H688">
        <v>6.93E-2</v>
      </c>
      <c r="I688">
        <v>1.29E-2</v>
      </c>
      <c r="J688">
        <v>0</v>
      </c>
      <c r="K688">
        <v>2.5399999999999999E-2</v>
      </c>
      <c r="L688">
        <v>9.5999999999999992E-3</v>
      </c>
      <c r="M688">
        <v>5.5999999999999999E-3</v>
      </c>
      <c r="N688" s="196">
        <v>4.4849266822179303E-2</v>
      </c>
      <c r="O688">
        <v>95.88</v>
      </c>
      <c r="P688">
        <v>0</v>
      </c>
      <c r="Q688">
        <v>803.61800000000005</v>
      </c>
      <c r="R688" s="197">
        <v>-44.68</v>
      </c>
      <c r="T688" s="198">
        <v>-3420.38</v>
      </c>
      <c r="U688" s="198">
        <v>76263.899999999994</v>
      </c>
      <c r="V688" s="16">
        <v>0</v>
      </c>
    </row>
    <row r="689" spans="1:22" x14ac:dyDescent="0.25">
      <c r="A689" t="s">
        <v>171</v>
      </c>
      <c r="B689" s="199">
        <v>41637</v>
      </c>
      <c r="C689" s="140" t="s">
        <v>285</v>
      </c>
      <c r="D689">
        <v>27.33</v>
      </c>
      <c r="E689">
        <v>24.65</v>
      </c>
      <c r="F689">
        <v>809</v>
      </c>
      <c r="G689" s="195">
        <v>794.44399999999996</v>
      </c>
      <c r="H689">
        <v>6.93E-2</v>
      </c>
      <c r="I689">
        <v>1.29E-2</v>
      </c>
      <c r="J689">
        <v>0</v>
      </c>
      <c r="K689">
        <v>2.6499999999999999E-2</v>
      </c>
      <c r="L689">
        <v>6.7999999999999996E-3</v>
      </c>
      <c r="M689">
        <v>5.4999999999999997E-3</v>
      </c>
      <c r="N689" s="196">
        <v>5.162772625811287E-2</v>
      </c>
      <c r="O689" s="200">
        <v>9.93</v>
      </c>
      <c r="P689">
        <v>0</v>
      </c>
      <c r="Q689">
        <v>794.44399999999996</v>
      </c>
      <c r="R689" s="197">
        <v>-42.24</v>
      </c>
      <c r="T689" s="198">
        <v>-3906.51</v>
      </c>
      <c r="U689" s="198">
        <v>75666.899999999994</v>
      </c>
      <c r="V689" s="16">
        <v>0</v>
      </c>
    </row>
    <row r="690" spans="1:22" x14ac:dyDescent="0.25">
      <c r="A690" t="s">
        <v>171</v>
      </c>
      <c r="B690" s="199">
        <v>41637</v>
      </c>
      <c r="C690" s="140" t="s">
        <v>286</v>
      </c>
      <c r="D690">
        <v>27.12</v>
      </c>
      <c r="E690">
        <v>27.71</v>
      </c>
      <c r="F690">
        <v>804</v>
      </c>
      <c r="G690" s="195">
        <v>808.572</v>
      </c>
      <c r="H690">
        <v>6.93E-2</v>
      </c>
      <c r="I690">
        <v>1.29E-2</v>
      </c>
      <c r="J690">
        <v>0.28999999999999998</v>
      </c>
      <c r="K690">
        <v>1.7299999999999999E-2</v>
      </c>
      <c r="L690">
        <v>6.8999999999999999E-3</v>
      </c>
      <c r="M690">
        <v>5.4999999999999997E-3</v>
      </c>
      <c r="N690" s="196">
        <v>5.2395999871240488E-2</v>
      </c>
      <c r="O690">
        <v>31.67</v>
      </c>
      <c r="P690">
        <v>0</v>
      </c>
      <c r="Q690">
        <v>808.572</v>
      </c>
      <c r="R690" s="197">
        <v>-29.67</v>
      </c>
      <c r="T690" s="198">
        <v>-3906.52</v>
      </c>
      <c r="U690" s="198">
        <v>74557.600000000006</v>
      </c>
      <c r="V690" s="16">
        <v>288.82</v>
      </c>
    </row>
    <row r="691" spans="1:22" x14ac:dyDescent="0.25">
      <c r="A691" t="s">
        <v>171</v>
      </c>
      <c r="B691" s="199">
        <v>41637</v>
      </c>
      <c r="C691" s="140" t="s">
        <v>287</v>
      </c>
      <c r="D691">
        <v>27.77</v>
      </c>
      <c r="E691">
        <v>27.65</v>
      </c>
      <c r="F691">
        <v>805</v>
      </c>
      <c r="G691" s="195">
        <v>823.298</v>
      </c>
      <c r="H691">
        <v>6.93E-2</v>
      </c>
      <c r="I691">
        <v>1.29E-2</v>
      </c>
      <c r="J691">
        <v>0.28370000000000001</v>
      </c>
      <c r="K691">
        <v>2.1000000000000001E-2</v>
      </c>
      <c r="L691">
        <v>6.7000000000000002E-3</v>
      </c>
      <c r="M691">
        <v>5.5999999999999999E-3</v>
      </c>
      <c r="N691" s="196">
        <v>5.2659084751291697E-2</v>
      </c>
      <c r="O691">
        <v>-2.62</v>
      </c>
      <c r="P691">
        <v>0</v>
      </c>
      <c r="Q691">
        <v>823.298</v>
      </c>
      <c r="R691" s="197">
        <v>-29.12</v>
      </c>
      <c r="T691" s="198">
        <v>-3906.53</v>
      </c>
      <c r="U691" s="198">
        <v>74185.3</v>
      </c>
      <c r="V691" s="16">
        <v>245.65</v>
      </c>
    </row>
    <row r="692" spans="1:22" x14ac:dyDescent="0.25">
      <c r="A692" t="s">
        <v>171</v>
      </c>
      <c r="B692" s="199">
        <v>41637</v>
      </c>
      <c r="C692" s="140" t="s">
        <v>288</v>
      </c>
      <c r="D692">
        <v>29.99</v>
      </c>
      <c r="E692">
        <v>27.46</v>
      </c>
      <c r="F692">
        <v>810</v>
      </c>
      <c r="G692" s="195">
        <v>818.82899999999995</v>
      </c>
      <c r="H692">
        <v>6.93E-2</v>
      </c>
      <c r="I692">
        <v>1.29E-2</v>
      </c>
      <c r="J692">
        <v>0</v>
      </c>
      <c r="K692">
        <v>3.2599999999999997E-2</v>
      </c>
      <c r="L692">
        <v>6.1000000000000004E-3</v>
      </c>
      <c r="M692">
        <v>6.1000000000000004E-3</v>
      </c>
      <c r="N692" s="196">
        <v>5.2284778936830298E-2</v>
      </c>
      <c r="O692">
        <v>31.45</v>
      </c>
      <c r="P692">
        <v>0</v>
      </c>
      <c r="Q692">
        <v>818.82899999999995</v>
      </c>
      <c r="R692" s="197">
        <v>-31.93</v>
      </c>
      <c r="T692" s="198">
        <v>-3906.52</v>
      </c>
      <c r="U692" s="198">
        <v>74716.2</v>
      </c>
      <c r="V692" s="16">
        <v>0</v>
      </c>
    </row>
    <row r="693" spans="1:22" x14ac:dyDescent="0.25">
      <c r="A693" t="s">
        <v>171</v>
      </c>
      <c r="B693" s="199">
        <v>41637</v>
      </c>
      <c r="C693" s="140" t="s">
        <v>289</v>
      </c>
      <c r="D693">
        <v>44.72</v>
      </c>
      <c r="E693">
        <v>44.26</v>
      </c>
      <c r="F693">
        <v>830</v>
      </c>
      <c r="G693" s="195">
        <v>896.096</v>
      </c>
      <c r="H693">
        <v>6.93E-2</v>
      </c>
      <c r="I693">
        <v>1.29E-2</v>
      </c>
      <c r="J693">
        <v>0.6431</v>
      </c>
      <c r="K693">
        <v>9.6299999999999997E-2</v>
      </c>
      <c r="L693">
        <v>3.9199999999999999E-2</v>
      </c>
      <c r="M693">
        <v>6.4000000000000003E-3</v>
      </c>
      <c r="N693" s="196">
        <v>4.9000982147000938E-2</v>
      </c>
      <c r="O693">
        <v>322.64999999999998</v>
      </c>
      <c r="P693">
        <v>0</v>
      </c>
      <c r="Q693">
        <v>896.096</v>
      </c>
      <c r="R693" s="197">
        <v>-76.77</v>
      </c>
      <c r="T693" s="198">
        <v>-3906.52</v>
      </c>
      <c r="U693" s="198">
        <v>79723.3</v>
      </c>
      <c r="V693" s="16">
        <v>1055.69</v>
      </c>
    </row>
    <row r="694" spans="1:22" x14ac:dyDescent="0.25">
      <c r="A694" t="s">
        <v>171</v>
      </c>
      <c r="B694" s="199">
        <v>41637</v>
      </c>
      <c r="C694" s="140" t="s">
        <v>290</v>
      </c>
      <c r="D694">
        <v>57.12</v>
      </c>
      <c r="E694">
        <v>185.26</v>
      </c>
      <c r="F694">
        <v>865</v>
      </c>
      <c r="G694" s="195">
        <v>918.14499999999998</v>
      </c>
      <c r="H694">
        <v>6.93E-2</v>
      </c>
      <c r="I694">
        <v>1.29E-2</v>
      </c>
      <c r="J694">
        <v>0.94310000000000005</v>
      </c>
      <c r="K694">
        <v>0.1081</v>
      </c>
      <c r="L694">
        <v>-9.7900000000000001E-2</v>
      </c>
      <c r="M694">
        <v>3.3399999999999999E-2</v>
      </c>
      <c r="N694" s="196">
        <v>4.6678177331955242E-2</v>
      </c>
      <c r="O694">
        <v>2381.2800000000002</v>
      </c>
      <c r="P694">
        <v>0</v>
      </c>
      <c r="Q694">
        <v>918.14499999999998</v>
      </c>
      <c r="R694" s="197">
        <v>-164.88</v>
      </c>
      <c r="T694" s="198">
        <v>-3906.52</v>
      </c>
      <c r="U694" s="198">
        <v>83690.5</v>
      </c>
      <c r="V694" s="16">
        <v>6431.66</v>
      </c>
    </row>
    <row r="695" spans="1:22" x14ac:dyDescent="0.25">
      <c r="A695" t="s">
        <v>171</v>
      </c>
      <c r="B695" s="199">
        <v>41637</v>
      </c>
      <c r="C695" s="140" t="s">
        <v>291</v>
      </c>
      <c r="D695">
        <v>53.81</v>
      </c>
      <c r="E695">
        <v>29.44</v>
      </c>
      <c r="F695">
        <v>871</v>
      </c>
      <c r="G695" s="195">
        <v>918.73699999999997</v>
      </c>
      <c r="H695">
        <v>6.93E-2</v>
      </c>
      <c r="I695">
        <v>1.29E-2</v>
      </c>
      <c r="J695">
        <v>2.6021000000000001</v>
      </c>
      <c r="K695">
        <v>6.83E-2</v>
      </c>
      <c r="L695">
        <v>3.4500000000000003E-2</v>
      </c>
      <c r="M695">
        <v>4.5999999999999999E-3</v>
      </c>
      <c r="N695" s="196">
        <v>7.1132559001223575E-2</v>
      </c>
      <c r="O695">
        <v>21.88</v>
      </c>
      <c r="P695">
        <v>0</v>
      </c>
      <c r="Q695">
        <v>918.73699999999997</v>
      </c>
      <c r="R695" s="197">
        <v>-82.03</v>
      </c>
      <c r="T695" s="198">
        <v>-5970.49</v>
      </c>
      <c r="U695" s="198">
        <v>83934.7</v>
      </c>
      <c r="V695" s="16">
        <v>484.45</v>
      </c>
    </row>
    <row r="696" spans="1:22" x14ac:dyDescent="0.25">
      <c r="A696" t="s">
        <v>171</v>
      </c>
      <c r="B696" s="199">
        <v>41637</v>
      </c>
      <c r="C696" s="140" t="s">
        <v>292</v>
      </c>
      <c r="D696">
        <v>53.59</v>
      </c>
      <c r="E696">
        <v>37.9</v>
      </c>
      <c r="F696">
        <v>873</v>
      </c>
      <c r="G696" s="195">
        <v>923.06899999999996</v>
      </c>
      <c r="H696">
        <v>6.93E-2</v>
      </c>
      <c r="I696">
        <v>1.29E-2</v>
      </c>
      <c r="J696">
        <v>0.13270000000000001</v>
      </c>
      <c r="K696">
        <v>7.0800000000000002E-2</v>
      </c>
      <c r="L696">
        <v>3.7400000000000003E-2</v>
      </c>
      <c r="M696">
        <v>1.9E-3</v>
      </c>
      <c r="N696" s="196">
        <v>7.1319987959060818E-2</v>
      </c>
      <c r="O696">
        <v>119.08</v>
      </c>
      <c r="P696">
        <v>0</v>
      </c>
      <c r="Q696">
        <v>923.06899999999996</v>
      </c>
      <c r="R696" s="197">
        <v>-64.599999999999994</v>
      </c>
      <c r="T696" s="198">
        <v>-5970.51</v>
      </c>
      <c r="U696" s="198">
        <v>83714.399999999994</v>
      </c>
      <c r="V696" s="16">
        <v>576.09</v>
      </c>
    </row>
    <row r="697" spans="1:22" x14ac:dyDescent="0.25">
      <c r="A697" t="s">
        <v>171</v>
      </c>
      <c r="B697" s="199">
        <v>41637</v>
      </c>
      <c r="C697" s="140" t="s">
        <v>293</v>
      </c>
      <c r="D697">
        <v>49.83</v>
      </c>
      <c r="E697">
        <v>56.19</v>
      </c>
      <c r="F697">
        <v>868</v>
      </c>
      <c r="G697" s="195">
        <v>919.92399999999998</v>
      </c>
      <c r="H697">
        <v>6.93E-2</v>
      </c>
      <c r="I697">
        <v>1.29E-2</v>
      </c>
      <c r="J697">
        <v>0.13320000000000001</v>
      </c>
      <c r="K697">
        <v>5.5800000000000002E-2</v>
      </c>
      <c r="L697">
        <v>3.0700000000000002E-2</v>
      </c>
      <c r="M697">
        <v>1.67E-2</v>
      </c>
      <c r="N697" s="196">
        <v>7.2712580881269404E-2</v>
      </c>
      <c r="O697">
        <v>403.89</v>
      </c>
      <c r="P697">
        <v>0</v>
      </c>
      <c r="Q697">
        <v>919.92399999999998</v>
      </c>
      <c r="R697" s="197">
        <v>-105.15</v>
      </c>
      <c r="T697" s="198">
        <v>-5970.51</v>
      </c>
      <c r="U697" s="198">
        <v>82111.100000000006</v>
      </c>
      <c r="V697" s="16">
        <v>1261.42</v>
      </c>
    </row>
    <row r="698" spans="1:22" x14ac:dyDescent="0.25">
      <c r="A698" t="s">
        <v>171</v>
      </c>
      <c r="B698" s="199">
        <v>41637</v>
      </c>
      <c r="C698" s="140" t="s">
        <v>294</v>
      </c>
      <c r="D698">
        <v>43.09</v>
      </c>
      <c r="E698">
        <v>38.049999999999997</v>
      </c>
      <c r="F698">
        <v>860</v>
      </c>
      <c r="G698" s="195">
        <v>913.88400000000001</v>
      </c>
      <c r="H698">
        <v>6.93E-2</v>
      </c>
      <c r="I698">
        <v>1.29E-2</v>
      </c>
      <c r="J698">
        <v>0.47520000000000001</v>
      </c>
      <c r="K698">
        <v>6.3100000000000003E-2</v>
      </c>
      <c r="L698">
        <v>2.8899999999999999E-2</v>
      </c>
      <c r="M698">
        <v>9.7999999999999997E-3</v>
      </c>
      <c r="N698" s="196">
        <v>7.4705114682141971E-2</v>
      </c>
      <c r="O698">
        <v>123.22</v>
      </c>
      <c r="P698">
        <v>0</v>
      </c>
      <c r="Q698">
        <v>913.88400000000001</v>
      </c>
      <c r="R698" s="197">
        <v>-88.83</v>
      </c>
      <c r="T698" s="198">
        <v>-5970.5</v>
      </c>
      <c r="U698" s="198">
        <v>79920.899999999994</v>
      </c>
      <c r="V698" s="16">
        <v>1094.0899999999999</v>
      </c>
    </row>
    <row r="699" spans="1:22" x14ac:dyDescent="0.25">
      <c r="A699" t="s">
        <v>171</v>
      </c>
      <c r="B699" s="199">
        <v>41637</v>
      </c>
      <c r="C699" s="140" t="s">
        <v>295</v>
      </c>
      <c r="D699">
        <v>38.51</v>
      </c>
      <c r="E699">
        <v>30.32</v>
      </c>
      <c r="F699">
        <v>844</v>
      </c>
      <c r="G699" s="195">
        <v>890.9</v>
      </c>
      <c r="H699">
        <v>6.93E-2</v>
      </c>
      <c r="I699">
        <v>1.29E-2</v>
      </c>
      <c r="J699">
        <v>3.5000000000000003E-2</v>
      </c>
      <c r="K699">
        <v>4.2999999999999997E-2</v>
      </c>
      <c r="L699">
        <v>2.9399999999999999E-2</v>
      </c>
      <c r="M699">
        <v>1.01E-2</v>
      </c>
      <c r="N699" s="196">
        <v>7.7780281939680382E-2</v>
      </c>
      <c r="O699">
        <v>64.78</v>
      </c>
      <c r="P699">
        <v>0</v>
      </c>
      <c r="Q699">
        <v>890.9</v>
      </c>
      <c r="R699" s="197">
        <v>-83.91</v>
      </c>
      <c r="T699" s="198">
        <v>-5970.5</v>
      </c>
      <c r="U699" s="198">
        <v>76761.100000000006</v>
      </c>
      <c r="V699" s="16">
        <v>529.80999999999995</v>
      </c>
    </row>
    <row r="700" spans="1:22" x14ac:dyDescent="0.25">
      <c r="A700" t="s">
        <v>171</v>
      </c>
      <c r="B700" s="199">
        <v>41638</v>
      </c>
      <c r="C700" s="140" t="s">
        <v>272</v>
      </c>
      <c r="D700">
        <v>35.130000000000003</v>
      </c>
      <c r="E700">
        <v>26.89</v>
      </c>
      <c r="F700">
        <v>828</v>
      </c>
      <c r="G700" s="195">
        <v>877.38</v>
      </c>
      <c r="H700">
        <v>6.93E-2</v>
      </c>
      <c r="I700">
        <v>1.29E-2</v>
      </c>
      <c r="J700">
        <v>0</v>
      </c>
      <c r="K700">
        <v>4.1099999999999998E-2</v>
      </c>
      <c r="L700">
        <v>1.24E-2</v>
      </c>
      <c r="M700">
        <v>1.0200000000000001E-2</v>
      </c>
      <c r="N700" s="196">
        <v>4.3287906529002051E-2</v>
      </c>
      <c r="O700">
        <v>40.799999999999997</v>
      </c>
      <c r="P700">
        <v>0</v>
      </c>
      <c r="Q700">
        <v>877.38</v>
      </c>
      <c r="R700" s="197">
        <v>-62.76</v>
      </c>
      <c r="T700" s="198">
        <v>-3210.69</v>
      </c>
      <c r="U700" s="198">
        <v>74170.600000000006</v>
      </c>
      <c r="V700">
        <v>0</v>
      </c>
    </row>
    <row r="701" spans="1:22" x14ac:dyDescent="0.25">
      <c r="A701" t="s">
        <v>171</v>
      </c>
      <c r="B701" s="199">
        <v>41638</v>
      </c>
      <c r="C701" s="140" t="s">
        <v>273</v>
      </c>
      <c r="D701">
        <v>30.06</v>
      </c>
      <c r="E701">
        <v>26.18</v>
      </c>
      <c r="F701">
        <v>883</v>
      </c>
      <c r="G701" s="195">
        <v>881.11400000000003</v>
      </c>
      <c r="H701">
        <v>6.93E-2</v>
      </c>
      <c r="I701">
        <v>1.29E-2</v>
      </c>
      <c r="J701">
        <v>0</v>
      </c>
      <c r="K701">
        <v>1.8100000000000002E-2</v>
      </c>
      <c r="L701">
        <v>1.2200000000000001E-2</v>
      </c>
      <c r="M701">
        <v>1.0200000000000001E-2</v>
      </c>
      <c r="N701" s="196">
        <v>4.3887409578278011E-2</v>
      </c>
      <c r="O701">
        <v>44.41</v>
      </c>
      <c r="P701">
        <v>0</v>
      </c>
      <c r="Q701">
        <v>881.11400000000003</v>
      </c>
      <c r="R701" s="197">
        <v>-58.3</v>
      </c>
      <c r="T701" s="198">
        <v>-3210.68</v>
      </c>
      <c r="U701" s="198">
        <v>73157.2</v>
      </c>
      <c r="V701">
        <v>0</v>
      </c>
    </row>
    <row r="702" spans="1:22" x14ac:dyDescent="0.25">
      <c r="A702" t="s">
        <v>171</v>
      </c>
      <c r="B702" s="199">
        <v>41638</v>
      </c>
      <c r="C702" s="140" t="s">
        <v>274</v>
      </c>
      <c r="D702">
        <v>29.75</v>
      </c>
      <c r="E702">
        <v>26.52</v>
      </c>
      <c r="F702">
        <v>883</v>
      </c>
      <c r="G702" s="195">
        <v>876.07899999999995</v>
      </c>
      <c r="H702">
        <v>6.93E-2</v>
      </c>
      <c r="I702">
        <v>1.29E-2</v>
      </c>
      <c r="J702">
        <v>0</v>
      </c>
      <c r="K702">
        <v>2.1600000000000001E-2</v>
      </c>
      <c r="L702">
        <v>9.4000000000000004E-3</v>
      </c>
      <c r="M702">
        <v>9.5999999999999992E-3</v>
      </c>
      <c r="N702" s="196">
        <v>4.4326342965223031E-2</v>
      </c>
      <c r="O702">
        <v>30.48</v>
      </c>
      <c r="P702">
        <v>0</v>
      </c>
      <c r="Q702">
        <v>876.07899999999995</v>
      </c>
      <c r="R702" s="197">
        <v>-57.52</v>
      </c>
      <c r="T702" s="198">
        <v>-3210.69</v>
      </c>
      <c r="U702" s="198">
        <v>72433</v>
      </c>
      <c r="V702">
        <v>0</v>
      </c>
    </row>
    <row r="703" spans="1:22" x14ac:dyDescent="0.25">
      <c r="A703" t="s">
        <v>171</v>
      </c>
      <c r="B703" s="199">
        <v>41638</v>
      </c>
      <c r="C703" s="140" t="s">
        <v>275</v>
      </c>
      <c r="D703">
        <v>29.23</v>
      </c>
      <c r="E703">
        <v>26.23</v>
      </c>
      <c r="F703">
        <v>885</v>
      </c>
      <c r="G703" s="195">
        <v>882.12</v>
      </c>
      <c r="H703">
        <v>6.93E-2</v>
      </c>
      <c r="I703">
        <v>1.29E-2</v>
      </c>
      <c r="J703">
        <v>0</v>
      </c>
      <c r="K703">
        <v>2.2499999999999999E-2</v>
      </c>
      <c r="L703">
        <v>9.7999999999999997E-3</v>
      </c>
      <c r="M703">
        <v>9.1000000000000004E-3</v>
      </c>
      <c r="N703" s="196">
        <v>4.4361788410070345E-2</v>
      </c>
      <c r="O703">
        <v>28.36</v>
      </c>
      <c r="P703">
        <v>0</v>
      </c>
      <c r="Q703">
        <v>882.12</v>
      </c>
      <c r="R703" s="197">
        <v>-56.35</v>
      </c>
      <c r="T703" s="198">
        <v>-3210.68</v>
      </c>
      <c r="U703" s="198">
        <v>72374.899999999994</v>
      </c>
      <c r="V703">
        <v>0</v>
      </c>
    </row>
    <row r="704" spans="1:22" x14ac:dyDescent="0.25">
      <c r="A704" t="s">
        <v>171</v>
      </c>
      <c r="B704" s="199">
        <v>41638</v>
      </c>
      <c r="C704" s="140" t="s">
        <v>276</v>
      </c>
      <c r="D704">
        <v>29.99</v>
      </c>
      <c r="E704">
        <v>26.05</v>
      </c>
      <c r="F704">
        <v>887</v>
      </c>
      <c r="G704" s="195">
        <v>884.93899999999996</v>
      </c>
      <c r="H704">
        <v>6.93E-2</v>
      </c>
      <c r="I704">
        <v>1.29E-2</v>
      </c>
      <c r="J704">
        <v>0</v>
      </c>
      <c r="K704">
        <v>3.0700000000000002E-2</v>
      </c>
      <c r="L704">
        <v>1.24E-2</v>
      </c>
      <c r="M704">
        <v>0.01</v>
      </c>
      <c r="N704" s="196">
        <v>4.3812908015108835E-2</v>
      </c>
      <c r="O704">
        <v>-2.86</v>
      </c>
      <c r="P704">
        <v>0</v>
      </c>
      <c r="Q704">
        <v>884.93899999999996</v>
      </c>
      <c r="R704" s="197">
        <v>-65.33</v>
      </c>
      <c r="T704" s="198">
        <v>-3210.68</v>
      </c>
      <c r="U704" s="198">
        <v>73281.600000000006</v>
      </c>
      <c r="V704">
        <v>0</v>
      </c>
    </row>
    <row r="705" spans="1:22" x14ac:dyDescent="0.25">
      <c r="A705" t="s">
        <v>171</v>
      </c>
      <c r="B705" s="199">
        <v>41638</v>
      </c>
      <c r="C705" s="140" t="s">
        <v>277</v>
      </c>
      <c r="D705">
        <v>33.57</v>
      </c>
      <c r="E705">
        <v>27.51</v>
      </c>
      <c r="F705">
        <v>902</v>
      </c>
      <c r="G705" s="195">
        <v>896.096</v>
      </c>
      <c r="H705">
        <v>6.93E-2</v>
      </c>
      <c r="I705">
        <v>1.29E-2</v>
      </c>
      <c r="J705">
        <v>0</v>
      </c>
      <c r="K705">
        <v>5.91E-2</v>
      </c>
      <c r="L705">
        <v>4.1099999999999998E-2</v>
      </c>
      <c r="M705">
        <v>1.03E-2</v>
      </c>
      <c r="N705" s="196">
        <v>4.2768066347061949E-2</v>
      </c>
      <c r="O705">
        <v>13.39</v>
      </c>
      <c r="P705">
        <v>0</v>
      </c>
      <c r="Q705">
        <v>896.096</v>
      </c>
      <c r="R705" s="197">
        <v>-72.61</v>
      </c>
      <c r="T705" s="198">
        <v>-3210.68</v>
      </c>
      <c r="U705" s="198">
        <v>75071.899999999994</v>
      </c>
      <c r="V705">
        <v>0</v>
      </c>
    </row>
    <row r="706" spans="1:22" x14ac:dyDescent="0.25">
      <c r="A706" t="s">
        <v>171</v>
      </c>
      <c r="B706" s="199">
        <v>41638</v>
      </c>
      <c r="C706" s="140" t="s">
        <v>278</v>
      </c>
      <c r="D706">
        <v>39.78</v>
      </c>
      <c r="E706">
        <v>30.74</v>
      </c>
      <c r="F706">
        <v>930</v>
      </c>
      <c r="G706" s="195">
        <v>921.70100000000002</v>
      </c>
      <c r="H706">
        <v>6.93E-2</v>
      </c>
      <c r="I706">
        <v>1.29E-2</v>
      </c>
      <c r="J706">
        <v>0</v>
      </c>
      <c r="K706">
        <v>8.1299999999999997E-2</v>
      </c>
      <c r="L706">
        <v>3.8899999999999997E-2</v>
      </c>
      <c r="M706">
        <v>9.9000000000000008E-3</v>
      </c>
      <c r="N706" s="196">
        <v>4.0498311860732238E-2</v>
      </c>
      <c r="O706">
        <v>32.07</v>
      </c>
      <c r="P706">
        <v>0</v>
      </c>
      <c r="Q706">
        <v>921.70100000000002</v>
      </c>
      <c r="R706" s="197">
        <v>-104.67</v>
      </c>
      <c r="T706" s="198">
        <v>-3257.83</v>
      </c>
      <c r="U706" s="198">
        <v>80443.600000000006</v>
      </c>
      <c r="V706">
        <v>311.7</v>
      </c>
    </row>
    <row r="707" spans="1:22" x14ac:dyDescent="0.25">
      <c r="A707" t="s">
        <v>171</v>
      </c>
      <c r="B707" s="199">
        <v>41638</v>
      </c>
      <c r="C707" s="140" t="s">
        <v>279</v>
      </c>
      <c r="D707">
        <v>40.03</v>
      </c>
      <c r="E707">
        <v>37.22</v>
      </c>
      <c r="F707">
        <v>959</v>
      </c>
      <c r="G707" s="195">
        <v>951.24699999999996</v>
      </c>
      <c r="H707">
        <v>6.93E-2</v>
      </c>
      <c r="I707">
        <v>1.29E-2</v>
      </c>
      <c r="J707">
        <v>1E-4</v>
      </c>
      <c r="K707">
        <v>6.1499999999999999E-2</v>
      </c>
      <c r="L707">
        <v>5.7599999999999998E-2</v>
      </c>
      <c r="M707">
        <v>6.0000000000000001E-3</v>
      </c>
      <c r="N707" s="196">
        <v>0.11888649032103486</v>
      </c>
      <c r="O707">
        <v>138.13</v>
      </c>
      <c r="P707">
        <v>0</v>
      </c>
      <c r="Q707">
        <v>951.24699999999996</v>
      </c>
      <c r="R707" s="197">
        <v>-90.93</v>
      </c>
      <c r="T707" s="198">
        <v>-10122.4</v>
      </c>
      <c r="U707" s="198">
        <v>85143.4</v>
      </c>
      <c r="V707">
        <v>620.9</v>
      </c>
    </row>
    <row r="708" spans="1:22" x14ac:dyDescent="0.25">
      <c r="A708" t="s">
        <v>171</v>
      </c>
      <c r="B708" s="199">
        <v>41638</v>
      </c>
      <c r="C708" s="140" t="s">
        <v>280</v>
      </c>
      <c r="D708">
        <v>42.08</v>
      </c>
      <c r="E708">
        <v>43.8</v>
      </c>
      <c r="F708">
        <v>970</v>
      </c>
      <c r="G708" s="195">
        <v>967.19600000000003</v>
      </c>
      <c r="H708">
        <v>6.93E-2</v>
      </c>
      <c r="I708">
        <v>1.29E-2</v>
      </c>
      <c r="J708">
        <v>1E-4</v>
      </c>
      <c r="K708">
        <v>7.4999999999999997E-2</v>
      </c>
      <c r="L708">
        <v>2.4500000000000001E-2</v>
      </c>
      <c r="M708">
        <v>5.7999999999999996E-3</v>
      </c>
      <c r="N708" s="196">
        <v>0.11581178392701461</v>
      </c>
      <c r="O708">
        <v>130.02000000000001</v>
      </c>
      <c r="P708">
        <v>0</v>
      </c>
      <c r="Q708">
        <v>967.19600000000003</v>
      </c>
      <c r="R708" s="197">
        <v>-114.34</v>
      </c>
      <c r="T708" s="198">
        <v>-10122.39</v>
      </c>
      <c r="U708" s="198">
        <v>87403.8</v>
      </c>
      <c r="V708">
        <v>1243.56</v>
      </c>
    </row>
    <row r="709" spans="1:22" x14ac:dyDescent="0.25">
      <c r="A709" t="s">
        <v>171</v>
      </c>
      <c r="B709" s="199">
        <v>41638</v>
      </c>
      <c r="C709" s="140" t="s">
        <v>281</v>
      </c>
      <c r="D709">
        <v>42.13</v>
      </c>
      <c r="E709">
        <v>35.68</v>
      </c>
      <c r="F709">
        <v>979</v>
      </c>
      <c r="G709" s="195">
        <v>974.68399999999997</v>
      </c>
      <c r="H709">
        <v>6.93E-2</v>
      </c>
      <c r="I709">
        <v>1.29E-2</v>
      </c>
      <c r="J709">
        <v>1.9300000000000001E-2</v>
      </c>
      <c r="K709">
        <v>6.3299999999999995E-2</v>
      </c>
      <c r="L709">
        <v>2.5899999999999999E-2</v>
      </c>
      <c r="M709">
        <v>5.7000000000000002E-3</v>
      </c>
      <c r="N709" s="196">
        <v>0.11527014331346189</v>
      </c>
      <c r="O709">
        <v>46.11</v>
      </c>
      <c r="P709">
        <v>0</v>
      </c>
      <c r="Q709">
        <v>974.68399999999997</v>
      </c>
      <c r="R709" s="197">
        <v>-125.44</v>
      </c>
      <c r="T709" s="198">
        <v>-10122.39</v>
      </c>
      <c r="U709" s="198">
        <v>87814.5</v>
      </c>
      <c r="V709">
        <v>838.7</v>
      </c>
    </row>
    <row r="710" spans="1:22" x14ac:dyDescent="0.25">
      <c r="A710" t="s">
        <v>171</v>
      </c>
      <c r="B710" s="199">
        <v>41638</v>
      </c>
      <c r="C710" s="140" t="s">
        <v>282</v>
      </c>
      <c r="D710">
        <v>42.18</v>
      </c>
      <c r="E710">
        <v>35.81</v>
      </c>
      <c r="F710">
        <v>980</v>
      </c>
      <c r="G710" s="195">
        <v>969.21100000000001</v>
      </c>
      <c r="H710">
        <v>6.93E-2</v>
      </c>
      <c r="I710">
        <v>1.29E-2</v>
      </c>
      <c r="J710">
        <v>2.3400000000000001E-2</v>
      </c>
      <c r="K710">
        <v>6.5100000000000005E-2</v>
      </c>
      <c r="L710">
        <v>2.5700000000000001E-2</v>
      </c>
      <c r="M710">
        <v>5.7000000000000002E-3</v>
      </c>
      <c r="N710" s="196">
        <v>0.11462371192390443</v>
      </c>
      <c r="O710">
        <v>45.83</v>
      </c>
      <c r="P710">
        <v>0</v>
      </c>
      <c r="Q710">
        <v>969.21100000000001</v>
      </c>
      <c r="R710" s="197">
        <v>-125.12</v>
      </c>
      <c r="T710" s="198">
        <v>-10122.42</v>
      </c>
      <c r="U710" s="198">
        <v>88310</v>
      </c>
      <c r="V710">
        <v>706.13</v>
      </c>
    </row>
    <row r="711" spans="1:22" x14ac:dyDescent="0.25">
      <c r="A711" t="s">
        <v>171</v>
      </c>
      <c r="B711" s="199">
        <v>41638</v>
      </c>
      <c r="C711" s="140" t="s">
        <v>283</v>
      </c>
      <c r="D711">
        <v>37.44</v>
      </c>
      <c r="E711">
        <v>32.96</v>
      </c>
      <c r="F711">
        <v>978</v>
      </c>
      <c r="G711" s="195">
        <v>966.529</v>
      </c>
      <c r="H711">
        <v>6.93E-2</v>
      </c>
      <c r="I711">
        <v>1.29E-2</v>
      </c>
      <c r="J711">
        <v>1.7399999999999999E-2</v>
      </c>
      <c r="K711">
        <v>4.99E-2</v>
      </c>
      <c r="L711">
        <v>2.1600000000000001E-2</v>
      </c>
      <c r="M711">
        <v>5.7000000000000002E-3</v>
      </c>
      <c r="N711" s="196">
        <v>0.11528205490310411</v>
      </c>
      <c r="O711">
        <v>-32.71</v>
      </c>
      <c r="P711">
        <v>0</v>
      </c>
      <c r="Q711">
        <v>966.529</v>
      </c>
      <c r="R711" s="197">
        <v>-95.64</v>
      </c>
      <c r="T711" s="198">
        <v>-10122.41</v>
      </c>
      <c r="U711" s="198">
        <v>87805.6</v>
      </c>
      <c r="V711">
        <v>304.18</v>
      </c>
    </row>
    <row r="712" spans="1:22" x14ac:dyDescent="0.25">
      <c r="A712" t="s">
        <v>171</v>
      </c>
      <c r="B712" s="199">
        <v>41638</v>
      </c>
      <c r="C712" s="140" t="s">
        <v>284</v>
      </c>
      <c r="D712">
        <v>35.81</v>
      </c>
      <c r="E712">
        <v>34.29</v>
      </c>
      <c r="F712">
        <v>973</v>
      </c>
      <c r="G712" s="195">
        <v>945.18700000000001</v>
      </c>
      <c r="H712">
        <v>6.93E-2</v>
      </c>
      <c r="I712">
        <v>1.29E-2</v>
      </c>
      <c r="J712">
        <v>1.5599999999999999E-2</v>
      </c>
      <c r="K712">
        <v>3.6400000000000002E-2</v>
      </c>
      <c r="L712">
        <v>2.18E-2</v>
      </c>
      <c r="M712">
        <v>5.7999999999999996E-3</v>
      </c>
      <c r="N712" s="196">
        <v>0.11806015932072919</v>
      </c>
      <c r="O712">
        <v>33.47</v>
      </c>
      <c r="P712">
        <v>0</v>
      </c>
      <c r="Q712">
        <v>945.18700000000001</v>
      </c>
      <c r="R712" s="197">
        <v>-85.25</v>
      </c>
      <c r="T712" s="198">
        <v>-10122.36</v>
      </c>
      <c r="U712" s="198">
        <v>85739</v>
      </c>
      <c r="V712">
        <v>520.26</v>
      </c>
    </row>
    <row r="713" spans="1:22" x14ac:dyDescent="0.25">
      <c r="A713" t="s">
        <v>171</v>
      </c>
      <c r="B713" s="199">
        <v>41638</v>
      </c>
      <c r="C713" s="140" t="s">
        <v>285</v>
      </c>
      <c r="D713">
        <v>34.64</v>
      </c>
      <c r="E713">
        <v>26.96</v>
      </c>
      <c r="F713">
        <v>970</v>
      </c>
      <c r="G713" s="195">
        <v>926.10400000000004</v>
      </c>
      <c r="H713">
        <v>6.93E-2</v>
      </c>
      <c r="I713">
        <v>1.29E-2</v>
      </c>
      <c r="J713">
        <v>1.6199999999999999E-2</v>
      </c>
      <c r="K713">
        <v>3.09E-2</v>
      </c>
      <c r="L713">
        <v>1.55E-2</v>
      </c>
      <c r="M713">
        <v>5.7999999999999996E-3</v>
      </c>
      <c r="N713" s="196">
        <v>0.11932500692557511</v>
      </c>
      <c r="O713">
        <v>5.0599999999999996</v>
      </c>
      <c r="P713">
        <v>0</v>
      </c>
      <c r="Q713">
        <v>926.10400000000004</v>
      </c>
      <c r="R713" s="197">
        <v>-72.77</v>
      </c>
      <c r="T713" s="198">
        <v>-10122.4</v>
      </c>
      <c r="U713" s="198">
        <v>84830.5</v>
      </c>
      <c r="V713">
        <v>0</v>
      </c>
    </row>
    <row r="714" spans="1:22" x14ac:dyDescent="0.25">
      <c r="A714" t="s">
        <v>171</v>
      </c>
      <c r="B714" s="199">
        <v>41638</v>
      </c>
      <c r="C714" s="140" t="s">
        <v>286</v>
      </c>
      <c r="D714">
        <v>32.65</v>
      </c>
      <c r="E714">
        <v>27.72</v>
      </c>
      <c r="F714">
        <v>968</v>
      </c>
      <c r="G714" s="195">
        <v>918.79300000000001</v>
      </c>
      <c r="H714">
        <v>6.93E-2</v>
      </c>
      <c r="I714">
        <v>1.29E-2</v>
      </c>
      <c r="J714">
        <v>1.67E-2</v>
      </c>
      <c r="K714">
        <v>3.1099999999999999E-2</v>
      </c>
      <c r="L714">
        <v>7.3000000000000001E-3</v>
      </c>
      <c r="M714">
        <v>5.8999999999999999E-3</v>
      </c>
      <c r="N714" s="196">
        <v>0.1206945438069347</v>
      </c>
      <c r="O714">
        <v>208.97</v>
      </c>
      <c r="P714">
        <v>0</v>
      </c>
      <c r="Q714">
        <v>918.79300000000001</v>
      </c>
      <c r="R714" s="197">
        <v>-60.9</v>
      </c>
      <c r="T714" s="198">
        <v>-10122.41</v>
      </c>
      <c r="U714" s="198">
        <v>83868</v>
      </c>
      <c r="V714">
        <v>0</v>
      </c>
    </row>
    <row r="715" spans="1:22" x14ac:dyDescent="0.25">
      <c r="A715" t="s">
        <v>171</v>
      </c>
      <c r="B715" s="199">
        <v>41638</v>
      </c>
      <c r="C715" s="140" t="s">
        <v>287</v>
      </c>
      <c r="D715">
        <v>32.020000000000003</v>
      </c>
      <c r="E715">
        <v>27.33</v>
      </c>
      <c r="F715">
        <v>966</v>
      </c>
      <c r="G715" s="195">
        <v>911.39499999999998</v>
      </c>
      <c r="H715">
        <v>6.93E-2</v>
      </c>
      <c r="I715">
        <v>1.29E-2</v>
      </c>
      <c r="J715">
        <v>1E-4</v>
      </c>
      <c r="K715">
        <v>2.9000000000000001E-2</v>
      </c>
      <c r="L715">
        <v>7.4999999999999997E-3</v>
      </c>
      <c r="M715">
        <v>6.0000000000000001E-3</v>
      </c>
      <c r="N715" s="196">
        <v>0.12167062723645983</v>
      </c>
      <c r="O715">
        <v>64.66</v>
      </c>
      <c r="P715">
        <v>0</v>
      </c>
      <c r="Q715">
        <v>911.39499999999998</v>
      </c>
      <c r="R715" s="197">
        <v>-60.83</v>
      </c>
      <c r="T715" s="198">
        <v>-10122.4</v>
      </c>
      <c r="U715" s="198">
        <v>83195.100000000006</v>
      </c>
      <c r="V715">
        <v>0</v>
      </c>
    </row>
    <row r="716" spans="1:22" x14ac:dyDescent="0.25">
      <c r="A716" t="s">
        <v>171</v>
      </c>
      <c r="B716" s="199">
        <v>41638</v>
      </c>
      <c r="C716" s="140" t="s">
        <v>288</v>
      </c>
      <c r="D716">
        <v>31.28</v>
      </c>
      <c r="E716">
        <v>29.36</v>
      </c>
      <c r="F716">
        <v>973</v>
      </c>
      <c r="G716" s="195">
        <v>917.90700000000004</v>
      </c>
      <c r="H716">
        <v>6.93E-2</v>
      </c>
      <c r="I716">
        <v>1.29E-2</v>
      </c>
      <c r="J716">
        <v>0.13420000000000001</v>
      </c>
      <c r="K716">
        <v>2.5499999999999998E-2</v>
      </c>
      <c r="L716">
        <v>7.6E-3</v>
      </c>
      <c r="M716">
        <v>5.7999999999999996E-3</v>
      </c>
      <c r="N716" s="196">
        <v>0.12652678489200286</v>
      </c>
      <c r="O716">
        <v>-235.51</v>
      </c>
      <c r="P716">
        <v>0</v>
      </c>
      <c r="Q716">
        <v>917.90700000000004</v>
      </c>
      <c r="R716" s="197">
        <v>-68.599999999999994</v>
      </c>
      <c r="T716" s="198">
        <v>-10578.74</v>
      </c>
      <c r="U716" s="198">
        <v>83608.7</v>
      </c>
      <c r="V716">
        <v>323.62</v>
      </c>
    </row>
    <row r="717" spans="1:22" x14ac:dyDescent="0.25">
      <c r="A717" t="s">
        <v>171</v>
      </c>
      <c r="B717" s="199">
        <v>41638</v>
      </c>
      <c r="C717" s="140" t="s">
        <v>289</v>
      </c>
      <c r="D717">
        <v>44.12</v>
      </c>
      <c r="E717">
        <v>34.700000000000003</v>
      </c>
      <c r="F717">
        <v>994</v>
      </c>
      <c r="G717" s="195">
        <v>960.31700000000001</v>
      </c>
      <c r="H717">
        <v>6.93E-2</v>
      </c>
      <c r="I717">
        <v>1.29E-2</v>
      </c>
      <c r="J717">
        <v>0.26350000000000001</v>
      </c>
      <c r="K717">
        <v>6.5199999999999994E-2</v>
      </c>
      <c r="L717">
        <v>2.7400000000000001E-2</v>
      </c>
      <c r="M717">
        <v>7.3000000000000001E-3</v>
      </c>
      <c r="N717" s="196">
        <v>0.12121575921734704</v>
      </c>
      <c r="O717">
        <v>-152.94</v>
      </c>
      <c r="P717">
        <v>0</v>
      </c>
      <c r="Q717">
        <v>960.31700000000001</v>
      </c>
      <c r="R717" s="197">
        <v>-105.72</v>
      </c>
      <c r="T717" s="198">
        <v>-10641.98</v>
      </c>
      <c r="U717" s="198">
        <v>87793.7</v>
      </c>
      <c r="V717">
        <v>396.38</v>
      </c>
    </row>
    <row r="718" spans="1:22" x14ac:dyDescent="0.25">
      <c r="A718" t="s">
        <v>171</v>
      </c>
      <c r="B718" s="199">
        <v>41638</v>
      </c>
      <c r="C718" s="140" t="s">
        <v>290</v>
      </c>
      <c r="D718">
        <v>57.34</v>
      </c>
      <c r="E718">
        <v>38.299999999999997</v>
      </c>
      <c r="F718">
        <v>1026</v>
      </c>
      <c r="G718" s="195">
        <v>995.02499999999998</v>
      </c>
      <c r="H718">
        <v>6.93E-2</v>
      </c>
      <c r="I718">
        <v>1.29E-2</v>
      </c>
      <c r="J718">
        <v>0.59630000000000005</v>
      </c>
      <c r="K718">
        <v>0.08</v>
      </c>
      <c r="L718">
        <v>5.1900000000000002E-2</v>
      </c>
      <c r="M718">
        <v>1.04E-2</v>
      </c>
      <c r="N718" s="196">
        <v>0.13340734074721214</v>
      </c>
      <c r="O718" s="200">
        <v>35.18</v>
      </c>
      <c r="P718">
        <v>0</v>
      </c>
      <c r="Q718">
        <v>995.02499999999998</v>
      </c>
      <c r="R718" s="197">
        <v>-146.13999999999999</v>
      </c>
      <c r="T718" s="198">
        <v>-12185.72</v>
      </c>
      <c r="U718" s="198">
        <v>91342.2</v>
      </c>
      <c r="V718">
        <v>1067.68</v>
      </c>
    </row>
    <row r="719" spans="1:22" x14ac:dyDescent="0.25">
      <c r="A719" t="s">
        <v>171</v>
      </c>
      <c r="B719" s="199">
        <v>41638</v>
      </c>
      <c r="C719" s="140" t="s">
        <v>291</v>
      </c>
      <c r="D719">
        <v>50.67</v>
      </c>
      <c r="E719">
        <v>35.18</v>
      </c>
      <c r="F719">
        <v>1030</v>
      </c>
      <c r="G719" s="195">
        <v>1005.351</v>
      </c>
      <c r="H719">
        <v>6.93E-2</v>
      </c>
      <c r="I719">
        <v>1.29E-2</v>
      </c>
      <c r="J719">
        <v>0.61699999999999999</v>
      </c>
      <c r="K719">
        <v>0.1045</v>
      </c>
      <c r="L719">
        <v>4.19E-2</v>
      </c>
      <c r="M719">
        <v>1.0500000000000001E-2</v>
      </c>
      <c r="N719" s="196">
        <v>0.13351748192184293</v>
      </c>
      <c r="O719">
        <v>101.04</v>
      </c>
      <c r="P719">
        <v>0</v>
      </c>
      <c r="Q719">
        <v>1005.351</v>
      </c>
      <c r="R719" s="197">
        <v>-139.84</v>
      </c>
      <c r="T719" s="198">
        <v>-12226.81</v>
      </c>
      <c r="U719" s="198">
        <v>91574.6</v>
      </c>
      <c r="V719">
        <v>858.35</v>
      </c>
    </row>
    <row r="720" spans="1:22" x14ac:dyDescent="0.25">
      <c r="A720" t="s">
        <v>171</v>
      </c>
      <c r="B720" s="199">
        <v>41638</v>
      </c>
      <c r="C720" s="140" t="s">
        <v>292</v>
      </c>
      <c r="D720">
        <v>45.82</v>
      </c>
      <c r="E720">
        <v>31.87</v>
      </c>
      <c r="F720">
        <v>1029</v>
      </c>
      <c r="G720" s="195">
        <v>994.98900000000003</v>
      </c>
      <c r="H720">
        <v>6.93E-2</v>
      </c>
      <c r="I720">
        <v>1.29E-2</v>
      </c>
      <c r="J720">
        <v>3.5299999999999998E-2</v>
      </c>
      <c r="K720">
        <v>6.2799999999999995E-2</v>
      </c>
      <c r="L720">
        <v>2.5700000000000001E-2</v>
      </c>
      <c r="M720">
        <v>1.1599999999999999E-2</v>
      </c>
      <c r="N720" s="196">
        <v>0.13422359051180519</v>
      </c>
      <c r="O720">
        <v>-13.16</v>
      </c>
      <c r="P720">
        <v>0</v>
      </c>
      <c r="Q720">
        <v>994.98900000000003</v>
      </c>
      <c r="R720" s="197">
        <v>-135.22</v>
      </c>
      <c r="T720" s="198">
        <v>-12185.69</v>
      </c>
      <c r="U720" s="198">
        <v>90786.5</v>
      </c>
      <c r="V720">
        <v>277.86</v>
      </c>
    </row>
    <row r="721" spans="1:22" x14ac:dyDescent="0.25">
      <c r="A721" t="s">
        <v>171</v>
      </c>
      <c r="B721" s="199">
        <v>41638</v>
      </c>
      <c r="C721" s="140" t="s">
        <v>293</v>
      </c>
      <c r="D721">
        <v>43.91</v>
      </c>
      <c r="E721">
        <v>31.61</v>
      </c>
      <c r="F721">
        <v>1022</v>
      </c>
      <c r="G721" s="195">
        <v>999.173</v>
      </c>
      <c r="H721">
        <v>6.93E-2</v>
      </c>
      <c r="I721">
        <v>1.29E-2</v>
      </c>
      <c r="J721">
        <v>1.3937999999999999</v>
      </c>
      <c r="K721">
        <v>3.6600000000000001E-2</v>
      </c>
      <c r="L721">
        <v>2.63E-2</v>
      </c>
      <c r="M721">
        <v>1.21E-2</v>
      </c>
      <c r="N721" s="196">
        <v>0.12886982241840617</v>
      </c>
      <c r="O721">
        <v>32.24</v>
      </c>
      <c r="P721">
        <v>0</v>
      </c>
      <c r="Q721">
        <v>999.173</v>
      </c>
      <c r="R721" s="197">
        <v>-123.12</v>
      </c>
      <c r="T721" s="198">
        <v>-11415.16</v>
      </c>
      <c r="U721" s="198">
        <v>88579</v>
      </c>
      <c r="V721">
        <v>326.33</v>
      </c>
    </row>
    <row r="722" spans="1:22" x14ac:dyDescent="0.25">
      <c r="A722" t="s">
        <v>171</v>
      </c>
      <c r="B722" s="199">
        <v>41638</v>
      </c>
      <c r="C722" s="140" t="s">
        <v>294</v>
      </c>
      <c r="D722">
        <v>40.01</v>
      </c>
      <c r="E722">
        <v>29</v>
      </c>
      <c r="F722">
        <v>1004</v>
      </c>
      <c r="G722" s="195">
        <v>980.1</v>
      </c>
      <c r="H722">
        <v>6.93E-2</v>
      </c>
      <c r="I722">
        <v>1.29E-2</v>
      </c>
      <c r="J722">
        <v>4.4699999999999997E-2</v>
      </c>
      <c r="K722">
        <v>4.8000000000000001E-2</v>
      </c>
      <c r="L722">
        <v>2.6700000000000002E-2</v>
      </c>
      <c r="M722">
        <v>8.9999999999999993E-3</v>
      </c>
      <c r="N722" s="196">
        <v>6.2842249484610493E-2</v>
      </c>
      <c r="O722">
        <v>-30.31</v>
      </c>
      <c r="P722">
        <v>0</v>
      </c>
      <c r="Q722">
        <v>980.1</v>
      </c>
      <c r="R722" s="197">
        <v>-102.18</v>
      </c>
      <c r="T722" s="198">
        <v>-5398.52</v>
      </c>
      <c r="U722" s="198">
        <v>85905.9</v>
      </c>
      <c r="V722">
        <v>334.03</v>
      </c>
    </row>
    <row r="723" spans="1:22" x14ac:dyDescent="0.25">
      <c r="A723" t="s">
        <v>171</v>
      </c>
      <c r="B723" s="199">
        <v>41638</v>
      </c>
      <c r="C723" s="140" t="s">
        <v>295</v>
      </c>
      <c r="D723">
        <v>36.76</v>
      </c>
      <c r="E723">
        <v>30.26</v>
      </c>
      <c r="F723">
        <v>978</v>
      </c>
      <c r="G723" s="195">
        <v>964.48</v>
      </c>
      <c r="H723">
        <v>6.93E-2</v>
      </c>
      <c r="I723">
        <v>1.29E-2</v>
      </c>
      <c r="J723">
        <v>6.3700000000000007E-2</v>
      </c>
      <c r="K723">
        <v>5.9799999999999999E-2</v>
      </c>
      <c r="L723">
        <v>2.23E-2</v>
      </c>
      <c r="M723">
        <v>9.5999999999999992E-3</v>
      </c>
      <c r="N723" s="196">
        <v>6.042463631257676E-2</v>
      </c>
      <c r="O723">
        <v>-50.8</v>
      </c>
      <c r="P723">
        <v>0</v>
      </c>
      <c r="Q723">
        <v>964.48</v>
      </c>
      <c r="R723" s="197">
        <v>-96.61</v>
      </c>
      <c r="T723" s="198">
        <v>-4895.03</v>
      </c>
      <c r="U723" s="198">
        <v>81010.5</v>
      </c>
      <c r="V723">
        <v>435.82</v>
      </c>
    </row>
    <row r="724" spans="1:22" x14ac:dyDescent="0.25">
      <c r="A724" t="s">
        <v>171</v>
      </c>
      <c r="B724" s="199">
        <v>41639</v>
      </c>
      <c r="C724" s="140" t="s">
        <v>272</v>
      </c>
      <c r="D724">
        <v>30.48</v>
      </c>
      <c r="E724">
        <v>27.1</v>
      </c>
      <c r="F724">
        <v>958</v>
      </c>
      <c r="G724" s="195">
        <v>942.67</v>
      </c>
      <c r="H724">
        <v>6.93E-2</v>
      </c>
      <c r="I724">
        <v>1.29E-2</v>
      </c>
      <c r="J724">
        <v>0.161</v>
      </c>
      <c r="K724">
        <v>2.5899999999999999E-2</v>
      </c>
      <c r="L724">
        <v>8.3999999999999995E-3</v>
      </c>
      <c r="M724">
        <v>6.4999999999999997E-3</v>
      </c>
      <c r="N724" s="196">
        <v>5.1501389787615301E-2</v>
      </c>
      <c r="O724">
        <v>-19.829999999999998</v>
      </c>
      <c r="P724">
        <v>0</v>
      </c>
      <c r="Q724">
        <v>942.67</v>
      </c>
      <c r="R724" s="197">
        <v>-75.83</v>
      </c>
      <c r="T724" s="198">
        <v>-3931.75</v>
      </c>
      <c r="U724" s="198">
        <v>76342.600000000006</v>
      </c>
      <c r="V724">
        <v>0</v>
      </c>
    </row>
    <row r="725" spans="1:22" x14ac:dyDescent="0.25">
      <c r="A725" t="s">
        <v>171</v>
      </c>
      <c r="B725" s="199">
        <v>41639</v>
      </c>
      <c r="C725" s="140" t="s">
        <v>273</v>
      </c>
      <c r="D725">
        <v>27.02</v>
      </c>
      <c r="E725">
        <v>27</v>
      </c>
      <c r="F725">
        <v>895</v>
      </c>
      <c r="G725" s="195">
        <v>938.78</v>
      </c>
      <c r="H725">
        <v>6.93E-2</v>
      </c>
      <c r="I725">
        <v>1.29E-2</v>
      </c>
      <c r="J725">
        <v>0</v>
      </c>
      <c r="K725">
        <v>1.89E-2</v>
      </c>
      <c r="L725">
        <v>7.4000000000000003E-3</v>
      </c>
      <c r="M725">
        <v>5.7999999999999996E-3</v>
      </c>
      <c r="N725" s="196">
        <v>5.2664755679382766E-2</v>
      </c>
      <c r="O725">
        <v>22.42</v>
      </c>
      <c r="P725">
        <v>67</v>
      </c>
      <c r="Q725">
        <v>871.78</v>
      </c>
      <c r="R725" s="197">
        <v>-73.28</v>
      </c>
      <c r="T725" s="198">
        <v>-3931.74</v>
      </c>
      <c r="U725" s="198">
        <v>74656</v>
      </c>
      <c r="V725">
        <v>0</v>
      </c>
    </row>
    <row r="726" spans="1:22" x14ac:dyDescent="0.25">
      <c r="A726" t="s">
        <v>171</v>
      </c>
      <c r="B726" s="199">
        <v>41639</v>
      </c>
      <c r="C726" s="140" t="s">
        <v>274</v>
      </c>
      <c r="D726">
        <v>27.02</v>
      </c>
      <c r="E726">
        <v>26.21</v>
      </c>
      <c r="F726">
        <v>887</v>
      </c>
      <c r="G726" s="195">
        <v>933.36500000000001</v>
      </c>
      <c r="H726">
        <v>6.93E-2</v>
      </c>
      <c r="I726">
        <v>1.29E-2</v>
      </c>
      <c r="J726">
        <v>0</v>
      </c>
      <c r="K726">
        <v>1.47E-2</v>
      </c>
      <c r="L726">
        <v>8.2000000000000007E-3</v>
      </c>
      <c r="M726">
        <v>5.1999999999999998E-3</v>
      </c>
      <c r="N726" s="196">
        <v>5.3172003602736127E-2</v>
      </c>
      <c r="O726">
        <v>43.43</v>
      </c>
      <c r="P726">
        <v>66</v>
      </c>
      <c r="Q726">
        <v>867.36500000000001</v>
      </c>
      <c r="R726" s="197">
        <v>-74.45</v>
      </c>
      <c r="T726" s="198">
        <v>-3931.74</v>
      </c>
      <c r="U726" s="198">
        <v>73943.8</v>
      </c>
      <c r="V726">
        <v>0</v>
      </c>
    </row>
    <row r="727" spans="1:22" x14ac:dyDescent="0.25">
      <c r="A727" t="s">
        <v>171</v>
      </c>
      <c r="B727" s="199">
        <v>41639</v>
      </c>
      <c r="C727" s="140" t="s">
        <v>275</v>
      </c>
      <c r="D727">
        <v>26.88</v>
      </c>
      <c r="E727">
        <v>26.68</v>
      </c>
      <c r="F727">
        <v>882</v>
      </c>
      <c r="G727" s="195">
        <v>932.81399999999996</v>
      </c>
      <c r="H727">
        <v>6.93E-2</v>
      </c>
      <c r="I727">
        <v>1.29E-2</v>
      </c>
      <c r="J727">
        <v>0</v>
      </c>
      <c r="K727">
        <v>1.46E-2</v>
      </c>
      <c r="L727">
        <v>7.7999999999999996E-3</v>
      </c>
      <c r="M727">
        <v>4.4000000000000003E-3</v>
      </c>
      <c r="N727" s="196">
        <v>5.3408261984033513E-2</v>
      </c>
      <c r="O727">
        <v>1.96</v>
      </c>
      <c r="P727">
        <v>66</v>
      </c>
      <c r="Q727">
        <v>866.81399999999996</v>
      </c>
      <c r="R727" s="197">
        <v>-69.400000000000006</v>
      </c>
      <c r="T727" s="198">
        <v>-3931.74</v>
      </c>
      <c r="U727" s="198">
        <v>73616.7</v>
      </c>
      <c r="V727">
        <v>0</v>
      </c>
    </row>
    <row r="728" spans="1:22" x14ac:dyDescent="0.25">
      <c r="A728" t="s">
        <v>171</v>
      </c>
      <c r="B728" s="199">
        <v>41639</v>
      </c>
      <c r="C728" s="140" t="s">
        <v>276</v>
      </c>
      <c r="D728">
        <v>27.63</v>
      </c>
      <c r="E728">
        <v>26.35</v>
      </c>
      <c r="F728">
        <v>885</v>
      </c>
      <c r="G728" s="195">
        <v>934.82100000000003</v>
      </c>
      <c r="H728">
        <v>6.93E-2</v>
      </c>
      <c r="I728">
        <v>1.29E-2</v>
      </c>
      <c r="J728">
        <v>0</v>
      </c>
      <c r="K728">
        <v>2.4299999999999999E-2</v>
      </c>
      <c r="L728">
        <v>8.0000000000000002E-3</v>
      </c>
      <c r="M728">
        <v>5.5999999999999999E-3</v>
      </c>
      <c r="N728" s="196">
        <v>5.3262610033839898E-2</v>
      </c>
      <c r="O728">
        <v>3.2</v>
      </c>
      <c r="P728">
        <v>67</v>
      </c>
      <c r="Q728">
        <v>867.82100000000003</v>
      </c>
      <c r="R728" s="197">
        <v>-74.52</v>
      </c>
      <c r="T728" s="198">
        <v>-3931.75</v>
      </c>
      <c r="U728" s="198">
        <v>73818.2</v>
      </c>
      <c r="V728">
        <v>0</v>
      </c>
    </row>
    <row r="729" spans="1:22" x14ac:dyDescent="0.25">
      <c r="A729" t="s">
        <v>171</v>
      </c>
      <c r="B729" s="199">
        <v>41639</v>
      </c>
      <c r="C729" s="140" t="s">
        <v>277</v>
      </c>
      <c r="D729">
        <v>30.23</v>
      </c>
      <c r="E729">
        <v>26.49</v>
      </c>
      <c r="F729">
        <v>897</v>
      </c>
      <c r="G729" s="195">
        <v>942.22</v>
      </c>
      <c r="H729">
        <v>6.93E-2</v>
      </c>
      <c r="I729">
        <v>1.29E-2</v>
      </c>
      <c r="J729">
        <v>0</v>
      </c>
      <c r="K729">
        <v>3.39E-2</v>
      </c>
      <c r="L729">
        <v>1.66E-2</v>
      </c>
      <c r="M729">
        <v>6.7000000000000002E-3</v>
      </c>
      <c r="N729" s="196">
        <v>5.1711235151145292E-2</v>
      </c>
      <c r="O729">
        <v>-44.18</v>
      </c>
      <c r="P729">
        <v>68</v>
      </c>
      <c r="Q729">
        <v>874.22</v>
      </c>
      <c r="R729" s="197">
        <v>-54.48</v>
      </c>
      <c r="T729" s="198">
        <v>-3931.75</v>
      </c>
      <c r="U729" s="198">
        <v>76032.800000000003</v>
      </c>
      <c r="V729">
        <v>0</v>
      </c>
    </row>
    <row r="730" spans="1:22" x14ac:dyDescent="0.25">
      <c r="A730" t="s">
        <v>171</v>
      </c>
      <c r="B730" s="199">
        <v>41639</v>
      </c>
      <c r="C730" s="140" t="s">
        <v>278</v>
      </c>
      <c r="D730">
        <v>47.38</v>
      </c>
      <c r="E730">
        <v>31.68</v>
      </c>
      <c r="F730">
        <v>921</v>
      </c>
      <c r="G730" s="195">
        <v>960.26099999999997</v>
      </c>
      <c r="H730">
        <v>6.93E-2</v>
      </c>
      <c r="I730">
        <v>1.29E-2</v>
      </c>
      <c r="J730">
        <v>1.54E-2</v>
      </c>
      <c r="K730">
        <v>5.6899999999999999E-2</v>
      </c>
      <c r="L730">
        <v>4.0899999999999999E-2</v>
      </c>
      <c r="M730">
        <v>7.1000000000000004E-3</v>
      </c>
      <c r="N730" s="196">
        <v>6.0016943189162349E-2</v>
      </c>
      <c r="O730">
        <v>-152.88999999999999</v>
      </c>
      <c r="P730">
        <v>71</v>
      </c>
      <c r="Q730">
        <v>889.26099999999997</v>
      </c>
      <c r="R730" s="197">
        <v>-110.15</v>
      </c>
      <c r="T730" s="198">
        <v>-4810.37</v>
      </c>
      <c r="U730" s="198">
        <v>80150.2</v>
      </c>
      <c r="V730">
        <v>706.11</v>
      </c>
    </row>
    <row r="731" spans="1:22" x14ac:dyDescent="0.25">
      <c r="A731" t="s">
        <v>171</v>
      </c>
      <c r="B731" s="199">
        <v>41639</v>
      </c>
      <c r="C731" s="140" t="s">
        <v>279</v>
      </c>
      <c r="D731">
        <v>51.2</v>
      </c>
      <c r="E731">
        <v>37.96</v>
      </c>
      <c r="F731">
        <v>957</v>
      </c>
      <c r="G731" s="195">
        <v>972.82799999999997</v>
      </c>
      <c r="H731">
        <v>6.93E-2</v>
      </c>
      <c r="I731">
        <v>1.29E-2</v>
      </c>
      <c r="J731">
        <v>4.3799999999999999E-2</v>
      </c>
      <c r="K731">
        <v>8.2500000000000004E-2</v>
      </c>
      <c r="L731">
        <v>6.5500000000000003E-2</v>
      </c>
      <c r="M731">
        <v>6.7000000000000002E-3</v>
      </c>
      <c r="N731" s="196">
        <v>5.7240074489668426E-2</v>
      </c>
      <c r="O731">
        <v>632.52</v>
      </c>
      <c r="P731">
        <v>74</v>
      </c>
      <c r="Q731">
        <v>898.82799999999997</v>
      </c>
      <c r="R731" s="197">
        <v>-128</v>
      </c>
      <c r="T731" s="198">
        <v>-4810.37</v>
      </c>
      <c r="U731" s="198">
        <v>84038.5</v>
      </c>
      <c r="V731">
        <v>1495.29</v>
      </c>
    </row>
    <row r="732" spans="1:22" x14ac:dyDescent="0.25">
      <c r="A732" t="s">
        <v>171</v>
      </c>
      <c r="B732" s="199">
        <v>41639</v>
      </c>
      <c r="C732" s="140" t="s">
        <v>280</v>
      </c>
      <c r="D732">
        <v>51.85</v>
      </c>
      <c r="E732">
        <v>36.1</v>
      </c>
      <c r="F732">
        <v>959</v>
      </c>
      <c r="G732" s="195">
        <v>974.56799999999998</v>
      </c>
      <c r="H732">
        <v>6.93E-2</v>
      </c>
      <c r="I732">
        <v>1.29E-2</v>
      </c>
      <c r="J732">
        <v>7.4099999999999999E-2</v>
      </c>
      <c r="K732">
        <v>6.9099999999999995E-2</v>
      </c>
      <c r="L732">
        <v>2.8299999999999999E-2</v>
      </c>
      <c r="M732">
        <v>6.6E-3</v>
      </c>
      <c r="N732" s="196">
        <v>5.5767478419342945E-2</v>
      </c>
      <c r="O732">
        <v>21.84</v>
      </c>
      <c r="P732">
        <v>76</v>
      </c>
      <c r="Q732">
        <v>898.56799999999998</v>
      </c>
      <c r="R732" s="197">
        <v>-135.13</v>
      </c>
      <c r="T732" s="198">
        <v>-4810.38</v>
      </c>
      <c r="U732" s="198">
        <v>86257.8</v>
      </c>
      <c r="V732">
        <v>1360.34</v>
      </c>
    </row>
    <row r="733" spans="1:22" x14ac:dyDescent="0.25">
      <c r="A733" t="s">
        <v>171</v>
      </c>
      <c r="B733" s="199">
        <v>41639</v>
      </c>
      <c r="C733" s="140" t="s">
        <v>281</v>
      </c>
      <c r="D733">
        <v>50.1</v>
      </c>
      <c r="E733">
        <v>34.729999999999997</v>
      </c>
      <c r="F733">
        <v>951</v>
      </c>
      <c r="G733" s="195">
        <v>954.99400000000003</v>
      </c>
      <c r="H733">
        <v>6.93E-2</v>
      </c>
      <c r="I733">
        <v>1.29E-2</v>
      </c>
      <c r="J733">
        <v>7.3800000000000004E-2</v>
      </c>
      <c r="K733">
        <v>5.5899999999999998E-2</v>
      </c>
      <c r="L733">
        <v>0.04</v>
      </c>
      <c r="M733">
        <v>6.4999999999999997E-3</v>
      </c>
      <c r="N733" s="196">
        <v>5.5575940819063974E-2</v>
      </c>
      <c r="O733">
        <v>-99.75</v>
      </c>
      <c r="P733">
        <v>76</v>
      </c>
      <c r="Q733">
        <v>878.99400000000003</v>
      </c>
      <c r="R733" s="197">
        <v>-128.30000000000001</v>
      </c>
      <c r="T733" s="198">
        <v>-4810.37</v>
      </c>
      <c r="U733" s="198">
        <v>86554.9</v>
      </c>
      <c r="V733">
        <v>1109.04</v>
      </c>
    </row>
    <row r="734" spans="1:22" x14ac:dyDescent="0.25">
      <c r="A734" t="s">
        <v>171</v>
      </c>
      <c r="B734" s="199">
        <v>41639</v>
      </c>
      <c r="C734" s="140" t="s">
        <v>282</v>
      </c>
      <c r="D734">
        <v>47.68</v>
      </c>
      <c r="E734">
        <v>37.01</v>
      </c>
      <c r="F734">
        <v>937</v>
      </c>
      <c r="G734" s="195">
        <v>936.08299999999997</v>
      </c>
      <c r="H734">
        <v>6.93E-2</v>
      </c>
      <c r="I734">
        <v>1.29E-2</v>
      </c>
      <c r="J734">
        <v>0.628</v>
      </c>
      <c r="K734">
        <v>5.4399999999999997E-2</v>
      </c>
      <c r="L734">
        <v>3.8699999999999998E-2</v>
      </c>
      <c r="M734">
        <v>6.4999999999999997E-3</v>
      </c>
      <c r="N734" s="196">
        <v>5.6115198551618985E-2</v>
      </c>
      <c r="O734">
        <v>-25.57</v>
      </c>
      <c r="P734">
        <v>75</v>
      </c>
      <c r="Q734">
        <v>861.08299999999997</v>
      </c>
      <c r="R734" s="197">
        <v>-125.7</v>
      </c>
      <c r="T734" s="198">
        <v>-4810.38</v>
      </c>
      <c r="U734" s="198">
        <v>85723.3</v>
      </c>
      <c r="V734">
        <v>862.87</v>
      </c>
    </row>
    <row r="735" spans="1:22" x14ac:dyDescent="0.25">
      <c r="A735" t="s">
        <v>171</v>
      </c>
      <c r="B735" s="199">
        <v>41639</v>
      </c>
      <c r="C735" s="140" t="s">
        <v>283</v>
      </c>
      <c r="D735">
        <v>43.29</v>
      </c>
      <c r="E735">
        <v>24.63</v>
      </c>
      <c r="F735">
        <v>921</v>
      </c>
      <c r="G735" s="195">
        <v>922.58600000000001</v>
      </c>
      <c r="H735">
        <v>6.93E-2</v>
      </c>
      <c r="I735">
        <v>1.29E-2</v>
      </c>
      <c r="J735">
        <v>0.61280000000000001</v>
      </c>
      <c r="K735">
        <v>3.61E-2</v>
      </c>
      <c r="L735">
        <v>2.7199999999999998E-2</v>
      </c>
      <c r="M735">
        <v>6.3E-3</v>
      </c>
      <c r="N735" s="196">
        <v>5.6680008813593676E-2</v>
      </c>
      <c r="O735">
        <v>-241.52</v>
      </c>
      <c r="P735">
        <v>75</v>
      </c>
      <c r="Q735">
        <v>847.58600000000001</v>
      </c>
      <c r="R735" s="197">
        <v>-115.77</v>
      </c>
      <c r="T735" s="198">
        <v>-4810.37</v>
      </c>
      <c r="U735" s="198">
        <v>84868.9</v>
      </c>
      <c r="V735">
        <v>0</v>
      </c>
    </row>
    <row r="736" spans="1:22" x14ac:dyDescent="0.25">
      <c r="A736" t="s">
        <v>171</v>
      </c>
      <c r="B736" s="199">
        <v>41639</v>
      </c>
      <c r="C736" s="140" t="s">
        <v>284</v>
      </c>
      <c r="D736">
        <v>40.299999999999997</v>
      </c>
      <c r="E736">
        <v>26.4</v>
      </c>
      <c r="F736">
        <v>910</v>
      </c>
      <c r="G736" s="195">
        <v>872.452</v>
      </c>
      <c r="H736">
        <v>6.93E-2</v>
      </c>
      <c r="I736">
        <v>1.29E-2</v>
      </c>
      <c r="J736">
        <v>0.67979999999999996</v>
      </c>
      <c r="K736">
        <v>3.5499999999999997E-2</v>
      </c>
      <c r="L736">
        <v>2.75E-2</v>
      </c>
      <c r="M736">
        <v>5.8999999999999999E-3</v>
      </c>
      <c r="N736" s="196">
        <v>5.8030916816055322E-2</v>
      </c>
      <c r="O736">
        <v>-36.15</v>
      </c>
      <c r="P736">
        <v>74</v>
      </c>
      <c r="Q736">
        <v>798.452</v>
      </c>
      <c r="R736" s="197">
        <v>-69.790000000000006</v>
      </c>
      <c r="T736" s="198">
        <v>-4810.38</v>
      </c>
      <c r="U736" s="198">
        <v>82893.399999999994</v>
      </c>
      <c r="V736">
        <v>0</v>
      </c>
    </row>
    <row r="737" spans="1:22" x14ac:dyDescent="0.25">
      <c r="A737" t="s">
        <v>171</v>
      </c>
      <c r="B737" s="199">
        <v>41639</v>
      </c>
      <c r="C737" s="140" t="s">
        <v>285</v>
      </c>
      <c r="D737">
        <v>35</v>
      </c>
      <c r="E737">
        <v>25.26</v>
      </c>
      <c r="F737">
        <v>899</v>
      </c>
      <c r="G737" s="195">
        <v>879.57600000000002</v>
      </c>
      <c r="H737">
        <v>6.93E-2</v>
      </c>
      <c r="I737">
        <v>1.29E-2</v>
      </c>
      <c r="J737">
        <v>8.1000000000000003E-2</v>
      </c>
      <c r="K737">
        <v>3.4700000000000002E-2</v>
      </c>
      <c r="L737">
        <v>2.2800000000000001E-2</v>
      </c>
      <c r="M737">
        <v>5.4000000000000003E-3</v>
      </c>
      <c r="N737" s="196">
        <v>5.9167146364383305E-2</v>
      </c>
      <c r="O737">
        <v>-84.66</v>
      </c>
      <c r="P737">
        <v>73</v>
      </c>
      <c r="Q737">
        <v>806.57600000000002</v>
      </c>
      <c r="R737" s="197">
        <v>-74.36</v>
      </c>
      <c r="T737" s="198">
        <v>-4810.3599999999997</v>
      </c>
      <c r="U737" s="198">
        <v>81301.2</v>
      </c>
      <c r="V737">
        <v>0</v>
      </c>
    </row>
    <row r="738" spans="1:22" x14ac:dyDescent="0.25">
      <c r="A738" t="s">
        <v>171</v>
      </c>
      <c r="B738" s="199">
        <v>41639</v>
      </c>
      <c r="C738" s="140" t="s">
        <v>286</v>
      </c>
      <c r="D738">
        <v>33.299999999999997</v>
      </c>
      <c r="E738">
        <v>24.82</v>
      </c>
      <c r="F738">
        <v>891</v>
      </c>
      <c r="G738" s="195">
        <v>835.83699999999999</v>
      </c>
      <c r="H738">
        <v>6.93E-2</v>
      </c>
      <c r="I738">
        <v>1.29E-2</v>
      </c>
      <c r="J738">
        <v>8.5599999999999996E-2</v>
      </c>
      <c r="K738">
        <v>3.2099999999999997E-2</v>
      </c>
      <c r="L738">
        <v>1.1599999999999999E-2</v>
      </c>
      <c r="M738">
        <v>4.7999999999999996E-3</v>
      </c>
      <c r="N738" s="196">
        <v>5.9765132398782929E-2</v>
      </c>
      <c r="O738">
        <v>-100.76</v>
      </c>
      <c r="P738">
        <v>72</v>
      </c>
      <c r="Q738">
        <v>763.83699999999999</v>
      </c>
      <c r="R738" s="197">
        <v>-46.7</v>
      </c>
      <c r="T738" s="198">
        <v>-4810.37</v>
      </c>
      <c r="U738" s="198">
        <v>80487.899999999994</v>
      </c>
      <c r="V738">
        <v>0</v>
      </c>
    </row>
    <row r="739" spans="1:22" x14ac:dyDescent="0.25">
      <c r="A739" t="s">
        <v>171</v>
      </c>
      <c r="B739" s="199">
        <v>41639</v>
      </c>
      <c r="C739" s="140" t="s">
        <v>287</v>
      </c>
      <c r="D739">
        <v>32.299999999999997</v>
      </c>
      <c r="E739">
        <v>23.58</v>
      </c>
      <c r="F739">
        <v>888</v>
      </c>
      <c r="G739" s="195">
        <v>857.66899999999998</v>
      </c>
      <c r="H739">
        <v>6.93E-2</v>
      </c>
      <c r="I739">
        <v>1.29E-2</v>
      </c>
      <c r="J739">
        <v>7.0599999999999996E-2</v>
      </c>
      <c r="K739">
        <v>2.46E-2</v>
      </c>
      <c r="L739">
        <v>9.2999999999999992E-3</v>
      </c>
      <c r="M739">
        <v>4.7000000000000002E-3</v>
      </c>
      <c r="N739" s="196">
        <v>6.0364113671328941E-2</v>
      </c>
      <c r="O739">
        <v>-164.86</v>
      </c>
      <c r="P739">
        <v>72</v>
      </c>
      <c r="Q739">
        <v>785.66899999999998</v>
      </c>
      <c r="R739" s="197">
        <v>-56.53</v>
      </c>
      <c r="T739" s="198">
        <v>-4810.38</v>
      </c>
      <c r="U739" s="198">
        <v>79689.399999999994</v>
      </c>
      <c r="V739">
        <v>0</v>
      </c>
    </row>
    <row r="740" spans="1:22" x14ac:dyDescent="0.25">
      <c r="A740" t="s">
        <v>171</v>
      </c>
      <c r="B740" s="199">
        <v>41639</v>
      </c>
      <c r="C740" s="140" t="s">
        <v>288</v>
      </c>
      <c r="D740">
        <v>32.33</v>
      </c>
      <c r="E740">
        <v>25.36</v>
      </c>
      <c r="F740">
        <v>893</v>
      </c>
      <c r="G740" s="195">
        <v>856.43799999999999</v>
      </c>
      <c r="H740">
        <v>6.93E-2</v>
      </c>
      <c r="I740">
        <v>1.29E-2</v>
      </c>
      <c r="J740">
        <v>6.7500000000000004E-2</v>
      </c>
      <c r="K740">
        <v>2.5100000000000001E-2</v>
      </c>
      <c r="L740">
        <v>9.1000000000000004E-3</v>
      </c>
      <c r="M740">
        <v>4.7999999999999996E-3</v>
      </c>
      <c r="N740" s="196">
        <v>5.9673619768891538E-2</v>
      </c>
      <c r="O740">
        <v>-564.01</v>
      </c>
      <c r="P740">
        <v>73</v>
      </c>
      <c r="Q740">
        <v>783.43799999999999</v>
      </c>
      <c r="R740" s="197">
        <v>-63.27</v>
      </c>
      <c r="T740" s="198">
        <v>-4810.38</v>
      </c>
      <c r="U740" s="198">
        <v>80611.5</v>
      </c>
      <c r="V740">
        <v>0</v>
      </c>
    </row>
    <row r="741" spans="1:22" x14ac:dyDescent="0.25">
      <c r="A741" t="s">
        <v>171</v>
      </c>
      <c r="B741" s="199">
        <v>41639</v>
      </c>
      <c r="C741" s="140" t="s">
        <v>289</v>
      </c>
      <c r="D741">
        <v>53.38</v>
      </c>
      <c r="E741">
        <v>36.47</v>
      </c>
      <c r="F741">
        <v>917</v>
      </c>
      <c r="G741" s="195">
        <v>879.27</v>
      </c>
      <c r="H741">
        <v>6.93E-2</v>
      </c>
      <c r="I741">
        <v>1.29E-2</v>
      </c>
      <c r="J741">
        <v>0.30719999999999997</v>
      </c>
      <c r="K741">
        <v>5.96E-2</v>
      </c>
      <c r="L741">
        <v>2.8299999999999999E-2</v>
      </c>
      <c r="M741">
        <v>4.7999999999999996E-3</v>
      </c>
      <c r="N741" s="196">
        <v>5.750818621655128E-2</v>
      </c>
      <c r="O741">
        <v>-157.02000000000001</v>
      </c>
      <c r="P741">
        <v>75</v>
      </c>
      <c r="Q741">
        <v>804.27</v>
      </c>
      <c r="R741" s="197">
        <v>-60.81</v>
      </c>
      <c r="T741" s="198">
        <v>-4810.37</v>
      </c>
      <c r="U741" s="198">
        <v>83646.7</v>
      </c>
      <c r="V741">
        <v>346.76</v>
      </c>
    </row>
    <row r="742" spans="1:22" x14ac:dyDescent="0.25">
      <c r="A742" t="s">
        <v>171</v>
      </c>
      <c r="B742" s="199">
        <v>41639</v>
      </c>
      <c r="C742" s="140" t="s">
        <v>290</v>
      </c>
      <c r="D742">
        <v>65.62</v>
      </c>
      <c r="E742">
        <v>33.49</v>
      </c>
      <c r="F742">
        <v>950</v>
      </c>
      <c r="G742" s="195">
        <v>921.71799999999996</v>
      </c>
      <c r="H742">
        <v>6.93E-2</v>
      </c>
      <c r="I742">
        <v>1.29E-2</v>
      </c>
      <c r="J742">
        <v>0.1268</v>
      </c>
      <c r="K742">
        <v>5.6300000000000003E-2</v>
      </c>
      <c r="L742">
        <v>4.3700000000000003E-2</v>
      </c>
      <c r="M742">
        <v>4.87E-2</v>
      </c>
      <c r="N742" s="196">
        <v>5.5179221172508411E-2</v>
      </c>
      <c r="O742">
        <v>-643.03</v>
      </c>
      <c r="P742">
        <v>77</v>
      </c>
      <c r="Q742">
        <v>844.71799999999996</v>
      </c>
      <c r="R742" s="197">
        <v>-62.12</v>
      </c>
      <c r="T742" s="198">
        <v>-4810.37</v>
      </c>
      <c r="U742" s="198">
        <v>87177.2</v>
      </c>
      <c r="V742">
        <v>476.45</v>
      </c>
    </row>
    <row r="743" spans="1:22" x14ac:dyDescent="0.25">
      <c r="A743" t="s">
        <v>171</v>
      </c>
      <c r="B743" s="199">
        <v>41639</v>
      </c>
      <c r="C743" s="140" t="s">
        <v>291</v>
      </c>
      <c r="D743">
        <v>57.64</v>
      </c>
      <c r="E743">
        <v>27.11</v>
      </c>
      <c r="F743">
        <v>952</v>
      </c>
      <c r="G743" s="195">
        <v>923.28099999999995</v>
      </c>
      <c r="H743">
        <v>6.93E-2</v>
      </c>
      <c r="I743">
        <v>1.29E-2</v>
      </c>
      <c r="J743">
        <v>0.23069999999999999</v>
      </c>
      <c r="K743">
        <v>5.28E-2</v>
      </c>
      <c r="L743">
        <v>2.87E-2</v>
      </c>
      <c r="M743">
        <v>3.1300000000000001E-2</v>
      </c>
      <c r="N743" s="196">
        <v>5.5540455974007683E-2</v>
      </c>
      <c r="O743">
        <v>-294.14</v>
      </c>
      <c r="P743">
        <v>77</v>
      </c>
      <c r="Q743">
        <v>846.28099999999995</v>
      </c>
      <c r="R743" s="197">
        <v>-71.7</v>
      </c>
      <c r="T743" s="198">
        <v>-4810.37</v>
      </c>
      <c r="U743" s="198">
        <v>86610.2</v>
      </c>
      <c r="V743">
        <v>0</v>
      </c>
    </row>
    <row r="744" spans="1:22" x14ac:dyDescent="0.25">
      <c r="A744" t="s">
        <v>171</v>
      </c>
      <c r="B744" s="199">
        <v>41639</v>
      </c>
      <c r="C744" s="140" t="s">
        <v>292</v>
      </c>
      <c r="D744">
        <v>51.88</v>
      </c>
      <c r="E744">
        <v>24.69</v>
      </c>
      <c r="F744">
        <v>949</v>
      </c>
      <c r="G744" s="195">
        <v>903.721</v>
      </c>
      <c r="H744">
        <v>6.93E-2</v>
      </c>
      <c r="I744">
        <v>1.29E-2</v>
      </c>
      <c r="J744">
        <v>0.60389999999999999</v>
      </c>
      <c r="K744">
        <v>4.0599999999999997E-2</v>
      </c>
      <c r="L744">
        <v>3.0200000000000001E-2</v>
      </c>
      <c r="M744">
        <v>5.0000000000000001E-3</v>
      </c>
      <c r="N744" s="196">
        <v>5.5989533926860867E-2</v>
      </c>
      <c r="O744">
        <v>-101.13</v>
      </c>
      <c r="P744">
        <v>76</v>
      </c>
      <c r="Q744">
        <v>827.721</v>
      </c>
      <c r="R744" s="197">
        <v>-83.45</v>
      </c>
      <c r="T744" s="198">
        <v>-4810.38</v>
      </c>
      <c r="U744" s="198">
        <v>85915.7</v>
      </c>
      <c r="V744">
        <v>0</v>
      </c>
    </row>
    <row r="745" spans="1:22" x14ac:dyDescent="0.25">
      <c r="A745" t="s">
        <v>171</v>
      </c>
      <c r="B745" s="199">
        <v>41639</v>
      </c>
      <c r="C745" s="140" t="s">
        <v>293</v>
      </c>
      <c r="D745">
        <v>42.95</v>
      </c>
      <c r="E745">
        <v>24.25</v>
      </c>
      <c r="F745">
        <v>941</v>
      </c>
      <c r="G745" s="195">
        <v>905.64400000000001</v>
      </c>
      <c r="H745">
        <v>6.93E-2</v>
      </c>
      <c r="I745">
        <v>1.29E-2</v>
      </c>
      <c r="J745">
        <v>0.16980000000000001</v>
      </c>
      <c r="K745">
        <v>3.2899999999999999E-2</v>
      </c>
      <c r="L745">
        <v>2.9600000000000001E-2</v>
      </c>
      <c r="M745">
        <v>4.4999999999999997E-3</v>
      </c>
      <c r="N745" s="196">
        <v>5.7249185661937534E-2</v>
      </c>
      <c r="O745">
        <v>-179.55</v>
      </c>
      <c r="P745">
        <v>75</v>
      </c>
      <c r="Q745">
        <v>830.64400000000001</v>
      </c>
      <c r="R745" s="197">
        <v>-76.760000000000005</v>
      </c>
      <c r="T745" s="198">
        <v>-4810.38</v>
      </c>
      <c r="U745" s="198">
        <v>84025.3</v>
      </c>
      <c r="V745">
        <v>0</v>
      </c>
    </row>
    <row r="746" spans="1:22" x14ac:dyDescent="0.25">
      <c r="A746" t="s">
        <v>171</v>
      </c>
      <c r="B746" s="199">
        <v>41639</v>
      </c>
      <c r="C746" s="140" t="s">
        <v>294</v>
      </c>
      <c r="D746">
        <v>38.380000000000003</v>
      </c>
      <c r="E746">
        <v>24.39</v>
      </c>
      <c r="F746">
        <v>923</v>
      </c>
      <c r="G746" s="195">
        <v>896.45500000000004</v>
      </c>
      <c r="H746">
        <v>6.93E-2</v>
      </c>
      <c r="I746">
        <v>1.29E-2</v>
      </c>
      <c r="J746">
        <v>0</v>
      </c>
      <c r="K746">
        <v>3.5200000000000002E-2</v>
      </c>
      <c r="L746">
        <v>2.93E-2</v>
      </c>
      <c r="M746">
        <v>8.8999999999999999E-3</v>
      </c>
      <c r="N746" s="196">
        <v>5.9443278050805883E-2</v>
      </c>
      <c r="O746">
        <v>-48.45</v>
      </c>
      <c r="P746">
        <v>73</v>
      </c>
      <c r="Q746">
        <v>823.45500000000004</v>
      </c>
      <c r="R746" s="197">
        <v>-73.61</v>
      </c>
      <c r="T746" s="198">
        <v>-4810.37</v>
      </c>
      <c r="U746" s="198">
        <v>80923.7</v>
      </c>
      <c r="V746">
        <v>0</v>
      </c>
    </row>
    <row r="747" spans="1:22" x14ac:dyDescent="0.25">
      <c r="A747" t="s">
        <v>171</v>
      </c>
      <c r="B747" s="199">
        <v>41639</v>
      </c>
      <c r="C747" s="140" t="s">
        <v>295</v>
      </c>
      <c r="D747">
        <v>35.49</v>
      </c>
      <c r="E747">
        <v>24.78</v>
      </c>
      <c r="F747">
        <v>896</v>
      </c>
      <c r="G747" s="195">
        <v>885.24300000000005</v>
      </c>
      <c r="H747">
        <v>6.93E-2</v>
      </c>
      <c r="I747">
        <v>1.29E-2</v>
      </c>
      <c r="J747">
        <v>0</v>
      </c>
      <c r="K747">
        <v>3.78E-2</v>
      </c>
      <c r="L747">
        <v>2.9600000000000001E-2</v>
      </c>
      <c r="M747">
        <v>6.3E-3</v>
      </c>
      <c r="N747" s="196">
        <v>6.203191109357329E-2</v>
      </c>
      <c r="O747">
        <v>-104.11</v>
      </c>
      <c r="P747">
        <v>69</v>
      </c>
      <c r="Q747">
        <v>816.24300000000005</v>
      </c>
      <c r="R747" s="197">
        <v>-66.510000000000005</v>
      </c>
      <c r="T747" s="198">
        <v>-4810.37</v>
      </c>
      <c r="U747" s="198">
        <v>77546.7</v>
      </c>
      <c r="V747">
        <v>0</v>
      </c>
    </row>
    <row r="748" spans="1:22" x14ac:dyDescent="0.25">
      <c r="A748" s="201" t="s">
        <v>171</v>
      </c>
      <c r="B748" s="201">
        <v>41640</v>
      </c>
      <c r="C748" s="202" t="s">
        <v>272</v>
      </c>
      <c r="D748" s="202">
        <v>29.72</v>
      </c>
      <c r="E748" s="202">
        <v>21.93</v>
      </c>
      <c r="F748" s="202">
        <v>878</v>
      </c>
      <c r="G748" s="203">
        <v>876.72199999999998</v>
      </c>
      <c r="H748" s="202">
        <v>6.1899999999999997E-2</v>
      </c>
      <c r="I748" s="202">
        <v>1.0200000000000001E-2</v>
      </c>
      <c r="J748" s="202">
        <v>0</v>
      </c>
      <c r="K748" s="202">
        <v>1.7899999999999999E-2</v>
      </c>
      <c r="L748" s="202">
        <v>9.9000000000000008E-3</v>
      </c>
      <c r="M748" s="202">
        <v>8.6999999999999994E-3</v>
      </c>
      <c r="N748" s="204">
        <v>1.2302687783400145E-2</v>
      </c>
      <c r="O748" s="202">
        <v>-96.99</v>
      </c>
      <c r="P748" s="202">
        <v>67</v>
      </c>
      <c r="Q748" s="205">
        <v>809.72199999999998</v>
      </c>
      <c r="R748" s="205">
        <v>-24.87</v>
      </c>
      <c r="S748" s="202"/>
      <c r="T748" s="206">
        <v>-936.05</v>
      </c>
      <c r="U748" s="206">
        <v>76085</v>
      </c>
      <c r="V748" s="202">
        <v>0</v>
      </c>
    </row>
    <row r="750" spans="1:22" x14ac:dyDescent="0.25">
      <c r="D750" s="207">
        <f>SUM(D4:D748)</f>
        <v>26544.44000000001</v>
      </c>
      <c r="E750" s="207">
        <f t="shared" ref="E750:U750" si="0">SUM(E4:E748)</f>
        <v>25189.18000000004</v>
      </c>
      <c r="F750" s="207">
        <f t="shared" si="0"/>
        <v>648753</v>
      </c>
      <c r="G750" s="208">
        <f t="shared" si="0"/>
        <v>668599.27099999972</v>
      </c>
      <c r="H750" s="207">
        <f t="shared" si="0"/>
        <v>55.249899999999528</v>
      </c>
      <c r="I750" s="207">
        <f t="shared" si="0"/>
        <v>10.299000000000024</v>
      </c>
      <c r="J750" s="207">
        <f t="shared" si="0"/>
        <v>1167.4662999999994</v>
      </c>
      <c r="K750" s="207">
        <f t="shared" si="0"/>
        <v>38.130499999999998</v>
      </c>
      <c r="L750" s="207">
        <f t="shared" si="0"/>
        <v>29.987100000000012</v>
      </c>
      <c r="M750" s="207">
        <f t="shared" si="0"/>
        <v>17.618599999999986</v>
      </c>
      <c r="N750" s="209">
        <f t="shared" si="0"/>
        <v>25.823257425960318</v>
      </c>
      <c r="O750" s="207">
        <f t="shared" si="0"/>
        <v>162625.12000000017</v>
      </c>
      <c r="P750" s="207">
        <f t="shared" si="0"/>
        <v>46680</v>
      </c>
      <c r="Q750" s="207">
        <f t="shared" si="0"/>
        <v>621919.2709999996</v>
      </c>
      <c r="R750" s="210">
        <f t="shared" si="0"/>
        <v>-55547.810000000019</v>
      </c>
      <c r="S750" s="207">
        <f t="shared" si="0"/>
        <v>0</v>
      </c>
      <c r="T750" s="207">
        <f t="shared" si="0"/>
        <v>-1837101.6499999997</v>
      </c>
      <c r="U750" s="207">
        <f t="shared" si="0"/>
        <v>50689812.199999996</v>
      </c>
      <c r="V750" s="207">
        <f>SUM(V4:V748)</f>
        <v>357258.64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MeterData</vt:lpstr>
      <vt:lpstr>Inputs</vt:lpstr>
      <vt:lpstr>MonthlyChargeCredit Summary</vt:lpstr>
      <vt:lpstr>Energy Summary</vt:lpstr>
      <vt:lpstr>Excess Energy</vt:lpstr>
      <vt:lpstr>ZRC</vt:lpstr>
      <vt:lpstr>FTR-ARR</vt:lpstr>
      <vt:lpstr>SRR Variable</vt:lpstr>
      <vt:lpstr>Transmission Services</vt:lpstr>
      <vt:lpstr>Schedule 26-A</vt:lpstr>
      <vt:lpstr>REACTIVE POWER</vt:lpstr>
      <vt:lpstr>REACTIVE POWER BACK UP</vt:lpstr>
      <vt:lpstr>RETAIL FEE</vt:lpstr>
      <vt:lpstr>ACES Fee Exhibit A</vt:lpstr>
      <vt:lpstr>MISORates</vt:lpstr>
      <vt:lpstr>ACESMISOdata</vt:lpstr>
      <vt:lpstr>NERC</vt:lpstr>
      <vt:lpstr>'ACES Fee Exhibit A'!Print_Area</vt:lpstr>
      <vt:lpstr>'Energy Summary'!Print_Area</vt:lpstr>
      <vt:lpstr>'FTR-ARR'!Print_Area</vt:lpstr>
      <vt:lpstr>'MonthlyChargeCredit Summary'!Print_Area</vt:lpstr>
      <vt:lpstr>'REACTIVE POWER'!Print_Area</vt:lpstr>
      <vt:lpstr>'RETAIL FEE'!Print_Area</vt:lpstr>
      <vt:lpstr>'Schedule 26-A'!Print_Area</vt:lpstr>
      <vt:lpstr>'SRR Variable'!Print_Area</vt:lpstr>
      <vt:lpstr>ZRC!Print_Area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Mattox</dc:creator>
  <cp:lastModifiedBy>David J Ashby</cp:lastModifiedBy>
  <cp:lastPrinted>2014-01-21T16:22:18Z</cp:lastPrinted>
  <dcterms:created xsi:type="dcterms:W3CDTF">2013-06-17T20:31:40Z</dcterms:created>
  <dcterms:modified xsi:type="dcterms:W3CDTF">2014-01-21T21:07:42Z</dcterms:modified>
</cp:coreProperties>
</file>