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 activeTab="1"/>
  </bookViews>
  <sheets>
    <sheet name="Kenergy" sheetId="1" r:id="rId1"/>
    <sheet name="Big Rivers" sheetId="4" r:id="rId2"/>
    <sheet name="ERIN-INPUTS" sheetId="3" r:id="rId3"/>
    <sheet name="Kenergy Inputs" sheetId="5" r:id="rId4"/>
  </sheets>
  <definedNames>
    <definedName name="_xlnm.Print_Area" localSheetId="1">'Big Rivers'!$A$1:$F$73</definedName>
    <definedName name="_xlnm.Print_Area" localSheetId="0">Kenergy!$A$1:$E$72</definedName>
    <definedName name="_xlnm.Print_Area" localSheetId="3">'Kenergy Inputs'!$A$1:$K$22</definedName>
  </definedNames>
  <calcPr calcId="145621"/>
</workbook>
</file>

<file path=xl/calcChain.xml><?xml version="1.0" encoding="utf-8"?>
<calcChain xmlns="http://schemas.openxmlformats.org/spreadsheetml/2006/main">
  <c r="K37" i="3" l="1"/>
  <c r="J37" i="3" s="1"/>
  <c r="E27" i="1" l="1"/>
  <c r="E24" i="1" l="1"/>
  <c r="F35" i="4"/>
  <c r="H38" i="3"/>
  <c r="H39" i="3" s="1"/>
  <c r="E19" i="1" l="1"/>
  <c r="E37" i="1"/>
  <c r="E35" i="1"/>
  <c r="E20" i="1"/>
  <c r="E18" i="1"/>
  <c r="D18" i="1"/>
  <c r="E16" i="1"/>
  <c r="D15" i="1"/>
  <c r="D14" i="1"/>
  <c r="E12" i="1"/>
  <c r="D12" i="1"/>
  <c r="E59" i="1"/>
  <c r="E58" i="1"/>
  <c r="E57" i="1"/>
  <c r="E56" i="1"/>
  <c r="E55" i="1"/>
  <c r="E54" i="1"/>
  <c r="E53" i="1"/>
  <c r="F59" i="4"/>
  <c r="F58" i="4"/>
  <c r="F57" i="4"/>
  <c r="F56" i="4"/>
  <c r="F55" i="4"/>
  <c r="F54" i="4"/>
  <c r="F53" i="4"/>
  <c r="F52" i="4"/>
  <c r="E52" i="1"/>
  <c r="F36" i="4"/>
  <c r="F34" i="4"/>
  <c r="E15" i="4"/>
  <c r="E14" i="4"/>
  <c r="E12" i="4"/>
  <c r="D67" i="1" l="1"/>
  <c r="B7" i="1" l="1"/>
  <c r="B6" i="1"/>
  <c r="B5" i="1"/>
  <c r="B67" i="1" l="1"/>
  <c r="B61" i="1" l="1"/>
  <c r="F43" i="4"/>
  <c r="F19" i="4" l="1"/>
  <c r="F18" i="4"/>
  <c r="E18" i="4"/>
  <c r="F17" i="4"/>
  <c r="E17" i="1" s="1"/>
  <c r="E17" i="4"/>
  <c r="F16" i="4"/>
  <c r="E16" i="4"/>
  <c r="F12" i="4"/>
  <c r="E61" i="4" l="1"/>
  <c r="F61" i="4"/>
  <c r="E61" i="1" l="1"/>
  <c r="D61" i="1"/>
</calcChain>
</file>

<file path=xl/comments1.xml><?xml version="1.0" encoding="utf-8"?>
<comments xmlns="http://schemas.openxmlformats.org/spreadsheetml/2006/main">
  <authors>
    <author>Mary Jo Marlin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provided by Kenergy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comments2.xml><?xml version="1.0" encoding="utf-8"?>
<comments xmlns="http://schemas.openxmlformats.org/spreadsheetml/2006/main">
  <authors>
    <author>Mary Jo Marlin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sharedStrings.xml><?xml version="1.0" encoding="utf-8"?>
<sst xmlns="http://schemas.openxmlformats.org/spreadsheetml/2006/main" count="289" uniqueCount="200">
  <si>
    <t>Electric Serivice Agreement/Arrangement and Procurement Agreement</t>
  </si>
  <si>
    <t>Applicable RTO Charges</t>
  </si>
  <si>
    <t>Weekly</t>
  </si>
  <si>
    <t>Monthly</t>
  </si>
  <si>
    <t>CHARGES / (CREDITS)</t>
  </si>
  <si>
    <t>Electric Service Agreement / Arrangement And Procurement Agreement</t>
  </si>
  <si>
    <t>4.2.1 / 4.2.3 / 4.2.5</t>
  </si>
  <si>
    <t>MISO Settlement Statement Activity</t>
  </si>
  <si>
    <t>BR_CENTAO Settlement Statements</t>
  </si>
  <si>
    <t>BREC AO Settlement Statements Activity attibutable to BREC.CENTURY</t>
  </si>
  <si>
    <t>ZRC attributable to BREC.CENTURY</t>
  </si>
  <si>
    <t>FTR/ARR attributable to BREC.CENTURY</t>
  </si>
  <si>
    <t>4.2.2</t>
  </si>
  <si>
    <t>4.2.4</t>
  </si>
  <si>
    <t>Transmission  Upgrades (Sch 26A)</t>
  </si>
  <si>
    <t>Bilateral Activity</t>
  </si>
  <si>
    <t>Excess Reactive Demand</t>
  </si>
  <si>
    <t>N/A</t>
  </si>
  <si>
    <t>Retail Fee (ESA only)</t>
  </si>
  <si>
    <t>Direct Agreement - billed Monthly</t>
  </si>
  <si>
    <t>4.1(a)</t>
  </si>
  <si>
    <t>SSR Cost if SSR Agreement not FERC approved, and hence not on MISO Settlement Statements</t>
  </si>
  <si>
    <t>4.1(a)(i)</t>
  </si>
  <si>
    <t>BREC.CENTURY RT_MISC charge for SSR Cost from BR_CENTAO Settlement Statements</t>
  </si>
  <si>
    <t>BREC.BREC RT_MISC charge for SSR Cost from BR_CENTAO Settlement Statements</t>
  </si>
  <si>
    <t>SSR Costs unreimbursed by MISO (i.e. RT unit trip/derate)</t>
  </si>
  <si>
    <t>SSR Costs unreimbursed by MISO (i.e. actual &gt; SSR contract/budget amounts)</t>
  </si>
  <si>
    <t>4.1(a)(ii)(1)</t>
  </si>
  <si>
    <t>need logic to limit credit per this contract section</t>
  </si>
  <si>
    <t>4.1(a)(iv)</t>
  </si>
  <si>
    <t>Credit for SSR costs later recovered due to delayed FERC approval</t>
  </si>
  <si>
    <t>4.2.1/4.2.3/4.2.5</t>
  </si>
  <si>
    <t>MISO settlement Statement Acticity</t>
  </si>
  <si>
    <t xml:space="preserve">   BR_CENTAO Settlement Statements</t>
  </si>
  <si>
    <t xml:space="preserve">  BREC A0 Settlements Statements Activity attributable to BREC.CENTURY</t>
  </si>
  <si>
    <t xml:space="preserve">      ZRC attributable to BREC.CENTURY</t>
  </si>
  <si>
    <t xml:space="preserve">      FTR/ARR attributes to BREC.CENTURY</t>
  </si>
  <si>
    <t>Transmission Upgrades (Sch 26A)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</si>
  <si>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</si>
  <si>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</si>
  <si>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</si>
  <si>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</si>
  <si>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</si>
  <si>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</si>
  <si>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</si>
  <si>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</si>
  <si>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</si>
  <si>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</si>
  <si>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</si>
  <si>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 xml:space="preserve">for the Monthly Charge (other than charges billed pursuant to Section 5.1) as calculated in ARTICLE 4. plus any </t>
  </si>
  <si>
    <t>amounts then due and owing to Kenergy in immediatley available funds to an account designated in the Lockbox</t>
  </si>
  <si>
    <t>Agreement on the Business Day following the 24th of the month following the Billing Month or such earlier date</t>
  </si>
  <si>
    <t>of such month on which the Member's payment to Big Rivers is due.</t>
  </si>
  <si>
    <t>invoice from the Market Participant for any amounts invoiced with respect to service to Kenergy on behalf of Century</t>
  </si>
  <si>
    <t>plus any other amounts then due and owing .  Century shall pay Kenergy or its designee on the second Business Day</t>
  </si>
  <si>
    <t>following Century's receipt of the bill under the Section.</t>
  </si>
  <si>
    <t>Costs arising under Section 10.3 relating to compliance with Hedging Arrangements.</t>
  </si>
  <si>
    <t>Internal and direct costs incurred in serving Century, including Costs associated with fees of KSPC, Costs of</t>
  </si>
  <si>
    <t>Hawesville Node if Kenergy is the Market Participant.</t>
  </si>
  <si>
    <t>including Kenergy, serving as Market Participant, including charges by the RTO to establish or maintain</t>
  </si>
  <si>
    <t>Costs arising under Section 3.1.3 relating to the appointment of a new Market Participant.</t>
  </si>
  <si>
    <t>Costs associated with the Hawesville Node exiting an RTO or ISO in connection with an election made by</t>
  </si>
  <si>
    <t>The Excess Energy Rate multiplied by the amount of Energy inexcess of 492MW in any Hour.</t>
  </si>
  <si>
    <t>Kenergy in connection with or aring out of the Transaction, including (a) Indemnified Liabilities, (b) any</t>
  </si>
  <si>
    <t>security necessary to be provided to any Person (including the RTO or ISO of which the Market Participant</t>
  </si>
  <si>
    <t xml:space="preserve">is a member or a Bilateral Counterparty) arising out of the Transaction, and © the costs to pursue any </t>
  </si>
  <si>
    <t>provided therein.</t>
  </si>
  <si>
    <t>set forth in this Article 4.  Century shall pay or cause to be paid any such taxes that are now or hereafter</t>
  </si>
  <si>
    <t>become applicable to the sale of Electric Services to Century under this Agreement.</t>
  </si>
  <si>
    <t>duplicative amount.</t>
  </si>
  <si>
    <t>4.5.1</t>
  </si>
  <si>
    <t>Costs arising from any tax liability of Big Rivers Resulting from Surplus Sales</t>
  </si>
  <si>
    <t>4.5.2</t>
  </si>
  <si>
    <t>Costs arising under Section 10.2 relating to compliance with Applicable Laws relating to the environment.</t>
  </si>
  <si>
    <t>4.5.3</t>
  </si>
  <si>
    <t>4.5.4</t>
  </si>
  <si>
    <t>Costs arising from a requirement to pay invoices from the applicable RTO or ISO on a frequency greater than</t>
  </si>
  <si>
    <t>the periodicity set forth in Section 5.1</t>
  </si>
  <si>
    <t>4.5.5</t>
  </si>
  <si>
    <t>4.5.6</t>
  </si>
  <si>
    <t>Kenergy for the benefit of Century, including any energy advisory services for scheduling, awards and</t>
  </si>
  <si>
    <t>settlements (including such services provided by ACES (formerlty ACES Power Marketing)).</t>
  </si>
  <si>
    <t>Electric Service Agreement</t>
  </si>
  <si>
    <t>Other Amounts:  FOR ANY BILLING MONTH</t>
  </si>
  <si>
    <t>ARRANGEMENT AND PROCUREMENT AGREEMENT</t>
  </si>
  <si>
    <t>4.5.7</t>
  </si>
  <si>
    <t>4.5.8</t>
  </si>
  <si>
    <t>4.5.9</t>
  </si>
  <si>
    <t>4.5.10</t>
  </si>
  <si>
    <t>for Costs referred to in the Section for any period in excess of (1) year without the consent of Century.</t>
  </si>
  <si>
    <t>set forth in this Article 4.  Kenergy shall pay or cause to be paid any such taxes that are now or hereafter</t>
  </si>
  <si>
    <t>become applicable to the sale of Electric Services to Kenergy under this Agreement.</t>
  </si>
  <si>
    <t>Big Rivers or Century pursuant to Section 3.5.2</t>
  </si>
  <si>
    <t xml:space="preserve">Charges for any other services required to be purchased by Big Rivers to provide the services hereunder to </t>
  </si>
  <si>
    <t>The cost of one-quarter (0.25) full-time-equavalent employee of Big Rivers, to assist in the administration</t>
  </si>
  <si>
    <t xml:space="preserve">Other out-of-pocket Costs payable to Big Rivers to another Person that are incurred or commited to by </t>
  </si>
  <si>
    <t>Big Rivers in connection with or aring out of the Transaction, including (a) Indemnified Liabilities, (b) any</t>
  </si>
  <si>
    <t>approval or consent under Section 7.2.2; provided, the Costs referenced on Exhibit B shall be allocated as</t>
  </si>
  <si>
    <t>Any amounts due and payable to Kenergy under the Tax Indemnity Agreement</t>
  </si>
  <si>
    <t>Kenergy's compliance with Section 14.2, Costs associated with any Person other than Big Rivers, including</t>
  </si>
  <si>
    <t>Charges for any other services required to be purhased by Kenergy to serve Century.</t>
  </si>
  <si>
    <t>Big Rivers or Kenergy pursuant to Section 3.5.2</t>
  </si>
  <si>
    <t>Any amounts charged to Kenergy by a Market Participant under a Market Agreement.</t>
  </si>
  <si>
    <t xml:space="preserve">Other out-of-pocket Costs payable to Kenergy to another Person that are incurred or commited to by </t>
  </si>
  <si>
    <t xml:space="preserve">that would result in a duplicative payment for a particular charge if Kenergy would not be liable for the </t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</si>
  <si>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Kenergy will bill Century on or before the third business day following receipt by Kenergy of an </t>
    </r>
  </si>
  <si>
    <r>
      <rPr>
        <b/>
        <i/>
        <u/>
        <sz val="12"/>
        <color theme="1"/>
        <rFont val="Calibri"/>
        <family val="2"/>
        <scheme val="minor"/>
      </rPr>
      <t>Monthly Invoices for other Amounts.</t>
    </r>
    <r>
      <rPr>
        <sz val="12"/>
        <color theme="1"/>
        <rFont val="Calibri"/>
        <family val="2"/>
        <scheme val="minor"/>
      </rPr>
      <t xml:space="preserve">  Kenergy shall bill Century on or before the 15th Business Day of each month</t>
    </r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</si>
  <si>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Big Rivers shall bill Kenergy on or before the third business day following receipt by Big Rivers of an </t>
    </r>
  </si>
  <si>
    <t>invoice from the RTO or ISO for any amounts invoiced with respect to service to Big Rivers on behalf of Kenergy</t>
  </si>
  <si>
    <t>plus any other amounts then due and owing .  Kenergy shall pay Big Rivers or its designee on the second Business Day</t>
  </si>
  <si>
    <t>following Kenergy's receipt of the bill under this Section.</t>
  </si>
  <si>
    <r>
      <rPr>
        <b/>
        <i/>
        <u/>
        <sz val="12"/>
        <color theme="1"/>
        <rFont val="Calibri"/>
        <family val="2"/>
        <scheme val="minor"/>
      </rPr>
      <t xml:space="preserve">Monthly Invoices for other Amounts. </t>
    </r>
    <r>
      <rPr>
        <sz val="12"/>
        <color theme="1"/>
        <rFont val="Calibri"/>
        <family val="2"/>
        <scheme val="minor"/>
      </rPr>
      <t xml:space="preserve"> Big Rivers shall bill Kenergy on or before the 15th Business Day of each month</t>
    </r>
  </si>
  <si>
    <t xml:space="preserve">that would result in a duplicative payment for a particular charge if Big Rivers would not be liable for the </t>
  </si>
  <si>
    <t xml:space="preserve">amounts then due and owing to Big Rivers such portion of the monthly Charge and any other amounts due and  owing  </t>
  </si>
  <si>
    <t xml:space="preserve">following the 24th of the month following the Billing Month or such earlier date of such month on which the </t>
  </si>
  <si>
    <t>Member's payment to Big Rivers is due.</t>
  </si>
  <si>
    <t>Costs charged to Kenergy under the APA, including any tax liablity of Big Rivers resulting from Surplus Sales.</t>
  </si>
  <si>
    <t xml:space="preserve">  Excess Energy </t>
  </si>
  <si>
    <t xml:space="preserve">  Other Amounts</t>
  </si>
  <si>
    <t>4.1(a)(ii)(2)</t>
  </si>
  <si>
    <t>Total Amount Due</t>
  </si>
  <si>
    <t xml:space="preserve">Due and payable </t>
  </si>
  <si>
    <t>Big Rivers Electric Corp.</t>
  </si>
  <si>
    <t>201 Third Street</t>
  </si>
  <si>
    <t>P. O. Box 24</t>
  </si>
  <si>
    <t>Henderson, KY   42419</t>
  </si>
  <si>
    <t>6402 Old Corydon Road</t>
  </si>
  <si>
    <t>Henderson, KY   42420</t>
  </si>
  <si>
    <t>Kenergy Corp</t>
  </si>
  <si>
    <t xml:space="preserve">                                                                                   Contact information:</t>
  </si>
  <si>
    <t xml:space="preserve">                                                                                   Mike Mattox - 270-844-6155</t>
  </si>
  <si>
    <t xml:space="preserve">                                                                                   Erin Spence - 270-844-6156 </t>
  </si>
  <si>
    <t>espence@bigrivers.com</t>
  </si>
  <si>
    <t>mmattox@bigrivers.com</t>
  </si>
  <si>
    <t>Hawesville, KY   42348</t>
  </si>
  <si>
    <t>to Kenergy in immediately available funds to an account designated in the Lockbox Agreement on the Business Day</t>
  </si>
  <si>
    <t>Other Amounts</t>
  </si>
  <si>
    <t>4.5.10/4.6.11</t>
  </si>
  <si>
    <t xml:space="preserve">    Exhibit A/B</t>
  </si>
  <si>
    <t xml:space="preserve">     </t>
  </si>
  <si>
    <t>ACES Fee</t>
  </si>
  <si>
    <t>NERC/SERC</t>
  </si>
  <si>
    <t>NRCO</t>
  </si>
  <si>
    <t>EPA Title V Permit Fees</t>
  </si>
  <si>
    <t>Total Exhibit A/B</t>
  </si>
  <si>
    <t>BR</t>
  </si>
  <si>
    <t>Transmission Services (AREF#NL1314)</t>
  </si>
  <si>
    <t xml:space="preserve">  4.5.9</t>
  </si>
  <si>
    <t>1/4 FTE</t>
  </si>
  <si>
    <t>Credit for BREC Transmission Revenue attributable to AREF #NL1314</t>
  </si>
  <si>
    <t xml:space="preserve">  4.6.9</t>
  </si>
  <si>
    <t>Kenergy Corp                                          Invoice No. 281</t>
  </si>
  <si>
    <t>Century Aluminum Company                Invoice 281</t>
  </si>
  <si>
    <t>State Route 271                                                       Operating Days - Sept 1-30, 2013</t>
  </si>
  <si>
    <t>Henderson, KY   42420                                             Operating Days - Sept 1-30, 2013</t>
  </si>
  <si>
    <t>CENTURY ALUMINUM-HAWESVILLE SMELTER</t>
  </si>
  <si>
    <t>INTERNAL COSTS AND DIRECT COSTS</t>
  </si>
  <si>
    <t>SECTION 4.6.5</t>
  </si>
  <si>
    <t>SEPTEMBER 2013</t>
  </si>
  <si>
    <t xml:space="preserve"> </t>
  </si>
  <si>
    <t>ACCOUNT</t>
  </si>
  <si>
    <t>ACCOUNT DESCRIPTION</t>
  </si>
  <si>
    <t>TRANSACTION</t>
  </si>
  <si>
    <t>TOTAL</t>
  </si>
  <si>
    <t>PROPERTY TAX-CLASS A</t>
  </si>
  <si>
    <t>Property Taxes</t>
  </si>
  <si>
    <t>REGULATORY ASSESSMENT TAX-HAWESVILLE SMELTER</t>
  </si>
  <si>
    <t>PSC Taxes</t>
  </si>
  <si>
    <t>BILLING CLASS A-HAWESVILLE SMELTER</t>
  </si>
  <si>
    <t>Billing Costs</t>
  </si>
  <si>
    <t>C&amp;I PROGRAM CLASS A-HAWESVILLE SMELTER</t>
  </si>
  <si>
    <t>C &amp; I Costs</t>
  </si>
  <si>
    <t>GENERAL MANAGEMENT CLASS A-HAWESVILLE SMELTER</t>
  </si>
  <si>
    <t>General Managemant Costs</t>
  </si>
  <si>
    <t>DIRECT MANAGEMENT LABOR-HAWESVILLE SMELTER</t>
  </si>
  <si>
    <t>Labor and Overheads</t>
  </si>
  <si>
    <t>OFFICE SUPPLIES CLASS A-HAWESVILLE SMELTER</t>
  </si>
  <si>
    <t>Office Supplies</t>
  </si>
  <si>
    <t>OUTSIDE SERVICES CLASS A-HAWESVILLE SMELTER</t>
  </si>
  <si>
    <t>Outside Services</t>
  </si>
  <si>
    <t>OTHER A&amp;G CLASS A-HAWESVILLE SMELTER</t>
  </si>
  <si>
    <t>A &amp; G Costs</t>
  </si>
  <si>
    <t>BUILDINGS &amp; GROUNDS CLASS A-HAWESVILLE SMELTER</t>
  </si>
  <si>
    <t>Buildings &amp; Grounds Costs</t>
  </si>
  <si>
    <r>
      <rPr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</si>
  <si>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</si>
  <si>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r>
      <t xml:space="preserve">approval or consent under Section 7.2.2; </t>
    </r>
    <r>
      <rPr>
        <b/>
        <i/>
        <sz val="14"/>
        <color theme="1"/>
        <rFont val="Calibri"/>
        <family val="2"/>
        <scheme val="minor"/>
      </rPr>
      <t>provided</t>
    </r>
    <r>
      <rPr>
        <sz val="14"/>
        <color theme="1"/>
        <rFont val="Calibri"/>
        <family val="2"/>
        <scheme val="minor"/>
      </rPr>
      <t>, the Costs referenced on Exhibit A shall be allocated as</t>
    </r>
  </si>
  <si>
    <r>
      <t xml:space="preserve">provided therein.  </t>
    </r>
    <r>
      <rPr>
        <b/>
        <i/>
        <sz val="14"/>
        <color theme="1"/>
        <rFont val="Calibri"/>
        <family val="2"/>
        <scheme val="minor"/>
      </rPr>
      <t>Provided, further</t>
    </r>
    <r>
      <rPr>
        <sz val="14"/>
        <color theme="1"/>
        <rFont val="Calibri"/>
        <family val="2"/>
        <scheme val="minor"/>
      </rPr>
      <t>, that Big Rivers shall not voluntarily enter into any contractual commitment</t>
    </r>
  </si>
  <si>
    <r>
      <rPr>
        <b/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</si>
  <si>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b/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</si>
  <si>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>P. O. Box 500                                                            October 21, 2013</t>
  </si>
  <si>
    <t>6402 Old Corydon Road                                          October 21, 2013</t>
  </si>
  <si>
    <t>October 25, 2013</t>
  </si>
  <si>
    <t>BIG RIVERS ELECTRIC CORPORATION</t>
  </si>
  <si>
    <t>SUPPLIED BY KENERGY CORP.</t>
  </si>
  <si>
    <t>MONTHLY  INVOICE 281</t>
  </si>
  <si>
    <t xml:space="preserve"> $               -  </t>
  </si>
  <si>
    <t xml:space="preserve"> $                   -  </t>
  </si>
  <si>
    <t xml:space="preserve"> $                       -  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</si>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</sst>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3" fillId="0" borderId="0" xfId="0" applyFont="1"/>
    <xf numFmtId="44" fontId="8" fillId="3" borderId="0" xfId="0" applyNumberFormat="1" applyFont="1" applyFill="1"/>
    <xf numFmtId="0" fontId="8" fillId="3" borderId="0" xfId="0" applyFont="1" applyFill="1" applyBorder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3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4" borderId="0" xfId="0" applyFont="1" applyFill="1" applyAlignment="1">
      <alignment horizontal="left"/>
    </xf>
    <xf numFmtId="0" fontId="11" fillId="4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8" fillId="3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8" fillId="3" borderId="14" xfId="0" applyFont="1" applyFill="1" applyBorder="1"/>
    <xf numFmtId="0" fontId="0" fillId="3" borderId="12" xfId="0" applyFill="1" applyBorder="1"/>
    <xf numFmtId="0" fontId="8" fillId="3" borderId="12" xfId="0" applyFont="1" applyFill="1" applyBorder="1"/>
    <xf numFmtId="0" fontId="8" fillId="5" borderId="0" xfId="0" applyFont="1" applyFill="1"/>
    <xf numFmtId="0" fontId="0" fillId="4" borderId="0" xfId="0" applyFill="1"/>
    <xf numFmtId="0" fontId="9" fillId="5" borderId="0" xfId="0" applyFont="1" applyFill="1"/>
    <xf numFmtId="0" fontId="15" fillId="7" borderId="0" xfId="0" applyFont="1" applyFill="1"/>
    <xf numFmtId="0" fontId="15" fillId="0" borderId="0" xfId="0" applyFont="1"/>
    <xf numFmtId="0" fontId="16" fillId="0" borderId="0" xfId="0" applyFont="1"/>
    <xf numFmtId="44" fontId="3" fillId="0" borderId="0" xfId="0" applyNumberFormat="1" applyFont="1"/>
    <xf numFmtId="0" fontId="15" fillId="6" borderId="0" xfId="0" applyFont="1" applyFill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5" fontId="12" fillId="0" borderId="0" xfId="0" quotePrefix="1" applyNumberFormat="1" applyFont="1"/>
    <xf numFmtId="0" fontId="12" fillId="0" borderId="0" xfId="0" applyFont="1"/>
    <xf numFmtId="0" fontId="12" fillId="0" borderId="12" xfId="0" applyFont="1" applyBorder="1"/>
    <xf numFmtId="0" fontId="17" fillId="0" borderId="0" xfId="4"/>
    <xf numFmtId="0" fontId="15" fillId="8" borderId="0" xfId="0" applyFont="1" applyFill="1" applyAlignment="1">
      <alignment horizontal="center"/>
    </xf>
    <xf numFmtId="0" fontId="8" fillId="3" borderId="16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3" xfId="0" applyFont="1" applyFill="1" applyBorder="1"/>
    <xf numFmtId="0" fontId="8" fillId="3" borderId="1" xfId="0" applyFont="1" applyFill="1" applyBorder="1"/>
    <xf numFmtId="0" fontId="8" fillId="3" borderId="15" xfId="0" applyFont="1" applyFill="1" applyBorder="1"/>
    <xf numFmtId="0" fontId="0" fillId="0" borderId="0" xfId="0"/>
    <xf numFmtId="43" fontId="0" fillId="0" borderId="0" xfId="0" applyNumberFormat="1"/>
    <xf numFmtId="39" fontId="0" fillId="0" borderId="0" xfId="0" applyNumberFormat="1"/>
    <xf numFmtId="43" fontId="2" fillId="3" borderId="0" xfId="0" applyNumberFormat="1" applyFont="1" applyFill="1"/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1" applyFont="1" applyAlignment="1">
      <alignment horizontal="center"/>
    </xf>
    <xf numFmtId="44" fontId="0" fillId="0" borderId="12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/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44" fontId="0" fillId="0" borderId="0" xfId="1" applyFont="1"/>
    <xf numFmtId="0" fontId="0" fillId="0" borderId="0" xfId="0" applyFill="1" applyBorder="1"/>
    <xf numFmtId="0" fontId="2" fillId="0" borderId="0" xfId="0" applyFont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/>
    <xf numFmtId="44" fontId="2" fillId="9" borderId="0" xfId="1" applyFont="1" applyFill="1"/>
    <xf numFmtId="0" fontId="0" fillId="0" borderId="6" xfId="0" applyBorder="1"/>
    <xf numFmtId="0" fontId="0" fillId="0" borderId="9" xfId="0" applyBorder="1"/>
    <xf numFmtId="44" fontId="0" fillId="0" borderId="7" xfId="1" applyFont="1" applyBorder="1"/>
    <xf numFmtId="0" fontId="0" fillId="0" borderId="10" xfId="0" applyBorder="1"/>
    <xf numFmtId="0" fontId="0" fillId="0" borderId="0" xfId="0" applyBorder="1"/>
    <xf numFmtId="44" fontId="0" fillId="0" borderId="11" xfId="1" applyFont="1" applyBorder="1"/>
    <xf numFmtId="0" fontId="0" fillId="0" borderId="5" xfId="0" applyBorder="1"/>
    <xf numFmtId="0" fontId="0" fillId="0" borderId="4" xfId="0" applyBorder="1"/>
    <xf numFmtId="44" fontId="0" fillId="0" borderId="8" xfId="1" applyFont="1" applyBorder="1"/>
    <xf numFmtId="0" fontId="0" fillId="2" borderId="0" xfId="0" applyFont="1" applyFill="1"/>
    <xf numFmtId="0" fontId="0" fillId="0" borderId="0" xfId="0" quotePrefix="1"/>
    <xf numFmtId="0" fontId="0" fillId="0" borderId="0" xfId="0" applyFont="1" applyFill="1"/>
    <xf numFmtId="0" fontId="0" fillId="0" borderId="13" xfId="0" applyBorder="1"/>
    <xf numFmtId="0" fontId="0" fillId="2" borderId="14" xfId="0" applyFont="1" applyFill="1" applyBorder="1"/>
    <xf numFmtId="0" fontId="0" fillId="0" borderId="15" xfId="0" applyBorder="1"/>
    <xf numFmtId="0" fontId="0" fillId="2" borderId="0" xfId="0" applyFont="1" applyFill="1" applyBorder="1"/>
    <xf numFmtId="44" fontId="0" fillId="0" borderId="2" xfId="1" applyFont="1" applyBorder="1"/>
    <xf numFmtId="0" fontId="0" fillId="0" borderId="16" xfId="0" applyBorder="1"/>
    <xf numFmtId="0" fontId="0" fillId="2" borderId="12" xfId="0" applyFont="1" applyFill="1" applyBorder="1"/>
    <xf numFmtId="44" fontId="0" fillId="0" borderId="3" xfId="1" applyFont="1" applyBorder="1"/>
    <xf numFmtId="0" fontId="0" fillId="0" borderId="0" xfId="0" applyFont="1" applyFill="1" applyBorder="1"/>
    <xf numFmtId="0" fontId="16" fillId="0" borderId="0" xfId="0" applyFont="1" applyFill="1"/>
    <xf numFmtId="0" fontId="16" fillId="3" borderId="0" xfId="0" applyFont="1" applyFill="1"/>
    <xf numFmtId="0" fontId="18" fillId="0" borderId="0" xfId="0" applyFont="1" applyFill="1"/>
    <xf numFmtId="44" fontId="16" fillId="3" borderId="0" xfId="0" applyNumberFormat="1" applyFont="1" applyFill="1"/>
    <xf numFmtId="44" fontId="16" fillId="0" borderId="0" xfId="0" applyNumberFormat="1" applyFont="1"/>
    <xf numFmtId="0" fontId="16" fillId="5" borderId="0" xfId="0" applyFont="1" applyFill="1"/>
    <xf numFmtId="44" fontId="16" fillId="3" borderId="1" xfId="0" applyNumberFormat="1" applyFont="1" applyFill="1" applyBorder="1"/>
    <xf numFmtId="44" fontId="16" fillId="3" borderId="2" xfId="0" applyNumberFormat="1" applyFont="1" applyFill="1" applyBorder="1"/>
    <xf numFmtId="44" fontId="16" fillId="3" borderId="3" xfId="0" applyNumberFormat="1" applyFont="1" applyFill="1" applyBorder="1"/>
    <xf numFmtId="44" fontId="16" fillId="0" borderId="0" xfId="0" applyNumberFormat="1" applyFont="1" applyFill="1"/>
    <xf numFmtId="39" fontId="16" fillId="0" borderId="0" xfId="0" applyNumberFormat="1" applyFont="1" applyFill="1"/>
    <xf numFmtId="0" fontId="0" fillId="0" borderId="10" xfId="0" applyBorder="1" applyAlignment="1">
      <alignment horizontal="left" wrapText="1"/>
    </xf>
    <xf numFmtId="0" fontId="2" fillId="3" borderId="0" xfId="0" applyFont="1" applyFill="1"/>
    <xf numFmtId="17" fontId="0" fillId="5" borderId="0" xfId="0" quotePrefix="1" applyNumberFormat="1" applyFill="1"/>
    <xf numFmtId="0" fontId="2" fillId="5" borderId="0" xfId="0" applyFont="1" applyFill="1"/>
    <xf numFmtId="8" fontId="1" fillId="0" borderId="0" xfId="1" applyNumberFormat="1" applyFont="1" applyFill="1"/>
    <xf numFmtId="8" fontId="0" fillId="0" borderId="0" xfId="0" applyNumberFormat="1"/>
    <xf numFmtId="8" fontId="0" fillId="0" borderId="1" xfId="1" applyNumberFormat="1" applyFont="1" applyBorder="1"/>
    <xf numFmtId="8" fontId="0" fillId="0" borderId="2" xfId="1" applyNumberFormat="1" applyFont="1" applyBorder="1"/>
    <xf numFmtId="8" fontId="0" fillId="0" borderId="0" xfId="1" applyNumberFormat="1" applyFont="1" applyBorder="1"/>
    <xf numFmtId="8" fontId="0" fillId="0" borderId="0" xfId="1" applyNumberFormat="1" applyFont="1"/>
    <xf numFmtId="8" fontId="2" fillId="9" borderId="0" xfId="1" applyNumberFormat="1" applyFont="1" applyFill="1"/>
    <xf numFmtId="0" fontId="0" fillId="0" borderId="0" xfId="0" applyBorder="1" applyAlignment="1">
      <alignment horizontal="left" wrapText="1"/>
    </xf>
  </cellXfs>
  <cellStyles count="5">
    <cellStyle name="Currency" xfId="1" builtinId="4"/>
    <cellStyle name="Currency 2" xfId="2"/>
    <cellStyle name="Hyperlink" xfId="4" builtinId="8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view="pageBreakPreview" topLeftCell="B43" zoomScaleNormal="100" zoomScaleSheetLayoutView="100" workbookViewId="0">
      <selection activeCell="D67" sqref="D67"/>
    </sheetView>
  </sheetViews>
  <sheetFormatPr defaultRowHeight="15.75" x14ac:dyDescent="0.25"/>
  <cols>
    <col min="1" max="1" width="30.42578125" style="1" customWidth="1"/>
    <col min="2" max="2" width="82.7109375" style="1" customWidth="1"/>
    <col min="3" max="3" width="25" style="1" customWidth="1"/>
    <col min="4" max="4" width="19.7109375" style="1" bestFit="1" customWidth="1"/>
    <col min="5" max="5" width="20.140625" style="1" customWidth="1"/>
    <col min="6" max="16384" width="9.140625" style="1"/>
  </cols>
  <sheetData>
    <row r="1" spans="1:5" ht="21" x14ac:dyDescent="0.35">
      <c r="A1" s="39" t="s">
        <v>128</v>
      </c>
      <c r="B1" s="36" t="s">
        <v>152</v>
      </c>
      <c r="D1" s="40" t="s">
        <v>2</v>
      </c>
      <c r="E1" s="46" t="s">
        <v>3</v>
      </c>
    </row>
    <row r="2" spans="1:5" x14ac:dyDescent="0.25">
      <c r="A2" s="34" t="s">
        <v>126</v>
      </c>
      <c r="B2" s="3" t="s">
        <v>190</v>
      </c>
    </row>
    <row r="3" spans="1:5" x14ac:dyDescent="0.25">
      <c r="A3" s="34" t="s">
        <v>127</v>
      </c>
      <c r="B3" s="3" t="s">
        <v>153</v>
      </c>
    </row>
    <row r="4" spans="1:5" x14ac:dyDescent="0.25">
      <c r="A4" s="34"/>
      <c r="B4" s="3" t="s">
        <v>134</v>
      </c>
    </row>
    <row r="5" spans="1:5" x14ac:dyDescent="0.25">
      <c r="A5" s="34"/>
      <c r="B5" s="43" t="str">
        <f>'Big Rivers'!B5:C7</f>
        <v xml:space="preserve">                                                                                   Contact information:</v>
      </c>
    </row>
    <row r="6" spans="1:5" x14ac:dyDescent="0.25">
      <c r="A6" s="34"/>
      <c r="B6" s="3" t="str">
        <f>'Big Rivers'!B6:C8</f>
        <v xml:space="preserve">                                                                                   Erin Spence - 270-844-6156 </v>
      </c>
      <c r="C6" s="45" t="s">
        <v>132</v>
      </c>
    </row>
    <row r="7" spans="1:5" x14ac:dyDescent="0.25">
      <c r="A7" s="34"/>
      <c r="B7" s="3" t="str">
        <f>'Big Rivers'!B7:C9</f>
        <v xml:space="preserve">                                                                                   Mike Mattox - 270-844-6155</v>
      </c>
      <c r="C7" s="45" t="s">
        <v>133</v>
      </c>
    </row>
    <row r="9" spans="1:5" ht="18.75" x14ac:dyDescent="0.3">
      <c r="A9" s="10" t="s">
        <v>0</v>
      </c>
      <c r="B9" s="11"/>
    </row>
    <row r="10" spans="1:5" x14ac:dyDescent="0.25">
      <c r="A10" s="8">
        <v>4.2</v>
      </c>
      <c r="B10" s="2" t="s">
        <v>1</v>
      </c>
      <c r="C10" s="2"/>
      <c r="D10" s="2"/>
      <c r="E10" s="2"/>
    </row>
    <row r="11" spans="1:5" ht="18.75" x14ac:dyDescent="0.3">
      <c r="A11" s="9" t="s">
        <v>31</v>
      </c>
      <c r="B11" s="2" t="s">
        <v>32</v>
      </c>
      <c r="C11" s="2"/>
      <c r="D11" s="2"/>
      <c r="E11" s="107"/>
    </row>
    <row r="12" spans="1:5" ht="18.75" x14ac:dyDescent="0.3">
      <c r="A12" s="9"/>
      <c r="B12" s="2" t="s">
        <v>33</v>
      </c>
      <c r="C12" s="2"/>
      <c r="D12" s="5">
        <f>'ERIN-INPUTS'!D6</f>
        <v>0</v>
      </c>
      <c r="E12" s="109">
        <f>'ERIN-INPUTS'!E6</f>
        <v>0</v>
      </c>
    </row>
    <row r="13" spans="1:5" ht="18.75" x14ac:dyDescent="0.3">
      <c r="A13" s="9"/>
      <c r="B13" s="2" t="s">
        <v>34</v>
      </c>
      <c r="C13" s="2"/>
      <c r="D13" s="2"/>
      <c r="E13" s="107"/>
    </row>
    <row r="14" spans="1:5" ht="18.75" x14ac:dyDescent="0.3">
      <c r="A14" s="9"/>
      <c r="B14" s="2" t="s">
        <v>35</v>
      </c>
      <c r="C14" s="2"/>
      <c r="D14" s="5" t="str">
        <f>'ERIN-INPUTS'!D8</f>
        <v xml:space="preserve"> $               -  </v>
      </c>
      <c r="E14" s="107"/>
    </row>
    <row r="15" spans="1:5" ht="18.75" x14ac:dyDescent="0.3">
      <c r="A15" s="9"/>
      <c r="B15" s="2" t="s">
        <v>36</v>
      </c>
      <c r="C15" s="2"/>
      <c r="D15" s="5" t="str">
        <f>'ERIN-INPUTS'!D9</f>
        <v xml:space="preserve"> $               -  </v>
      </c>
      <c r="E15" s="107"/>
    </row>
    <row r="16" spans="1:5" ht="18.75" x14ac:dyDescent="0.3">
      <c r="A16" s="9" t="s">
        <v>12</v>
      </c>
      <c r="B16" s="2" t="s">
        <v>146</v>
      </c>
      <c r="C16" s="2"/>
      <c r="D16" s="2"/>
      <c r="E16" s="109">
        <f>'ERIN-INPUTS'!E10</f>
        <v>762305.61</v>
      </c>
    </row>
    <row r="17" spans="1:5" ht="18.75" x14ac:dyDescent="0.3">
      <c r="A17" s="9" t="s">
        <v>13</v>
      </c>
      <c r="B17" s="2" t="s">
        <v>37</v>
      </c>
      <c r="C17" s="2"/>
      <c r="D17" s="2"/>
      <c r="E17" s="109">
        <f>'Big Rivers'!F17</f>
        <v>58255.38</v>
      </c>
    </row>
    <row r="18" spans="1:5" ht="18.75" x14ac:dyDescent="0.3">
      <c r="A18" s="8">
        <v>4.3</v>
      </c>
      <c r="B18" s="2" t="s">
        <v>15</v>
      </c>
      <c r="C18" s="2"/>
      <c r="D18" s="5">
        <f>'ERIN-INPUTS'!D12</f>
        <v>0</v>
      </c>
      <c r="E18" s="109" t="str">
        <f>'ERIN-INPUTS'!E12</f>
        <v xml:space="preserve"> $                   -  </v>
      </c>
    </row>
    <row r="19" spans="1:5" ht="18.75" x14ac:dyDescent="0.3">
      <c r="A19" s="8">
        <v>4.4000000000000004</v>
      </c>
      <c r="B19" s="2" t="s">
        <v>16</v>
      </c>
      <c r="C19" s="2"/>
      <c r="D19" s="2"/>
      <c r="E19" s="109" t="str">
        <f>'ERIN-INPUTS'!E13</f>
        <v xml:space="preserve"> $                   -  </v>
      </c>
    </row>
    <row r="20" spans="1:5" ht="18.75" x14ac:dyDescent="0.3">
      <c r="A20" s="8">
        <v>4.5</v>
      </c>
      <c r="B20" s="2" t="s">
        <v>18</v>
      </c>
      <c r="C20" s="2"/>
      <c r="D20" s="2"/>
      <c r="E20" s="109">
        <f>'ERIN-INPUTS'!E14</f>
        <v>16589.05</v>
      </c>
    </row>
    <row r="21" spans="1:5" ht="18.75" x14ac:dyDescent="0.3">
      <c r="A21" s="15" t="s">
        <v>82</v>
      </c>
      <c r="B21" s="16"/>
      <c r="C21" s="14"/>
      <c r="D21" s="14"/>
      <c r="E21" s="106"/>
    </row>
    <row r="22" spans="1:5" ht="18.75" x14ac:dyDescent="0.3">
      <c r="A22" s="12">
        <v>4.5999999999999996</v>
      </c>
      <c r="B22" s="13" t="s">
        <v>83</v>
      </c>
      <c r="C22" s="14"/>
      <c r="D22" s="14"/>
      <c r="E22" s="106"/>
    </row>
    <row r="23" spans="1:5" ht="18.75" x14ac:dyDescent="0.3">
      <c r="A23" s="18" t="s">
        <v>38</v>
      </c>
      <c r="B23" s="106" t="s">
        <v>98</v>
      </c>
      <c r="C23" s="14"/>
      <c r="D23" s="14"/>
      <c r="E23" s="106"/>
    </row>
    <row r="24" spans="1:5" ht="18.75" x14ac:dyDescent="0.3">
      <c r="A24" s="18" t="s">
        <v>39</v>
      </c>
      <c r="B24" s="106" t="s">
        <v>116</v>
      </c>
      <c r="C24" s="22"/>
      <c r="D24" s="14"/>
      <c r="E24" s="115">
        <f>'ERIN-INPUTS'!E15</f>
        <v>3909.97</v>
      </c>
    </row>
    <row r="25" spans="1:5" ht="18.75" x14ac:dyDescent="0.3">
      <c r="A25" s="18" t="s">
        <v>40</v>
      </c>
      <c r="B25" s="106" t="s">
        <v>73</v>
      </c>
      <c r="C25" s="14"/>
      <c r="D25" s="14"/>
      <c r="E25" s="106"/>
    </row>
    <row r="26" spans="1:5" ht="18.75" x14ac:dyDescent="0.3">
      <c r="A26" s="18" t="s">
        <v>41</v>
      </c>
      <c r="B26" s="106" t="s">
        <v>56</v>
      </c>
      <c r="C26" s="14"/>
      <c r="D26" s="14"/>
      <c r="E26" s="106"/>
    </row>
    <row r="27" spans="1:5" ht="18.75" x14ac:dyDescent="0.3">
      <c r="A27" s="18" t="s">
        <v>42</v>
      </c>
      <c r="B27" s="106" t="s">
        <v>57</v>
      </c>
      <c r="C27" s="14"/>
      <c r="D27" s="14"/>
      <c r="E27" s="116">
        <f>'Kenergy Inputs'!K22</f>
        <v>16348.01</v>
      </c>
    </row>
    <row r="28" spans="1:5" ht="18.75" x14ac:dyDescent="0.3">
      <c r="A28" s="18"/>
      <c r="B28" s="106" t="s">
        <v>99</v>
      </c>
      <c r="C28" s="14"/>
      <c r="D28" s="14"/>
      <c r="E28" s="106"/>
    </row>
    <row r="29" spans="1:5" ht="18.75" x14ac:dyDescent="0.3">
      <c r="A29" s="18"/>
      <c r="B29" s="106" t="s">
        <v>59</v>
      </c>
      <c r="C29" s="14"/>
      <c r="D29" s="14"/>
      <c r="E29" s="106"/>
    </row>
    <row r="30" spans="1:5" ht="18.75" x14ac:dyDescent="0.3">
      <c r="A30" s="14"/>
      <c r="B30" s="106" t="s">
        <v>58</v>
      </c>
      <c r="C30" s="14"/>
      <c r="D30" s="14"/>
      <c r="E30" s="106"/>
    </row>
    <row r="31" spans="1:5" ht="18.75" x14ac:dyDescent="0.3">
      <c r="A31" s="18" t="s">
        <v>43</v>
      </c>
      <c r="B31" s="106" t="s">
        <v>60</v>
      </c>
      <c r="C31" s="14"/>
      <c r="D31" s="14"/>
      <c r="E31" s="106"/>
    </row>
    <row r="32" spans="1:5" ht="18.75" x14ac:dyDescent="0.3">
      <c r="A32" s="18" t="s">
        <v>44</v>
      </c>
      <c r="B32" s="106" t="s">
        <v>100</v>
      </c>
      <c r="C32" s="14"/>
      <c r="D32" s="14"/>
      <c r="E32" s="106"/>
    </row>
    <row r="33" spans="1:5" ht="18.75" x14ac:dyDescent="0.3">
      <c r="A33" s="18" t="s">
        <v>45</v>
      </c>
      <c r="B33" s="106" t="s">
        <v>61</v>
      </c>
      <c r="C33" s="14"/>
      <c r="D33" s="14"/>
      <c r="E33" s="106"/>
    </row>
    <row r="34" spans="1:5" ht="18.75" x14ac:dyDescent="0.3">
      <c r="A34" s="18"/>
      <c r="B34" s="106" t="s">
        <v>101</v>
      </c>
      <c r="C34" s="14"/>
      <c r="D34" s="14"/>
      <c r="E34" s="106"/>
    </row>
    <row r="35" spans="1:5" ht="18.75" x14ac:dyDescent="0.3">
      <c r="A35" s="21" t="s">
        <v>46</v>
      </c>
      <c r="B35" s="107" t="s">
        <v>62</v>
      </c>
      <c r="C35" s="2"/>
      <c r="D35" s="2"/>
      <c r="E35" s="109" t="str">
        <f>'ERIN-INPUTS'!E17</f>
        <v xml:space="preserve"> $                   -  </v>
      </c>
    </row>
    <row r="36" spans="1:5" ht="18.75" x14ac:dyDescent="0.3">
      <c r="A36" s="18" t="s">
        <v>47</v>
      </c>
      <c r="B36" s="106" t="s">
        <v>102</v>
      </c>
      <c r="C36" s="14"/>
      <c r="D36" s="14"/>
      <c r="E36" s="106"/>
    </row>
    <row r="37" spans="1:5" ht="18.75" x14ac:dyDescent="0.3">
      <c r="A37" s="18" t="s">
        <v>48</v>
      </c>
      <c r="B37" s="106" t="s">
        <v>103</v>
      </c>
      <c r="C37" s="14"/>
      <c r="D37" s="14"/>
      <c r="E37" s="115">
        <f>'ERIN-INPUTS'!E24</f>
        <v>53804.41</v>
      </c>
    </row>
    <row r="38" spans="1:5" ht="18.75" x14ac:dyDescent="0.3">
      <c r="A38" s="18"/>
      <c r="B38" s="106" t="s">
        <v>63</v>
      </c>
      <c r="C38" s="14"/>
      <c r="D38" s="14"/>
      <c r="E38" s="106"/>
    </row>
    <row r="39" spans="1:5" ht="18.75" x14ac:dyDescent="0.3">
      <c r="A39" s="14"/>
      <c r="B39" s="106" t="s">
        <v>64</v>
      </c>
      <c r="C39" s="14"/>
      <c r="D39" s="14"/>
      <c r="E39" s="106"/>
    </row>
    <row r="40" spans="1:5" ht="18.75" x14ac:dyDescent="0.3">
      <c r="A40" s="14"/>
      <c r="B40" s="106" t="s">
        <v>65</v>
      </c>
      <c r="C40" s="14"/>
      <c r="D40" s="14"/>
      <c r="E40" s="106"/>
    </row>
    <row r="41" spans="1:5" ht="18.75" x14ac:dyDescent="0.3">
      <c r="A41" s="14"/>
      <c r="B41" s="106" t="s">
        <v>97</v>
      </c>
      <c r="C41" s="14"/>
      <c r="D41" s="14"/>
      <c r="E41" s="106"/>
    </row>
    <row r="42" spans="1:5" ht="18.75" x14ac:dyDescent="0.3">
      <c r="A42" s="14"/>
      <c r="B42" s="106" t="s">
        <v>66</v>
      </c>
      <c r="C42" s="14"/>
      <c r="D42" s="14"/>
      <c r="E42" s="115"/>
    </row>
    <row r="43" spans="1:5" ht="18.75" x14ac:dyDescent="0.3">
      <c r="A43" s="19">
        <v>4.7</v>
      </c>
      <c r="B43" s="106" t="s">
        <v>184</v>
      </c>
      <c r="C43" s="14"/>
      <c r="D43" s="14"/>
      <c r="E43" s="106"/>
    </row>
    <row r="44" spans="1:5" ht="18.75" x14ac:dyDescent="0.3">
      <c r="A44" s="19"/>
      <c r="B44" s="106" t="s">
        <v>67</v>
      </c>
      <c r="C44" s="14"/>
      <c r="D44" s="14"/>
      <c r="E44" s="106"/>
    </row>
    <row r="45" spans="1:5" ht="18.75" x14ac:dyDescent="0.3">
      <c r="A45" s="19"/>
      <c r="B45" s="106" t="s">
        <v>68</v>
      </c>
      <c r="C45" s="14"/>
      <c r="D45" s="14"/>
      <c r="E45" s="106"/>
    </row>
    <row r="46" spans="1:5" ht="18.75" x14ac:dyDescent="0.3">
      <c r="A46" s="19">
        <v>4.8</v>
      </c>
      <c r="B46" s="106" t="s">
        <v>185</v>
      </c>
      <c r="C46" s="14"/>
      <c r="D46" s="14"/>
      <c r="E46" s="106"/>
    </row>
    <row r="47" spans="1:5" ht="18.75" x14ac:dyDescent="0.3">
      <c r="A47" s="19"/>
      <c r="B47" s="106" t="s">
        <v>104</v>
      </c>
      <c r="C47" s="14"/>
      <c r="D47" s="14"/>
      <c r="E47" s="106"/>
    </row>
    <row r="48" spans="1:5" ht="18.75" x14ac:dyDescent="0.3">
      <c r="B48" s="37" t="s">
        <v>69</v>
      </c>
      <c r="E48" s="37"/>
    </row>
    <row r="49" spans="1:5" ht="18.75" x14ac:dyDescent="0.3">
      <c r="E49" s="37"/>
    </row>
    <row r="50" spans="1:5" ht="18.75" x14ac:dyDescent="0.3">
      <c r="E50" s="37"/>
    </row>
    <row r="51" spans="1:5" ht="18.75" x14ac:dyDescent="0.3">
      <c r="A51" s="10" t="s">
        <v>19</v>
      </c>
      <c r="B51" s="11"/>
      <c r="E51" s="37"/>
    </row>
    <row r="52" spans="1:5" ht="18.75" x14ac:dyDescent="0.3">
      <c r="A52" s="24" t="s">
        <v>20</v>
      </c>
      <c r="B52" s="24" t="s">
        <v>21</v>
      </c>
      <c r="C52" s="2"/>
      <c r="D52" s="2"/>
      <c r="E52" s="109">
        <f>'ERIN-INPUTS'!H27</f>
        <v>1357216.3</v>
      </c>
    </row>
    <row r="53" spans="1:5" ht="18.75" x14ac:dyDescent="0.3">
      <c r="A53" s="25" t="s">
        <v>22</v>
      </c>
      <c r="B53" s="28" t="s">
        <v>23</v>
      </c>
      <c r="C53" s="51"/>
      <c r="D53" s="50"/>
      <c r="E53" s="112" t="str">
        <f>'ERIN-INPUTS'!H28</f>
        <v xml:space="preserve"> $                       -  </v>
      </c>
    </row>
    <row r="54" spans="1:5" ht="18.75" x14ac:dyDescent="0.3">
      <c r="A54" s="26" t="s">
        <v>22</v>
      </c>
      <c r="B54" s="23" t="s">
        <v>24</v>
      </c>
      <c r="C54" s="49"/>
      <c r="D54" s="52"/>
      <c r="E54" s="113" t="str">
        <f>'ERIN-INPUTS'!H29</f>
        <v xml:space="preserve"> $                       -  </v>
      </c>
    </row>
    <row r="55" spans="1:5" ht="18.75" x14ac:dyDescent="0.3">
      <c r="A55" s="26" t="s">
        <v>22</v>
      </c>
      <c r="B55" s="23" t="s">
        <v>25</v>
      </c>
      <c r="C55" s="49"/>
      <c r="D55" s="52"/>
      <c r="E55" s="113" t="str">
        <f>'ERIN-INPUTS'!H30</f>
        <v xml:space="preserve"> $                       -  </v>
      </c>
    </row>
    <row r="56" spans="1:5" ht="18.75" x14ac:dyDescent="0.3">
      <c r="A56" s="27" t="s">
        <v>22</v>
      </c>
      <c r="B56" s="30" t="s">
        <v>26</v>
      </c>
      <c r="C56" s="48"/>
      <c r="D56" s="47"/>
      <c r="E56" s="114" t="str">
        <f>'ERIN-INPUTS'!H31</f>
        <v xml:space="preserve"> $                       -  </v>
      </c>
    </row>
    <row r="57" spans="1:5" ht="18.75" x14ac:dyDescent="0.3">
      <c r="A57" s="24" t="s">
        <v>27</v>
      </c>
      <c r="B57" s="24" t="s">
        <v>149</v>
      </c>
      <c r="C57" s="24"/>
      <c r="D57" s="24"/>
      <c r="E57" s="109">
        <f>'ERIN-INPUTS'!H32</f>
        <v>-617587.78</v>
      </c>
    </row>
    <row r="58" spans="1:5" ht="18.75" x14ac:dyDescent="0.3">
      <c r="A58" s="24" t="s">
        <v>119</v>
      </c>
      <c r="B58" s="24" t="s">
        <v>28</v>
      </c>
      <c r="C58" s="24"/>
      <c r="D58" s="24"/>
      <c r="E58" s="109">
        <f>'ERIN-INPUTS'!H33</f>
        <v>0</v>
      </c>
    </row>
    <row r="59" spans="1:5" ht="18.75" x14ac:dyDescent="0.3">
      <c r="A59" s="24" t="s">
        <v>29</v>
      </c>
      <c r="B59" s="24" t="s">
        <v>30</v>
      </c>
      <c r="C59" s="24"/>
      <c r="D59" s="24"/>
      <c r="E59" s="109">
        <f>'ERIN-INPUTS'!H34</f>
        <v>0</v>
      </c>
    </row>
    <row r="61" spans="1:5" ht="18.75" x14ac:dyDescent="0.3">
      <c r="B61" s="4" t="str">
        <f>'Big Rivers'!B61</f>
        <v>Total Amount Due</v>
      </c>
      <c r="C61" s="38"/>
      <c r="D61" s="38">
        <f>SUM(D10:D60)</f>
        <v>0</v>
      </c>
      <c r="E61" s="38">
        <f>SUM(E10:E60)</f>
        <v>1650840.95</v>
      </c>
    </row>
    <row r="63" spans="1:5" x14ac:dyDescent="0.25">
      <c r="A63" s="7">
        <v>5.0999999999999996</v>
      </c>
      <c r="B63" s="1" t="s">
        <v>105</v>
      </c>
    </row>
    <row r="64" spans="1:5" x14ac:dyDescent="0.25">
      <c r="A64" s="7"/>
      <c r="B64" s="1" t="s">
        <v>53</v>
      </c>
    </row>
    <row r="65" spans="1:4" x14ac:dyDescent="0.25">
      <c r="A65" s="7"/>
      <c r="B65" s="1" t="s">
        <v>54</v>
      </c>
    </row>
    <row r="66" spans="1:4" x14ac:dyDescent="0.25">
      <c r="A66" s="7"/>
      <c r="B66" s="1" t="s">
        <v>55</v>
      </c>
    </row>
    <row r="67" spans="1:4" x14ac:dyDescent="0.25">
      <c r="A67" s="7"/>
      <c r="B67" s="41" t="str">
        <f>'Big Rivers'!B67</f>
        <v xml:space="preserve">Due and payable </v>
      </c>
      <c r="D67" s="42" t="str">
        <f>'Big Rivers'!E67</f>
        <v>October 25, 2013</v>
      </c>
    </row>
    <row r="68" spans="1:4" x14ac:dyDescent="0.25">
      <c r="A68" s="7">
        <v>5.2</v>
      </c>
      <c r="B68" s="1" t="s">
        <v>106</v>
      </c>
    </row>
    <row r="69" spans="1:4" x14ac:dyDescent="0.25">
      <c r="B69" s="1" t="s">
        <v>49</v>
      </c>
    </row>
    <row r="70" spans="1:4" x14ac:dyDescent="0.25">
      <c r="B70" s="1" t="s">
        <v>50</v>
      </c>
    </row>
    <row r="71" spans="1:4" x14ac:dyDescent="0.25">
      <c r="B71" s="1" t="s">
        <v>51</v>
      </c>
    </row>
    <row r="72" spans="1:4" x14ac:dyDescent="0.25">
      <c r="B72" s="1" t="s">
        <v>52</v>
      </c>
    </row>
  </sheetData>
  <hyperlinks>
    <hyperlink ref="C6" r:id="rId1"/>
    <hyperlink ref="C7" r:id="rId2"/>
  </hyperlinks>
  <printOptions horizontalCentered="1"/>
  <pageMargins left="0.2" right="0.2" top="0.5" bottom="0.25" header="0.3" footer="0.3"/>
  <pageSetup scale="48" fitToHeight="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3"/>
  <sheetViews>
    <sheetView tabSelected="1" view="pageBreakPreview" topLeftCell="B52" zoomScaleNormal="100" zoomScaleSheetLayoutView="100" workbookViewId="0">
      <selection activeCell="H53" sqref="H53"/>
    </sheetView>
  </sheetViews>
  <sheetFormatPr defaultRowHeight="15.75" x14ac:dyDescent="0.25"/>
  <cols>
    <col min="1" max="1" width="32" style="1" customWidth="1"/>
    <col min="2" max="2" width="80.85546875" style="1" customWidth="1"/>
    <col min="3" max="3" width="18.5703125" style="1" customWidth="1"/>
    <col min="4" max="4" width="3.5703125" style="1" customWidth="1"/>
    <col min="5" max="5" width="19.7109375" style="1" bestFit="1" customWidth="1"/>
    <col min="6" max="6" width="19.42578125" style="1" customWidth="1"/>
    <col min="7" max="16384" width="9.140625" style="1"/>
  </cols>
  <sheetData>
    <row r="1" spans="1:8" ht="21" x14ac:dyDescent="0.35">
      <c r="A1" s="35" t="s">
        <v>122</v>
      </c>
      <c r="B1" s="36" t="s">
        <v>151</v>
      </c>
      <c r="C1" s="36"/>
      <c r="E1" s="40" t="s">
        <v>2</v>
      </c>
      <c r="F1" s="46" t="s">
        <v>3</v>
      </c>
    </row>
    <row r="2" spans="1:8" ht="21" x14ac:dyDescent="0.35">
      <c r="A2" s="34" t="s">
        <v>123</v>
      </c>
      <c r="B2" s="3" t="s">
        <v>191</v>
      </c>
      <c r="C2" s="3"/>
      <c r="H2" s="39"/>
    </row>
    <row r="3" spans="1:8" x14ac:dyDescent="0.25">
      <c r="A3" s="34" t="s">
        <v>124</v>
      </c>
      <c r="B3" s="3" t="s">
        <v>154</v>
      </c>
      <c r="C3" s="3"/>
      <c r="H3" s="34"/>
    </row>
    <row r="4" spans="1:8" x14ac:dyDescent="0.25">
      <c r="A4" s="34" t="s">
        <v>125</v>
      </c>
      <c r="B4" s="3"/>
      <c r="C4" s="3"/>
      <c r="H4" s="34"/>
    </row>
    <row r="5" spans="1:8" x14ac:dyDescent="0.25">
      <c r="A5" s="34"/>
      <c r="B5" s="44" t="s">
        <v>129</v>
      </c>
      <c r="C5" s="3"/>
    </row>
    <row r="6" spans="1:8" x14ac:dyDescent="0.25">
      <c r="A6" s="34"/>
      <c r="B6" s="3" t="s">
        <v>131</v>
      </c>
      <c r="C6" s="45" t="s">
        <v>132</v>
      </c>
    </row>
    <row r="7" spans="1:8" x14ac:dyDescent="0.25">
      <c r="A7" s="34"/>
      <c r="B7" s="3" t="s">
        <v>130</v>
      </c>
      <c r="C7" s="45" t="s">
        <v>133</v>
      </c>
    </row>
    <row r="9" spans="1:8" ht="18.75" x14ac:dyDescent="0.3">
      <c r="A9" s="10" t="s">
        <v>0</v>
      </c>
      <c r="B9" s="11"/>
      <c r="C9" s="11"/>
    </row>
    <row r="10" spans="1:8" ht="18.75" x14ac:dyDescent="0.3">
      <c r="A10" s="8">
        <v>4.2</v>
      </c>
      <c r="B10" s="2" t="s">
        <v>1</v>
      </c>
      <c r="C10" s="2"/>
      <c r="D10" s="2"/>
      <c r="E10" s="2"/>
      <c r="F10" s="107"/>
    </row>
    <row r="11" spans="1:8" ht="18.75" x14ac:dyDescent="0.3">
      <c r="A11" s="9" t="s">
        <v>31</v>
      </c>
      <c r="B11" s="2" t="s">
        <v>32</v>
      </c>
      <c r="C11" s="2"/>
      <c r="D11" s="2"/>
      <c r="E11" s="5"/>
      <c r="F11" s="109"/>
    </row>
    <row r="12" spans="1:8" ht="18.75" x14ac:dyDescent="0.3">
      <c r="A12" s="9"/>
      <c r="B12" s="2" t="s">
        <v>33</v>
      </c>
      <c r="C12" s="2"/>
      <c r="D12" s="2"/>
      <c r="E12" s="5">
        <f>'ERIN-INPUTS'!D6</f>
        <v>0</v>
      </c>
      <c r="F12" s="109">
        <f>'ERIN-INPUTS'!E6</f>
        <v>0</v>
      </c>
    </row>
    <row r="13" spans="1:8" ht="18.75" x14ac:dyDescent="0.3">
      <c r="A13" s="9"/>
      <c r="B13" s="2" t="s">
        <v>34</v>
      </c>
      <c r="C13" s="2"/>
      <c r="D13" s="2"/>
      <c r="E13" s="2"/>
      <c r="F13" s="109"/>
    </row>
    <row r="14" spans="1:8" ht="18.75" x14ac:dyDescent="0.3">
      <c r="A14" s="9"/>
      <c r="B14" s="2" t="s">
        <v>35</v>
      </c>
      <c r="C14" s="2"/>
      <c r="D14" s="2"/>
      <c r="E14" s="5" t="str">
        <f>'ERIN-INPUTS'!D8</f>
        <v xml:space="preserve"> $               -  </v>
      </c>
      <c r="F14" s="107"/>
    </row>
    <row r="15" spans="1:8" ht="18.75" x14ac:dyDescent="0.3">
      <c r="A15" s="9"/>
      <c r="B15" s="2" t="s">
        <v>36</v>
      </c>
      <c r="C15" s="2"/>
      <c r="D15" s="2"/>
      <c r="E15" s="5" t="str">
        <f>'ERIN-INPUTS'!D9</f>
        <v xml:space="preserve"> $               -  </v>
      </c>
      <c r="F15" s="107"/>
    </row>
    <row r="16" spans="1:8" ht="18.75" x14ac:dyDescent="0.3">
      <c r="A16" s="9" t="s">
        <v>12</v>
      </c>
      <c r="B16" s="2" t="s">
        <v>146</v>
      </c>
      <c r="C16" s="2"/>
      <c r="D16" s="2"/>
      <c r="E16" s="2">
        <f>'ERIN-INPUTS'!D10</f>
        <v>0</v>
      </c>
      <c r="F16" s="109">
        <f>'ERIN-INPUTS'!E10</f>
        <v>762305.61</v>
      </c>
    </row>
    <row r="17" spans="1:6" ht="18.75" x14ac:dyDescent="0.3">
      <c r="A17" s="9" t="s">
        <v>13</v>
      </c>
      <c r="B17" s="2" t="s">
        <v>37</v>
      </c>
      <c r="C17" s="2"/>
      <c r="D17" s="2"/>
      <c r="E17" s="2">
        <f>'ERIN-INPUTS'!D11</f>
        <v>0</v>
      </c>
      <c r="F17" s="109">
        <f>'ERIN-INPUTS'!E11</f>
        <v>58255.38</v>
      </c>
    </row>
    <row r="18" spans="1:6" ht="18.75" x14ac:dyDescent="0.3">
      <c r="A18" s="8">
        <v>4.3</v>
      </c>
      <c r="B18" s="2" t="s">
        <v>15</v>
      </c>
      <c r="C18" s="2"/>
      <c r="D18" s="2"/>
      <c r="E18" s="5">
        <f>'ERIN-INPUTS'!D12</f>
        <v>0</v>
      </c>
      <c r="F18" s="109" t="str">
        <f>'ERIN-INPUTS'!E12</f>
        <v xml:space="preserve"> $                   -  </v>
      </c>
    </row>
    <row r="19" spans="1:6" ht="18.75" x14ac:dyDescent="0.3">
      <c r="A19" s="8">
        <v>4.4000000000000004</v>
      </c>
      <c r="B19" s="2" t="s">
        <v>16</v>
      </c>
      <c r="C19" s="2"/>
      <c r="D19" s="2"/>
      <c r="E19" s="2"/>
      <c r="F19" s="109" t="str">
        <f>'ERIN-INPUTS'!E13</f>
        <v xml:space="preserve"> $                   -  </v>
      </c>
    </row>
    <row r="20" spans="1:6" ht="18.75" x14ac:dyDescent="0.3">
      <c r="A20" s="8">
        <v>4.5</v>
      </c>
      <c r="B20" s="2" t="s">
        <v>18</v>
      </c>
      <c r="C20" s="2"/>
      <c r="D20" s="2"/>
      <c r="E20" s="2"/>
      <c r="F20" s="109">
        <v>0</v>
      </c>
    </row>
    <row r="21" spans="1:6" ht="18.75" x14ac:dyDescent="0.3">
      <c r="A21" s="15" t="s">
        <v>84</v>
      </c>
      <c r="B21" s="16"/>
      <c r="C21" s="16"/>
      <c r="F21" s="37"/>
    </row>
    <row r="22" spans="1:6" ht="18.75" x14ac:dyDescent="0.3">
      <c r="A22" s="12">
        <v>4.5</v>
      </c>
      <c r="B22" s="13" t="s">
        <v>83</v>
      </c>
      <c r="C22" s="13"/>
      <c r="F22" s="37"/>
    </row>
    <row r="23" spans="1:6" ht="18.75" x14ac:dyDescent="0.3">
      <c r="A23" s="17" t="s">
        <v>70</v>
      </c>
      <c r="B23" s="106" t="s">
        <v>71</v>
      </c>
      <c r="C23" s="14"/>
      <c r="F23" s="37"/>
    </row>
    <row r="24" spans="1:6" ht="18.75" x14ac:dyDescent="0.3">
      <c r="A24" s="17" t="s">
        <v>72</v>
      </c>
      <c r="B24" s="106" t="s">
        <v>73</v>
      </c>
      <c r="C24" s="14"/>
      <c r="F24" s="37"/>
    </row>
    <row r="25" spans="1:6" ht="18.75" x14ac:dyDescent="0.3">
      <c r="A25" s="17" t="s">
        <v>74</v>
      </c>
      <c r="B25" s="106" t="s">
        <v>56</v>
      </c>
      <c r="C25" s="14"/>
      <c r="F25" s="37"/>
    </row>
    <row r="26" spans="1:6" ht="18.75" x14ac:dyDescent="0.3">
      <c r="A26" s="17" t="s">
        <v>75</v>
      </c>
      <c r="B26" s="106" t="s">
        <v>76</v>
      </c>
      <c r="C26" s="14"/>
      <c r="F26" s="37"/>
    </row>
    <row r="27" spans="1:6" ht="18.75" x14ac:dyDescent="0.3">
      <c r="A27" s="17"/>
      <c r="B27" s="106" t="s">
        <v>77</v>
      </c>
      <c r="C27" s="14"/>
      <c r="F27" s="37"/>
    </row>
    <row r="28" spans="1:6" ht="18.75" x14ac:dyDescent="0.3">
      <c r="A28" s="17" t="s">
        <v>78</v>
      </c>
      <c r="B28" s="106" t="s">
        <v>60</v>
      </c>
      <c r="C28" s="14"/>
      <c r="F28" s="37"/>
    </row>
    <row r="29" spans="1:6" ht="18.75" x14ac:dyDescent="0.3">
      <c r="A29" s="17" t="s">
        <v>79</v>
      </c>
      <c r="B29" s="106" t="s">
        <v>93</v>
      </c>
      <c r="C29" s="14"/>
      <c r="F29" s="37"/>
    </row>
    <row r="30" spans="1:6" ht="18.75" x14ac:dyDescent="0.3">
      <c r="A30" s="17"/>
      <c r="B30" s="106" t="s">
        <v>80</v>
      </c>
      <c r="C30" s="14"/>
      <c r="F30" s="37"/>
    </row>
    <row r="31" spans="1:6" ht="18.75" x14ac:dyDescent="0.3">
      <c r="A31" s="18"/>
      <c r="B31" s="106" t="s">
        <v>81</v>
      </c>
      <c r="C31" s="14"/>
      <c r="F31" s="37"/>
    </row>
    <row r="32" spans="1:6" ht="18.75" x14ac:dyDescent="0.3">
      <c r="A32" s="17" t="s">
        <v>85</v>
      </c>
      <c r="B32" s="106" t="s">
        <v>61</v>
      </c>
      <c r="C32" s="14"/>
      <c r="F32" s="37"/>
    </row>
    <row r="33" spans="1:6" ht="18.75" x14ac:dyDescent="0.3">
      <c r="A33" s="17"/>
      <c r="B33" s="108" t="s">
        <v>92</v>
      </c>
      <c r="C33" s="20"/>
      <c r="F33" s="37"/>
    </row>
    <row r="34" spans="1:6" ht="18.75" x14ac:dyDescent="0.3">
      <c r="A34" s="9" t="s">
        <v>86</v>
      </c>
      <c r="B34" s="107" t="s">
        <v>62</v>
      </c>
      <c r="C34" s="2"/>
      <c r="D34" s="2"/>
      <c r="E34" s="2"/>
      <c r="F34" s="109" t="str">
        <f>'ERIN-INPUTS'!E17</f>
        <v xml:space="preserve"> $                   -  </v>
      </c>
    </row>
    <row r="35" spans="1:6" ht="18.75" x14ac:dyDescent="0.3">
      <c r="A35" s="17" t="s">
        <v>87</v>
      </c>
      <c r="B35" s="106" t="s">
        <v>94</v>
      </c>
      <c r="C35" s="14"/>
      <c r="F35" s="110">
        <f>'ERIN-INPUTS'!E15</f>
        <v>3909.97</v>
      </c>
    </row>
    <row r="36" spans="1:6" ht="18.75" x14ac:dyDescent="0.3">
      <c r="A36" s="17" t="s">
        <v>88</v>
      </c>
      <c r="B36" s="106" t="s">
        <v>95</v>
      </c>
      <c r="C36" s="14"/>
      <c r="F36" s="110">
        <f>'ERIN-INPUTS'!E24</f>
        <v>53804.41</v>
      </c>
    </row>
    <row r="37" spans="1:6" ht="18.75" x14ac:dyDescent="0.3">
      <c r="A37" s="17"/>
      <c r="B37" s="106" t="s">
        <v>96</v>
      </c>
      <c r="C37" s="14"/>
      <c r="F37" s="37"/>
    </row>
    <row r="38" spans="1:6" ht="18.75" x14ac:dyDescent="0.3">
      <c r="A38" s="17"/>
      <c r="B38" s="106" t="s">
        <v>64</v>
      </c>
      <c r="C38" s="14"/>
      <c r="F38" s="37"/>
    </row>
    <row r="39" spans="1:6" ht="18.75" x14ac:dyDescent="0.3">
      <c r="A39" s="17"/>
      <c r="B39" s="106" t="s">
        <v>65</v>
      </c>
      <c r="C39" s="14"/>
      <c r="F39" s="37"/>
    </row>
    <row r="40" spans="1:6" ht="18.75" x14ac:dyDescent="0.3">
      <c r="A40" s="17"/>
      <c r="B40" s="106" t="s">
        <v>186</v>
      </c>
      <c r="C40" s="14"/>
      <c r="F40" s="37"/>
    </row>
    <row r="41" spans="1:6" ht="18.75" x14ac:dyDescent="0.3">
      <c r="A41" s="17"/>
      <c r="B41" s="106" t="s">
        <v>187</v>
      </c>
      <c r="C41" s="14"/>
      <c r="F41" s="37"/>
    </row>
    <row r="42" spans="1:6" ht="18.75" x14ac:dyDescent="0.3">
      <c r="A42" s="14"/>
      <c r="B42" s="106" t="s">
        <v>89</v>
      </c>
      <c r="C42" s="14"/>
      <c r="F42" s="37"/>
    </row>
    <row r="43" spans="1:6" ht="18.75" x14ac:dyDescent="0.3">
      <c r="A43" s="12">
        <v>4.5999999999999996</v>
      </c>
      <c r="B43" s="106" t="s">
        <v>188</v>
      </c>
      <c r="C43" s="14"/>
      <c r="F43" s="37">
        <f>'ERIN-INPUTS'!E18</f>
        <v>0</v>
      </c>
    </row>
    <row r="44" spans="1:6" ht="18.75" x14ac:dyDescent="0.3">
      <c r="A44" s="12"/>
      <c r="B44" s="106" t="s">
        <v>90</v>
      </c>
      <c r="C44" s="14"/>
      <c r="F44" s="37"/>
    </row>
    <row r="45" spans="1:6" ht="18.75" x14ac:dyDescent="0.3">
      <c r="A45" s="12"/>
      <c r="B45" s="106" t="s">
        <v>91</v>
      </c>
      <c r="C45" s="14"/>
      <c r="F45" s="37"/>
    </row>
    <row r="46" spans="1:6" ht="18.75" x14ac:dyDescent="0.3">
      <c r="A46" s="12">
        <v>4.7</v>
      </c>
      <c r="B46" s="106" t="s">
        <v>189</v>
      </c>
      <c r="C46" s="14"/>
      <c r="F46" s="37"/>
    </row>
    <row r="47" spans="1:6" ht="18.75" x14ac:dyDescent="0.3">
      <c r="A47" s="19"/>
      <c r="B47" s="106" t="s">
        <v>112</v>
      </c>
      <c r="C47" s="14"/>
      <c r="F47" s="37"/>
    </row>
    <row r="48" spans="1:6" ht="18.75" x14ac:dyDescent="0.3">
      <c r="A48" s="14"/>
      <c r="B48" s="106" t="s">
        <v>69</v>
      </c>
      <c r="C48" s="14"/>
      <c r="F48" s="37"/>
    </row>
    <row r="49" spans="1:6" ht="18.75" x14ac:dyDescent="0.3">
      <c r="F49" s="37"/>
    </row>
    <row r="50" spans="1:6" ht="18.75" x14ac:dyDescent="0.3">
      <c r="F50" s="37"/>
    </row>
    <row r="51" spans="1:6" ht="18.75" x14ac:dyDescent="0.3">
      <c r="A51" s="10" t="s">
        <v>19</v>
      </c>
      <c r="B51" s="33"/>
      <c r="C51" s="33"/>
      <c r="D51" s="32"/>
      <c r="E51" s="32"/>
      <c r="F51" s="111"/>
    </row>
    <row r="52" spans="1:6" ht="18.75" x14ac:dyDescent="0.3">
      <c r="A52" s="24" t="s">
        <v>20</v>
      </c>
      <c r="B52" s="24" t="s">
        <v>21</v>
      </c>
      <c r="C52" s="24"/>
      <c r="D52" s="2"/>
      <c r="E52" s="2"/>
      <c r="F52" s="109">
        <f>'ERIN-INPUTS'!H27</f>
        <v>1357216.3</v>
      </c>
    </row>
    <row r="53" spans="1:6" ht="18.75" x14ac:dyDescent="0.3">
      <c r="A53" s="25" t="s">
        <v>22</v>
      </c>
      <c r="B53" s="28" t="s">
        <v>23</v>
      </c>
      <c r="C53" s="28"/>
      <c r="D53" s="29"/>
      <c r="E53" s="29"/>
      <c r="F53" s="112" t="str">
        <f>'ERIN-INPUTS'!H28</f>
        <v xml:space="preserve"> $                       -  </v>
      </c>
    </row>
    <row r="54" spans="1:6" ht="18.75" x14ac:dyDescent="0.3">
      <c r="A54" s="26" t="s">
        <v>22</v>
      </c>
      <c r="B54" s="23" t="s">
        <v>24</v>
      </c>
      <c r="C54" s="23"/>
      <c r="D54" s="6"/>
      <c r="E54" s="6"/>
      <c r="F54" s="113" t="str">
        <f>'ERIN-INPUTS'!H29</f>
        <v xml:space="preserve"> $                       -  </v>
      </c>
    </row>
    <row r="55" spans="1:6" ht="18.75" x14ac:dyDescent="0.3">
      <c r="A55" s="26" t="s">
        <v>22</v>
      </c>
      <c r="B55" s="23" t="s">
        <v>25</v>
      </c>
      <c r="C55" s="23"/>
      <c r="D55" s="6"/>
      <c r="E55" s="6"/>
      <c r="F55" s="113" t="str">
        <f>'ERIN-INPUTS'!H30</f>
        <v xml:space="preserve"> $                       -  </v>
      </c>
    </row>
    <row r="56" spans="1:6" ht="18.75" x14ac:dyDescent="0.3">
      <c r="A56" s="27" t="s">
        <v>22</v>
      </c>
      <c r="B56" s="30" t="s">
        <v>26</v>
      </c>
      <c r="C56" s="30"/>
      <c r="D56" s="31"/>
      <c r="E56" s="31"/>
      <c r="F56" s="114" t="str">
        <f>'ERIN-INPUTS'!H31</f>
        <v xml:space="preserve"> $                       -  </v>
      </c>
    </row>
    <row r="57" spans="1:6" ht="18.75" x14ac:dyDescent="0.3">
      <c r="A57" s="24" t="s">
        <v>27</v>
      </c>
      <c r="B57" s="24" t="s">
        <v>149</v>
      </c>
      <c r="C57" s="24"/>
      <c r="D57" s="24"/>
      <c r="E57" s="24"/>
      <c r="F57" s="109">
        <f>'ERIN-INPUTS'!H32</f>
        <v>-617587.78</v>
      </c>
    </row>
    <row r="58" spans="1:6" x14ac:dyDescent="0.25">
      <c r="A58" s="24" t="s">
        <v>119</v>
      </c>
      <c r="B58" s="24" t="s">
        <v>28</v>
      </c>
      <c r="C58" s="24"/>
      <c r="D58" s="24"/>
      <c r="E58" s="24"/>
      <c r="F58" s="5">
        <f>'ERIN-INPUTS'!H33</f>
        <v>0</v>
      </c>
    </row>
    <row r="59" spans="1:6" x14ac:dyDescent="0.25">
      <c r="A59" s="24" t="s">
        <v>29</v>
      </c>
      <c r="B59" s="24" t="s">
        <v>30</v>
      </c>
      <c r="C59" s="24"/>
      <c r="D59" s="24"/>
      <c r="E59" s="24"/>
      <c r="F59" s="5">
        <f>'ERIN-INPUTS'!H34</f>
        <v>0</v>
      </c>
    </row>
    <row r="61" spans="1:6" ht="18.75" x14ac:dyDescent="0.3">
      <c r="A61" s="37"/>
      <c r="B61" s="4" t="s">
        <v>120</v>
      </c>
      <c r="C61" s="4"/>
      <c r="D61" s="4"/>
      <c r="E61" s="38">
        <f>SUM(E10:E60)</f>
        <v>0</v>
      </c>
      <c r="F61" s="38">
        <f>SUM(F10:F60)</f>
        <v>1617903.89</v>
      </c>
    </row>
    <row r="62" spans="1:6" ht="18.75" x14ac:dyDescent="0.3">
      <c r="A62" s="37"/>
      <c r="B62" s="37"/>
      <c r="C62" s="37"/>
      <c r="D62" s="37"/>
      <c r="E62" s="37"/>
      <c r="F62" s="37"/>
    </row>
    <row r="63" spans="1:6" x14ac:dyDescent="0.25">
      <c r="A63" s="7">
        <v>5.0999999999999996</v>
      </c>
      <c r="B63" s="1" t="s">
        <v>107</v>
      </c>
    </row>
    <row r="64" spans="1:6" x14ac:dyDescent="0.25">
      <c r="A64" s="7"/>
      <c r="B64" s="1" t="s">
        <v>108</v>
      </c>
    </row>
    <row r="65" spans="1:5" x14ac:dyDescent="0.25">
      <c r="A65" s="7"/>
      <c r="B65" s="1" t="s">
        <v>109</v>
      </c>
    </row>
    <row r="66" spans="1:5" x14ac:dyDescent="0.25">
      <c r="A66" s="7"/>
      <c r="B66" s="1" t="s">
        <v>110</v>
      </c>
    </row>
    <row r="67" spans="1:5" x14ac:dyDescent="0.25">
      <c r="A67" s="7"/>
      <c r="B67" s="41" t="s">
        <v>121</v>
      </c>
      <c r="C67" s="41"/>
      <c r="E67" s="42" t="s">
        <v>192</v>
      </c>
    </row>
    <row r="68" spans="1:5" x14ac:dyDescent="0.25">
      <c r="A68" s="7">
        <v>5.2</v>
      </c>
      <c r="B68" s="1" t="s">
        <v>111</v>
      </c>
    </row>
    <row r="69" spans="1:5" x14ac:dyDescent="0.25">
      <c r="B69" s="1" t="s">
        <v>49</v>
      </c>
    </row>
    <row r="70" spans="1:5" x14ac:dyDescent="0.25">
      <c r="B70" s="1" t="s">
        <v>113</v>
      </c>
    </row>
    <row r="71" spans="1:5" x14ac:dyDescent="0.25">
      <c r="B71" s="1" t="s">
        <v>135</v>
      </c>
    </row>
    <row r="72" spans="1:5" x14ac:dyDescent="0.25">
      <c r="B72" s="1" t="s">
        <v>114</v>
      </c>
    </row>
    <row r="73" spans="1:5" x14ac:dyDescent="0.25">
      <c r="B73" s="1" t="s">
        <v>115</v>
      </c>
    </row>
  </sheetData>
  <hyperlinks>
    <hyperlink ref="C6" r:id="rId1"/>
    <hyperlink ref="C7" r:id="rId2"/>
  </hyperlinks>
  <printOptions horizontalCentered="1"/>
  <pageMargins left="0.2" right="0.25" top="0.75" bottom="0.5" header="0.05" footer="0.05"/>
  <pageSetup scale="51" fitToHeight="3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Layout" topLeftCell="D19" zoomScaleNormal="100" workbookViewId="0">
      <selection activeCell="K37" sqref="K37"/>
    </sheetView>
  </sheetViews>
  <sheetFormatPr defaultRowHeight="15" x14ac:dyDescent="0.25"/>
  <cols>
    <col min="2" max="2" width="23.28515625" customWidth="1"/>
    <col min="3" max="3" width="45.5703125" customWidth="1"/>
    <col min="4" max="4" width="14.28515625" bestFit="1" customWidth="1"/>
    <col min="5" max="5" width="12.5703125" bestFit="1" customWidth="1"/>
    <col min="7" max="7" width="3.42578125" customWidth="1"/>
    <col min="8" max="8" width="15.85546875" customWidth="1"/>
    <col min="10" max="10" width="12.42578125" bestFit="1" customWidth="1"/>
    <col min="11" max="11" width="11.5703125" bestFit="1" customWidth="1"/>
  </cols>
  <sheetData>
    <row r="1" spans="1:17" x14ac:dyDescent="0.25">
      <c r="A1" s="71"/>
      <c r="B1" s="71"/>
      <c r="C1" s="71"/>
      <c r="D1" s="82" t="s">
        <v>2</v>
      </c>
      <c r="E1" s="82" t="s">
        <v>3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18.75" x14ac:dyDescent="0.3">
      <c r="A2" s="71"/>
      <c r="B2" s="71"/>
      <c r="C2" s="72" t="s">
        <v>4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8.75" x14ac:dyDescent="0.3">
      <c r="A3" s="71"/>
      <c r="B3" s="80" t="s">
        <v>5</v>
      </c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1"/>
      <c r="B4" s="73">
        <v>4.2</v>
      </c>
      <c r="C4" s="71" t="s">
        <v>1</v>
      </c>
      <c r="D4" s="71"/>
      <c r="E4" s="8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45" customHeight="1" x14ac:dyDescent="0.25">
      <c r="A5" s="71"/>
      <c r="B5" s="77" t="s">
        <v>6</v>
      </c>
      <c r="C5" s="71" t="s">
        <v>7</v>
      </c>
      <c r="D5" s="76"/>
      <c r="E5" s="83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x14ac:dyDescent="0.25">
      <c r="A6" s="71"/>
      <c r="B6" s="74"/>
      <c r="C6" s="74" t="s">
        <v>8</v>
      </c>
      <c r="D6" s="81"/>
      <c r="E6" s="8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ht="31.5" customHeight="1" x14ac:dyDescent="0.25">
      <c r="A7" s="71"/>
      <c r="B7" s="74"/>
      <c r="C7" s="77" t="s">
        <v>9</v>
      </c>
      <c r="D7" s="76"/>
      <c r="E7" s="83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x14ac:dyDescent="0.25">
      <c r="A8" s="71"/>
      <c r="B8" s="74"/>
      <c r="C8" s="75" t="s">
        <v>10</v>
      </c>
      <c r="D8" s="81" t="s">
        <v>196</v>
      </c>
      <c r="E8" s="83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 x14ac:dyDescent="0.25">
      <c r="A9" s="71"/>
      <c r="B9" s="74"/>
      <c r="C9" s="75" t="s">
        <v>11</v>
      </c>
      <c r="D9" s="81" t="s">
        <v>196</v>
      </c>
      <c r="E9" s="83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x14ac:dyDescent="0.25">
      <c r="A10" s="71"/>
      <c r="B10" s="74" t="s">
        <v>12</v>
      </c>
      <c r="C10" s="71" t="s">
        <v>146</v>
      </c>
      <c r="D10" s="76"/>
      <c r="E10" s="121">
        <v>762305.61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 x14ac:dyDescent="0.25">
      <c r="A11" s="71"/>
      <c r="B11" s="74" t="s">
        <v>13</v>
      </c>
      <c r="C11" s="71" t="s">
        <v>14</v>
      </c>
      <c r="D11" s="76"/>
      <c r="E11" s="122">
        <v>58255.38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x14ac:dyDescent="0.25">
      <c r="A12" s="71"/>
      <c r="B12" s="73">
        <v>4.3</v>
      </c>
      <c r="C12" s="71" t="s">
        <v>15</v>
      </c>
      <c r="D12" s="81"/>
      <c r="E12" s="81" t="s">
        <v>197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x14ac:dyDescent="0.25">
      <c r="A13" s="71"/>
      <c r="B13" s="73">
        <v>4.4000000000000004</v>
      </c>
      <c r="C13" s="71" t="s">
        <v>16</v>
      </c>
      <c r="D13" s="76" t="s">
        <v>17</v>
      </c>
      <c r="E13" s="81" t="s">
        <v>197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1"/>
      <c r="B14" s="73">
        <v>4.5</v>
      </c>
      <c r="C14" s="71" t="s">
        <v>18</v>
      </c>
      <c r="D14" s="76" t="s">
        <v>17</v>
      </c>
      <c r="E14" s="122">
        <v>16589.05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7" s="53" customFormat="1" x14ac:dyDescent="0.25">
      <c r="A15" s="71"/>
      <c r="B15" s="73" t="s">
        <v>147</v>
      </c>
      <c r="C15" s="71" t="s">
        <v>148</v>
      </c>
      <c r="D15" s="76"/>
      <c r="E15" s="122">
        <v>3909.97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 x14ac:dyDescent="0.25">
      <c r="A16" s="71"/>
      <c r="B16" s="73">
        <v>4.5999999999999996</v>
      </c>
      <c r="C16" s="71" t="s">
        <v>136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x14ac:dyDescent="0.25">
      <c r="A17" s="71"/>
      <c r="B17" s="71" t="s">
        <v>150</v>
      </c>
      <c r="C17" s="71" t="s">
        <v>117</v>
      </c>
      <c r="D17" s="94"/>
      <c r="E17" s="78" t="s">
        <v>197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x14ac:dyDescent="0.25">
      <c r="A18" s="71"/>
      <c r="B18" s="71" t="s">
        <v>137</v>
      </c>
      <c r="C18" s="71" t="s">
        <v>118</v>
      </c>
      <c r="D18" s="94"/>
      <c r="E18" s="78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5">
      <c r="A19" s="71"/>
      <c r="B19" s="71" t="s">
        <v>138</v>
      </c>
      <c r="C19" s="71"/>
      <c r="D19" s="96"/>
      <c r="E19" s="78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15" customHeight="1" x14ac:dyDescent="0.25">
      <c r="A20" s="71"/>
      <c r="B20" s="95" t="s">
        <v>139</v>
      </c>
      <c r="C20" s="97" t="s">
        <v>140</v>
      </c>
      <c r="D20" s="98"/>
      <c r="E20" s="123">
        <v>51729.41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 x14ac:dyDescent="0.25">
      <c r="A21" s="71"/>
      <c r="B21" s="95"/>
      <c r="C21" s="99" t="s">
        <v>141</v>
      </c>
      <c r="D21" s="100"/>
      <c r="E21" s="101" t="s">
        <v>197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x14ac:dyDescent="0.25">
      <c r="A22" s="71"/>
      <c r="B22" s="95"/>
      <c r="C22" s="99" t="s">
        <v>142</v>
      </c>
      <c r="D22" s="100"/>
      <c r="E22" s="124">
        <v>2075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71"/>
      <c r="B23" s="95"/>
      <c r="C23" s="102" t="s">
        <v>143</v>
      </c>
      <c r="D23" s="103"/>
      <c r="E23" s="104" t="s">
        <v>197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x14ac:dyDescent="0.25">
      <c r="A24" s="71"/>
      <c r="B24" s="95"/>
      <c r="C24" s="79" t="s">
        <v>144</v>
      </c>
      <c r="D24" s="105"/>
      <c r="E24" s="125">
        <v>53804.41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x14ac:dyDescent="0.25">
      <c r="A25" s="71"/>
      <c r="B25" s="95"/>
      <c r="C25" s="71"/>
      <c r="D25" s="96"/>
      <c r="E25" s="78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x14ac:dyDescent="0.25">
      <c r="A26" s="71"/>
      <c r="B26" s="80" t="s">
        <v>19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15.75" thickBot="1" x14ac:dyDescent="0.3">
      <c r="A27" s="71"/>
      <c r="B27" s="71" t="s">
        <v>20</v>
      </c>
      <c r="C27" s="71" t="s">
        <v>21</v>
      </c>
      <c r="D27" s="71"/>
      <c r="E27" s="71"/>
      <c r="F27" s="71"/>
      <c r="G27" s="71"/>
      <c r="H27" s="126">
        <v>1357216.3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5">
      <c r="A28" s="71"/>
      <c r="B28" s="85" t="s">
        <v>22</v>
      </c>
      <c r="C28" s="86" t="s">
        <v>23</v>
      </c>
      <c r="D28" s="86"/>
      <c r="E28" s="86"/>
      <c r="F28" s="86"/>
      <c r="G28" s="86"/>
      <c r="H28" s="87" t="s">
        <v>198</v>
      </c>
      <c r="I28" s="117"/>
      <c r="J28" s="128"/>
      <c r="K28" s="128"/>
      <c r="L28" s="128"/>
      <c r="M28" s="128"/>
      <c r="N28" s="128"/>
      <c r="O28" s="128"/>
      <c r="P28" s="128"/>
      <c r="Q28" s="128"/>
    </row>
    <row r="29" spans="1:17" x14ac:dyDescent="0.25">
      <c r="A29" s="71"/>
      <c r="B29" s="88" t="s">
        <v>22</v>
      </c>
      <c r="C29" s="89" t="s">
        <v>24</v>
      </c>
      <c r="D29" s="89"/>
      <c r="E29" s="89"/>
      <c r="F29" s="89"/>
      <c r="G29" s="89"/>
      <c r="H29" s="90" t="s">
        <v>198</v>
      </c>
      <c r="I29" s="117"/>
      <c r="J29" s="128"/>
      <c r="K29" s="128"/>
      <c r="L29" s="128"/>
      <c r="M29" s="128"/>
      <c r="N29" s="128"/>
      <c r="O29" s="128"/>
      <c r="P29" s="128"/>
      <c r="Q29" s="128"/>
    </row>
    <row r="30" spans="1:17" x14ac:dyDescent="0.25">
      <c r="A30" s="71"/>
      <c r="B30" s="88" t="s">
        <v>22</v>
      </c>
      <c r="C30" s="89" t="s">
        <v>25</v>
      </c>
      <c r="D30" s="89"/>
      <c r="E30" s="89"/>
      <c r="F30" s="89"/>
      <c r="G30" s="89"/>
      <c r="H30" s="90" t="s">
        <v>198</v>
      </c>
      <c r="I30" s="117"/>
      <c r="J30" s="128"/>
      <c r="K30" s="128"/>
      <c r="L30" s="128"/>
      <c r="M30" s="128"/>
      <c r="N30" s="128"/>
      <c r="O30" s="128"/>
      <c r="P30" s="128"/>
      <c r="Q30" s="128"/>
    </row>
    <row r="31" spans="1:17" ht="15.75" thickBot="1" x14ac:dyDescent="0.3">
      <c r="A31" s="71"/>
      <c r="B31" s="91" t="s">
        <v>22</v>
      </c>
      <c r="C31" s="92" t="s">
        <v>26</v>
      </c>
      <c r="D31" s="92"/>
      <c r="E31" s="92"/>
      <c r="F31" s="92"/>
      <c r="G31" s="92"/>
      <c r="H31" s="93" t="s">
        <v>198</v>
      </c>
      <c r="I31" s="117"/>
      <c r="J31" s="128"/>
      <c r="K31" s="128"/>
      <c r="L31" s="128"/>
      <c r="M31" s="128"/>
      <c r="N31" s="128"/>
      <c r="O31" s="128"/>
      <c r="P31" s="128"/>
      <c r="Q31" s="128"/>
    </row>
    <row r="32" spans="1:17" x14ac:dyDescent="0.25">
      <c r="A32" s="71"/>
      <c r="B32" s="71" t="s">
        <v>27</v>
      </c>
      <c r="C32" s="71" t="s">
        <v>149</v>
      </c>
      <c r="D32" s="71"/>
      <c r="E32" s="71"/>
      <c r="F32" s="71"/>
      <c r="G32" s="71"/>
      <c r="H32" s="121">
        <v>-617587.78</v>
      </c>
      <c r="I32" s="71"/>
      <c r="J32" s="71"/>
      <c r="K32" s="71"/>
      <c r="L32" s="71"/>
      <c r="M32" s="71"/>
      <c r="N32" s="71"/>
      <c r="O32" s="71"/>
      <c r="P32" s="71"/>
      <c r="Q32" s="71"/>
    </row>
    <row r="33" spans="1:17" x14ac:dyDescent="0.25">
      <c r="A33" s="71"/>
      <c r="B33" s="71" t="s">
        <v>119</v>
      </c>
      <c r="C33" s="71" t="s">
        <v>28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25">
      <c r="A34" s="71"/>
      <c r="B34" s="71" t="s">
        <v>29</v>
      </c>
      <c r="C34" s="71" t="s">
        <v>30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17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x14ac:dyDescent="0.25">
      <c r="A37" s="71"/>
      <c r="B37" s="84" t="s">
        <v>199</v>
      </c>
      <c r="C37" s="84"/>
      <c r="D37" s="84"/>
      <c r="E37" s="84"/>
      <c r="F37" s="84"/>
      <c r="G37" s="84"/>
      <c r="H37" s="127">
        <v>1634492.94</v>
      </c>
      <c r="I37" s="71"/>
      <c r="J37" s="55">
        <f>H37+K37</f>
        <v>1650840.95</v>
      </c>
      <c r="K37" s="56">
        <f>'Kenergy Inputs'!K22</f>
        <v>16348.01</v>
      </c>
      <c r="L37" s="71"/>
      <c r="M37" s="71"/>
      <c r="N37" s="71"/>
      <c r="O37" s="71"/>
      <c r="P37" s="71"/>
      <c r="Q37" s="71"/>
    </row>
    <row r="38" spans="1:17" x14ac:dyDescent="0.25">
      <c r="H38" s="54">
        <f>-E14</f>
        <v>-16589.05</v>
      </c>
    </row>
    <row r="39" spans="1:17" x14ac:dyDescent="0.25">
      <c r="H39" s="56">
        <f>SUM(H37:H38)</f>
        <v>1617903.89</v>
      </c>
      <c r="I39" t="s">
        <v>145</v>
      </c>
    </row>
    <row r="40" spans="1:17" x14ac:dyDescent="0.25">
      <c r="H40" s="71"/>
    </row>
    <row r="41" spans="1:17" x14ac:dyDescent="0.25">
      <c r="H41" s="71"/>
    </row>
    <row r="42" spans="1:17" x14ac:dyDescent="0.25">
      <c r="H42" s="71"/>
    </row>
    <row r="43" spans="1:17" x14ac:dyDescent="0.25">
      <c r="H43" s="71"/>
    </row>
  </sheetData>
  <pageMargins left="0.7" right="0.7" top="0.75" bottom="0.75" header="0.3" footer="0.3"/>
  <pageSetup scale="73" orientation="landscape" r:id="rId1"/>
  <headerFooter>
    <oddHeader>&amp;L&amp;8Big Rivers Electric Corp.
201 Third Street
P.O. Box 24
Henderson, KY  42419
&amp;CInvoice No. 281
Month Ending September 30,2013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3" sqref="A3"/>
    </sheetView>
  </sheetViews>
  <sheetFormatPr defaultRowHeight="15" x14ac:dyDescent="0.25"/>
  <cols>
    <col min="11" max="11" width="11.5703125" bestFit="1" customWidth="1"/>
  </cols>
  <sheetData>
    <row r="1" spans="1:12" s="71" customFormat="1" x14ac:dyDescent="0.25">
      <c r="A1" s="71" t="s">
        <v>193</v>
      </c>
    </row>
    <row r="2" spans="1:12" s="71" customFormat="1" x14ac:dyDescent="0.25">
      <c r="A2" s="118" t="s">
        <v>195</v>
      </c>
      <c r="B2" s="118"/>
      <c r="C2" s="118"/>
    </row>
    <row r="3" spans="1:12" s="71" customFormat="1" x14ac:dyDescent="0.25">
      <c r="A3" s="119" t="s">
        <v>158</v>
      </c>
      <c r="B3" s="120"/>
      <c r="C3" s="120"/>
    </row>
    <row r="4" spans="1:12" s="71" customFormat="1" x14ac:dyDescent="0.25">
      <c r="A4" s="71" t="s">
        <v>194</v>
      </c>
    </row>
    <row r="5" spans="1:12" x14ac:dyDescent="0.25">
      <c r="A5" s="57" t="s">
        <v>155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57" t="s">
        <v>156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57" t="s">
        <v>157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65"/>
      <c r="B9" s="57"/>
      <c r="C9" s="57"/>
      <c r="D9" s="57"/>
      <c r="E9" s="57"/>
      <c r="F9" s="57"/>
      <c r="G9" s="57"/>
      <c r="H9" s="57"/>
      <c r="I9" s="57"/>
      <c r="J9" s="57"/>
      <c r="K9" s="60"/>
      <c r="L9" s="57"/>
    </row>
    <row r="10" spans="1:12" x14ac:dyDescent="0.25">
      <c r="A10" s="65"/>
      <c r="B10" s="57"/>
      <c r="C10" s="57"/>
      <c r="D10" s="57"/>
      <c r="E10" s="57"/>
      <c r="F10" s="57"/>
      <c r="G10" s="57"/>
      <c r="H10" s="57"/>
      <c r="I10" s="57"/>
      <c r="J10" s="66"/>
      <c r="K10" s="60" t="s">
        <v>159</v>
      </c>
      <c r="L10" s="57"/>
    </row>
    <row r="11" spans="1:12" x14ac:dyDescent="0.25">
      <c r="A11" s="64" t="s">
        <v>160</v>
      </c>
      <c r="B11" s="57"/>
      <c r="C11" s="62" t="s">
        <v>161</v>
      </c>
      <c r="D11" s="62"/>
      <c r="E11" s="62"/>
      <c r="F11" s="57"/>
      <c r="G11" s="57"/>
      <c r="H11" s="57"/>
      <c r="I11" s="62" t="s">
        <v>162</v>
      </c>
      <c r="J11" s="66"/>
      <c r="K11" s="61" t="s">
        <v>163</v>
      </c>
      <c r="L11" s="57"/>
    </row>
    <row r="12" spans="1:12" x14ac:dyDescent="0.25">
      <c r="A12" s="69">
        <v>408.12</v>
      </c>
      <c r="B12" s="57"/>
      <c r="C12" s="66" t="s">
        <v>164</v>
      </c>
      <c r="D12" s="66"/>
      <c r="E12" s="66"/>
      <c r="F12" s="57"/>
      <c r="G12" s="57"/>
      <c r="H12" s="57"/>
      <c r="I12" s="66" t="s">
        <v>165</v>
      </c>
      <c r="J12" s="66"/>
      <c r="K12" s="68">
        <v>12.72</v>
      </c>
      <c r="L12" s="57"/>
    </row>
    <row r="13" spans="1:12" x14ac:dyDescent="0.25">
      <c r="A13" s="59">
        <v>408.721</v>
      </c>
      <c r="B13" s="59"/>
      <c r="C13" s="57" t="s">
        <v>166</v>
      </c>
      <c r="D13" s="57"/>
      <c r="E13" s="57"/>
      <c r="F13" s="57"/>
      <c r="G13" s="57"/>
      <c r="H13" s="57"/>
      <c r="I13" s="57" t="s">
        <v>167</v>
      </c>
      <c r="J13" s="66"/>
      <c r="K13" s="58">
        <v>15340.31</v>
      </c>
      <c r="L13" s="57"/>
    </row>
    <row r="14" spans="1:12" x14ac:dyDescent="0.25">
      <c r="A14" s="59">
        <v>903.221</v>
      </c>
      <c r="B14" s="59"/>
      <c r="C14" s="57" t="s">
        <v>168</v>
      </c>
      <c r="D14" s="57"/>
      <c r="E14" s="57"/>
      <c r="F14" s="57"/>
      <c r="G14" s="57"/>
      <c r="H14" s="57"/>
      <c r="I14" s="57" t="s">
        <v>169</v>
      </c>
      <c r="J14" s="66"/>
      <c r="K14" s="58">
        <v>5.67</v>
      </c>
      <c r="L14" s="57"/>
    </row>
    <row r="15" spans="1:12" x14ac:dyDescent="0.25">
      <c r="A15" s="59">
        <v>913.221</v>
      </c>
      <c r="B15" s="59"/>
      <c r="C15" s="57" t="s">
        <v>170</v>
      </c>
      <c r="D15" s="57"/>
      <c r="E15" s="57"/>
      <c r="F15" s="57"/>
      <c r="G15" s="57"/>
      <c r="H15" s="57"/>
      <c r="I15" s="57" t="s">
        <v>171</v>
      </c>
      <c r="J15" s="66"/>
      <c r="K15" s="58">
        <v>1.03</v>
      </c>
      <c r="L15" s="57"/>
    </row>
    <row r="16" spans="1:12" x14ac:dyDescent="0.25">
      <c r="A16" s="59">
        <v>920.22199999999998</v>
      </c>
      <c r="B16" s="59"/>
      <c r="C16" s="57" t="s">
        <v>172</v>
      </c>
      <c r="D16" s="57"/>
      <c r="E16" s="57"/>
      <c r="F16" s="57"/>
      <c r="G16" s="57"/>
      <c r="H16" s="57"/>
      <c r="I16" s="57" t="s">
        <v>173</v>
      </c>
      <c r="J16" s="66"/>
      <c r="K16" s="58">
        <v>27.39</v>
      </c>
      <c r="L16" s="57"/>
    </row>
    <row r="17" spans="1:12" x14ac:dyDescent="0.25">
      <c r="A17" s="59">
        <v>920.25</v>
      </c>
      <c r="B17" s="59"/>
      <c r="C17" s="57" t="s">
        <v>174</v>
      </c>
      <c r="D17" s="57"/>
      <c r="E17" s="57"/>
      <c r="F17" s="57"/>
      <c r="G17" s="57"/>
      <c r="H17" s="57"/>
      <c r="I17" s="57" t="s">
        <v>175</v>
      </c>
      <c r="J17" s="57"/>
      <c r="K17" s="58">
        <v>433.03999999999996</v>
      </c>
      <c r="L17" s="57" t="s">
        <v>159</v>
      </c>
    </row>
    <row r="18" spans="1:12" x14ac:dyDescent="0.25">
      <c r="A18" s="59">
        <v>921.221</v>
      </c>
      <c r="B18" s="59"/>
      <c r="C18" s="57" t="s">
        <v>176</v>
      </c>
      <c r="D18" s="57"/>
      <c r="E18" s="57"/>
      <c r="F18" s="57"/>
      <c r="G18" s="57"/>
      <c r="H18" s="57"/>
      <c r="I18" s="57" t="s">
        <v>177</v>
      </c>
      <c r="J18" s="57"/>
      <c r="K18" s="58">
        <v>81.94</v>
      </c>
      <c r="L18" s="57"/>
    </row>
    <row r="19" spans="1:12" x14ac:dyDescent="0.25">
      <c r="A19" s="59">
        <v>923.221</v>
      </c>
      <c r="B19" s="59" t="s">
        <v>159</v>
      </c>
      <c r="C19" s="57" t="s">
        <v>178</v>
      </c>
      <c r="D19" s="57"/>
      <c r="E19" s="57"/>
      <c r="F19" s="57"/>
      <c r="G19" s="57"/>
      <c r="H19" s="57"/>
      <c r="I19" s="57" t="s">
        <v>179</v>
      </c>
      <c r="J19" s="57"/>
      <c r="K19" s="58">
        <v>112.3</v>
      </c>
      <c r="L19" s="57"/>
    </row>
    <row r="20" spans="1:12" x14ac:dyDescent="0.25">
      <c r="A20" s="59">
        <v>930.22199999999998</v>
      </c>
      <c r="B20" s="59"/>
      <c r="C20" s="57" t="s">
        <v>180</v>
      </c>
      <c r="D20" s="57"/>
      <c r="E20" s="57"/>
      <c r="F20" s="57"/>
      <c r="G20" s="57"/>
      <c r="H20" s="57"/>
      <c r="I20" s="57" t="s">
        <v>181</v>
      </c>
      <c r="J20" s="57"/>
      <c r="K20" s="67">
        <v>325.09000000000003</v>
      </c>
      <c r="L20" s="57"/>
    </row>
    <row r="21" spans="1:12" x14ac:dyDescent="0.25">
      <c r="A21" s="59">
        <v>935.221</v>
      </c>
      <c r="B21" s="59"/>
      <c r="C21" s="57" t="s">
        <v>182</v>
      </c>
      <c r="D21" s="57"/>
      <c r="E21" s="57"/>
      <c r="F21" s="57"/>
      <c r="G21" s="57"/>
      <c r="H21" s="57"/>
      <c r="I21" s="57" t="s">
        <v>183</v>
      </c>
      <c r="J21" s="57"/>
      <c r="K21" s="63">
        <v>8.52</v>
      </c>
    </row>
    <row r="22" spans="1:12" x14ac:dyDescent="0.25">
      <c r="A22" s="59"/>
      <c r="B22" s="59"/>
      <c r="C22" s="57"/>
      <c r="D22" s="57"/>
      <c r="E22" s="57"/>
      <c r="F22" s="57"/>
      <c r="G22" s="57"/>
      <c r="H22" s="57"/>
      <c r="I22" s="57"/>
      <c r="J22" s="57"/>
      <c r="K22" s="58">
        <v>16348.01</v>
      </c>
    </row>
    <row r="23" spans="1:12" x14ac:dyDescent="0.25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</row>
    <row r="24" spans="1:12" x14ac:dyDescent="0.25">
      <c r="A24" s="57"/>
      <c r="B24" s="70" t="s">
        <v>159</v>
      </c>
      <c r="C24" s="57" t="s">
        <v>159</v>
      </c>
      <c r="D24" s="57"/>
      <c r="E24" s="57"/>
      <c r="F24" s="57"/>
      <c r="G24" s="57"/>
      <c r="H24" s="57"/>
      <c r="I24" s="57"/>
      <c r="J24" s="57"/>
      <c r="K24" s="57"/>
    </row>
    <row r="25" spans="1:12" x14ac:dyDescent="0.25">
      <c r="A25" s="57"/>
      <c r="B25" s="57"/>
      <c r="C25" s="57" t="s">
        <v>159</v>
      </c>
      <c r="D25" s="57"/>
      <c r="E25" s="57"/>
      <c r="F25" s="57"/>
      <c r="G25" s="57"/>
      <c r="H25" s="57"/>
      <c r="I25" s="57"/>
      <c r="J25" s="57"/>
      <c r="K25" s="5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Kenergy</vt:lpstr>
      <vt:lpstr>Big Rivers</vt:lpstr>
      <vt:lpstr>ERIN-INPUTS</vt:lpstr>
      <vt:lpstr>Kenergy Inputs</vt:lpstr>
      <vt:lpstr>'Big Rivers'!Print_Area</vt:lpstr>
      <vt:lpstr>Kenergy!Print_Area</vt:lpstr>
      <vt:lpstr>'Kenergy Inputs'!Print_Area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Mary Jo Marlin</cp:lastModifiedBy>
  <cp:lastPrinted>2013-10-21T15:06:10Z</cp:lastPrinted>
  <dcterms:created xsi:type="dcterms:W3CDTF">2013-08-15T19:36:38Z</dcterms:created>
  <dcterms:modified xsi:type="dcterms:W3CDTF">2013-10-21T19:09:27Z</dcterms:modified>
</cp:coreProperties>
</file>