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0955" windowHeight="9975" activeTab="1"/>
  </bookViews>
  <sheets>
    <sheet name="Kenergy" sheetId="1" r:id="rId1"/>
    <sheet name="Big Rivers" sheetId="4" r:id="rId2"/>
    <sheet name="ERIN-INPUTS" sheetId="3" r:id="rId3"/>
    <sheet name="Kenergy Inputs" sheetId="5" r:id="rId4"/>
  </sheets>
  <definedNames>
    <definedName name="_xlnm.Print_Area" localSheetId="1">'Big Rivers'!$A$1:$F$73</definedName>
    <definedName name="_xlnm.Print_Area" localSheetId="2">'ERIN-INPUTS'!$A$1:$J$39</definedName>
    <definedName name="_xlnm.Print_Area" localSheetId="0">Kenergy!$A$1:$E$72</definedName>
    <definedName name="_xlnm.Print_Area" localSheetId="3">'Kenergy Inputs'!$A$1:$K$22</definedName>
  </definedNames>
  <calcPr calcId="144525"/>
</workbook>
</file>

<file path=xl/calcChain.xml><?xml version="1.0" encoding="utf-8"?>
<calcChain xmlns="http://schemas.openxmlformats.org/spreadsheetml/2006/main">
  <c r="H37" i="3" l="1"/>
  <c r="J37" i="3" s="1"/>
  <c r="J39" i="3" s="1"/>
  <c r="C7" i="1"/>
  <c r="K22" i="5" l="1"/>
  <c r="J38" i="3" l="1"/>
  <c r="E27" i="1" l="1"/>
  <c r="E24" i="1" l="1"/>
  <c r="F35" i="4"/>
  <c r="H38" i="3"/>
  <c r="H39" i="3" s="1"/>
  <c r="E19" i="1" l="1"/>
  <c r="E37" i="1"/>
  <c r="E35" i="1"/>
  <c r="E20" i="1"/>
  <c r="E18" i="1"/>
  <c r="D18" i="1"/>
  <c r="E16" i="1"/>
  <c r="D15" i="1"/>
  <c r="D14" i="1"/>
  <c r="E12" i="1"/>
  <c r="D12" i="1"/>
  <c r="E59" i="1"/>
  <c r="E58" i="1"/>
  <c r="E57" i="1"/>
  <c r="E56" i="1"/>
  <c r="E55" i="1"/>
  <c r="E54" i="1"/>
  <c r="E53" i="1"/>
  <c r="F59" i="4"/>
  <c r="F58" i="4"/>
  <c r="F57" i="4"/>
  <c r="F56" i="4"/>
  <c r="F55" i="4"/>
  <c r="F54" i="4"/>
  <c r="F53" i="4"/>
  <c r="F52" i="4"/>
  <c r="E52" i="1"/>
  <c r="F36" i="4"/>
  <c r="F34" i="4"/>
  <c r="E15" i="4"/>
  <c r="E14" i="4"/>
  <c r="E12" i="4"/>
  <c r="D67" i="1" l="1"/>
  <c r="B7" i="1" l="1"/>
  <c r="B6" i="1"/>
  <c r="B5" i="1"/>
  <c r="B67" i="1" l="1"/>
  <c r="B61" i="1" l="1"/>
  <c r="F43" i="4"/>
  <c r="F19" i="4" l="1"/>
  <c r="F18" i="4"/>
  <c r="E18" i="4"/>
  <c r="F17" i="4"/>
  <c r="E17" i="1" s="1"/>
  <c r="E17" i="4"/>
  <c r="F16" i="4"/>
  <c r="E16" i="4"/>
  <c r="F12" i="4"/>
  <c r="E61" i="4" l="1"/>
  <c r="F61" i="4"/>
  <c r="E61" i="1" l="1"/>
  <c r="D61" i="1"/>
</calcChain>
</file>

<file path=xl/comments1.xml><?xml version="1.0" encoding="utf-8"?>
<comments xmlns="http://schemas.openxmlformats.org/spreadsheetml/2006/main">
  <authors>
    <author>Mary Jo Marlin</author>
  </authors>
  <commentList>
    <comment ref="C27" authorId="0">
      <text>
        <r>
          <rPr>
            <b/>
            <sz val="8"/>
            <color indexed="81"/>
            <rFont val="Tahoma"/>
            <family val="2"/>
          </rPr>
          <t>Mary Jo Marlin:</t>
        </r>
        <r>
          <rPr>
            <sz val="8"/>
            <color indexed="81"/>
            <rFont val="Tahoma"/>
            <family val="2"/>
          </rPr>
          <t xml:space="preserve">
provided by Kenergy
</t>
        </r>
      </text>
    </comment>
    <comment ref="B35" authorId="0">
      <text>
        <r>
          <rPr>
            <b/>
            <sz val="8"/>
            <color indexed="81"/>
            <rFont val="Tahoma"/>
            <family val="2"/>
          </rPr>
          <t>Mary Jo Marlin:</t>
        </r>
        <r>
          <rPr>
            <sz val="8"/>
            <color indexed="81"/>
            <rFont val="Tahoma"/>
            <family val="2"/>
          </rPr>
          <t xml:space="preserve">
Erin Spence
</t>
        </r>
      </text>
    </comment>
  </commentList>
</comments>
</file>

<file path=xl/comments2.xml><?xml version="1.0" encoding="utf-8"?>
<comments xmlns="http://schemas.openxmlformats.org/spreadsheetml/2006/main">
  <authors>
    <author>Mary Jo Marlin</author>
  </authors>
  <commentList>
    <comment ref="B34" authorId="0">
      <text>
        <r>
          <rPr>
            <b/>
            <sz val="8"/>
            <color indexed="81"/>
            <rFont val="Tahoma"/>
            <family val="2"/>
          </rPr>
          <t>Mary Jo Marlin:</t>
        </r>
        <r>
          <rPr>
            <sz val="8"/>
            <color indexed="81"/>
            <rFont val="Tahoma"/>
            <family val="2"/>
          </rPr>
          <t xml:space="preserve">
Erin Spence
</t>
        </r>
      </text>
    </comment>
  </commentList>
</comments>
</file>

<file path=xl/sharedStrings.xml><?xml version="1.0" encoding="utf-8"?>
<sst xmlns="http://schemas.openxmlformats.org/spreadsheetml/2006/main" count="278" uniqueCount="198">
  <si>
    <t>Applicable RTO Charges</t>
  </si>
  <si>
    <t>Weekly</t>
  </si>
  <si>
    <t>Monthly</t>
  </si>
  <si>
    <t>CHARGES / (CREDITS)</t>
  </si>
  <si>
    <t>Electric Service Agreement / Arrangement And Procurement Agreement</t>
  </si>
  <si>
    <t>4.2.1 / 4.2.3 / 4.2.5</t>
  </si>
  <si>
    <t>MISO Settlement Statement Activity</t>
  </si>
  <si>
    <t>BR_CENTAO Settlement Statements</t>
  </si>
  <si>
    <t>BREC AO Settlement Statements Activity attibutable to BREC.CENTURY</t>
  </si>
  <si>
    <t>ZRC attributable to BREC.CENTURY</t>
  </si>
  <si>
    <t>FTR/ARR attributable to BREC.CENTURY</t>
  </si>
  <si>
    <t>4.2.2</t>
  </si>
  <si>
    <t>4.2.4</t>
  </si>
  <si>
    <t>Transmission  Upgrades (Sch 26A)</t>
  </si>
  <si>
    <t>Bilateral Activity</t>
  </si>
  <si>
    <t>Excess Reactive Demand</t>
  </si>
  <si>
    <t>N/A</t>
  </si>
  <si>
    <t>Retail Fee (ESA only)</t>
  </si>
  <si>
    <t>Direct Agreement - billed Monthly</t>
  </si>
  <si>
    <t>4.1(a)</t>
  </si>
  <si>
    <t>SSR Cost if SSR Agreement not FERC approved, and hence not on MISO Settlement Statements</t>
  </si>
  <si>
    <t>4.1(a)(i)</t>
  </si>
  <si>
    <t>BREC.CENTURY RT_MISC charge for SSR Cost from BR_CENTAO Settlement Statements</t>
  </si>
  <si>
    <t>BREC.BREC RT_MISC charge for SSR Cost from BR_CENTAO Settlement Statements</t>
  </si>
  <si>
    <t>SSR Costs unreimbursed by MISO (i.e. RT unit trip/derate)</t>
  </si>
  <si>
    <t>SSR Costs unreimbursed by MISO (i.e. actual &gt; SSR contract/budget amounts)</t>
  </si>
  <si>
    <t>4.1(a)(ii)(1)</t>
  </si>
  <si>
    <t>need logic to limit credit per this contract section</t>
  </si>
  <si>
    <t>4.1(a)(iv)</t>
  </si>
  <si>
    <t>Credit for SSR costs later recovered due to delayed FERC approval</t>
  </si>
  <si>
    <t>4.2.1/4.2.3/4.2.5</t>
  </si>
  <si>
    <t xml:space="preserve">   BR_CENTAO Settlement Statements</t>
  </si>
  <si>
    <t xml:space="preserve">  BREC A0 Settlements Statements Activity attributable to BREC.CENTURY</t>
  </si>
  <si>
    <t xml:space="preserve">      ZRC attributable to BREC.CENTURY</t>
  </si>
  <si>
    <t xml:space="preserve">      FTR/ARR attributes to BREC.CENTURY</t>
  </si>
  <si>
    <t>Transmission Upgrades (Sch 26A)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</si>
  <si>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</si>
  <si>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</si>
  <si>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</si>
  <si>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</si>
  <si>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</si>
  <si>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</si>
  <si>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</si>
  <si>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</si>
  <si>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</si>
  <si>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4.6.10</t>
  </si>
  <si>
    <t>4.6.11</t>
  </si>
  <si>
    <t xml:space="preserve">for the Monthly Charge (other than charges billed pursuant to Section 5.1) as calculated in ARTICLE 4. plus any </t>
  </si>
  <si>
    <t>Agreement on the Business Day following the 24th of the month following the Billing Month or such earlier date</t>
  </si>
  <si>
    <t>of such month on which the Member's payment to Big Rivers is due.</t>
  </si>
  <si>
    <t>invoice from the Market Participant for any amounts invoiced with respect to service to Kenergy on behalf of Century</t>
  </si>
  <si>
    <t>plus any other amounts then due and owing .  Century shall pay Kenergy or its designee on the second Business Day</t>
  </si>
  <si>
    <t>following Century's receipt of the bill under the Section.</t>
  </si>
  <si>
    <t>Costs arising under Section 10.3 relating to compliance with Hedging Arrangements.</t>
  </si>
  <si>
    <t>Internal and direct costs incurred in serving Century, including Costs associated with fees of KSPC, Costs of</t>
  </si>
  <si>
    <t>Hawesville Node if Kenergy is the Market Participant.</t>
  </si>
  <si>
    <t>including Kenergy, serving as Market Participant, including charges by the RTO to establish or maintain</t>
  </si>
  <si>
    <t>Costs arising under Section 3.1.3 relating to the appointment of a new Market Participant.</t>
  </si>
  <si>
    <t>Costs associated with the Hawesville Node exiting an RTO or ISO in connection with an election made by</t>
  </si>
  <si>
    <t>security necessary to be provided to any Person (including the RTO or ISO of which the Market Participant</t>
  </si>
  <si>
    <t xml:space="preserve">is a member or a Bilateral Counterparty) arising out of the Transaction, and © the costs to pursue any </t>
  </si>
  <si>
    <t>provided therein.</t>
  </si>
  <si>
    <t>set forth in this Article 4.  Century shall pay or cause to be paid any such taxes that are now or hereafter</t>
  </si>
  <si>
    <t>become applicable to the sale of Electric Services to Century under this Agreement.</t>
  </si>
  <si>
    <t>duplicative amount.</t>
  </si>
  <si>
    <t>4.5.1</t>
  </si>
  <si>
    <t>Costs arising from any tax liability of Big Rivers Resulting from Surplus Sales</t>
  </si>
  <si>
    <t>4.5.2</t>
  </si>
  <si>
    <t>Costs arising under Section 10.2 relating to compliance with Applicable Laws relating to the environment.</t>
  </si>
  <si>
    <t>4.5.3</t>
  </si>
  <si>
    <t>4.5.4</t>
  </si>
  <si>
    <t>Costs arising from a requirement to pay invoices from the applicable RTO or ISO on a frequency greater than</t>
  </si>
  <si>
    <t>the periodicity set forth in Section 5.1</t>
  </si>
  <si>
    <t>4.5.5</t>
  </si>
  <si>
    <t>4.5.6</t>
  </si>
  <si>
    <t>Kenergy for the benefit of Century, including any energy advisory services for scheduling, awards and</t>
  </si>
  <si>
    <t>Electric Service Agreement</t>
  </si>
  <si>
    <t>Other Amounts:  FOR ANY BILLING MONTH</t>
  </si>
  <si>
    <t>ARRANGEMENT AND PROCUREMENT AGREEMENT</t>
  </si>
  <si>
    <t>4.5.7</t>
  </si>
  <si>
    <t>4.5.8</t>
  </si>
  <si>
    <t>4.5.9</t>
  </si>
  <si>
    <t>4.5.10</t>
  </si>
  <si>
    <t>for Costs referred to in the Section for any period in excess of (1) year without the consent of Century.</t>
  </si>
  <si>
    <t>set forth in this Article 4.  Kenergy shall pay or cause to be paid any such taxes that are now or hereafter</t>
  </si>
  <si>
    <t>become applicable to the sale of Electric Services to Kenergy under this Agreement.</t>
  </si>
  <si>
    <t>Big Rivers or Century pursuant to Section 3.5.2</t>
  </si>
  <si>
    <t xml:space="preserve">Charges for any other services required to be purchased by Big Rivers to provide the services hereunder to </t>
  </si>
  <si>
    <t>approval or consent under Section 7.2.2; provided, the Costs referenced on Exhibit B shall be allocated as</t>
  </si>
  <si>
    <t>Any amounts due and payable to Kenergy under the Tax Indemnity Agreement</t>
  </si>
  <si>
    <t>Kenergy's compliance with Section 14.2, Costs associated with any Person other than Big Rivers, including</t>
  </si>
  <si>
    <t>Big Rivers or Kenergy pursuant to Section 3.5.2</t>
  </si>
  <si>
    <t>Any amounts charged to Kenergy by a Market Participant under a Market Agreement.</t>
  </si>
  <si>
    <t xml:space="preserve">that would result in a duplicative payment for a particular charge if Kenergy would not be liable for the </t>
  </si>
  <si>
    <r>
      <rPr>
        <b/>
        <i/>
        <u/>
        <sz val="12"/>
        <color theme="1"/>
        <rFont val="Calibri"/>
        <family val="2"/>
        <scheme val="minor"/>
      </rPr>
      <t>Market Invoices -</t>
    </r>
    <r>
      <rPr>
        <sz val="12"/>
        <color theme="1"/>
        <rFont val="Calibri"/>
        <family val="2"/>
        <scheme val="minor"/>
      </rPr>
      <t xml:space="preserve"> Kenergy will bill Century on or before the third business day following receipt by Kenergy of an </t>
    </r>
  </si>
  <si>
    <r>
      <rPr>
        <b/>
        <i/>
        <u/>
        <sz val="12"/>
        <color theme="1"/>
        <rFont val="Calibri"/>
        <family val="2"/>
        <scheme val="minor"/>
      </rPr>
      <t>Monthly Invoices for other Amounts.</t>
    </r>
    <r>
      <rPr>
        <sz val="12"/>
        <color theme="1"/>
        <rFont val="Calibri"/>
        <family val="2"/>
        <scheme val="minor"/>
      </rPr>
      <t xml:space="preserve">  Kenergy shall bill Century on or before the 15th Business Day of each month</t>
    </r>
  </si>
  <si>
    <r>
      <rPr>
        <b/>
        <i/>
        <u/>
        <sz val="12"/>
        <color theme="1"/>
        <rFont val="Calibri"/>
        <family val="2"/>
        <scheme val="minor"/>
      </rPr>
      <t>Market Invoices -</t>
    </r>
    <r>
      <rPr>
        <sz val="12"/>
        <color theme="1"/>
        <rFont val="Calibri"/>
        <family val="2"/>
        <scheme val="minor"/>
      </rPr>
      <t xml:space="preserve"> Big Rivers shall bill Kenergy on or before the third business day following receipt by Big Rivers of an </t>
    </r>
  </si>
  <si>
    <t>invoice from the RTO or ISO for any amounts invoiced with respect to service to Big Rivers on behalf of Kenergy</t>
  </si>
  <si>
    <t>plus any other amounts then due and owing .  Kenergy shall pay Big Rivers or its designee on the second Business Day</t>
  </si>
  <si>
    <t>following Kenergy's receipt of the bill under this Section.</t>
  </si>
  <si>
    <r>
      <rPr>
        <b/>
        <i/>
        <u/>
        <sz val="12"/>
        <color theme="1"/>
        <rFont val="Calibri"/>
        <family val="2"/>
        <scheme val="minor"/>
      </rPr>
      <t xml:space="preserve">Monthly Invoices for other Amounts. </t>
    </r>
    <r>
      <rPr>
        <sz val="12"/>
        <color theme="1"/>
        <rFont val="Calibri"/>
        <family val="2"/>
        <scheme val="minor"/>
      </rPr>
      <t xml:space="preserve"> Big Rivers shall bill Kenergy on or before the 15th Business Day of each month</t>
    </r>
  </si>
  <si>
    <t xml:space="preserve">that would result in a duplicative payment for a particular charge if Big Rivers would not be liable for the </t>
  </si>
  <si>
    <t xml:space="preserve">amounts then due and owing to Big Rivers such portion of the monthly Charge and any other amounts due and  owing  </t>
  </si>
  <si>
    <t xml:space="preserve">following the 24th of the month following the Billing Month or such earlier date of such month on which the </t>
  </si>
  <si>
    <t>Member's payment to Big Rivers is due.</t>
  </si>
  <si>
    <t xml:space="preserve">  Excess Energy </t>
  </si>
  <si>
    <t xml:space="preserve">  Other Amounts</t>
  </si>
  <si>
    <t>4.1(a)(ii)(2)</t>
  </si>
  <si>
    <t>Total Amount Due</t>
  </si>
  <si>
    <t xml:space="preserve">Due and payable </t>
  </si>
  <si>
    <t>Big Rivers Electric Corp.</t>
  </si>
  <si>
    <t>201 Third Street</t>
  </si>
  <si>
    <t>P. O. Box 24</t>
  </si>
  <si>
    <t>Henderson, KY   42419</t>
  </si>
  <si>
    <t>6402 Old Corydon Road</t>
  </si>
  <si>
    <t>Henderson, KY   42420</t>
  </si>
  <si>
    <t>Kenergy Corp</t>
  </si>
  <si>
    <t xml:space="preserve">                                                                                   Contact information:</t>
  </si>
  <si>
    <t xml:space="preserve">                                                                                   Erin Spence - 270-844-6156 </t>
  </si>
  <si>
    <t>espence@bigrivers.com</t>
  </si>
  <si>
    <t>Hawesville, KY   42348</t>
  </si>
  <si>
    <t>to Kenergy in immediately available funds to an account designated in the Lockbox Agreement on the Business Day</t>
  </si>
  <si>
    <t>Other Amounts</t>
  </si>
  <si>
    <t>4.5.10/4.6.11</t>
  </si>
  <si>
    <t xml:space="preserve">    Exhibit A/B</t>
  </si>
  <si>
    <t xml:space="preserve">     </t>
  </si>
  <si>
    <t>ACES Fee</t>
  </si>
  <si>
    <t>NERC/SERC</t>
  </si>
  <si>
    <t>NRCO</t>
  </si>
  <si>
    <t>EPA Title V Permit Fees</t>
  </si>
  <si>
    <t>Total Exhibit A/B</t>
  </si>
  <si>
    <t>BR</t>
  </si>
  <si>
    <t>Transmission Services (AREF#NL1314)</t>
  </si>
  <si>
    <t xml:space="preserve">  4.5.9</t>
  </si>
  <si>
    <t>1/4 FTE</t>
  </si>
  <si>
    <t>Credit for BREC Transmission Revenue attributable to AREF #NL1314</t>
  </si>
  <si>
    <t xml:space="preserve">  4.6.9</t>
  </si>
  <si>
    <t>CENTURY ALUMINUM-HAWESVILLE SMELTER</t>
  </si>
  <si>
    <t>INTERNAL COSTS AND DIRECT COSTS</t>
  </si>
  <si>
    <t>SECTION 4.6.5</t>
  </si>
  <si>
    <t xml:space="preserve"> </t>
  </si>
  <si>
    <t>ACCOUNT</t>
  </si>
  <si>
    <t>ACCOUNT DESCRIPTION</t>
  </si>
  <si>
    <t>TRANSACTION</t>
  </si>
  <si>
    <t>TOTAL</t>
  </si>
  <si>
    <t>PROPERTY TAX-CLASS A</t>
  </si>
  <si>
    <t>Property Taxes</t>
  </si>
  <si>
    <t>REGULATORY ASSESSMENT TAX-HAWESVILLE SMELTER</t>
  </si>
  <si>
    <t>PSC Taxes</t>
  </si>
  <si>
    <t>BILLING CLASS A-HAWESVILLE SMELTER</t>
  </si>
  <si>
    <t>Billing Costs</t>
  </si>
  <si>
    <t>C&amp;I PROGRAM CLASS A-HAWESVILLE SMELTER</t>
  </si>
  <si>
    <t>C &amp; I Costs</t>
  </si>
  <si>
    <t>GENERAL MANAGEMENT CLASS A-HAWESVILLE SMELTER</t>
  </si>
  <si>
    <t>General Managemant Costs</t>
  </si>
  <si>
    <t>DIRECT MANAGEMENT LABOR-HAWESVILLE SMELTER</t>
  </si>
  <si>
    <t>Labor and Overheads</t>
  </si>
  <si>
    <t>OFFICE SUPPLIES CLASS A-HAWESVILLE SMELTER</t>
  </si>
  <si>
    <t>Office Supplies</t>
  </si>
  <si>
    <t>OUTSIDE SERVICES CLASS A-HAWESVILLE SMELTER</t>
  </si>
  <si>
    <t>Outside Services</t>
  </si>
  <si>
    <t>OTHER A&amp;G CLASS A-HAWESVILLE SMELTER</t>
  </si>
  <si>
    <t>A &amp; G Costs</t>
  </si>
  <si>
    <t>BUILDINGS &amp; GROUNDS CLASS A-HAWESVILLE SMELTER</t>
  </si>
  <si>
    <t>Buildings &amp; Grounds Costs</t>
  </si>
  <si>
    <r>
      <rPr>
        <u/>
        <sz val="14"/>
        <color theme="1"/>
        <rFont val="Calibri"/>
        <family val="2"/>
        <scheme val="minor"/>
      </rPr>
      <t>Taxes.</t>
    </r>
    <r>
      <rPr>
        <sz val="14"/>
        <color theme="1"/>
        <rFont val="Calibri"/>
        <family val="2"/>
        <scheme val="minor"/>
      </rPr>
      <t xml:space="preserve">  No state or local sales, excise, gross receipts or other taxes are included in the charges and credits</t>
    </r>
  </si>
  <si>
    <r>
      <rPr>
        <u/>
        <sz val="14"/>
        <color theme="1"/>
        <rFont val="Calibri"/>
        <family val="2"/>
        <scheme val="minor"/>
      </rPr>
      <t>No Duplication.</t>
    </r>
    <r>
      <rPr>
        <sz val="14"/>
        <color theme="1"/>
        <rFont val="Calibri"/>
        <family val="2"/>
        <scheme val="minor"/>
      </rPr>
      <t xml:space="preserve">  Subject to the provisions of Section 5.4, the Monthly Charge shall not include any item</t>
    </r>
  </si>
  <si>
    <r>
      <t xml:space="preserve">approval or consent under Section 7.2.2; </t>
    </r>
    <r>
      <rPr>
        <b/>
        <i/>
        <sz val="14"/>
        <color theme="1"/>
        <rFont val="Calibri"/>
        <family val="2"/>
        <scheme val="minor"/>
      </rPr>
      <t>provided</t>
    </r>
    <r>
      <rPr>
        <sz val="14"/>
        <color theme="1"/>
        <rFont val="Calibri"/>
        <family val="2"/>
        <scheme val="minor"/>
      </rPr>
      <t>, the Costs referenced on Exhibit A shall be allocated as</t>
    </r>
  </si>
  <si>
    <r>
      <t xml:space="preserve">provided therein.  </t>
    </r>
    <r>
      <rPr>
        <b/>
        <i/>
        <sz val="14"/>
        <color theme="1"/>
        <rFont val="Calibri"/>
        <family val="2"/>
        <scheme val="minor"/>
      </rPr>
      <t>Provided, further</t>
    </r>
    <r>
      <rPr>
        <sz val="14"/>
        <color theme="1"/>
        <rFont val="Calibri"/>
        <family val="2"/>
        <scheme val="minor"/>
      </rPr>
      <t>, that Big Rivers shall not voluntarily enter into any contractual commitment</t>
    </r>
  </si>
  <si>
    <r>
      <rPr>
        <b/>
        <u/>
        <sz val="14"/>
        <color theme="1"/>
        <rFont val="Calibri"/>
        <family val="2"/>
        <scheme val="minor"/>
      </rPr>
      <t>Taxes.</t>
    </r>
    <r>
      <rPr>
        <sz val="14"/>
        <color theme="1"/>
        <rFont val="Calibri"/>
        <family val="2"/>
        <scheme val="minor"/>
      </rPr>
      <t xml:space="preserve">  No state or local sales, excise, gross receipts or other taxes are included in the charges and credits</t>
    </r>
  </si>
  <si>
    <r>
      <rPr>
        <b/>
        <u/>
        <sz val="14"/>
        <color theme="1"/>
        <rFont val="Calibri"/>
        <family val="2"/>
        <scheme val="minor"/>
      </rPr>
      <t>No Duplication.</t>
    </r>
    <r>
      <rPr>
        <sz val="14"/>
        <color theme="1"/>
        <rFont val="Calibri"/>
        <family val="2"/>
        <scheme val="minor"/>
      </rPr>
      <t xml:space="preserve">  Subject to the provisions of Section 5.4, the Monthly Charge shall not include any item</t>
    </r>
  </si>
  <si>
    <t>BIG RIVERS ELECTRIC CORPORATION</t>
  </si>
  <si>
    <t>SUPPLIED BY KENERGY CORP.</t>
  </si>
  <si>
    <t>Electric Service Agreement/Arrangement and Procurement Agreement</t>
  </si>
  <si>
    <t>MISO settlement Statement Activity</t>
  </si>
  <si>
    <t>settlements (including such services provided by ACES (formerly ACES Power Marketing)).</t>
  </si>
  <si>
    <t>The Excess Energy Rate multiplied by the amount of Energy in excess of 492MW in any Hour.</t>
  </si>
  <si>
    <t>The cost of one-quarter (0.25) full-time-equivalent employee of Big Rivers, to assist in the administration</t>
  </si>
  <si>
    <t xml:space="preserve">Other out-of-pocket Costs payable to Big Rivers to another Person that are incurred or committed to by </t>
  </si>
  <si>
    <t>Big Rivers in connection with or arising out of the Transaction, including (a) Indemnified Liabilities, (b) any</t>
  </si>
  <si>
    <t>Costs charged to Kenergy under the APA, including any tax liability of Big Rivers resulting from Surplus Sales.</t>
  </si>
  <si>
    <t>Charges for any other services required to be purchased by Kenergy to serve Century.</t>
  </si>
  <si>
    <t xml:space="preserve">Other out-of-pocket Costs payable to Kenergy to another Person that are incurred or committed to by </t>
  </si>
  <si>
    <t>Kenergy in connection with or arising out of the Transaction, including (a) Indemnified Liabilities, (b) any</t>
  </si>
  <si>
    <t>amounts then due and owing to Kenergy in immediately available funds to an account designated in the Lockbox</t>
  </si>
  <si>
    <t>Kenergy Corp                                          Invoice No. 317</t>
  </si>
  <si>
    <t>6402 Old Corydon Road                                          November 22, 2013</t>
  </si>
  <si>
    <t>Henderson, KY   42420                                             Operating Days - Oct 1-31, 2013</t>
  </si>
  <si>
    <t xml:space="preserve">                                                                                   Mary Jo Marlin - 270-844-6154</t>
  </si>
  <si>
    <t>mmarlin@bigrivers.com</t>
  </si>
  <si>
    <t>Century Aluminum Company                Invoice 317</t>
  </si>
  <si>
    <t>P. O. Box 500                                                            November 22, 2013</t>
  </si>
  <si>
    <t>State Route 271                                                       Operating Days - Oct 1-31, 2013</t>
  </si>
  <si>
    <t>Total</t>
  </si>
  <si>
    <t>KE</t>
  </si>
  <si>
    <t>MONTHLY  INVOICE 317</t>
  </si>
  <si>
    <t>OCTOBER 2013</t>
  </si>
  <si>
    <t>November 25,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</si>
</sst>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0" fontId="17" fillId="0" borderId="0" applyNumberFormat="0" applyFill="0" applyBorder="0" applyAlignment="0" applyProtection="0"/>
  </cellStyleXfs>
  <cellXfs count="129">
    <xf numFmtId="0" fontId="0" fillId="0" borderId="0" xfId="0"/>
    <xf numFmtId="0" fontId="8" fillId="0" borderId="0" xfId="0" applyFont="1"/>
    <xf numFmtId="0" fontId="8" fillId="3" borderId="0" xfId="0" applyFont="1" applyFill="1"/>
    <xf numFmtId="0" fontId="9" fillId="0" borderId="0" xfId="0" applyFont="1"/>
    <xf numFmtId="0" fontId="3" fillId="0" borderId="0" xfId="0" applyFont="1"/>
    <xf numFmtId="44" fontId="8" fillId="3" borderId="0" xfId="0" applyNumberFormat="1" applyFont="1" applyFill="1"/>
    <xf numFmtId="0" fontId="8" fillId="3" borderId="0" xfId="0" applyFont="1" applyFill="1" applyBorder="1"/>
    <xf numFmtId="0" fontId="9" fillId="0" borderId="0" xfId="0" applyFont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right"/>
    </xf>
    <xf numFmtId="0" fontId="3" fillId="4" borderId="0" xfId="0" applyFont="1" applyFill="1"/>
    <xf numFmtId="0" fontId="8" fillId="4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/>
    <xf numFmtId="0" fontId="10" fillId="4" borderId="0" xfId="0" applyFont="1" applyFill="1" applyAlignment="1">
      <alignment horizontal="left"/>
    </xf>
    <xf numFmtId="0" fontId="11" fillId="4" borderId="0" xfId="0" applyFont="1" applyFill="1"/>
    <xf numFmtId="0" fontId="9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3" fillId="0" borderId="0" xfId="0" applyFont="1" applyFill="1"/>
    <xf numFmtId="0" fontId="8" fillId="3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0" fillId="3" borderId="13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4" xfId="0" applyFill="1" applyBorder="1"/>
    <xf numFmtId="0" fontId="8" fillId="3" borderId="14" xfId="0" applyFont="1" applyFill="1" applyBorder="1"/>
    <xf numFmtId="0" fontId="0" fillId="3" borderId="12" xfId="0" applyFill="1" applyBorder="1"/>
    <xf numFmtId="0" fontId="8" fillId="3" borderId="12" xfId="0" applyFont="1" applyFill="1" applyBorder="1"/>
    <xf numFmtId="0" fontId="8" fillId="5" borderId="0" xfId="0" applyFont="1" applyFill="1"/>
    <xf numFmtId="0" fontId="0" fillId="4" borderId="0" xfId="0" applyFill="1"/>
    <xf numFmtId="0" fontId="9" fillId="5" borderId="0" xfId="0" applyFont="1" applyFill="1"/>
    <xf numFmtId="0" fontId="15" fillId="7" borderId="0" xfId="0" applyFont="1" applyFill="1"/>
    <xf numFmtId="0" fontId="15" fillId="0" borderId="0" xfId="0" applyFont="1"/>
    <xf numFmtId="0" fontId="16" fillId="0" borderId="0" xfId="0" applyFont="1"/>
    <xf numFmtId="44" fontId="3" fillId="0" borderId="0" xfId="0" applyNumberFormat="1" applyFont="1"/>
    <xf numFmtId="0" fontId="15" fillId="6" borderId="0" xfId="0" applyFont="1" applyFill="1"/>
    <xf numFmtId="0" fontId="9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15" fontId="12" fillId="0" borderId="0" xfId="0" quotePrefix="1" applyNumberFormat="1" applyFont="1"/>
    <xf numFmtId="0" fontId="12" fillId="0" borderId="0" xfId="0" applyFont="1"/>
    <xf numFmtId="0" fontId="12" fillId="0" borderId="12" xfId="0" applyFont="1" applyBorder="1"/>
    <xf numFmtId="0" fontId="17" fillId="0" borderId="0" xfId="4"/>
    <xf numFmtId="0" fontId="15" fillId="8" borderId="0" xfId="0" applyFont="1" applyFill="1" applyAlignment="1">
      <alignment horizontal="center"/>
    </xf>
    <xf numFmtId="0" fontId="8" fillId="3" borderId="16" xfId="0" applyFont="1" applyFill="1" applyBorder="1"/>
    <xf numFmtId="0" fontId="8" fillId="3" borderId="3" xfId="0" applyFont="1" applyFill="1" applyBorder="1"/>
    <xf numFmtId="0" fontId="8" fillId="3" borderId="2" xfId="0" applyFont="1" applyFill="1" applyBorder="1"/>
    <xf numFmtId="0" fontId="8" fillId="3" borderId="13" xfId="0" applyFont="1" applyFill="1" applyBorder="1"/>
    <xf numFmtId="0" fontId="8" fillId="3" borderId="1" xfId="0" applyFont="1" applyFill="1" applyBorder="1"/>
    <xf numFmtId="0" fontId="8" fillId="3" borderId="15" xfId="0" applyFont="1" applyFill="1" applyBorder="1"/>
    <xf numFmtId="0" fontId="0" fillId="0" borderId="0" xfId="0"/>
    <xf numFmtId="0" fontId="0" fillId="0" borderId="0" xfId="0"/>
    <xf numFmtId="0" fontId="16" fillId="0" borderId="0" xfId="0" applyFont="1" applyFill="1"/>
    <xf numFmtId="0" fontId="16" fillId="3" borderId="0" xfId="0" applyFont="1" applyFill="1"/>
    <xf numFmtId="0" fontId="18" fillId="0" borderId="0" xfId="0" applyFont="1" applyFill="1"/>
    <xf numFmtId="44" fontId="16" fillId="3" borderId="0" xfId="0" applyNumberFormat="1" applyFont="1" applyFill="1"/>
    <xf numFmtId="44" fontId="16" fillId="0" borderId="0" xfId="0" applyNumberFormat="1" applyFont="1"/>
    <xf numFmtId="0" fontId="16" fillId="5" borderId="0" xfId="0" applyFont="1" applyFill="1"/>
    <xf numFmtId="44" fontId="16" fillId="3" borderId="1" xfId="0" applyNumberFormat="1" applyFont="1" applyFill="1" applyBorder="1"/>
    <xf numFmtId="44" fontId="16" fillId="3" borderId="2" xfId="0" applyNumberFormat="1" applyFont="1" applyFill="1" applyBorder="1"/>
    <xf numFmtId="44" fontId="16" fillId="3" borderId="3" xfId="0" applyNumberFormat="1" applyFont="1" applyFill="1" applyBorder="1"/>
    <xf numFmtId="44" fontId="16" fillId="0" borderId="0" xfId="0" applyNumberFormat="1" applyFont="1" applyFill="1"/>
    <xf numFmtId="39" fontId="16" fillId="0" borderId="0" xfId="0" applyNumberFormat="1" applyFont="1" applyFill="1"/>
    <xf numFmtId="0" fontId="2" fillId="3" borderId="0" xfId="0" applyFont="1" applyFill="1"/>
    <xf numFmtId="17" fontId="0" fillId="5" borderId="0" xfId="0" quotePrefix="1" applyNumberFormat="1" applyFill="1"/>
    <xf numFmtId="0" fontId="2" fillId="5" borderId="0" xfId="0" applyFont="1" applyFill="1"/>
    <xf numFmtId="43" fontId="2" fillId="5" borderId="0" xfId="0" applyNumberFormat="1" applyFont="1" applyFill="1"/>
    <xf numFmtId="0" fontId="0" fillId="0" borderId="0" xfId="0"/>
    <xf numFmtId="0" fontId="0" fillId="2" borderId="0" xfId="0" applyFill="1"/>
    <xf numFmtId="44" fontId="0" fillId="0" borderId="0" xfId="0" applyNumberFormat="1"/>
    <xf numFmtId="0" fontId="2" fillId="2" borderId="0" xfId="0" applyFont="1" applyFill="1"/>
    <xf numFmtId="0" fontId="0" fillId="2" borderId="0" xfId="0" applyFont="1" applyFill="1"/>
    <xf numFmtId="0" fontId="0" fillId="0" borderId="0" xfId="0" applyFont="1" applyFill="1"/>
    <xf numFmtId="0" fontId="0" fillId="2" borderId="14" xfId="0" applyFont="1" applyFill="1" applyBorder="1"/>
    <xf numFmtId="0" fontId="0" fillId="2" borderId="0" xfId="0" applyFont="1" applyFill="1" applyBorder="1"/>
    <xf numFmtId="0" fontId="0" fillId="2" borderId="12" xfId="0" applyFont="1" applyFill="1" applyBorder="1"/>
    <xf numFmtId="44" fontId="2" fillId="5" borderId="0" xfId="1" applyFont="1" applyFill="1"/>
    <xf numFmtId="44" fontId="3" fillId="0" borderId="17" xfId="0" applyNumberFormat="1" applyFont="1" applyBorder="1"/>
    <xf numFmtId="0" fontId="0" fillId="5" borderId="0" xfId="0" applyFill="1"/>
    <xf numFmtId="17" fontId="0" fillId="5" borderId="0" xfId="0" applyNumberFormat="1" applyFill="1"/>
    <xf numFmtId="44" fontId="0" fillId="5" borderId="0" xfId="1" applyFont="1" applyFill="1" applyAlignment="1">
      <alignment horizontal="center"/>
    </xf>
    <xf numFmtId="0" fontId="0" fillId="5" borderId="0" xfId="0" applyFill="1" applyBorder="1"/>
    <xf numFmtId="0" fontId="0" fillId="5" borderId="12" xfId="0" applyFill="1" applyBorder="1" applyAlignment="1">
      <alignment horizontal="center"/>
    </xf>
    <xf numFmtId="0" fontId="0" fillId="5" borderId="12" xfId="0" applyFill="1" applyBorder="1"/>
    <xf numFmtId="44" fontId="0" fillId="5" borderId="12" xfId="1" applyFont="1" applyFill="1" applyBorder="1" applyAlignment="1">
      <alignment horizontal="center"/>
    </xf>
    <xf numFmtId="44" fontId="0" fillId="5" borderId="0" xfId="1" applyFont="1" applyFill="1" applyBorder="1" applyAlignment="1">
      <alignment horizontal="center"/>
    </xf>
    <xf numFmtId="164" fontId="0" fillId="5" borderId="0" xfId="0" applyNumberFormat="1" applyFill="1"/>
    <xf numFmtId="43" fontId="0" fillId="5" borderId="0" xfId="1" applyNumberFormat="1" applyFont="1" applyFill="1"/>
    <xf numFmtId="43" fontId="0" fillId="5" borderId="12" xfId="1" applyNumberFormat="1" applyFont="1" applyFill="1" applyBorder="1"/>
    <xf numFmtId="44" fontId="0" fillId="5" borderId="0" xfId="1" applyFont="1" applyFill="1"/>
    <xf numFmtId="0" fontId="0" fillId="5" borderId="0" xfId="0" applyFill="1" applyAlignment="1">
      <alignment horizontal="right"/>
    </xf>
    <xf numFmtId="44" fontId="2" fillId="3" borderId="17" xfId="1" applyFont="1" applyFill="1" applyBorder="1"/>
    <xf numFmtId="164" fontId="0" fillId="5" borderId="0" xfId="0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44" fontId="2" fillId="3" borderId="0" xfId="1" applyFont="1" applyFill="1"/>
    <xf numFmtId="0" fontId="0" fillId="3" borderId="0" xfId="0" applyFill="1" applyAlignment="1"/>
    <xf numFmtId="0" fontId="3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 wrapText="1" indent="1"/>
    </xf>
    <xf numFmtId="0" fontId="0" fillId="5" borderId="0" xfId="0" applyFill="1" applyAlignment="1">
      <alignment horizontal="left" indent="1"/>
    </xf>
    <xf numFmtId="0" fontId="0" fillId="5" borderId="0" xfId="0" applyFill="1" applyAlignment="1">
      <alignment horizontal="left" indent="2"/>
    </xf>
    <xf numFmtId="0" fontId="0" fillId="5" borderId="0" xfId="0" quotePrefix="1" applyFill="1"/>
    <xf numFmtId="0" fontId="0" fillId="5" borderId="13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6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5" xfId="0" applyFill="1" applyBorder="1"/>
    <xf numFmtId="0" fontId="0" fillId="5" borderId="4" xfId="0" applyFill="1" applyBorder="1"/>
    <xf numFmtId="0" fontId="2" fillId="5" borderId="0" xfId="0" applyFont="1" applyFill="1" applyAlignment="1">
      <alignment horizontal="center"/>
    </xf>
    <xf numFmtId="44" fontId="0" fillId="5" borderId="7" xfId="1" applyFont="1" applyFill="1" applyBorder="1"/>
    <xf numFmtId="0" fontId="0" fillId="5" borderId="10" xfId="0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44" fontId="0" fillId="5" borderId="11" xfId="1" applyFont="1" applyFill="1" applyBorder="1"/>
    <xf numFmtId="44" fontId="0" fillId="5" borderId="8" xfId="1" applyFont="1" applyFill="1" applyBorder="1"/>
    <xf numFmtId="44" fontId="1" fillId="5" borderId="0" xfId="1" applyFont="1" applyFill="1"/>
    <xf numFmtId="44" fontId="0" fillId="5" borderId="0" xfId="0" applyNumberFormat="1" applyFill="1"/>
    <xf numFmtId="44" fontId="0" fillId="5" borderId="1" xfId="1" applyFont="1" applyFill="1" applyBorder="1"/>
    <xf numFmtId="44" fontId="0" fillId="5" borderId="2" xfId="1" applyFont="1" applyFill="1" applyBorder="1"/>
    <xf numFmtId="44" fontId="0" fillId="5" borderId="3" xfId="1" applyFont="1" applyFill="1" applyBorder="1"/>
    <xf numFmtId="44" fontId="0" fillId="5" borderId="0" xfId="1" applyFont="1" applyFill="1" applyBorder="1"/>
    <xf numFmtId="0" fontId="0" fillId="5" borderId="0" xfId="0" applyFont="1" applyFill="1" applyBorder="1"/>
    <xf numFmtId="0" fontId="0" fillId="5" borderId="0" xfId="0" applyFont="1" applyFill="1"/>
    <xf numFmtId="0" fontId="0" fillId="5" borderId="0" xfId="0" applyFill="1" applyAlignment="1"/>
    <xf numFmtId="43" fontId="0" fillId="5" borderId="0" xfId="0" applyNumberFormat="1" applyFill="1"/>
  </cellXfs>
  <cellStyles count="5">
    <cellStyle name="Currency" xfId="1" builtinId="4"/>
    <cellStyle name="Currency 2" xfId="2"/>
    <cellStyle name="Hyperlink" xfId="4" builtinId="8"/>
    <cellStyle name="Normal" xfId="0" builtinId="0"/>
    <cellStyle name="Normal 2 2" xf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mattox@bigrivers.com" TargetMode="External"/><Relationship Id="rId1" Type="http://schemas.openxmlformats.org/officeDocument/2006/relationships/hyperlink" Target="mailto:espence@bigrivers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marlin@bigrivers.com" TargetMode="External"/><Relationship Id="rId1" Type="http://schemas.openxmlformats.org/officeDocument/2006/relationships/hyperlink" Target="mailto:espence@bigrivers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2"/>
  <sheetViews>
    <sheetView view="pageBreakPreview" topLeftCell="A55" zoomScaleNormal="100" zoomScaleSheetLayoutView="100" workbookViewId="0">
      <selection activeCell="D67" sqref="D67"/>
    </sheetView>
  </sheetViews>
  <sheetFormatPr defaultRowHeight="15.75" x14ac:dyDescent="0.25"/>
  <cols>
    <col min="1" max="1" width="30.42578125" style="1" customWidth="1"/>
    <col min="2" max="2" width="82.7109375" style="1" customWidth="1"/>
    <col min="3" max="3" width="25" style="1" customWidth="1"/>
    <col min="4" max="4" width="19.7109375" style="1" bestFit="1" customWidth="1"/>
    <col min="5" max="5" width="20.140625" style="1" customWidth="1"/>
    <col min="6" max="16384" width="9.140625" style="1"/>
  </cols>
  <sheetData>
    <row r="1" spans="1:5" ht="21" x14ac:dyDescent="0.35">
      <c r="A1" s="39" t="s">
        <v>116</v>
      </c>
      <c r="B1" s="36" t="s">
        <v>190</v>
      </c>
      <c r="D1" s="40" t="s">
        <v>1</v>
      </c>
      <c r="E1" s="46" t="s">
        <v>2</v>
      </c>
    </row>
    <row r="2" spans="1:5" x14ac:dyDescent="0.25">
      <c r="A2" s="34" t="s">
        <v>114</v>
      </c>
      <c r="B2" s="3" t="s">
        <v>191</v>
      </c>
    </row>
    <row r="3" spans="1:5" x14ac:dyDescent="0.25">
      <c r="A3" s="34" t="s">
        <v>115</v>
      </c>
      <c r="B3" s="3" t="s">
        <v>192</v>
      </c>
    </row>
    <row r="4" spans="1:5" x14ac:dyDescent="0.25">
      <c r="A4" s="34"/>
      <c r="B4" s="3" t="s">
        <v>120</v>
      </c>
    </row>
    <row r="5" spans="1:5" x14ac:dyDescent="0.25">
      <c r="A5" s="34"/>
      <c r="B5" s="43" t="str">
        <f>'Big Rivers'!B5:C7</f>
        <v xml:space="preserve">                                                                                   Contact information:</v>
      </c>
    </row>
    <row r="6" spans="1:5" x14ac:dyDescent="0.25">
      <c r="A6" s="34"/>
      <c r="B6" s="3" t="str">
        <f>'Big Rivers'!B6:C8</f>
        <v xml:space="preserve">                                                                                   Erin Spence - 270-844-6156 </v>
      </c>
      <c r="C6" s="45" t="s">
        <v>119</v>
      </c>
    </row>
    <row r="7" spans="1:5" x14ac:dyDescent="0.25">
      <c r="A7" s="34"/>
      <c r="B7" s="3" t="str">
        <f>'Big Rivers'!B7:C9</f>
        <v xml:space="preserve">                                                                                   Mary Jo Marlin - 270-844-6154</v>
      </c>
      <c r="C7" s="45" t="str">
        <f>'Big Rivers'!C7</f>
        <v>mmarlin@bigrivers.com</v>
      </c>
    </row>
    <row r="9" spans="1:5" ht="18.75" x14ac:dyDescent="0.3">
      <c r="A9" s="10" t="s">
        <v>173</v>
      </c>
      <c r="B9" s="11"/>
    </row>
    <row r="10" spans="1:5" x14ac:dyDescent="0.25">
      <c r="A10" s="8">
        <v>4.2</v>
      </c>
      <c r="B10" s="2" t="s">
        <v>0</v>
      </c>
      <c r="C10" s="2"/>
      <c r="D10" s="2"/>
      <c r="E10" s="2"/>
    </row>
    <row r="11" spans="1:5" ht="18.75" x14ac:dyDescent="0.3">
      <c r="A11" s="9" t="s">
        <v>30</v>
      </c>
      <c r="B11" s="2" t="s">
        <v>174</v>
      </c>
      <c r="C11" s="2"/>
      <c r="D11" s="2"/>
      <c r="E11" s="56"/>
    </row>
    <row r="12" spans="1:5" ht="18.75" x14ac:dyDescent="0.3">
      <c r="A12" s="9"/>
      <c r="B12" s="2" t="s">
        <v>31</v>
      </c>
      <c r="C12" s="2"/>
      <c r="D12" s="5">
        <f>'ERIN-INPUTS'!D6</f>
        <v>0</v>
      </c>
      <c r="E12" s="58">
        <f>'ERIN-INPUTS'!E6</f>
        <v>0</v>
      </c>
    </row>
    <row r="13" spans="1:5" ht="18.75" x14ac:dyDescent="0.3">
      <c r="A13" s="9"/>
      <c r="B13" s="2" t="s">
        <v>32</v>
      </c>
      <c r="C13" s="2"/>
      <c r="D13" s="2"/>
      <c r="E13" s="56"/>
    </row>
    <row r="14" spans="1:5" ht="18.75" x14ac:dyDescent="0.3">
      <c r="A14" s="9"/>
      <c r="B14" s="2" t="s">
        <v>33</v>
      </c>
      <c r="C14" s="2"/>
      <c r="D14" s="5">
        <f>'ERIN-INPUTS'!D8</f>
        <v>0</v>
      </c>
      <c r="E14" s="56"/>
    </row>
    <row r="15" spans="1:5" ht="18.75" x14ac:dyDescent="0.3">
      <c r="A15" s="9"/>
      <c r="B15" s="2" t="s">
        <v>34</v>
      </c>
      <c r="C15" s="2"/>
      <c r="D15" s="5">
        <f>'ERIN-INPUTS'!D9</f>
        <v>0</v>
      </c>
      <c r="E15" s="56"/>
    </row>
    <row r="16" spans="1:5" ht="18.75" x14ac:dyDescent="0.3">
      <c r="A16" s="9" t="s">
        <v>11</v>
      </c>
      <c r="B16" s="2" t="s">
        <v>132</v>
      </c>
      <c r="C16" s="2"/>
      <c r="D16" s="2"/>
      <c r="E16" s="58">
        <f>'ERIN-INPUTS'!E10</f>
        <v>795997.91999999993</v>
      </c>
    </row>
    <row r="17" spans="1:5" ht="18.75" x14ac:dyDescent="0.3">
      <c r="A17" s="9" t="s">
        <v>12</v>
      </c>
      <c r="B17" s="2" t="s">
        <v>35</v>
      </c>
      <c r="C17" s="2"/>
      <c r="D17" s="2"/>
      <c r="E17" s="58">
        <f>'Big Rivers'!F17</f>
        <v>62593.58</v>
      </c>
    </row>
    <row r="18" spans="1:5" ht="18.75" x14ac:dyDescent="0.3">
      <c r="A18" s="8">
        <v>4.3</v>
      </c>
      <c r="B18" s="2" t="s">
        <v>14</v>
      </c>
      <c r="C18" s="2"/>
      <c r="D18" s="5">
        <f>'ERIN-INPUTS'!D12</f>
        <v>0</v>
      </c>
      <c r="E18" s="58">
        <f>'ERIN-INPUTS'!E12</f>
        <v>0</v>
      </c>
    </row>
    <row r="19" spans="1:5" ht="18.75" x14ac:dyDescent="0.3">
      <c r="A19" s="8">
        <v>4.4000000000000004</v>
      </c>
      <c r="B19" s="2" t="s">
        <v>15</v>
      </c>
      <c r="C19" s="2"/>
      <c r="D19" s="2"/>
      <c r="E19" s="58">
        <f>'ERIN-INPUTS'!E13</f>
        <v>0</v>
      </c>
    </row>
    <row r="20" spans="1:5" ht="18.75" x14ac:dyDescent="0.3">
      <c r="A20" s="8">
        <v>4.5</v>
      </c>
      <c r="B20" s="2" t="s">
        <v>17</v>
      </c>
      <c r="C20" s="2"/>
      <c r="D20" s="2"/>
      <c r="E20" s="58">
        <f>'ERIN-INPUTS'!E14</f>
        <v>18752.97</v>
      </c>
    </row>
    <row r="21" spans="1:5" ht="18.75" x14ac:dyDescent="0.3">
      <c r="A21" s="15" t="s">
        <v>76</v>
      </c>
      <c r="B21" s="16"/>
      <c r="C21" s="14"/>
      <c r="D21" s="14"/>
      <c r="E21" s="55"/>
    </row>
    <row r="22" spans="1:5" ht="18.75" x14ac:dyDescent="0.3">
      <c r="A22" s="12">
        <v>4.5999999999999996</v>
      </c>
      <c r="B22" s="13" t="s">
        <v>77</v>
      </c>
      <c r="C22" s="14"/>
      <c r="D22" s="14"/>
      <c r="E22" s="55"/>
    </row>
    <row r="23" spans="1:5" ht="18.75" x14ac:dyDescent="0.3">
      <c r="A23" s="18" t="s">
        <v>36</v>
      </c>
      <c r="B23" s="55" t="s">
        <v>89</v>
      </c>
      <c r="C23" s="14"/>
      <c r="D23" s="14"/>
      <c r="E23" s="55"/>
    </row>
    <row r="24" spans="1:5" ht="18.75" x14ac:dyDescent="0.3">
      <c r="A24" s="18" t="s">
        <v>37</v>
      </c>
      <c r="B24" s="55" t="s">
        <v>180</v>
      </c>
      <c r="C24" s="22"/>
      <c r="D24" s="14"/>
      <c r="E24" s="64">
        <f>'ERIN-INPUTS'!E15</f>
        <v>3909.97</v>
      </c>
    </row>
    <row r="25" spans="1:5" ht="18.75" x14ac:dyDescent="0.3">
      <c r="A25" s="18" t="s">
        <v>38</v>
      </c>
      <c r="B25" s="55" t="s">
        <v>68</v>
      </c>
      <c r="C25" s="14"/>
      <c r="D25" s="14"/>
      <c r="E25" s="55"/>
    </row>
    <row r="26" spans="1:5" ht="18.75" x14ac:dyDescent="0.3">
      <c r="A26" s="18" t="s">
        <v>39</v>
      </c>
      <c r="B26" s="55" t="s">
        <v>53</v>
      </c>
      <c r="C26" s="14"/>
      <c r="D26" s="14"/>
      <c r="E26" s="55"/>
    </row>
    <row r="27" spans="1:5" ht="18.75" x14ac:dyDescent="0.3">
      <c r="A27" s="18" t="s">
        <v>40</v>
      </c>
      <c r="B27" s="55" t="s">
        <v>54</v>
      </c>
      <c r="C27" s="14"/>
      <c r="D27" s="14"/>
      <c r="E27" s="65">
        <f>'Kenergy Inputs'!K22</f>
        <v>17150.48</v>
      </c>
    </row>
    <row r="28" spans="1:5" ht="18.75" x14ac:dyDescent="0.3">
      <c r="A28" s="18"/>
      <c r="B28" s="55" t="s">
        <v>90</v>
      </c>
      <c r="C28" s="14"/>
      <c r="D28" s="14"/>
      <c r="E28" s="55"/>
    </row>
    <row r="29" spans="1:5" ht="18.75" x14ac:dyDescent="0.3">
      <c r="A29" s="18"/>
      <c r="B29" s="55" t="s">
        <v>56</v>
      </c>
      <c r="C29" s="14"/>
      <c r="D29" s="14"/>
      <c r="E29" s="55"/>
    </row>
    <row r="30" spans="1:5" ht="18.75" x14ac:dyDescent="0.3">
      <c r="A30" s="14"/>
      <c r="B30" s="55" t="s">
        <v>55</v>
      </c>
      <c r="C30" s="14"/>
      <c r="D30" s="14"/>
      <c r="E30" s="55"/>
    </row>
    <row r="31" spans="1:5" ht="18.75" x14ac:dyDescent="0.3">
      <c r="A31" s="18" t="s">
        <v>41</v>
      </c>
      <c r="B31" s="55" t="s">
        <v>57</v>
      </c>
      <c r="C31" s="14"/>
      <c r="D31" s="14"/>
      <c r="E31" s="55"/>
    </row>
    <row r="32" spans="1:5" ht="18.75" x14ac:dyDescent="0.3">
      <c r="A32" s="18" t="s">
        <v>42</v>
      </c>
      <c r="B32" s="55" t="s">
        <v>181</v>
      </c>
      <c r="C32" s="14"/>
      <c r="D32" s="14"/>
      <c r="E32" s="55"/>
    </row>
    <row r="33" spans="1:5" ht="18.75" x14ac:dyDescent="0.3">
      <c r="A33" s="18" t="s">
        <v>43</v>
      </c>
      <c r="B33" s="55" t="s">
        <v>58</v>
      </c>
      <c r="C33" s="14"/>
      <c r="D33" s="14"/>
      <c r="E33" s="55"/>
    </row>
    <row r="34" spans="1:5" ht="18.75" x14ac:dyDescent="0.3">
      <c r="A34" s="18"/>
      <c r="B34" s="55" t="s">
        <v>91</v>
      </c>
      <c r="C34" s="14"/>
      <c r="D34" s="14"/>
      <c r="E34" s="55"/>
    </row>
    <row r="35" spans="1:5" ht="18.75" x14ac:dyDescent="0.3">
      <c r="A35" s="21" t="s">
        <v>44</v>
      </c>
      <c r="B35" s="56" t="s">
        <v>176</v>
      </c>
      <c r="C35" s="2"/>
      <c r="D35" s="2"/>
      <c r="E35" s="58">
        <f>'ERIN-INPUTS'!E17</f>
        <v>0</v>
      </c>
    </row>
    <row r="36" spans="1:5" ht="18.75" x14ac:dyDescent="0.3">
      <c r="A36" s="18" t="s">
        <v>45</v>
      </c>
      <c r="B36" s="55" t="s">
        <v>92</v>
      </c>
      <c r="C36" s="14"/>
      <c r="D36" s="14"/>
      <c r="E36" s="55"/>
    </row>
    <row r="37" spans="1:5" ht="18.75" x14ac:dyDescent="0.3">
      <c r="A37" s="18" t="s">
        <v>46</v>
      </c>
      <c r="B37" s="55" t="s">
        <v>182</v>
      </c>
      <c r="C37" s="14"/>
      <c r="D37" s="14"/>
      <c r="E37" s="64">
        <f>'ERIN-INPUTS'!E24</f>
        <v>54397.663951407478</v>
      </c>
    </row>
    <row r="38" spans="1:5" ht="18.75" x14ac:dyDescent="0.3">
      <c r="A38" s="18"/>
      <c r="B38" s="55" t="s">
        <v>183</v>
      </c>
      <c r="C38" s="14"/>
      <c r="D38" s="14"/>
      <c r="E38" s="55"/>
    </row>
    <row r="39" spans="1:5" ht="18.75" x14ac:dyDescent="0.3">
      <c r="A39" s="14"/>
      <c r="B39" s="55" t="s">
        <v>59</v>
      </c>
      <c r="C39" s="14"/>
      <c r="D39" s="14"/>
      <c r="E39" s="55"/>
    </row>
    <row r="40" spans="1:5" ht="18.75" x14ac:dyDescent="0.3">
      <c r="A40" s="14"/>
      <c r="B40" s="55" t="s">
        <v>60</v>
      </c>
      <c r="C40" s="14"/>
      <c r="D40" s="14"/>
      <c r="E40" s="55"/>
    </row>
    <row r="41" spans="1:5" ht="18.75" x14ac:dyDescent="0.3">
      <c r="A41" s="14"/>
      <c r="B41" s="55" t="s">
        <v>88</v>
      </c>
      <c r="C41" s="14"/>
      <c r="D41" s="14"/>
      <c r="E41" s="55"/>
    </row>
    <row r="42" spans="1:5" ht="18.75" x14ac:dyDescent="0.3">
      <c r="A42" s="14"/>
      <c r="B42" s="55" t="s">
        <v>61</v>
      </c>
      <c r="C42" s="14"/>
      <c r="D42" s="14"/>
      <c r="E42" s="64"/>
    </row>
    <row r="43" spans="1:5" ht="18.75" x14ac:dyDescent="0.3">
      <c r="A43" s="19">
        <v>4.7</v>
      </c>
      <c r="B43" s="55" t="s">
        <v>165</v>
      </c>
      <c r="C43" s="14"/>
      <c r="D43" s="14"/>
      <c r="E43" s="55"/>
    </row>
    <row r="44" spans="1:5" ht="18.75" x14ac:dyDescent="0.3">
      <c r="A44" s="19"/>
      <c r="B44" s="55" t="s">
        <v>62</v>
      </c>
      <c r="C44" s="14"/>
      <c r="D44" s="14"/>
      <c r="E44" s="55"/>
    </row>
    <row r="45" spans="1:5" ht="18.75" x14ac:dyDescent="0.3">
      <c r="A45" s="19"/>
      <c r="B45" s="55" t="s">
        <v>63</v>
      </c>
      <c r="C45" s="14"/>
      <c r="D45" s="14"/>
      <c r="E45" s="55"/>
    </row>
    <row r="46" spans="1:5" ht="18.75" x14ac:dyDescent="0.3">
      <c r="A46" s="19">
        <v>4.8</v>
      </c>
      <c r="B46" s="55" t="s">
        <v>166</v>
      </c>
      <c r="C46" s="14"/>
      <c r="D46" s="14"/>
      <c r="E46" s="55"/>
    </row>
    <row r="47" spans="1:5" ht="18.75" x14ac:dyDescent="0.3">
      <c r="A47" s="19"/>
      <c r="B47" s="55" t="s">
        <v>93</v>
      </c>
      <c r="C47" s="14"/>
      <c r="D47" s="14"/>
      <c r="E47" s="55"/>
    </row>
    <row r="48" spans="1:5" ht="18.75" x14ac:dyDescent="0.3">
      <c r="B48" s="37" t="s">
        <v>64</v>
      </c>
      <c r="E48" s="37"/>
    </row>
    <row r="49" spans="1:5" ht="18.75" x14ac:dyDescent="0.3">
      <c r="E49" s="37"/>
    </row>
    <row r="50" spans="1:5" ht="18.75" x14ac:dyDescent="0.3">
      <c r="E50" s="37"/>
    </row>
    <row r="51" spans="1:5" ht="18.75" x14ac:dyDescent="0.3">
      <c r="A51" s="10" t="s">
        <v>18</v>
      </c>
      <c r="B51" s="11"/>
      <c r="E51" s="37"/>
    </row>
    <row r="52" spans="1:5" ht="18.75" x14ac:dyDescent="0.3">
      <c r="A52" s="24" t="s">
        <v>19</v>
      </c>
      <c r="B52" s="24" t="s">
        <v>20</v>
      </c>
      <c r="C52" s="2"/>
      <c r="D52" s="2"/>
      <c r="E52" s="58">
        <f>'ERIN-INPUTS'!H27</f>
        <v>4293413.3499999996</v>
      </c>
    </row>
    <row r="53" spans="1:5" ht="18.75" x14ac:dyDescent="0.3">
      <c r="A53" s="25" t="s">
        <v>21</v>
      </c>
      <c r="B53" s="28" t="s">
        <v>22</v>
      </c>
      <c r="C53" s="51"/>
      <c r="D53" s="50"/>
      <c r="E53" s="61">
        <f>'ERIN-INPUTS'!H28</f>
        <v>0</v>
      </c>
    </row>
    <row r="54" spans="1:5" ht="18.75" x14ac:dyDescent="0.3">
      <c r="A54" s="26" t="s">
        <v>21</v>
      </c>
      <c r="B54" s="23" t="s">
        <v>23</v>
      </c>
      <c r="C54" s="49"/>
      <c r="D54" s="52"/>
      <c r="E54" s="62">
        <f>'ERIN-INPUTS'!H29</f>
        <v>0</v>
      </c>
    </row>
    <row r="55" spans="1:5" ht="18.75" x14ac:dyDescent="0.3">
      <c r="A55" s="26" t="s">
        <v>21</v>
      </c>
      <c r="B55" s="23" t="s">
        <v>24</v>
      </c>
      <c r="C55" s="49"/>
      <c r="D55" s="52"/>
      <c r="E55" s="62">
        <f>'ERIN-INPUTS'!H30</f>
        <v>0</v>
      </c>
    </row>
    <row r="56" spans="1:5" ht="18.75" x14ac:dyDescent="0.3">
      <c r="A56" s="27" t="s">
        <v>21</v>
      </c>
      <c r="B56" s="30" t="s">
        <v>25</v>
      </c>
      <c r="C56" s="48"/>
      <c r="D56" s="47"/>
      <c r="E56" s="63">
        <f>'ERIN-INPUTS'!H31</f>
        <v>0</v>
      </c>
    </row>
    <row r="57" spans="1:5" ht="18.75" x14ac:dyDescent="0.3">
      <c r="A57" s="24" t="s">
        <v>26</v>
      </c>
      <c r="B57" s="24" t="s">
        <v>135</v>
      </c>
      <c r="C57" s="24"/>
      <c r="D57" s="24"/>
      <c r="E57" s="58">
        <f>'ERIN-INPUTS'!H32</f>
        <v>-644745.35</v>
      </c>
    </row>
    <row r="58" spans="1:5" ht="18.75" x14ac:dyDescent="0.3">
      <c r="A58" s="24" t="s">
        <v>107</v>
      </c>
      <c r="B58" s="24" t="s">
        <v>27</v>
      </c>
      <c r="C58" s="24"/>
      <c r="D58" s="24"/>
      <c r="E58" s="58">
        <f>'ERIN-INPUTS'!H33</f>
        <v>0</v>
      </c>
    </row>
    <row r="59" spans="1:5" ht="18.75" x14ac:dyDescent="0.3">
      <c r="A59" s="24" t="s">
        <v>28</v>
      </c>
      <c r="B59" s="24" t="s">
        <v>29</v>
      </c>
      <c r="C59" s="24"/>
      <c r="D59" s="24"/>
      <c r="E59" s="58">
        <f>'ERIN-INPUTS'!H34</f>
        <v>0</v>
      </c>
    </row>
    <row r="61" spans="1:5" ht="19.5" thickBot="1" x14ac:dyDescent="0.35">
      <c r="B61" s="4" t="str">
        <f>'Big Rivers'!B61</f>
        <v>Total Amount Due</v>
      </c>
      <c r="C61" s="38"/>
      <c r="D61" s="38">
        <f>SUM(D10:D60)</f>
        <v>0</v>
      </c>
      <c r="E61" s="80">
        <f>SUM(E10:E60)</f>
        <v>4601470.5839514071</v>
      </c>
    </row>
    <row r="62" spans="1:5" ht="16.5" thickTop="1" x14ac:dyDescent="0.25"/>
    <row r="63" spans="1:5" x14ac:dyDescent="0.25">
      <c r="A63" s="7">
        <v>5.0999999999999996</v>
      </c>
      <c r="B63" s="1" t="s">
        <v>94</v>
      </c>
    </row>
    <row r="64" spans="1:5" x14ac:dyDescent="0.25">
      <c r="A64" s="7"/>
      <c r="B64" s="1" t="s">
        <v>50</v>
      </c>
    </row>
    <row r="65" spans="1:4" x14ac:dyDescent="0.25">
      <c r="A65" s="7"/>
      <c r="B65" s="1" t="s">
        <v>51</v>
      </c>
    </row>
    <row r="66" spans="1:4" x14ac:dyDescent="0.25">
      <c r="A66" s="7"/>
      <c r="B66" s="1" t="s">
        <v>52</v>
      </c>
    </row>
    <row r="67" spans="1:4" x14ac:dyDescent="0.25">
      <c r="A67" s="7"/>
      <c r="B67" s="41" t="str">
        <f>'Big Rivers'!B67</f>
        <v xml:space="preserve">Due and payable </v>
      </c>
      <c r="D67" s="42" t="str">
        <f>'Big Rivers'!E67</f>
        <v>November 25, 2013</v>
      </c>
    </row>
    <row r="68" spans="1:4" x14ac:dyDescent="0.25">
      <c r="A68" s="7">
        <v>5.2</v>
      </c>
      <c r="B68" s="1" t="s">
        <v>95</v>
      </c>
    </row>
    <row r="69" spans="1:4" x14ac:dyDescent="0.25">
      <c r="B69" s="1" t="s">
        <v>47</v>
      </c>
    </row>
    <row r="70" spans="1:4" x14ac:dyDescent="0.25">
      <c r="B70" s="1" t="s">
        <v>184</v>
      </c>
    </row>
    <row r="71" spans="1:4" x14ac:dyDescent="0.25">
      <c r="B71" s="1" t="s">
        <v>48</v>
      </c>
    </row>
    <row r="72" spans="1:4" x14ac:dyDescent="0.25">
      <c r="B72" s="1" t="s">
        <v>49</v>
      </c>
    </row>
  </sheetData>
  <hyperlinks>
    <hyperlink ref="C6" r:id="rId1"/>
    <hyperlink ref="C7" r:id="rId2" display="mmattox@bigrivers.com"/>
  </hyperlinks>
  <printOptions horizontalCentered="1"/>
  <pageMargins left="0.2" right="0.2" top="0.5" bottom="0.25" header="0.3" footer="0.3"/>
  <pageSetup scale="48" fitToHeight="3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3"/>
  <sheetViews>
    <sheetView tabSelected="1" view="pageBreakPreview" zoomScaleNormal="100" zoomScaleSheetLayoutView="100" workbookViewId="0">
      <selection activeCell="F69" sqref="F69"/>
    </sheetView>
  </sheetViews>
  <sheetFormatPr defaultRowHeight="15.75" x14ac:dyDescent="0.25"/>
  <cols>
    <col min="1" max="1" width="32" style="1" customWidth="1"/>
    <col min="2" max="2" width="80.85546875" style="1" customWidth="1"/>
    <col min="3" max="3" width="18.5703125" style="1" customWidth="1"/>
    <col min="4" max="4" width="3.5703125" style="1" customWidth="1"/>
    <col min="5" max="5" width="19.7109375" style="1" bestFit="1" customWidth="1"/>
    <col min="6" max="6" width="19.42578125" style="1" customWidth="1"/>
    <col min="7" max="16384" width="9.140625" style="1"/>
  </cols>
  <sheetData>
    <row r="1" spans="1:8" ht="21" x14ac:dyDescent="0.35">
      <c r="A1" s="35" t="s">
        <v>110</v>
      </c>
      <c r="B1" s="36" t="s">
        <v>185</v>
      </c>
      <c r="C1" s="36"/>
      <c r="E1" s="40" t="s">
        <v>1</v>
      </c>
      <c r="F1" s="46" t="s">
        <v>2</v>
      </c>
    </row>
    <row r="2" spans="1:8" ht="21" x14ac:dyDescent="0.35">
      <c r="A2" s="34" t="s">
        <v>111</v>
      </c>
      <c r="B2" s="3" t="s">
        <v>186</v>
      </c>
      <c r="C2" s="3"/>
      <c r="H2" s="39"/>
    </row>
    <row r="3" spans="1:8" x14ac:dyDescent="0.25">
      <c r="A3" s="34" t="s">
        <v>112</v>
      </c>
      <c r="B3" s="3" t="s">
        <v>187</v>
      </c>
      <c r="C3" s="3"/>
      <c r="H3" s="34"/>
    </row>
    <row r="4" spans="1:8" x14ac:dyDescent="0.25">
      <c r="A4" s="34" t="s">
        <v>113</v>
      </c>
      <c r="B4" s="3"/>
      <c r="C4" s="3"/>
      <c r="H4" s="34"/>
    </row>
    <row r="5" spans="1:8" x14ac:dyDescent="0.25">
      <c r="A5" s="34"/>
      <c r="B5" s="44" t="s">
        <v>117</v>
      </c>
      <c r="C5" s="3"/>
    </row>
    <row r="6" spans="1:8" x14ac:dyDescent="0.25">
      <c r="A6" s="34"/>
      <c r="B6" s="3" t="s">
        <v>118</v>
      </c>
      <c r="C6" s="45" t="s">
        <v>119</v>
      </c>
    </row>
    <row r="7" spans="1:8" x14ac:dyDescent="0.25">
      <c r="A7" s="34"/>
      <c r="B7" s="3" t="s">
        <v>188</v>
      </c>
      <c r="C7" s="45" t="s">
        <v>189</v>
      </c>
    </row>
    <row r="9" spans="1:8" ht="18.75" x14ac:dyDescent="0.3">
      <c r="A9" s="10" t="s">
        <v>173</v>
      </c>
      <c r="B9" s="11"/>
      <c r="C9" s="11"/>
    </row>
    <row r="10" spans="1:8" ht="18.75" x14ac:dyDescent="0.3">
      <c r="A10" s="8">
        <v>4.2</v>
      </c>
      <c r="B10" s="2" t="s">
        <v>0</v>
      </c>
      <c r="C10" s="2"/>
      <c r="D10" s="2"/>
      <c r="E10" s="2"/>
      <c r="F10" s="56"/>
    </row>
    <row r="11" spans="1:8" ht="18.75" x14ac:dyDescent="0.3">
      <c r="A11" s="9" t="s">
        <v>30</v>
      </c>
      <c r="B11" s="2" t="s">
        <v>174</v>
      </c>
      <c r="C11" s="2"/>
      <c r="D11" s="2"/>
      <c r="E11" s="5"/>
      <c r="F11" s="58"/>
    </row>
    <row r="12" spans="1:8" ht="18.75" x14ac:dyDescent="0.3">
      <c r="A12" s="9"/>
      <c r="B12" s="2" t="s">
        <v>31</v>
      </c>
      <c r="C12" s="2"/>
      <c r="D12" s="2"/>
      <c r="E12" s="5">
        <f>'ERIN-INPUTS'!D6</f>
        <v>0</v>
      </c>
      <c r="F12" s="58">
        <f>'ERIN-INPUTS'!E6</f>
        <v>0</v>
      </c>
    </row>
    <row r="13" spans="1:8" ht="18.75" x14ac:dyDescent="0.3">
      <c r="A13" s="9"/>
      <c r="B13" s="2" t="s">
        <v>32</v>
      </c>
      <c r="C13" s="2"/>
      <c r="D13" s="2"/>
      <c r="E13" s="2"/>
      <c r="F13" s="58"/>
    </row>
    <row r="14" spans="1:8" ht="18.75" x14ac:dyDescent="0.3">
      <c r="A14" s="9"/>
      <c r="B14" s="2" t="s">
        <v>33</v>
      </c>
      <c r="C14" s="2"/>
      <c r="D14" s="2"/>
      <c r="E14" s="5">
        <f>'ERIN-INPUTS'!D8</f>
        <v>0</v>
      </c>
      <c r="F14" s="56"/>
    </row>
    <row r="15" spans="1:8" ht="18.75" x14ac:dyDescent="0.3">
      <c r="A15" s="9"/>
      <c r="B15" s="2" t="s">
        <v>34</v>
      </c>
      <c r="C15" s="2"/>
      <c r="D15" s="2"/>
      <c r="E15" s="5">
        <f>'ERIN-INPUTS'!D9</f>
        <v>0</v>
      </c>
      <c r="F15" s="56"/>
    </row>
    <row r="16" spans="1:8" ht="18.75" x14ac:dyDescent="0.3">
      <c r="A16" s="9" t="s">
        <v>11</v>
      </c>
      <c r="B16" s="2" t="s">
        <v>132</v>
      </c>
      <c r="C16" s="2"/>
      <c r="D16" s="2"/>
      <c r="E16" s="2">
        <f>'ERIN-INPUTS'!D10</f>
        <v>0</v>
      </c>
      <c r="F16" s="58">
        <f>'ERIN-INPUTS'!E10</f>
        <v>795997.91999999993</v>
      </c>
    </row>
    <row r="17" spans="1:6" ht="18.75" x14ac:dyDescent="0.3">
      <c r="A17" s="9" t="s">
        <v>12</v>
      </c>
      <c r="B17" s="2" t="s">
        <v>35</v>
      </c>
      <c r="C17" s="2"/>
      <c r="D17" s="2"/>
      <c r="E17" s="2">
        <f>'ERIN-INPUTS'!D11</f>
        <v>0</v>
      </c>
      <c r="F17" s="58">
        <f>'ERIN-INPUTS'!E11</f>
        <v>62593.58</v>
      </c>
    </row>
    <row r="18" spans="1:6" ht="18.75" x14ac:dyDescent="0.3">
      <c r="A18" s="8">
        <v>4.3</v>
      </c>
      <c r="B18" s="2" t="s">
        <v>14</v>
      </c>
      <c r="C18" s="2"/>
      <c r="D18" s="2"/>
      <c r="E18" s="5">
        <f>'ERIN-INPUTS'!D12</f>
        <v>0</v>
      </c>
      <c r="F18" s="58">
        <f>'ERIN-INPUTS'!E12</f>
        <v>0</v>
      </c>
    </row>
    <row r="19" spans="1:6" ht="18.75" x14ac:dyDescent="0.3">
      <c r="A19" s="8">
        <v>4.4000000000000004</v>
      </c>
      <c r="B19" s="2" t="s">
        <v>15</v>
      </c>
      <c r="C19" s="2"/>
      <c r="D19" s="2"/>
      <c r="E19" s="2"/>
      <c r="F19" s="58">
        <f>'ERIN-INPUTS'!E13</f>
        <v>0</v>
      </c>
    </row>
    <row r="20" spans="1:6" ht="18.75" x14ac:dyDescent="0.3">
      <c r="A20" s="8">
        <v>4.5</v>
      </c>
      <c r="B20" s="2" t="s">
        <v>17</v>
      </c>
      <c r="C20" s="2"/>
      <c r="D20" s="2"/>
      <c r="E20" s="2"/>
      <c r="F20" s="58">
        <v>0</v>
      </c>
    </row>
    <row r="21" spans="1:6" ht="18.75" x14ac:dyDescent="0.3">
      <c r="A21" s="15" t="s">
        <v>78</v>
      </c>
      <c r="B21" s="16"/>
      <c r="C21" s="16"/>
      <c r="F21" s="37"/>
    </row>
    <row r="22" spans="1:6" ht="18.75" x14ac:dyDescent="0.3">
      <c r="A22" s="12">
        <v>4.5</v>
      </c>
      <c r="B22" s="13" t="s">
        <v>77</v>
      </c>
      <c r="C22" s="13"/>
      <c r="F22" s="37"/>
    </row>
    <row r="23" spans="1:6" ht="18.75" x14ac:dyDescent="0.3">
      <c r="A23" s="17" t="s">
        <v>65</v>
      </c>
      <c r="B23" s="55" t="s">
        <v>66</v>
      </c>
      <c r="C23" s="14"/>
      <c r="F23" s="37"/>
    </row>
    <row r="24" spans="1:6" ht="18.75" x14ac:dyDescent="0.3">
      <c r="A24" s="17" t="s">
        <v>67</v>
      </c>
      <c r="B24" s="55" t="s">
        <v>68</v>
      </c>
      <c r="C24" s="14"/>
      <c r="F24" s="37"/>
    </row>
    <row r="25" spans="1:6" ht="18.75" x14ac:dyDescent="0.3">
      <c r="A25" s="17" t="s">
        <v>69</v>
      </c>
      <c r="B25" s="55" t="s">
        <v>53</v>
      </c>
      <c r="C25" s="14"/>
      <c r="F25" s="37"/>
    </row>
    <row r="26" spans="1:6" ht="18.75" x14ac:dyDescent="0.3">
      <c r="A26" s="17" t="s">
        <v>70</v>
      </c>
      <c r="B26" s="55" t="s">
        <v>71</v>
      </c>
      <c r="C26" s="14"/>
      <c r="F26" s="37"/>
    </row>
    <row r="27" spans="1:6" ht="18.75" x14ac:dyDescent="0.3">
      <c r="A27" s="17"/>
      <c r="B27" s="55" t="s">
        <v>72</v>
      </c>
      <c r="C27" s="14"/>
      <c r="F27" s="37"/>
    </row>
    <row r="28" spans="1:6" ht="18.75" x14ac:dyDescent="0.3">
      <c r="A28" s="17" t="s">
        <v>73</v>
      </c>
      <c r="B28" s="55" t="s">
        <v>57</v>
      </c>
      <c r="C28" s="14"/>
      <c r="F28" s="37"/>
    </row>
    <row r="29" spans="1:6" ht="18.75" x14ac:dyDescent="0.3">
      <c r="A29" s="17" t="s">
        <v>74</v>
      </c>
      <c r="B29" s="55" t="s">
        <v>87</v>
      </c>
      <c r="C29" s="14"/>
      <c r="F29" s="37"/>
    </row>
    <row r="30" spans="1:6" ht="18.75" x14ac:dyDescent="0.3">
      <c r="A30" s="17"/>
      <c r="B30" s="55" t="s">
        <v>75</v>
      </c>
      <c r="C30" s="14"/>
      <c r="F30" s="37"/>
    </row>
    <row r="31" spans="1:6" ht="18.75" x14ac:dyDescent="0.3">
      <c r="A31" s="18"/>
      <c r="B31" s="55" t="s">
        <v>175</v>
      </c>
      <c r="C31" s="14"/>
      <c r="F31" s="37"/>
    </row>
    <row r="32" spans="1:6" ht="18.75" x14ac:dyDescent="0.3">
      <c r="A32" s="17" t="s">
        <v>79</v>
      </c>
      <c r="B32" s="55" t="s">
        <v>58</v>
      </c>
      <c r="C32" s="14"/>
      <c r="F32" s="37"/>
    </row>
    <row r="33" spans="1:6" ht="18.75" x14ac:dyDescent="0.3">
      <c r="A33" s="17"/>
      <c r="B33" s="57" t="s">
        <v>86</v>
      </c>
      <c r="C33" s="20"/>
      <c r="F33" s="37"/>
    </row>
    <row r="34" spans="1:6" ht="18.75" x14ac:dyDescent="0.3">
      <c r="A34" s="9" t="s">
        <v>80</v>
      </c>
      <c r="B34" s="56" t="s">
        <v>176</v>
      </c>
      <c r="C34" s="2"/>
      <c r="D34" s="2"/>
      <c r="E34" s="2"/>
      <c r="F34" s="58">
        <f>'ERIN-INPUTS'!E17</f>
        <v>0</v>
      </c>
    </row>
    <row r="35" spans="1:6" ht="18.75" x14ac:dyDescent="0.3">
      <c r="A35" s="17" t="s">
        <v>81</v>
      </c>
      <c r="B35" s="55" t="s">
        <v>177</v>
      </c>
      <c r="C35" s="14"/>
      <c r="F35" s="59">
        <f>'ERIN-INPUTS'!E15</f>
        <v>3909.97</v>
      </c>
    </row>
    <row r="36" spans="1:6" ht="18.75" x14ac:dyDescent="0.3">
      <c r="A36" s="17" t="s">
        <v>82</v>
      </c>
      <c r="B36" s="55" t="s">
        <v>178</v>
      </c>
      <c r="C36" s="14"/>
      <c r="F36" s="59">
        <f>'ERIN-INPUTS'!E24</f>
        <v>54397.663951407478</v>
      </c>
    </row>
    <row r="37" spans="1:6" ht="18.75" x14ac:dyDescent="0.3">
      <c r="A37" s="17"/>
      <c r="B37" s="55" t="s">
        <v>179</v>
      </c>
      <c r="C37" s="14"/>
      <c r="F37" s="37"/>
    </row>
    <row r="38" spans="1:6" ht="18.75" x14ac:dyDescent="0.3">
      <c r="A38" s="17"/>
      <c r="B38" s="55" t="s">
        <v>59</v>
      </c>
      <c r="C38" s="14"/>
      <c r="F38" s="37"/>
    </row>
    <row r="39" spans="1:6" ht="18.75" x14ac:dyDescent="0.3">
      <c r="A39" s="17"/>
      <c r="B39" s="55" t="s">
        <v>60</v>
      </c>
      <c r="C39" s="14"/>
      <c r="F39" s="37"/>
    </row>
    <row r="40" spans="1:6" ht="18.75" x14ac:dyDescent="0.3">
      <c r="A40" s="17"/>
      <c r="B40" s="55" t="s">
        <v>167</v>
      </c>
      <c r="C40" s="14"/>
      <c r="F40" s="37"/>
    </row>
    <row r="41" spans="1:6" ht="18.75" x14ac:dyDescent="0.3">
      <c r="A41" s="17"/>
      <c r="B41" s="55" t="s">
        <v>168</v>
      </c>
      <c r="C41" s="14"/>
      <c r="F41" s="37"/>
    </row>
    <row r="42" spans="1:6" ht="18.75" x14ac:dyDescent="0.3">
      <c r="A42" s="14"/>
      <c r="B42" s="55" t="s">
        <v>83</v>
      </c>
      <c r="C42" s="14"/>
      <c r="F42" s="37"/>
    </row>
    <row r="43" spans="1:6" ht="18.75" x14ac:dyDescent="0.3">
      <c r="A43" s="12">
        <v>4.5999999999999996</v>
      </c>
      <c r="B43" s="55" t="s">
        <v>169</v>
      </c>
      <c r="C43" s="14"/>
      <c r="F43" s="37">
        <f>'ERIN-INPUTS'!E18</f>
        <v>0</v>
      </c>
    </row>
    <row r="44" spans="1:6" ht="18.75" x14ac:dyDescent="0.3">
      <c r="A44" s="12"/>
      <c r="B44" s="55" t="s">
        <v>84</v>
      </c>
      <c r="C44" s="14"/>
      <c r="F44" s="37"/>
    </row>
    <row r="45" spans="1:6" ht="18.75" x14ac:dyDescent="0.3">
      <c r="A45" s="12"/>
      <c r="B45" s="55" t="s">
        <v>85</v>
      </c>
      <c r="C45" s="14"/>
      <c r="F45" s="37"/>
    </row>
    <row r="46" spans="1:6" ht="18.75" x14ac:dyDescent="0.3">
      <c r="A46" s="12">
        <v>4.7</v>
      </c>
      <c r="B46" s="55" t="s">
        <v>170</v>
      </c>
      <c r="C46" s="14"/>
      <c r="F46" s="37"/>
    </row>
    <row r="47" spans="1:6" ht="18.75" x14ac:dyDescent="0.3">
      <c r="A47" s="19"/>
      <c r="B47" s="55" t="s">
        <v>101</v>
      </c>
      <c r="C47" s="14"/>
      <c r="F47" s="37"/>
    </row>
    <row r="48" spans="1:6" ht="18.75" x14ac:dyDescent="0.3">
      <c r="A48" s="14"/>
      <c r="B48" s="55" t="s">
        <v>64</v>
      </c>
      <c r="C48" s="14"/>
      <c r="F48" s="37"/>
    </row>
    <row r="49" spans="1:6" ht="18.75" x14ac:dyDescent="0.3">
      <c r="F49" s="37"/>
    </row>
    <row r="50" spans="1:6" ht="18.75" x14ac:dyDescent="0.3">
      <c r="F50" s="37"/>
    </row>
    <row r="51" spans="1:6" ht="18.75" x14ac:dyDescent="0.3">
      <c r="A51" s="10" t="s">
        <v>18</v>
      </c>
      <c r="B51" s="33"/>
      <c r="C51" s="33"/>
      <c r="D51" s="32"/>
      <c r="E51" s="32"/>
      <c r="F51" s="60"/>
    </row>
    <row r="52" spans="1:6" ht="18.75" x14ac:dyDescent="0.3">
      <c r="A52" s="24" t="s">
        <v>19</v>
      </c>
      <c r="B52" s="24" t="s">
        <v>20</v>
      </c>
      <c r="C52" s="24"/>
      <c r="D52" s="2"/>
      <c r="E52" s="2"/>
      <c r="F52" s="58">
        <f>'ERIN-INPUTS'!H27</f>
        <v>4293413.3499999996</v>
      </c>
    </row>
    <row r="53" spans="1:6" ht="18.75" x14ac:dyDescent="0.3">
      <c r="A53" s="25" t="s">
        <v>21</v>
      </c>
      <c r="B53" s="28" t="s">
        <v>22</v>
      </c>
      <c r="C53" s="28"/>
      <c r="D53" s="29"/>
      <c r="E53" s="29"/>
      <c r="F53" s="61">
        <f>'ERIN-INPUTS'!H28</f>
        <v>0</v>
      </c>
    </row>
    <row r="54" spans="1:6" ht="18.75" x14ac:dyDescent="0.3">
      <c r="A54" s="26" t="s">
        <v>21</v>
      </c>
      <c r="B54" s="23" t="s">
        <v>23</v>
      </c>
      <c r="C54" s="23"/>
      <c r="D54" s="6"/>
      <c r="E54" s="6"/>
      <c r="F54" s="62">
        <f>'ERIN-INPUTS'!H29</f>
        <v>0</v>
      </c>
    </row>
    <row r="55" spans="1:6" ht="18.75" x14ac:dyDescent="0.3">
      <c r="A55" s="26" t="s">
        <v>21</v>
      </c>
      <c r="B55" s="23" t="s">
        <v>24</v>
      </c>
      <c r="C55" s="23"/>
      <c r="D55" s="6"/>
      <c r="E55" s="6"/>
      <c r="F55" s="62">
        <f>'ERIN-INPUTS'!H30</f>
        <v>0</v>
      </c>
    </row>
    <row r="56" spans="1:6" ht="18.75" x14ac:dyDescent="0.3">
      <c r="A56" s="27" t="s">
        <v>21</v>
      </c>
      <c r="B56" s="30" t="s">
        <v>25</v>
      </c>
      <c r="C56" s="30"/>
      <c r="D56" s="31"/>
      <c r="E56" s="31"/>
      <c r="F56" s="63">
        <f>'ERIN-INPUTS'!H31</f>
        <v>0</v>
      </c>
    </row>
    <row r="57" spans="1:6" ht="18.75" x14ac:dyDescent="0.3">
      <c r="A57" s="24" t="s">
        <v>26</v>
      </c>
      <c r="B57" s="24" t="s">
        <v>135</v>
      </c>
      <c r="C57" s="24"/>
      <c r="D57" s="24"/>
      <c r="E57" s="24"/>
      <c r="F57" s="58">
        <f>'ERIN-INPUTS'!H32</f>
        <v>-644745.35</v>
      </c>
    </row>
    <row r="58" spans="1:6" x14ac:dyDescent="0.25">
      <c r="A58" s="24" t="s">
        <v>107</v>
      </c>
      <c r="B58" s="24" t="s">
        <v>27</v>
      </c>
      <c r="C58" s="24"/>
      <c r="D58" s="24"/>
      <c r="E58" s="24"/>
      <c r="F58" s="5">
        <f>'ERIN-INPUTS'!H33</f>
        <v>0</v>
      </c>
    </row>
    <row r="59" spans="1:6" x14ac:dyDescent="0.25">
      <c r="A59" s="24" t="s">
        <v>28</v>
      </c>
      <c r="B59" s="24" t="s">
        <v>29</v>
      </c>
      <c r="C59" s="24"/>
      <c r="D59" s="24"/>
      <c r="E59" s="24"/>
      <c r="F59" s="5">
        <f>'ERIN-INPUTS'!H34</f>
        <v>0</v>
      </c>
    </row>
    <row r="61" spans="1:6" ht="19.5" thickBot="1" x14ac:dyDescent="0.35">
      <c r="A61" s="37"/>
      <c r="B61" s="4" t="s">
        <v>108</v>
      </c>
      <c r="C61" s="4"/>
      <c r="D61" s="4"/>
      <c r="E61" s="38">
        <f>SUM(E10:E60)</f>
        <v>0</v>
      </c>
      <c r="F61" s="80">
        <f>SUM(F10:F60)</f>
        <v>4565567.1339514069</v>
      </c>
    </row>
    <row r="62" spans="1:6" ht="19.5" thickTop="1" x14ac:dyDescent="0.3">
      <c r="A62" s="37"/>
      <c r="B62" s="37"/>
      <c r="C62" s="37"/>
      <c r="D62" s="37"/>
      <c r="E62" s="37"/>
      <c r="F62" s="37"/>
    </row>
    <row r="63" spans="1:6" x14ac:dyDescent="0.25">
      <c r="A63" s="7">
        <v>5.0999999999999996</v>
      </c>
      <c r="B63" s="1" t="s">
        <v>96</v>
      </c>
    </row>
    <row r="64" spans="1:6" x14ac:dyDescent="0.25">
      <c r="A64" s="7"/>
      <c r="B64" s="1" t="s">
        <v>97</v>
      </c>
    </row>
    <row r="65" spans="1:5" x14ac:dyDescent="0.25">
      <c r="A65" s="7"/>
      <c r="B65" s="1" t="s">
        <v>98</v>
      </c>
    </row>
    <row r="66" spans="1:5" x14ac:dyDescent="0.25">
      <c r="A66" s="7"/>
      <c r="B66" s="1" t="s">
        <v>99</v>
      </c>
    </row>
    <row r="67" spans="1:5" x14ac:dyDescent="0.25">
      <c r="A67" s="7"/>
      <c r="B67" s="41" t="s">
        <v>109</v>
      </c>
      <c r="C67" s="41"/>
      <c r="E67" s="42" t="s">
        <v>197</v>
      </c>
    </row>
    <row r="68" spans="1:5" x14ac:dyDescent="0.25">
      <c r="A68" s="7">
        <v>5.2</v>
      </c>
      <c r="B68" s="1" t="s">
        <v>100</v>
      </c>
    </row>
    <row r="69" spans="1:5" x14ac:dyDescent="0.25">
      <c r="B69" s="1" t="s">
        <v>47</v>
      </c>
    </row>
    <row r="70" spans="1:5" x14ac:dyDescent="0.25">
      <c r="B70" s="1" t="s">
        <v>102</v>
      </c>
    </row>
    <row r="71" spans="1:5" x14ac:dyDescent="0.25">
      <c r="B71" s="1" t="s">
        <v>121</v>
      </c>
    </row>
    <row r="72" spans="1:5" x14ac:dyDescent="0.25">
      <c r="B72" s="1" t="s">
        <v>103</v>
      </c>
    </row>
    <row r="73" spans="1:5" x14ac:dyDescent="0.25">
      <c r="B73" s="1" t="s">
        <v>104</v>
      </c>
    </row>
  </sheetData>
  <hyperlinks>
    <hyperlink ref="C6" r:id="rId1"/>
    <hyperlink ref="C7" r:id="rId2"/>
  </hyperlinks>
  <printOptions horizontalCentered="1"/>
  <pageMargins left="0.2" right="0.25" top="0.75" bottom="0.5" header="0.05" footer="0.05"/>
  <pageSetup scale="51" fitToHeight="3"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"/>
  <sheetViews>
    <sheetView view="pageLayout" topLeftCell="A19" zoomScaleNormal="100" workbookViewId="0">
      <selection activeCell="J30" sqref="J30"/>
    </sheetView>
  </sheetViews>
  <sheetFormatPr defaultRowHeight="15" x14ac:dyDescent="0.25"/>
  <cols>
    <col min="2" max="2" width="23.28515625" customWidth="1"/>
    <col min="3" max="3" width="45.5703125" customWidth="1"/>
    <col min="4" max="4" width="14.28515625" bestFit="1" customWidth="1"/>
    <col min="5" max="5" width="12.5703125" bestFit="1" customWidth="1"/>
    <col min="7" max="7" width="3.42578125" customWidth="1"/>
    <col min="8" max="8" width="15.85546875" customWidth="1"/>
    <col min="9" max="9" width="5.42578125" customWidth="1"/>
    <col min="10" max="10" width="14.28515625" bestFit="1" customWidth="1"/>
    <col min="11" max="11" width="11.5703125" bestFit="1" customWidth="1"/>
  </cols>
  <sheetData>
    <row r="1" spans="1:17" x14ac:dyDescent="0.25">
      <c r="A1" s="81"/>
      <c r="B1" s="68"/>
      <c r="C1" s="81"/>
      <c r="D1" s="113" t="s">
        <v>1</v>
      </c>
      <c r="E1" s="113" t="s">
        <v>2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7" ht="18.75" x14ac:dyDescent="0.3">
      <c r="A2" s="81"/>
      <c r="B2" s="81"/>
      <c r="C2" s="99" t="s">
        <v>3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7" ht="18.75" x14ac:dyDescent="0.3">
      <c r="A3" s="81"/>
      <c r="B3" s="68" t="s">
        <v>4</v>
      </c>
      <c r="C3" s="99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1"/>
      <c r="B4" s="100">
        <v>4.2</v>
      </c>
      <c r="C4" s="81" t="s">
        <v>0</v>
      </c>
      <c r="D4" s="81"/>
      <c r="E4" s="68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7" ht="45" customHeight="1" x14ac:dyDescent="0.25">
      <c r="A5" s="81"/>
      <c r="B5" s="101" t="s">
        <v>5</v>
      </c>
      <c r="C5" s="81" t="s">
        <v>6</v>
      </c>
      <c r="D5" s="71"/>
      <c r="E5" s="73"/>
      <c r="F5" s="81"/>
      <c r="G5" s="81"/>
      <c r="H5" s="81"/>
      <c r="I5" s="81"/>
      <c r="J5" s="81"/>
      <c r="K5" s="81"/>
      <c r="L5" s="81"/>
      <c r="M5" s="81"/>
      <c r="N5" s="81"/>
      <c r="O5" s="81"/>
      <c r="P5" s="54"/>
      <c r="Q5" s="54"/>
    </row>
    <row r="6" spans="1:17" x14ac:dyDescent="0.25">
      <c r="A6" s="81"/>
      <c r="B6" s="102"/>
      <c r="C6" s="102" t="s">
        <v>7</v>
      </c>
      <c r="D6" s="120"/>
      <c r="E6" s="120"/>
      <c r="F6" s="81"/>
      <c r="G6" s="81"/>
      <c r="H6" s="81"/>
      <c r="I6" s="81"/>
      <c r="J6" s="81"/>
      <c r="K6" s="81"/>
      <c r="L6" s="81"/>
      <c r="M6" s="81"/>
      <c r="N6" s="81"/>
      <c r="O6" s="81"/>
      <c r="P6" s="54"/>
      <c r="Q6" s="54"/>
    </row>
    <row r="7" spans="1:17" ht="31.5" customHeight="1" x14ac:dyDescent="0.25">
      <c r="A7" s="81"/>
      <c r="B7" s="102"/>
      <c r="C7" s="101" t="s">
        <v>8</v>
      </c>
      <c r="D7" s="71"/>
      <c r="E7" s="73"/>
      <c r="F7" s="81"/>
      <c r="G7" s="81"/>
      <c r="H7" s="81"/>
      <c r="I7" s="81"/>
      <c r="J7" s="81"/>
      <c r="K7" s="81"/>
      <c r="L7" s="81"/>
      <c r="M7" s="81"/>
      <c r="N7" s="81"/>
      <c r="O7" s="81"/>
      <c r="P7" s="54"/>
      <c r="Q7" s="54"/>
    </row>
    <row r="8" spans="1:17" x14ac:dyDescent="0.25">
      <c r="A8" s="81"/>
      <c r="B8" s="102"/>
      <c r="C8" s="103" t="s">
        <v>9</v>
      </c>
      <c r="D8" s="120">
        <v>0</v>
      </c>
      <c r="E8" s="73"/>
      <c r="F8" s="81"/>
      <c r="G8" s="81"/>
      <c r="H8" s="81"/>
      <c r="I8" s="81"/>
      <c r="J8" s="81"/>
      <c r="K8" s="81"/>
      <c r="L8" s="81"/>
      <c r="M8" s="81"/>
      <c r="N8" s="81"/>
      <c r="O8" s="81"/>
      <c r="P8" s="54"/>
      <c r="Q8" s="54"/>
    </row>
    <row r="9" spans="1:17" x14ac:dyDescent="0.25">
      <c r="A9" s="81"/>
      <c r="B9" s="102"/>
      <c r="C9" s="103" t="s">
        <v>10</v>
      </c>
      <c r="D9" s="120">
        <v>0</v>
      </c>
      <c r="E9" s="73"/>
      <c r="F9" s="81"/>
      <c r="G9" s="81"/>
      <c r="H9" s="81"/>
      <c r="I9" s="81"/>
      <c r="J9" s="81"/>
      <c r="K9" s="81"/>
      <c r="L9" s="81"/>
      <c r="M9" s="81"/>
      <c r="N9" s="81"/>
      <c r="O9" s="81"/>
      <c r="P9" s="54"/>
      <c r="Q9" s="54"/>
    </row>
    <row r="10" spans="1:17" x14ac:dyDescent="0.25">
      <c r="A10" s="81"/>
      <c r="B10" s="102" t="s">
        <v>11</v>
      </c>
      <c r="C10" s="81" t="s">
        <v>132</v>
      </c>
      <c r="D10" s="71"/>
      <c r="E10" s="119">
        <v>795997.91999999993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54"/>
      <c r="Q10" s="54"/>
    </row>
    <row r="11" spans="1:17" x14ac:dyDescent="0.25">
      <c r="A11" s="81"/>
      <c r="B11" s="102" t="s">
        <v>12</v>
      </c>
      <c r="C11" s="81" t="s">
        <v>13</v>
      </c>
      <c r="D11" s="71"/>
      <c r="E11" s="120">
        <v>62593.58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54"/>
      <c r="Q11" s="54"/>
    </row>
    <row r="12" spans="1:17" x14ac:dyDescent="0.25">
      <c r="A12" s="81"/>
      <c r="B12" s="100">
        <v>4.3</v>
      </c>
      <c r="C12" s="81" t="s">
        <v>14</v>
      </c>
      <c r="D12" s="72"/>
      <c r="E12" s="120">
        <v>0</v>
      </c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54"/>
      <c r="Q12" s="54"/>
    </row>
    <row r="13" spans="1:17" x14ac:dyDescent="0.25">
      <c r="A13" s="81"/>
      <c r="B13" s="100">
        <v>4.4000000000000004</v>
      </c>
      <c r="C13" s="81" t="s">
        <v>15</v>
      </c>
      <c r="D13" s="71" t="s">
        <v>16</v>
      </c>
      <c r="E13" s="120">
        <v>0</v>
      </c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54"/>
      <c r="Q13" s="54"/>
    </row>
    <row r="14" spans="1:17" x14ac:dyDescent="0.25">
      <c r="A14" s="81"/>
      <c r="B14" s="100">
        <v>4.5</v>
      </c>
      <c r="C14" s="81" t="s">
        <v>17</v>
      </c>
      <c r="D14" s="71" t="s">
        <v>16</v>
      </c>
      <c r="E14" s="120">
        <v>18752.97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54"/>
      <c r="Q14" s="54"/>
    </row>
    <row r="15" spans="1:17" s="53" customFormat="1" x14ac:dyDescent="0.25">
      <c r="A15" s="81"/>
      <c r="B15" s="100" t="s">
        <v>133</v>
      </c>
      <c r="C15" s="81" t="s">
        <v>134</v>
      </c>
      <c r="D15" s="71"/>
      <c r="E15" s="120">
        <v>3909.97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54"/>
      <c r="Q15" s="54"/>
    </row>
    <row r="16" spans="1:17" x14ac:dyDescent="0.25">
      <c r="A16" s="81"/>
      <c r="B16" s="100">
        <v>4.5999999999999996</v>
      </c>
      <c r="C16" s="81" t="s">
        <v>122</v>
      </c>
      <c r="D16" s="70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54"/>
      <c r="Q16" s="54"/>
    </row>
    <row r="17" spans="1:18" x14ac:dyDescent="0.25">
      <c r="A17" s="81"/>
      <c r="B17" s="81" t="s">
        <v>136</v>
      </c>
      <c r="C17" s="81" t="s">
        <v>105</v>
      </c>
      <c r="D17" s="74"/>
      <c r="E17" s="92">
        <v>0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54"/>
      <c r="Q17" s="54"/>
    </row>
    <row r="18" spans="1:18" x14ac:dyDescent="0.25">
      <c r="A18" s="81"/>
      <c r="B18" s="81" t="s">
        <v>123</v>
      </c>
      <c r="C18" s="81" t="s">
        <v>106</v>
      </c>
      <c r="D18" s="74"/>
      <c r="E18" s="92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54"/>
      <c r="Q18" s="54"/>
    </row>
    <row r="19" spans="1:18" x14ac:dyDescent="0.25">
      <c r="A19" s="81"/>
      <c r="B19" s="81" t="s">
        <v>124</v>
      </c>
      <c r="C19" s="81"/>
      <c r="D19" s="75"/>
      <c r="E19" s="92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54"/>
      <c r="Q19" s="54"/>
    </row>
    <row r="20" spans="1:18" ht="15" customHeight="1" x14ac:dyDescent="0.25">
      <c r="A20" s="81"/>
      <c r="B20" s="104" t="s">
        <v>125</v>
      </c>
      <c r="C20" s="105" t="s">
        <v>126</v>
      </c>
      <c r="D20" s="76"/>
      <c r="E20" s="121">
        <v>52322.663951407478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54"/>
      <c r="Q20" s="54"/>
    </row>
    <row r="21" spans="1:18" x14ac:dyDescent="0.25">
      <c r="A21" s="81"/>
      <c r="B21" s="104"/>
      <c r="C21" s="106" t="s">
        <v>127</v>
      </c>
      <c r="D21" s="77"/>
      <c r="E21" s="122">
        <v>0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54"/>
      <c r="Q21" s="54"/>
    </row>
    <row r="22" spans="1:18" x14ac:dyDescent="0.25">
      <c r="A22" s="81"/>
      <c r="B22" s="104"/>
      <c r="C22" s="106" t="s">
        <v>128</v>
      </c>
      <c r="D22" s="77"/>
      <c r="E22" s="122">
        <v>2075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54"/>
      <c r="Q22" s="54"/>
    </row>
    <row r="23" spans="1:18" x14ac:dyDescent="0.25">
      <c r="A23" s="81"/>
      <c r="B23" s="104"/>
      <c r="C23" s="107" t="s">
        <v>129</v>
      </c>
      <c r="D23" s="78"/>
      <c r="E23" s="123">
        <v>0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54"/>
      <c r="Q23" s="54"/>
    </row>
    <row r="24" spans="1:18" x14ac:dyDescent="0.25">
      <c r="A24" s="81"/>
      <c r="B24" s="104"/>
      <c r="C24" s="84" t="s">
        <v>130</v>
      </c>
      <c r="D24" s="125"/>
      <c r="E24" s="124">
        <v>54397.663951407478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54"/>
      <c r="Q24" s="54"/>
    </row>
    <row r="25" spans="1:18" x14ac:dyDescent="0.25">
      <c r="A25" s="81"/>
      <c r="B25" s="104"/>
      <c r="C25" s="81"/>
      <c r="D25" s="126"/>
      <c r="E25" s="92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54"/>
      <c r="Q25" s="54"/>
    </row>
    <row r="26" spans="1:18" x14ac:dyDescent="0.25">
      <c r="A26" s="81"/>
      <c r="B26" s="68" t="s">
        <v>18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</row>
    <row r="27" spans="1:18" ht="15.75" thickBot="1" x14ac:dyDescent="0.3">
      <c r="A27" s="81"/>
      <c r="B27" s="81" t="s">
        <v>19</v>
      </c>
      <c r="C27" s="81" t="s">
        <v>20</v>
      </c>
      <c r="D27" s="81"/>
      <c r="E27" s="81"/>
      <c r="F27" s="81"/>
      <c r="G27" s="81"/>
      <c r="H27" s="92">
        <v>4293413.3499999996</v>
      </c>
      <c r="I27" s="81"/>
      <c r="J27" s="81"/>
      <c r="K27" s="81"/>
      <c r="L27" s="81"/>
      <c r="M27" s="81"/>
      <c r="N27" s="81"/>
      <c r="O27" s="81"/>
      <c r="P27" s="81"/>
      <c r="Q27" s="81"/>
      <c r="R27" s="81"/>
    </row>
    <row r="28" spans="1:18" x14ac:dyDescent="0.25">
      <c r="A28" s="81"/>
      <c r="B28" s="108" t="s">
        <v>21</v>
      </c>
      <c r="C28" s="109" t="s">
        <v>22</v>
      </c>
      <c r="D28" s="109"/>
      <c r="E28" s="109"/>
      <c r="F28" s="109"/>
      <c r="G28" s="109"/>
      <c r="H28" s="114">
        <v>0</v>
      </c>
      <c r="I28" s="115"/>
      <c r="J28" s="116"/>
      <c r="K28" s="116"/>
      <c r="L28" s="116"/>
      <c r="M28" s="116"/>
      <c r="N28" s="116"/>
      <c r="O28" s="116"/>
      <c r="P28" s="116"/>
      <c r="Q28" s="116"/>
      <c r="R28" s="81"/>
    </row>
    <row r="29" spans="1:18" x14ac:dyDescent="0.25">
      <c r="A29" s="81"/>
      <c r="B29" s="110" t="s">
        <v>21</v>
      </c>
      <c r="C29" s="84" t="s">
        <v>23</v>
      </c>
      <c r="D29" s="84"/>
      <c r="E29" s="84"/>
      <c r="F29" s="84"/>
      <c r="G29" s="84"/>
      <c r="H29" s="117">
        <v>0</v>
      </c>
      <c r="I29" s="115"/>
      <c r="J29" s="116"/>
      <c r="K29" s="116"/>
      <c r="L29" s="116"/>
      <c r="M29" s="116"/>
      <c r="N29" s="116"/>
      <c r="O29" s="116"/>
      <c r="P29" s="116"/>
      <c r="Q29" s="116"/>
      <c r="R29" s="81"/>
    </row>
    <row r="30" spans="1:18" x14ac:dyDescent="0.25">
      <c r="A30" s="81"/>
      <c r="B30" s="110" t="s">
        <v>21</v>
      </c>
      <c r="C30" s="84" t="s">
        <v>24</v>
      </c>
      <c r="D30" s="84"/>
      <c r="E30" s="84"/>
      <c r="F30" s="84"/>
      <c r="G30" s="84"/>
      <c r="H30" s="117">
        <v>0</v>
      </c>
      <c r="I30" s="115"/>
      <c r="J30" s="116"/>
      <c r="K30" s="116"/>
      <c r="L30" s="116"/>
      <c r="M30" s="116"/>
      <c r="N30" s="116"/>
      <c r="O30" s="116"/>
      <c r="P30" s="116"/>
      <c r="Q30" s="116"/>
      <c r="R30" s="81"/>
    </row>
    <row r="31" spans="1:18" ht="15.75" thickBot="1" x14ac:dyDescent="0.3">
      <c r="A31" s="81"/>
      <c r="B31" s="111" t="s">
        <v>21</v>
      </c>
      <c r="C31" s="112" t="s">
        <v>25</v>
      </c>
      <c r="D31" s="112"/>
      <c r="E31" s="112"/>
      <c r="F31" s="112"/>
      <c r="G31" s="112"/>
      <c r="H31" s="118">
        <v>0</v>
      </c>
      <c r="I31" s="115"/>
      <c r="J31" s="116"/>
      <c r="K31" s="116"/>
      <c r="L31" s="116"/>
      <c r="M31" s="116"/>
      <c r="N31" s="116"/>
      <c r="O31" s="116"/>
      <c r="P31" s="116"/>
      <c r="Q31" s="116"/>
      <c r="R31" s="81"/>
    </row>
    <row r="32" spans="1:18" x14ac:dyDescent="0.25">
      <c r="A32" s="81"/>
      <c r="B32" s="81" t="s">
        <v>26</v>
      </c>
      <c r="C32" s="81" t="s">
        <v>135</v>
      </c>
      <c r="D32" s="81"/>
      <c r="E32" s="81"/>
      <c r="F32" s="81"/>
      <c r="G32" s="81"/>
      <c r="H32" s="119">
        <v>-644745.35</v>
      </c>
      <c r="I32" s="81"/>
      <c r="J32" s="81"/>
      <c r="K32" s="81"/>
      <c r="L32" s="81"/>
      <c r="M32" s="81"/>
      <c r="N32" s="81"/>
      <c r="O32" s="81"/>
      <c r="P32" s="81"/>
      <c r="Q32" s="81"/>
      <c r="R32" s="81"/>
    </row>
    <row r="33" spans="1:18" x14ac:dyDescent="0.25">
      <c r="A33" s="81"/>
      <c r="B33" s="81" t="s">
        <v>107</v>
      </c>
      <c r="C33" s="81" t="s">
        <v>27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</row>
    <row r="34" spans="1:18" x14ac:dyDescent="0.25">
      <c r="A34" s="81"/>
      <c r="B34" s="81" t="s">
        <v>28</v>
      </c>
      <c r="C34" s="81" t="s">
        <v>29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</row>
    <row r="35" spans="1:18" x14ac:dyDescent="0.2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</row>
    <row r="36" spans="1:18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</row>
    <row r="37" spans="1:18" x14ac:dyDescent="0.25">
      <c r="A37" s="81"/>
      <c r="B37" s="81"/>
      <c r="C37" s="79"/>
      <c r="D37" s="79"/>
      <c r="E37" s="79"/>
      <c r="F37" s="79"/>
      <c r="G37" s="79"/>
      <c r="H37" s="79">
        <f>E10+E11+E14+E15+E24+H27+H32</f>
        <v>4584320.1039514076</v>
      </c>
      <c r="I37" s="127"/>
      <c r="J37" s="79">
        <f>H37</f>
        <v>4584320.1039514076</v>
      </c>
      <c r="K37" s="81"/>
      <c r="L37" s="81"/>
      <c r="M37" s="81"/>
      <c r="N37" s="81"/>
      <c r="O37" s="81"/>
      <c r="P37" s="81"/>
      <c r="Q37" s="81"/>
      <c r="R37" s="81"/>
    </row>
    <row r="38" spans="1:18" x14ac:dyDescent="0.25">
      <c r="A38" s="81"/>
      <c r="B38" s="81"/>
      <c r="C38" s="81"/>
      <c r="D38" s="81"/>
      <c r="E38" s="81"/>
      <c r="F38" s="81"/>
      <c r="G38" s="81"/>
      <c r="H38" s="128">
        <f>-E14</f>
        <v>-18752.97</v>
      </c>
      <c r="I38" s="127"/>
      <c r="J38" s="69">
        <f>'Kenergy Inputs'!K22</f>
        <v>17150.48</v>
      </c>
      <c r="K38" s="81"/>
      <c r="L38" s="81"/>
      <c r="M38" s="81"/>
      <c r="N38" s="81"/>
      <c r="O38" s="81"/>
      <c r="P38" s="81"/>
      <c r="Q38" s="81"/>
      <c r="R38" s="81"/>
    </row>
    <row r="39" spans="1:18" ht="15.75" thickBot="1" x14ac:dyDescent="0.3">
      <c r="A39" s="81"/>
      <c r="B39" s="97" t="s">
        <v>193</v>
      </c>
      <c r="C39" s="24"/>
      <c r="D39" s="24"/>
      <c r="E39" s="24"/>
      <c r="F39" s="24"/>
      <c r="G39" s="24" t="s">
        <v>131</v>
      </c>
      <c r="H39" s="94">
        <f>SUM(H37:H38)</f>
        <v>4565567.1339514079</v>
      </c>
      <c r="I39" s="98" t="s">
        <v>194</v>
      </c>
      <c r="J39" s="94">
        <f>J37+J38</f>
        <v>4601470.583951408</v>
      </c>
      <c r="K39" s="81"/>
      <c r="L39" s="81"/>
      <c r="M39" s="81"/>
      <c r="N39" s="81"/>
      <c r="O39" s="81"/>
      <c r="P39" s="81"/>
      <c r="Q39" s="81"/>
      <c r="R39" s="81"/>
    </row>
    <row r="40" spans="1:18" ht="15.75" thickTop="1" x14ac:dyDescent="0.25">
      <c r="A40" s="81"/>
      <c r="B40" s="81"/>
      <c r="C40" s="81"/>
      <c r="D40" s="81"/>
      <c r="E40" s="81"/>
      <c r="F40" s="81"/>
      <c r="G40" s="81"/>
      <c r="H40" s="81"/>
      <c r="I40" s="127"/>
      <c r="J40" s="81"/>
      <c r="K40" s="81"/>
      <c r="L40" s="81"/>
      <c r="M40" s="81"/>
      <c r="N40" s="81"/>
      <c r="O40" s="81"/>
      <c r="P40" s="81"/>
      <c r="Q40" s="81"/>
      <c r="R40" s="81"/>
    </row>
    <row r="41" spans="1:18" x14ac:dyDescent="0.2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</row>
    <row r="42" spans="1:18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</row>
    <row r="43" spans="1:18" x14ac:dyDescent="0.2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</row>
    <row r="44" spans="1:18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</row>
    <row r="45" spans="1:18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</row>
    <row r="46" spans="1:18" x14ac:dyDescent="0.2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1:18" x14ac:dyDescent="0.2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8" x14ac:dyDescent="0.2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17" x14ac:dyDescent="0.2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1:17" x14ac:dyDescent="0.2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1:17" x14ac:dyDescent="0.2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1:17" x14ac:dyDescent="0.2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1:17" x14ac:dyDescent="0.2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1:17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1:17" x14ac:dyDescent="0.2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1:17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1:17" x14ac:dyDescent="0.2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1:17" x14ac:dyDescent="0.2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1:17" x14ac:dyDescent="0.2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1:17" x14ac:dyDescent="0.2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1:17" x14ac:dyDescent="0.2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1:17" x14ac:dyDescent="0.2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1:17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1:17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1:17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1:17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1:17" x14ac:dyDescent="0.2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1:17" x14ac:dyDescent="0.2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1:17" x14ac:dyDescent="0.2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1:17" x14ac:dyDescent="0.2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1:17" x14ac:dyDescent="0.2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7" x14ac:dyDescent="0.2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1:17" x14ac:dyDescent="0.2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1:17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1:17" x14ac:dyDescent="0.2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1:17" x14ac:dyDescent="0.2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1:17" x14ac:dyDescent="0.2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1:17" x14ac:dyDescent="0.2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</sheetData>
  <pageMargins left="0.7" right="0.7" top="0.75" bottom="0.75" header="0.3" footer="0.3"/>
  <pageSetup scale="79" orientation="landscape" r:id="rId1"/>
  <headerFooter>
    <oddHeader>&amp;L&amp;8Big Rivers Electric Corp.
201 Third Street
P.O. Box 24
Henderson, KY  42419
&amp;CInvoice No. 317
Month Ending October 31,2013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selection activeCell="A12" sqref="A12:A21"/>
    </sheetView>
  </sheetViews>
  <sheetFormatPr defaultRowHeight="15" x14ac:dyDescent="0.25"/>
  <cols>
    <col min="1" max="1" width="10" style="81" customWidth="1"/>
    <col min="2" max="2" width="1.42578125" style="81" bestFit="1" customWidth="1"/>
    <col min="3" max="3" width="51.28515625" style="81" bestFit="1" customWidth="1"/>
    <col min="4" max="4" width="0.7109375" style="81" customWidth="1"/>
    <col min="5" max="5" width="2.7109375" style="81" customWidth="1"/>
    <col min="6" max="6" width="1" style="81" customWidth="1"/>
    <col min="7" max="7" width="2.5703125" style="81" customWidth="1"/>
    <col min="8" max="8" width="9.140625" style="81" hidden="1" customWidth="1"/>
    <col min="9" max="9" width="25.7109375" style="81" bestFit="1" customWidth="1"/>
    <col min="10" max="10" width="10.28515625" style="81" customWidth="1"/>
    <col min="11" max="11" width="11.5703125" style="81" bestFit="1" customWidth="1"/>
    <col min="12" max="12" width="1.42578125" style="81" bestFit="1" customWidth="1"/>
    <col min="13" max="16384" width="9.140625" style="81"/>
  </cols>
  <sheetData>
    <row r="1" spans="1:11" x14ac:dyDescent="0.25">
      <c r="A1" s="81" t="s">
        <v>171</v>
      </c>
    </row>
    <row r="2" spans="1:11" x14ac:dyDescent="0.25">
      <c r="A2" s="66" t="s">
        <v>195</v>
      </c>
      <c r="B2" s="66"/>
      <c r="C2" s="66"/>
    </row>
    <row r="3" spans="1:11" x14ac:dyDescent="0.25">
      <c r="A3" s="67" t="s">
        <v>196</v>
      </c>
      <c r="B3" s="68"/>
      <c r="C3" s="68"/>
    </row>
    <row r="4" spans="1:11" x14ac:dyDescent="0.25">
      <c r="A4" s="81" t="s">
        <v>172</v>
      </c>
    </row>
    <row r="5" spans="1:11" x14ac:dyDescent="0.25">
      <c r="A5" s="81" t="s">
        <v>137</v>
      </c>
    </row>
    <row r="6" spans="1:11" x14ac:dyDescent="0.25">
      <c r="A6" s="81" t="s">
        <v>138</v>
      </c>
    </row>
    <row r="7" spans="1:11" x14ac:dyDescent="0.25">
      <c r="A7" s="81" t="s">
        <v>139</v>
      </c>
    </row>
    <row r="9" spans="1:11" x14ac:dyDescent="0.25">
      <c r="A9" s="82"/>
      <c r="K9" s="83"/>
    </row>
    <row r="10" spans="1:11" x14ac:dyDescent="0.25">
      <c r="A10" s="82"/>
      <c r="J10" s="84"/>
      <c r="K10" s="83" t="s">
        <v>140</v>
      </c>
    </row>
    <row r="11" spans="1:11" x14ac:dyDescent="0.25">
      <c r="A11" s="85" t="s">
        <v>141</v>
      </c>
      <c r="C11" s="86" t="s">
        <v>142</v>
      </c>
      <c r="D11" s="86"/>
      <c r="E11" s="86"/>
      <c r="I11" s="86" t="s">
        <v>143</v>
      </c>
      <c r="J11" s="84"/>
      <c r="K11" s="87" t="s">
        <v>144</v>
      </c>
    </row>
    <row r="12" spans="1:11" x14ac:dyDescent="0.25">
      <c r="A12" s="95">
        <v>408.12</v>
      </c>
      <c r="C12" s="84" t="s">
        <v>145</v>
      </c>
      <c r="D12" s="84"/>
      <c r="E12" s="84"/>
      <c r="I12" s="84" t="s">
        <v>146</v>
      </c>
      <c r="J12" s="84"/>
      <c r="K12" s="88">
        <v>12.72</v>
      </c>
    </row>
    <row r="13" spans="1:11" x14ac:dyDescent="0.25">
      <c r="A13" s="96">
        <v>408.721</v>
      </c>
      <c r="B13" s="89"/>
      <c r="C13" s="81" t="s">
        <v>147</v>
      </c>
      <c r="I13" s="81" t="s">
        <v>148</v>
      </c>
      <c r="J13" s="84"/>
      <c r="K13" s="90">
        <v>15340.31</v>
      </c>
    </row>
    <row r="14" spans="1:11" x14ac:dyDescent="0.25">
      <c r="A14" s="96">
        <v>903.221</v>
      </c>
      <c r="B14" s="89"/>
      <c r="C14" s="81" t="s">
        <v>149</v>
      </c>
      <c r="I14" s="81" t="s">
        <v>150</v>
      </c>
      <c r="J14" s="84"/>
      <c r="K14" s="90">
        <v>6.58</v>
      </c>
    </row>
    <row r="15" spans="1:11" x14ac:dyDescent="0.25">
      <c r="A15" s="96">
        <v>913.221</v>
      </c>
      <c r="B15" s="89"/>
      <c r="C15" s="81" t="s">
        <v>151</v>
      </c>
      <c r="I15" s="81" t="s">
        <v>152</v>
      </c>
      <c r="J15" s="84"/>
      <c r="K15" s="90">
        <v>1</v>
      </c>
    </row>
    <row r="16" spans="1:11" x14ac:dyDescent="0.25">
      <c r="A16" s="96">
        <v>920.22199999999998</v>
      </c>
      <c r="B16" s="89"/>
      <c r="C16" s="81" t="s">
        <v>153</v>
      </c>
      <c r="I16" s="81" t="s">
        <v>154</v>
      </c>
      <c r="J16" s="84"/>
      <c r="K16" s="90">
        <v>42.5</v>
      </c>
    </row>
    <row r="17" spans="1:12" x14ac:dyDescent="0.25">
      <c r="A17" s="96">
        <v>920.25</v>
      </c>
      <c r="B17" s="89"/>
      <c r="C17" s="81" t="s">
        <v>155</v>
      </c>
      <c r="I17" s="81" t="s">
        <v>156</v>
      </c>
      <c r="K17" s="90">
        <v>986.57999999999993</v>
      </c>
      <c r="L17" s="81" t="s">
        <v>140</v>
      </c>
    </row>
    <row r="18" spans="1:12" x14ac:dyDescent="0.25">
      <c r="A18" s="96">
        <v>921.221</v>
      </c>
      <c r="B18" s="89"/>
      <c r="C18" s="81" t="s">
        <v>157</v>
      </c>
      <c r="I18" s="81" t="s">
        <v>158</v>
      </c>
      <c r="K18" s="90">
        <v>116.32</v>
      </c>
    </row>
    <row r="19" spans="1:12" x14ac:dyDescent="0.25">
      <c r="A19" s="96">
        <v>923.221</v>
      </c>
      <c r="B19" s="89" t="s">
        <v>140</v>
      </c>
      <c r="C19" s="81" t="s">
        <v>159</v>
      </c>
      <c r="I19" s="81" t="s">
        <v>160</v>
      </c>
      <c r="K19" s="90">
        <v>103.55</v>
      </c>
    </row>
    <row r="20" spans="1:12" x14ac:dyDescent="0.25">
      <c r="A20" s="96">
        <v>930.22199999999998</v>
      </c>
      <c r="B20" s="89"/>
      <c r="C20" s="81" t="s">
        <v>161</v>
      </c>
      <c r="I20" s="81" t="s">
        <v>162</v>
      </c>
      <c r="K20" s="90">
        <v>528.83000000000004</v>
      </c>
    </row>
    <row r="21" spans="1:12" x14ac:dyDescent="0.25">
      <c r="A21" s="96">
        <v>935.221</v>
      </c>
      <c r="B21" s="89"/>
      <c r="C21" s="81" t="s">
        <v>163</v>
      </c>
      <c r="I21" s="81" t="s">
        <v>164</v>
      </c>
      <c r="K21" s="91">
        <v>12.09</v>
      </c>
    </row>
    <row r="22" spans="1:12" ht="15.75" thickBot="1" x14ac:dyDescent="0.3">
      <c r="A22" s="89"/>
      <c r="B22" s="89"/>
      <c r="K22" s="94">
        <f>SUM(K12:K21)</f>
        <v>17150.48</v>
      </c>
    </row>
    <row r="23" spans="1:12" ht="15.75" thickTop="1" x14ac:dyDescent="0.25">
      <c r="A23" s="89"/>
      <c r="B23" s="89"/>
    </row>
    <row r="24" spans="1:12" x14ac:dyDescent="0.25">
      <c r="B24" s="93" t="s">
        <v>140</v>
      </c>
      <c r="C24" s="81" t="s">
        <v>140</v>
      </c>
    </row>
    <row r="25" spans="1:12" x14ac:dyDescent="0.25">
      <c r="C25" s="81" t="s">
        <v>140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Kenergy</vt:lpstr>
      <vt:lpstr>Big Rivers</vt:lpstr>
      <vt:lpstr>ERIN-INPUTS</vt:lpstr>
      <vt:lpstr>Kenergy Inputs</vt:lpstr>
      <vt:lpstr>'Big Rivers'!Print_Area</vt:lpstr>
      <vt:lpstr>'ERIN-INPUTS'!Print_Area</vt:lpstr>
      <vt:lpstr>Kenergy!Print_Area</vt:lpstr>
      <vt:lpstr>'Kenergy Inputs'!Print_Area</vt:lpstr>
    </vt:vector>
  </TitlesOfParts>
  <Company>Big Rivers Electric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Jo Marlin</dc:creator>
  <cp:lastModifiedBy>Donna Windhaus</cp:lastModifiedBy>
  <cp:lastPrinted>2013-11-21T18:54:40Z</cp:lastPrinted>
  <dcterms:created xsi:type="dcterms:W3CDTF">2013-08-15T19:36:38Z</dcterms:created>
  <dcterms:modified xsi:type="dcterms:W3CDTF">2014-01-22T00:18:35Z</dcterms:modified>
</cp:coreProperties>
</file>