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SC\PSCOCR\"/>
    </mc:Choice>
  </mc:AlternateContent>
  <xr:revisionPtr revIDLastSave="0" documentId="13_ncr:1_{768F4CBA-34E8-486A-A071-C33285138503}" xr6:coauthVersionLast="47" xr6:coauthVersionMax="47" xr10:uidLastSave="{00000000-0000-0000-0000-000000000000}"/>
  <bookViews>
    <workbookView xWindow="-110" yWindow="-110" windowWidth="19420" windowHeight="10300" xr2:uid="{87D6BC9A-A33D-4B1B-AF42-7089AE71BD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" i="1" l="1"/>
  <c r="W5" i="1"/>
  <c r="W6" i="1"/>
  <c r="W7" i="1"/>
  <c r="W8" i="1"/>
  <c r="W9" i="1"/>
  <c r="W10" i="1"/>
  <c r="W11" i="1"/>
  <c r="W12" i="1"/>
  <c r="W13" i="1"/>
  <c r="W15" i="1"/>
  <c r="W16" i="1"/>
  <c r="W17" i="1"/>
  <c r="W18" i="1"/>
  <c r="W19" i="1"/>
  <c r="W20" i="1"/>
  <c r="W21" i="1"/>
  <c r="W22" i="1"/>
  <c r="W23" i="1"/>
  <c r="W24" i="1"/>
  <c r="W3" i="1"/>
  <c r="S3" i="1"/>
  <c r="K26" i="1"/>
  <c r="N26" i="1"/>
  <c r="X24" i="1" l="1"/>
  <c r="X23" i="1"/>
  <c r="X22" i="1"/>
  <c r="X21" i="1"/>
  <c r="X20" i="1"/>
  <c r="X19" i="1"/>
  <c r="X18" i="1"/>
  <c r="X17" i="1"/>
  <c r="X16" i="1"/>
  <c r="X15" i="1"/>
  <c r="X13" i="1"/>
  <c r="X12" i="1"/>
  <c r="X11" i="1"/>
  <c r="X10" i="1"/>
  <c r="X9" i="1"/>
  <c r="X8" i="1"/>
  <c r="X7" i="1"/>
  <c r="X6" i="1"/>
  <c r="X5" i="1"/>
  <c r="X4" i="1"/>
  <c r="X3" i="1"/>
  <c r="T4" i="1"/>
  <c r="T5" i="1"/>
  <c r="T6" i="1"/>
  <c r="T7" i="1"/>
  <c r="T8" i="1"/>
  <c r="T9" i="1"/>
  <c r="T10" i="1"/>
  <c r="T11" i="1"/>
  <c r="T12" i="1"/>
  <c r="T13" i="1"/>
  <c r="T15" i="1"/>
  <c r="T16" i="1"/>
  <c r="T17" i="1"/>
  <c r="T18" i="1"/>
  <c r="T19" i="1"/>
  <c r="T20" i="1"/>
  <c r="T21" i="1"/>
  <c r="T22" i="1"/>
  <c r="T23" i="1"/>
  <c r="T24" i="1"/>
  <c r="K3" i="1"/>
  <c r="T3" i="1"/>
  <c r="W26" i="1"/>
  <c r="V26" i="1"/>
  <c r="S26" i="1"/>
  <c r="X26" i="1" l="1"/>
  <c r="T26" i="1"/>
  <c r="Z26" i="1"/>
  <c r="K24" i="1"/>
  <c r="Z24" i="1" s="1"/>
  <c r="P24" i="1"/>
  <c r="O26" i="1" l="1"/>
  <c r="J26" i="1"/>
  <c r="I26" i="1"/>
  <c r="R3" i="1"/>
  <c r="R26" i="1" s="1"/>
  <c r="P23" i="1"/>
  <c r="P22" i="1"/>
  <c r="P21" i="1"/>
  <c r="P20" i="1"/>
  <c r="P19" i="1"/>
  <c r="P18" i="1"/>
  <c r="P17" i="1"/>
  <c r="P16" i="1"/>
  <c r="P15" i="1"/>
  <c r="P13" i="1"/>
  <c r="P12" i="1"/>
  <c r="P11" i="1"/>
  <c r="P10" i="1"/>
  <c r="P9" i="1"/>
  <c r="P8" i="1"/>
  <c r="P7" i="1"/>
  <c r="P6" i="1"/>
  <c r="P5" i="1"/>
  <c r="P4" i="1"/>
  <c r="P3" i="1"/>
  <c r="K22" i="1"/>
  <c r="K23" i="1"/>
  <c r="K21" i="1"/>
  <c r="K5" i="1"/>
  <c r="K6" i="1"/>
  <c r="K7" i="1"/>
  <c r="K8" i="1"/>
  <c r="K9" i="1"/>
  <c r="Z9" i="1" s="1"/>
  <c r="K10" i="1"/>
  <c r="K11" i="1"/>
  <c r="Z11" i="1" s="1"/>
  <c r="K12" i="1"/>
  <c r="K13" i="1"/>
  <c r="K15" i="1"/>
  <c r="K16" i="1"/>
  <c r="Z16" i="1" s="1"/>
  <c r="K17" i="1"/>
  <c r="Z17" i="1" s="1"/>
  <c r="K18" i="1"/>
  <c r="K19" i="1"/>
  <c r="K20" i="1"/>
  <c r="K4" i="1"/>
  <c r="Z4" i="1" s="1"/>
  <c r="Z3" i="1"/>
  <c r="Z10" i="1" l="1"/>
  <c r="Z8" i="1"/>
  <c r="Z15" i="1"/>
  <c r="Z5" i="1"/>
  <c r="Z7" i="1"/>
  <c r="Z20" i="1"/>
  <c r="Z6" i="1"/>
  <c r="Z21" i="1"/>
  <c r="Z18" i="1"/>
  <c r="Z13" i="1"/>
  <c r="Z19" i="1"/>
  <c r="Z23" i="1"/>
  <c r="Z22" i="1"/>
  <c r="Z12" i="1"/>
  <c r="P26" i="1"/>
</calcChain>
</file>

<file path=xl/sharedStrings.xml><?xml version="1.0" encoding="utf-8"?>
<sst xmlns="http://schemas.openxmlformats.org/spreadsheetml/2006/main" count="57" uniqueCount="32">
  <si>
    <t>Bill Date</t>
  </si>
  <si>
    <t>Premium Specialty</t>
  </si>
  <si>
    <t>Premium Specialty - Final Bill</t>
  </si>
  <si>
    <t>Account</t>
  </si>
  <si>
    <t>Sam Droganes</t>
  </si>
  <si>
    <t xml:space="preserve"> </t>
  </si>
  <si>
    <t>Difference</t>
  </si>
  <si>
    <t>For Service (dates)</t>
  </si>
  <si>
    <t>Account Number (last four digits)</t>
  </si>
  <si>
    <t>Usage (kWh)</t>
  </si>
  <si>
    <t xml:space="preserve">Note: </t>
  </si>
  <si>
    <r>
      <t xml:space="preserve">As Billed 
Electric Charges 
(Rate DS) </t>
    </r>
    <r>
      <rPr>
        <b/>
        <vertAlign val="superscript"/>
        <sz val="11"/>
        <color theme="1"/>
        <rFont val="Aptos Narrow"/>
        <family val="2"/>
        <scheme val="minor"/>
      </rPr>
      <t>(1)</t>
    </r>
  </si>
  <si>
    <r>
      <t xml:space="preserve">Recalculated as Residential Electric Charges (Rate RS)  </t>
    </r>
    <r>
      <rPr>
        <b/>
        <vertAlign val="superscript"/>
        <sz val="11"/>
        <color theme="1"/>
        <rFont val="Aptos Narrow"/>
        <family val="2"/>
        <scheme val="minor"/>
      </rPr>
      <t>(2)</t>
    </r>
  </si>
  <si>
    <t xml:space="preserve">       Energy Charge, Electric Fuel Adjustment and Riders DSM, PSM, and ESM.</t>
  </si>
  <si>
    <t>Electric Charges</t>
  </si>
  <si>
    <t>Gas Charges</t>
  </si>
  <si>
    <t>As Billed</t>
  </si>
  <si>
    <t>Usage (CCF)</t>
  </si>
  <si>
    <t>Total Difference</t>
  </si>
  <si>
    <t>Taxes</t>
  </si>
  <si>
    <t>Recalculated (Rate RS)</t>
  </si>
  <si>
    <r>
      <t xml:space="preserve">   </t>
    </r>
    <r>
      <rPr>
        <vertAlign val="superscript"/>
        <sz val="11"/>
        <color theme="1"/>
        <rFont val="Aptos Narrow"/>
        <family val="2"/>
        <scheme val="minor"/>
      </rPr>
      <t xml:space="preserve">(1) </t>
    </r>
    <r>
      <rPr>
        <sz val="11"/>
        <color theme="1"/>
        <rFont val="Aptos Narrow"/>
        <family val="2"/>
        <scheme val="minor"/>
      </rPr>
      <t>Actual amount billed in the 'Current Electric Charges' portion of the customer's bill.   Including the Customer Charge,</t>
    </r>
  </si>
  <si>
    <r>
      <t xml:space="preserve">As Billed 
Gas Charges 
(Rate GS) </t>
    </r>
    <r>
      <rPr>
        <b/>
        <vertAlign val="superscript"/>
        <sz val="11"/>
        <color theme="1"/>
        <rFont val="Aptos Narrow"/>
        <family val="2"/>
        <scheme val="minor"/>
      </rPr>
      <t>(3)</t>
    </r>
  </si>
  <si>
    <r>
      <t xml:space="preserve">Recalculated as Residential Gas Charges 
(Rate RS)  </t>
    </r>
    <r>
      <rPr>
        <b/>
        <vertAlign val="superscript"/>
        <sz val="11"/>
        <color theme="1"/>
        <rFont val="Aptos Narrow"/>
        <family val="2"/>
        <scheme val="minor"/>
      </rPr>
      <t>(4)</t>
    </r>
  </si>
  <si>
    <r>
      <t xml:space="preserve">   </t>
    </r>
    <r>
      <rPr>
        <vertAlign val="superscript"/>
        <sz val="11"/>
        <color theme="1"/>
        <rFont val="Aptos Narrow"/>
        <family val="2"/>
        <scheme val="minor"/>
      </rPr>
      <t xml:space="preserve">(3) </t>
    </r>
    <r>
      <rPr>
        <sz val="11"/>
        <color theme="1"/>
        <rFont val="Aptos Narrow"/>
        <family val="2"/>
        <scheme val="minor"/>
      </rPr>
      <t>Actual amount billed in the 'Current Gas Charges' portion of the customer's bill.   Including the Customer Charge,</t>
    </r>
  </si>
  <si>
    <t xml:space="preserve">       Gas Delivery Charge, Gas Cost Recovery, PMM Rider, and Gas WNA Rider when applicable.</t>
  </si>
  <si>
    <r>
      <t xml:space="preserve">   </t>
    </r>
    <r>
      <rPr>
        <vertAlign val="superscript"/>
        <sz val="11"/>
        <color theme="1"/>
        <rFont val="Aptos Narrow"/>
        <family val="2"/>
        <scheme val="minor"/>
      </rPr>
      <t xml:space="preserve">(2) </t>
    </r>
    <r>
      <rPr>
        <sz val="11"/>
        <color theme="1"/>
        <rFont val="Aptos Narrow"/>
        <family val="2"/>
        <scheme val="minor"/>
      </rPr>
      <t xml:space="preserve">Recalculated as electric Residential Service (RS) charges includes all components of the electric portion of customer bill. </t>
    </r>
  </si>
  <si>
    <t xml:space="preserve">       Including the Customer Charge, Energy Charge, Electric Fuel Adjustment and Riders DSM, PSM, and ESM.</t>
  </si>
  <si>
    <r>
      <t xml:space="preserve">   </t>
    </r>
    <r>
      <rPr>
        <vertAlign val="superscript"/>
        <sz val="11"/>
        <color theme="1"/>
        <rFont val="Aptos Narrow"/>
        <family val="2"/>
        <scheme val="minor"/>
      </rPr>
      <t xml:space="preserve">(4) </t>
    </r>
    <r>
      <rPr>
        <sz val="11"/>
        <color theme="1"/>
        <rFont val="Aptos Narrow"/>
        <family val="2"/>
        <scheme val="minor"/>
      </rPr>
      <t xml:space="preserve">Recalculated as gas Residential Service (RS) charges includes all components of the gas portion of customer bill. </t>
    </r>
  </si>
  <si>
    <t xml:space="preserve">       Including the Customer Charge, Gas Delivery Charge, Gas Cost Recovery, PMM Rider, and Gas WNA Rider when applicable.</t>
  </si>
  <si>
    <r>
      <t xml:space="preserve">Other Charges and Credits  </t>
    </r>
    <r>
      <rPr>
        <b/>
        <vertAlign val="superscript"/>
        <sz val="11"/>
        <color theme="1"/>
        <rFont val="Aptos Narrow"/>
        <family val="2"/>
        <scheme val="minor"/>
      </rPr>
      <t>(5)</t>
    </r>
  </si>
  <si>
    <r>
      <rPr>
        <vertAlign val="superscript"/>
        <sz val="11"/>
        <color theme="1"/>
        <rFont val="Aptos Narrow"/>
        <family val="2"/>
        <scheme val="minor"/>
      </rPr>
      <t xml:space="preserve">     (5)</t>
    </r>
    <r>
      <rPr>
        <sz val="11"/>
        <color theme="1"/>
        <rFont val="Aptos Narrow"/>
        <family val="2"/>
        <scheme val="minor"/>
      </rPr>
      <t xml:space="preserve"> Other Charges and Credits includes tax adjustments, late fee, deposit, and deposit interest.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</si>
</sst>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"/>
    <numFmt numFmtId="165" formatCode="_(&quot;$&quot;* #,##0_);_(&quot;$&quot;* \(#,##0\);_(&quot;$&quot;* &quot;-&quot;??_);_(@_)"/>
    <numFmt numFmtId="166" formatCode="[$-409]mmm\ d\,\ yy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i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15" fontId="0" fillId="0" borderId="0" xfId="0" applyNumberFormat="1"/>
    <xf numFmtId="16" fontId="0" fillId="0" borderId="0" xfId="0" applyNumberFormat="1"/>
    <xf numFmtId="44" fontId="0" fillId="0" borderId="0" xfId="1" applyFont="1"/>
    <xf numFmtId="164" fontId="0" fillId="0" borderId="0" xfId="0" applyNumberFormat="1"/>
    <xf numFmtId="44" fontId="0" fillId="0" borderId="0" xfId="0" applyNumberFormat="1"/>
    <xf numFmtId="165" fontId="0" fillId="0" borderId="0" xfId="0" applyNumberFormat="1"/>
    <xf numFmtId="44" fontId="0" fillId="0" borderId="2" xfId="0" applyNumberFormat="1" applyBorder="1"/>
    <xf numFmtId="166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0" xfId="0" quotePrefix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/>
    <xf numFmtId="44" fontId="0" fillId="0" borderId="0" xfId="1" applyFont="1" applyFill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A1C7E-B7D0-404C-8ADF-1AFA48A2D014}">
  <sheetPr>
    <pageSetUpPr fitToPage="1"/>
  </sheetPr>
  <dimension ref="A1:AB37"/>
  <sheetViews>
    <sheetView tabSelected="1" view="pageLayout" zoomScale="80" zoomScaleNormal="100" zoomScalePageLayoutView="80" workbookViewId="0">
      <selection activeCell="B3" sqref="B3:B24"/>
    </sheetView>
  </sheetViews>
  <sheetFormatPr defaultRowHeight="14.5" x14ac:dyDescent="0.35"/>
  <cols>
    <col min="1" max="1" width="25.81640625" customWidth="1"/>
    <col min="2" max="2" width="11.26953125" customWidth="1"/>
    <col min="3" max="3" width="12.7265625" customWidth="1"/>
    <col min="4" max="4" width="1.7265625" customWidth="1"/>
    <col min="5" max="6" width="12.7265625" customWidth="1"/>
    <col min="7" max="7" width="1.7265625" customWidth="1"/>
    <col min="8" max="8" width="9.7265625" customWidth="1"/>
    <col min="9" max="10" width="15.7265625" customWidth="1"/>
    <col min="11" max="11" width="12.26953125" customWidth="1"/>
    <col min="12" max="12" width="1.7265625" customWidth="1"/>
    <col min="13" max="13" width="9.7265625" customWidth="1"/>
    <col min="14" max="15" width="15.7265625" customWidth="1"/>
    <col min="16" max="16" width="12.26953125" customWidth="1"/>
    <col min="17" max="17" width="1.7265625" customWidth="1"/>
    <col min="18" max="20" width="12.7265625" customWidth="1"/>
    <col min="21" max="21" width="1.7265625" customWidth="1"/>
    <col min="22" max="24" width="12.7265625" customWidth="1"/>
    <col min="25" max="25" width="1.7265625" customWidth="1"/>
    <col min="26" max="26" width="12.26953125" customWidth="1"/>
  </cols>
  <sheetData>
    <row r="1" spans="1:28" ht="16.5" x14ac:dyDescent="0.35">
      <c r="H1" s="20" t="s">
        <v>14</v>
      </c>
      <c r="I1" s="20"/>
      <c r="J1" s="20"/>
      <c r="K1" s="20"/>
      <c r="M1" s="20" t="s">
        <v>15</v>
      </c>
      <c r="N1" s="20"/>
      <c r="O1" s="20"/>
      <c r="P1" s="20"/>
      <c r="R1" s="20" t="s">
        <v>30</v>
      </c>
      <c r="S1" s="20"/>
      <c r="T1" s="20"/>
      <c r="V1" s="20" t="s">
        <v>19</v>
      </c>
      <c r="W1" s="20"/>
      <c r="X1" s="20"/>
      <c r="Y1" s="13"/>
      <c r="Z1" s="13"/>
    </row>
    <row r="2" spans="1:28" ht="60" x14ac:dyDescent="0.35">
      <c r="A2" s="10" t="s">
        <v>3</v>
      </c>
      <c r="B2" s="9" t="s">
        <v>8</v>
      </c>
      <c r="C2" s="9" t="s">
        <v>0</v>
      </c>
      <c r="D2" s="9"/>
      <c r="E2" s="19" t="s">
        <v>7</v>
      </c>
      <c r="F2" s="19"/>
      <c r="G2" s="9"/>
      <c r="H2" s="16" t="s">
        <v>9</v>
      </c>
      <c r="I2" s="16" t="s">
        <v>11</v>
      </c>
      <c r="J2" s="16" t="s">
        <v>12</v>
      </c>
      <c r="K2" s="14" t="s">
        <v>6</v>
      </c>
      <c r="L2" s="15"/>
      <c r="M2" s="16" t="s">
        <v>17</v>
      </c>
      <c r="N2" s="16" t="s">
        <v>22</v>
      </c>
      <c r="O2" s="16" t="s">
        <v>23</v>
      </c>
      <c r="P2" s="14" t="s">
        <v>6</v>
      </c>
      <c r="R2" s="14" t="s">
        <v>16</v>
      </c>
      <c r="S2" s="16" t="s">
        <v>20</v>
      </c>
      <c r="T2" s="14" t="s">
        <v>6</v>
      </c>
      <c r="V2" s="14" t="s">
        <v>16</v>
      </c>
      <c r="W2" s="16" t="s">
        <v>20</v>
      </c>
      <c r="X2" s="14" t="s">
        <v>6</v>
      </c>
      <c r="Y2" s="17"/>
      <c r="Z2" s="16" t="s">
        <v>18</v>
      </c>
    </row>
    <row r="3" spans="1:28" x14ac:dyDescent="0.35">
      <c r="A3" t="s">
        <v>1</v>
      </c>
      <c r="B3" s="21">
        <v>6530</v>
      </c>
      <c r="C3" s="8">
        <v>45215</v>
      </c>
      <c r="D3" s="2"/>
      <c r="E3" s="8">
        <v>45183</v>
      </c>
      <c r="F3" s="8">
        <v>45211</v>
      </c>
      <c r="G3" s="2"/>
      <c r="H3">
        <v>62.523000000000003</v>
      </c>
      <c r="I3" s="3">
        <v>25.13</v>
      </c>
      <c r="J3" s="3">
        <v>20.75</v>
      </c>
      <c r="K3" s="5">
        <f t="shared" ref="K3:K13" si="0">I3-J3</f>
        <v>4.379999999999999</v>
      </c>
      <c r="L3" s="2"/>
      <c r="M3">
        <v>8</v>
      </c>
      <c r="N3" s="3">
        <v>67.41</v>
      </c>
      <c r="O3" s="3">
        <v>27.44</v>
      </c>
      <c r="P3" s="5">
        <f t="shared" ref="P3:P13" si="1">N3-O3</f>
        <v>39.97</v>
      </c>
      <c r="R3" s="3">
        <f>-0.07</f>
        <v>-7.0000000000000007E-2</v>
      </c>
      <c r="S3" s="3">
        <f>-0.07</f>
        <v>-7.0000000000000007E-2</v>
      </c>
      <c r="T3" s="5">
        <f>R3-S3</f>
        <v>0</v>
      </c>
      <c r="V3" s="3">
        <v>8.5</v>
      </c>
      <c r="W3" s="18">
        <f>(O3+J3)*0.03</f>
        <v>1.4457</v>
      </c>
      <c r="X3" s="5">
        <f>V3-W3</f>
        <v>7.0542999999999996</v>
      </c>
      <c r="Z3" s="5">
        <f t="shared" ref="Z3:Z13" si="2">K3+P3+T3+X3</f>
        <v>51.404299999999992</v>
      </c>
      <c r="AB3" s="5"/>
    </row>
    <row r="4" spans="1:28" x14ac:dyDescent="0.35">
      <c r="A4" t="s">
        <v>1</v>
      </c>
      <c r="B4" s="21">
        <v>6530</v>
      </c>
      <c r="C4" s="8">
        <v>45246</v>
      </c>
      <c r="D4" s="1"/>
      <c r="E4" s="8">
        <v>45212</v>
      </c>
      <c r="F4" s="8">
        <v>45243</v>
      </c>
      <c r="G4" s="1"/>
      <c r="H4">
        <v>81.638000000000005</v>
      </c>
      <c r="I4" s="3">
        <v>28.76</v>
      </c>
      <c r="J4" s="3">
        <v>25.06</v>
      </c>
      <c r="K4" s="5">
        <f t="shared" si="0"/>
        <v>3.7000000000000028</v>
      </c>
      <c r="L4" s="1"/>
      <c r="M4">
        <v>56</v>
      </c>
      <c r="N4" s="3">
        <v>113.27</v>
      </c>
      <c r="O4" s="3">
        <v>80.290000000000006</v>
      </c>
      <c r="P4" s="5">
        <f t="shared" si="1"/>
        <v>32.97999999999999</v>
      </c>
      <c r="R4" s="3">
        <v>2.3199999999999998</v>
      </c>
      <c r="S4" s="3">
        <v>2.3199999999999998</v>
      </c>
      <c r="T4" s="5">
        <f t="shared" ref="T4:T24" si="3">R4-S4</f>
        <v>0</v>
      </c>
      <c r="V4" s="3">
        <v>13.04</v>
      </c>
      <c r="W4" s="18">
        <f t="shared" ref="W4:W24" si="4">(O4+J4)*0.03</f>
        <v>3.1605000000000003</v>
      </c>
      <c r="X4" s="5">
        <f t="shared" ref="X4:X24" si="5">V4-W4</f>
        <v>9.8794999999999984</v>
      </c>
      <c r="Z4" s="5">
        <f t="shared" si="2"/>
        <v>46.559499999999993</v>
      </c>
      <c r="AB4" s="5"/>
    </row>
    <row r="5" spans="1:28" x14ac:dyDescent="0.35">
      <c r="A5" t="s">
        <v>1</v>
      </c>
      <c r="B5" s="21">
        <v>6530</v>
      </c>
      <c r="C5" s="8">
        <v>45275</v>
      </c>
      <c r="D5" s="1"/>
      <c r="E5" s="8">
        <v>45244</v>
      </c>
      <c r="F5" s="8">
        <v>45272</v>
      </c>
      <c r="G5" s="1"/>
      <c r="H5">
        <v>296.202</v>
      </c>
      <c r="I5" s="3">
        <v>54.37</v>
      </c>
      <c r="J5" s="3">
        <v>51.32</v>
      </c>
      <c r="K5" s="5">
        <f t="shared" si="0"/>
        <v>3.0499999999999972</v>
      </c>
      <c r="L5" s="1"/>
      <c r="M5">
        <v>174</v>
      </c>
      <c r="N5" s="3">
        <v>239.2</v>
      </c>
      <c r="O5" s="3">
        <v>213.53</v>
      </c>
      <c r="P5" s="5">
        <f t="shared" si="1"/>
        <v>25.669999999999987</v>
      </c>
      <c r="R5" s="3">
        <v>0</v>
      </c>
      <c r="S5" s="3">
        <v>0</v>
      </c>
      <c r="T5" s="5">
        <f t="shared" si="3"/>
        <v>0</v>
      </c>
      <c r="V5" s="3">
        <v>26.95</v>
      </c>
      <c r="W5" s="18">
        <f t="shared" si="4"/>
        <v>7.9455</v>
      </c>
      <c r="X5" s="5">
        <f t="shared" si="5"/>
        <v>19.0045</v>
      </c>
      <c r="Z5" s="5">
        <f t="shared" si="2"/>
        <v>47.724499999999985</v>
      </c>
      <c r="AB5" s="5"/>
    </row>
    <row r="6" spans="1:28" x14ac:dyDescent="0.35">
      <c r="A6" t="s">
        <v>1</v>
      </c>
      <c r="B6" s="21">
        <v>6530</v>
      </c>
      <c r="C6" s="8">
        <v>45308</v>
      </c>
      <c r="E6" s="8">
        <v>45273</v>
      </c>
      <c r="F6" s="8">
        <v>45303</v>
      </c>
      <c r="H6">
        <v>130.31399999999999</v>
      </c>
      <c r="I6" s="3">
        <v>35.869999999999997</v>
      </c>
      <c r="J6" s="3">
        <v>31.89</v>
      </c>
      <c r="K6" s="5">
        <f t="shared" si="0"/>
        <v>3.9799999999999969</v>
      </c>
      <c r="M6">
        <v>239</v>
      </c>
      <c r="N6" s="3">
        <v>304.33999999999997</v>
      </c>
      <c r="O6" s="3">
        <v>296.73</v>
      </c>
      <c r="P6" s="5">
        <f t="shared" si="1"/>
        <v>7.6099999999999568</v>
      </c>
      <c r="R6" s="3">
        <v>0</v>
      </c>
      <c r="S6" s="3">
        <v>0</v>
      </c>
      <c r="T6" s="5">
        <f t="shared" si="3"/>
        <v>0</v>
      </c>
      <c r="V6" s="3">
        <v>31.23</v>
      </c>
      <c r="W6" s="18">
        <f t="shared" si="4"/>
        <v>9.8585999999999991</v>
      </c>
      <c r="X6" s="5">
        <f t="shared" si="5"/>
        <v>21.371400000000001</v>
      </c>
      <c r="Z6" s="5">
        <f t="shared" si="2"/>
        <v>32.961399999999955</v>
      </c>
      <c r="AB6" s="5"/>
    </row>
    <row r="7" spans="1:28" x14ac:dyDescent="0.35">
      <c r="A7" t="s">
        <v>1</v>
      </c>
      <c r="B7" s="21">
        <v>6530</v>
      </c>
      <c r="C7" s="8">
        <v>45338</v>
      </c>
      <c r="E7" s="8">
        <v>45304</v>
      </c>
      <c r="F7" s="8">
        <v>45335</v>
      </c>
      <c r="H7">
        <v>174.21899999999999</v>
      </c>
      <c r="I7" s="3">
        <v>41.67</v>
      </c>
      <c r="J7" s="3">
        <v>36.909999999999997</v>
      </c>
      <c r="K7" s="5">
        <f t="shared" si="0"/>
        <v>4.7600000000000051</v>
      </c>
      <c r="M7">
        <v>280</v>
      </c>
      <c r="N7" s="3">
        <v>365.98</v>
      </c>
      <c r="O7" s="3">
        <v>364.13</v>
      </c>
      <c r="P7" s="5">
        <f t="shared" si="1"/>
        <v>1.8500000000000227</v>
      </c>
      <c r="R7" s="3">
        <v>0</v>
      </c>
      <c r="S7" s="3">
        <v>0</v>
      </c>
      <c r="T7" s="5">
        <f t="shared" si="3"/>
        <v>0</v>
      </c>
      <c r="V7" s="3">
        <v>37.43</v>
      </c>
      <c r="W7" s="18">
        <f t="shared" si="4"/>
        <v>12.031199999999998</v>
      </c>
      <c r="X7" s="5">
        <f t="shared" si="5"/>
        <v>25.398800000000001</v>
      </c>
      <c r="Z7" s="5">
        <f t="shared" si="2"/>
        <v>32.008800000000029</v>
      </c>
      <c r="AB7" s="5"/>
    </row>
    <row r="8" spans="1:28" x14ac:dyDescent="0.35">
      <c r="A8" t="s">
        <v>1</v>
      </c>
      <c r="B8" s="21">
        <v>6530</v>
      </c>
      <c r="C8" s="8">
        <v>45369</v>
      </c>
      <c r="E8" s="8">
        <v>45336</v>
      </c>
      <c r="F8" s="8">
        <v>45364</v>
      </c>
      <c r="H8">
        <v>193.51499999999999</v>
      </c>
      <c r="I8" s="3">
        <v>39.5</v>
      </c>
      <c r="J8" s="3">
        <v>36.42</v>
      </c>
      <c r="K8" s="5">
        <f t="shared" si="0"/>
        <v>3.0799999999999983</v>
      </c>
      <c r="M8">
        <v>142</v>
      </c>
      <c r="N8" s="3">
        <v>198.57</v>
      </c>
      <c r="O8" s="3">
        <v>177.36</v>
      </c>
      <c r="P8" s="5">
        <f t="shared" si="1"/>
        <v>21.20999999999998</v>
      </c>
      <c r="R8" s="3">
        <v>0</v>
      </c>
      <c r="S8" s="3">
        <v>0</v>
      </c>
      <c r="T8" s="5">
        <f t="shared" si="3"/>
        <v>0</v>
      </c>
      <c r="V8" s="3">
        <v>21.86</v>
      </c>
      <c r="W8" s="18">
        <f t="shared" si="4"/>
        <v>6.4134000000000002</v>
      </c>
      <c r="X8" s="5">
        <f t="shared" si="5"/>
        <v>15.4466</v>
      </c>
      <c r="Z8" s="5">
        <f t="shared" si="2"/>
        <v>39.736599999999981</v>
      </c>
      <c r="AB8" s="5"/>
    </row>
    <row r="9" spans="1:28" x14ac:dyDescent="0.35">
      <c r="A9" t="s">
        <v>1</v>
      </c>
      <c r="B9" s="21">
        <v>6530</v>
      </c>
      <c r="C9" s="8">
        <v>45397</v>
      </c>
      <c r="E9" s="8">
        <v>45365</v>
      </c>
      <c r="F9" s="8">
        <v>45393</v>
      </c>
      <c r="H9">
        <v>192.858</v>
      </c>
      <c r="I9" s="3">
        <v>40.74</v>
      </c>
      <c r="J9" s="3">
        <v>36.89</v>
      </c>
      <c r="K9" s="5">
        <f t="shared" si="0"/>
        <v>3.8500000000000014</v>
      </c>
      <c r="M9">
        <v>87</v>
      </c>
      <c r="N9" s="3">
        <v>134.85</v>
      </c>
      <c r="O9" s="3">
        <v>105.92</v>
      </c>
      <c r="P9" s="5">
        <f t="shared" si="1"/>
        <v>28.929999999999993</v>
      </c>
      <c r="R9" s="3">
        <v>0</v>
      </c>
      <c r="S9" s="3">
        <v>0</v>
      </c>
      <c r="T9" s="5">
        <f t="shared" si="3"/>
        <v>0</v>
      </c>
      <c r="V9" s="3">
        <v>16.12</v>
      </c>
      <c r="W9" s="18">
        <f t="shared" si="4"/>
        <v>4.2843</v>
      </c>
      <c r="X9" s="5">
        <f t="shared" si="5"/>
        <v>11.835700000000001</v>
      </c>
      <c r="Z9" s="5">
        <f t="shared" si="2"/>
        <v>44.615699999999997</v>
      </c>
      <c r="AB9" s="5"/>
    </row>
    <row r="10" spans="1:28" x14ac:dyDescent="0.35">
      <c r="A10" t="s">
        <v>1</v>
      </c>
      <c r="B10" s="21">
        <v>6530</v>
      </c>
      <c r="C10" s="8">
        <v>45429</v>
      </c>
      <c r="E10" s="8">
        <v>45394</v>
      </c>
      <c r="F10" s="8">
        <v>45426</v>
      </c>
      <c r="H10">
        <v>260.72399999999999</v>
      </c>
      <c r="I10" s="3">
        <v>51.15</v>
      </c>
      <c r="J10" s="3">
        <v>46.8</v>
      </c>
      <c r="K10" s="5">
        <f t="shared" si="0"/>
        <v>4.3500000000000014</v>
      </c>
      <c r="M10">
        <v>16</v>
      </c>
      <c r="N10" s="3">
        <v>72.86</v>
      </c>
      <c r="O10" s="3">
        <v>35.520000000000003</v>
      </c>
      <c r="P10" s="5">
        <f t="shared" si="1"/>
        <v>37.339999999999996</v>
      </c>
      <c r="R10" s="3">
        <v>0</v>
      </c>
      <c r="S10" s="3">
        <v>0</v>
      </c>
      <c r="T10" s="5">
        <f t="shared" si="3"/>
        <v>0</v>
      </c>
      <c r="V10" s="3">
        <v>11.39</v>
      </c>
      <c r="W10" s="18">
        <f t="shared" si="4"/>
        <v>2.4695999999999998</v>
      </c>
      <c r="X10" s="5">
        <f t="shared" si="5"/>
        <v>8.9204000000000008</v>
      </c>
      <c r="Z10" s="5">
        <f t="shared" si="2"/>
        <v>50.610399999999998</v>
      </c>
      <c r="AB10" s="5"/>
    </row>
    <row r="11" spans="1:28" x14ac:dyDescent="0.35">
      <c r="A11" t="s">
        <v>1</v>
      </c>
      <c r="B11" s="21">
        <v>6530</v>
      </c>
      <c r="C11" s="8">
        <v>45475</v>
      </c>
      <c r="E11" s="8">
        <v>45427</v>
      </c>
      <c r="F11" s="8">
        <v>45455</v>
      </c>
      <c r="H11" s="4">
        <v>186.56</v>
      </c>
      <c r="I11" s="3">
        <v>38.14</v>
      </c>
      <c r="J11" s="3">
        <v>35.520000000000003</v>
      </c>
      <c r="K11" s="5">
        <f t="shared" si="0"/>
        <v>2.6199999999999974</v>
      </c>
      <c r="M11">
        <v>7</v>
      </c>
      <c r="N11" s="3">
        <v>64.36</v>
      </c>
      <c r="O11" s="3">
        <v>25.84</v>
      </c>
      <c r="P11" s="5">
        <f t="shared" si="1"/>
        <v>38.519999999999996</v>
      </c>
      <c r="R11" s="3">
        <v>0</v>
      </c>
      <c r="S11" s="3">
        <v>0</v>
      </c>
      <c r="T11" s="5">
        <f t="shared" si="3"/>
        <v>0</v>
      </c>
      <c r="V11" s="3">
        <v>9.41</v>
      </c>
      <c r="W11" s="18">
        <f t="shared" si="4"/>
        <v>1.8408</v>
      </c>
      <c r="X11" s="5">
        <f t="shared" si="5"/>
        <v>7.5692000000000004</v>
      </c>
      <c r="Z11" s="5">
        <f t="shared" si="2"/>
        <v>48.709199999999996</v>
      </c>
      <c r="AB11" s="5"/>
    </row>
    <row r="12" spans="1:28" x14ac:dyDescent="0.35">
      <c r="A12" t="s">
        <v>1</v>
      </c>
      <c r="B12" s="21">
        <v>6530</v>
      </c>
      <c r="C12" s="8">
        <v>45490</v>
      </c>
      <c r="E12" s="8">
        <v>45456</v>
      </c>
      <c r="F12" s="8">
        <v>45485</v>
      </c>
      <c r="H12" s="4">
        <v>220.316</v>
      </c>
      <c r="I12" s="3">
        <v>44.7</v>
      </c>
      <c r="J12" s="3">
        <v>41.57</v>
      </c>
      <c r="K12" s="5">
        <f t="shared" si="0"/>
        <v>3.1300000000000026</v>
      </c>
      <c r="M12">
        <v>7</v>
      </c>
      <c r="N12" s="3">
        <v>64.36</v>
      </c>
      <c r="O12" s="3">
        <v>25.84</v>
      </c>
      <c r="P12" s="5">
        <f t="shared" si="1"/>
        <v>38.519999999999996</v>
      </c>
      <c r="R12" s="3">
        <v>0</v>
      </c>
      <c r="S12" s="3">
        <v>0</v>
      </c>
      <c r="T12" s="5">
        <f t="shared" si="3"/>
        <v>0</v>
      </c>
      <c r="V12" s="3">
        <v>10.01</v>
      </c>
      <c r="W12" s="18">
        <f t="shared" si="4"/>
        <v>2.0223</v>
      </c>
      <c r="X12" s="5">
        <f t="shared" si="5"/>
        <v>7.9877000000000002</v>
      </c>
      <c r="Z12" s="5">
        <f t="shared" si="2"/>
        <v>49.637699999999995</v>
      </c>
      <c r="AB12" s="5"/>
    </row>
    <row r="13" spans="1:28" x14ac:dyDescent="0.35">
      <c r="A13" t="s">
        <v>2</v>
      </c>
      <c r="B13" s="21">
        <v>6530</v>
      </c>
      <c r="C13" s="8">
        <v>45492</v>
      </c>
      <c r="E13" s="8">
        <v>45486</v>
      </c>
      <c r="F13" s="8">
        <v>45489</v>
      </c>
      <c r="H13" s="4">
        <v>35.064999999999998</v>
      </c>
      <c r="I13" s="3">
        <v>6.15</v>
      </c>
      <c r="J13" s="3">
        <v>5.79</v>
      </c>
      <c r="K13" s="5">
        <f t="shared" si="0"/>
        <v>0.36000000000000032</v>
      </c>
      <c r="M13">
        <v>1</v>
      </c>
      <c r="N13" s="3">
        <v>8.6300000000000008</v>
      </c>
      <c r="O13" s="3">
        <v>3.48</v>
      </c>
      <c r="P13" s="5">
        <f t="shared" si="1"/>
        <v>5.15</v>
      </c>
      <c r="R13" s="3">
        <v>0</v>
      </c>
      <c r="S13" s="3">
        <v>0</v>
      </c>
      <c r="T13" s="5">
        <f t="shared" si="3"/>
        <v>0</v>
      </c>
      <c r="V13" s="3">
        <v>1.35</v>
      </c>
      <c r="W13" s="18">
        <f t="shared" si="4"/>
        <v>0.27809999999999996</v>
      </c>
      <c r="X13" s="5">
        <f t="shared" si="5"/>
        <v>1.0719000000000001</v>
      </c>
      <c r="Z13" s="5">
        <f t="shared" si="2"/>
        <v>6.581900000000001</v>
      </c>
      <c r="AB13" s="5"/>
    </row>
    <row r="14" spans="1:28" ht="6" customHeight="1" x14ac:dyDescent="0.35">
      <c r="B14" s="22"/>
      <c r="C14" s="8"/>
      <c r="E14" s="8"/>
      <c r="F14" s="8"/>
      <c r="H14" s="4"/>
      <c r="I14" s="3"/>
      <c r="J14" s="3"/>
      <c r="K14" s="5"/>
      <c r="N14" s="3"/>
      <c r="O14" s="3"/>
      <c r="P14" s="5"/>
      <c r="R14" s="3"/>
      <c r="S14" s="3"/>
      <c r="T14" s="5"/>
      <c r="V14" s="3"/>
      <c r="W14" s="18"/>
      <c r="X14" s="5"/>
      <c r="Z14" s="5"/>
      <c r="AB14" s="5"/>
    </row>
    <row r="15" spans="1:28" x14ac:dyDescent="0.35">
      <c r="A15" t="s">
        <v>4</v>
      </c>
      <c r="B15" s="21">
        <v>4040</v>
      </c>
      <c r="C15" s="8">
        <v>45519</v>
      </c>
      <c r="E15" s="8">
        <v>45489</v>
      </c>
      <c r="F15" s="8">
        <v>45517</v>
      </c>
      <c r="H15" s="4">
        <v>251.34800000000001</v>
      </c>
      <c r="I15" s="3">
        <v>49.33</v>
      </c>
      <c r="J15" s="3">
        <v>44.45</v>
      </c>
      <c r="K15" s="5">
        <f t="shared" ref="K15:K24" si="6">I15-J15</f>
        <v>4.8799999999999955</v>
      </c>
      <c r="M15">
        <v>6</v>
      </c>
      <c r="N15" s="3">
        <v>63.45</v>
      </c>
      <c r="O15" s="3">
        <v>24.69</v>
      </c>
      <c r="P15" s="5">
        <f t="shared" ref="P15:P24" si="7">N15-O15</f>
        <v>38.760000000000005</v>
      </c>
      <c r="R15" s="3">
        <v>230</v>
      </c>
      <c r="S15" s="3">
        <v>230</v>
      </c>
      <c r="T15" s="5">
        <f t="shared" si="3"/>
        <v>0</v>
      </c>
      <c r="V15" s="3">
        <v>10.35</v>
      </c>
      <c r="W15" s="18">
        <f t="shared" si="4"/>
        <v>2.0741999999999998</v>
      </c>
      <c r="X15" s="5">
        <f t="shared" si="5"/>
        <v>8.2758000000000003</v>
      </c>
      <c r="Z15" s="5">
        <f t="shared" ref="Z15:Z24" si="8">K15+P15+T15+X15</f>
        <v>51.915800000000004</v>
      </c>
      <c r="AB15" s="5"/>
    </row>
    <row r="16" spans="1:28" x14ac:dyDescent="0.35">
      <c r="A16" t="s">
        <v>4</v>
      </c>
      <c r="B16" s="21">
        <v>4040</v>
      </c>
      <c r="C16" s="8">
        <v>45551</v>
      </c>
      <c r="D16" t="s">
        <v>5</v>
      </c>
      <c r="E16" s="8">
        <v>45518</v>
      </c>
      <c r="F16" s="8">
        <v>45548</v>
      </c>
      <c r="G16" t="s">
        <v>5</v>
      </c>
      <c r="H16" s="4">
        <v>240.29</v>
      </c>
      <c r="I16" s="3">
        <v>45.68</v>
      </c>
      <c r="J16" s="3">
        <v>41.64</v>
      </c>
      <c r="K16" s="5">
        <f t="shared" si="6"/>
        <v>4.0399999999999991</v>
      </c>
      <c r="L16" t="s">
        <v>5</v>
      </c>
      <c r="M16">
        <v>7</v>
      </c>
      <c r="N16" s="3">
        <v>64.53</v>
      </c>
      <c r="O16" s="3">
        <v>26.01</v>
      </c>
      <c r="P16" s="5">
        <f t="shared" si="7"/>
        <v>38.519999999999996</v>
      </c>
      <c r="R16" s="3">
        <v>0</v>
      </c>
      <c r="S16" s="3">
        <v>0</v>
      </c>
      <c r="T16" s="5">
        <f t="shared" si="3"/>
        <v>0</v>
      </c>
      <c r="V16" s="3">
        <v>10.11</v>
      </c>
      <c r="W16" s="18">
        <f t="shared" si="4"/>
        <v>2.0295000000000001</v>
      </c>
      <c r="X16" s="5">
        <f t="shared" si="5"/>
        <v>8.0804999999999989</v>
      </c>
      <c r="Z16" s="5">
        <f t="shared" si="8"/>
        <v>50.640499999999996</v>
      </c>
      <c r="AB16" s="5"/>
    </row>
    <row r="17" spans="1:28" x14ac:dyDescent="0.35">
      <c r="A17" t="s">
        <v>4</v>
      </c>
      <c r="B17" s="21">
        <v>4040</v>
      </c>
      <c r="C17" s="8">
        <v>45580</v>
      </c>
      <c r="E17" s="8">
        <v>45549</v>
      </c>
      <c r="F17" s="8">
        <v>45576</v>
      </c>
      <c r="H17" s="4">
        <v>206.47900000000001</v>
      </c>
      <c r="I17" s="3">
        <v>42.02</v>
      </c>
      <c r="J17" s="3">
        <v>38.75</v>
      </c>
      <c r="K17" s="5">
        <f t="shared" si="6"/>
        <v>3.2700000000000031</v>
      </c>
      <c r="M17">
        <v>8</v>
      </c>
      <c r="N17" s="3">
        <v>65.47</v>
      </c>
      <c r="O17" s="3">
        <v>27.18</v>
      </c>
      <c r="P17" s="5">
        <f t="shared" si="7"/>
        <v>38.29</v>
      </c>
      <c r="R17" s="3">
        <v>0</v>
      </c>
      <c r="S17" s="3">
        <v>0</v>
      </c>
      <c r="T17" s="5">
        <f t="shared" si="3"/>
        <v>0</v>
      </c>
      <c r="V17" s="3">
        <v>9.8699999999999992</v>
      </c>
      <c r="W17" s="18">
        <f t="shared" si="4"/>
        <v>1.9779000000000002</v>
      </c>
      <c r="X17" s="5">
        <f t="shared" si="5"/>
        <v>7.8920999999999992</v>
      </c>
      <c r="Z17" s="5">
        <f t="shared" si="8"/>
        <v>49.452100000000002</v>
      </c>
      <c r="AB17" s="5"/>
    </row>
    <row r="18" spans="1:28" x14ac:dyDescent="0.35">
      <c r="A18" t="s">
        <v>4</v>
      </c>
      <c r="B18" s="21">
        <v>4040</v>
      </c>
      <c r="C18" s="8">
        <v>45610</v>
      </c>
      <c r="E18" s="8">
        <v>45577</v>
      </c>
      <c r="F18" s="8">
        <v>45608</v>
      </c>
      <c r="H18" s="4">
        <v>225.316</v>
      </c>
      <c r="I18" s="3">
        <v>43.91</v>
      </c>
      <c r="J18" s="3">
        <v>40.17</v>
      </c>
      <c r="K18" s="5">
        <f t="shared" si="6"/>
        <v>3.7399999999999949</v>
      </c>
      <c r="M18">
        <v>18</v>
      </c>
      <c r="N18" s="3">
        <v>78.290000000000006</v>
      </c>
      <c r="O18" s="3">
        <v>42.41</v>
      </c>
      <c r="P18" s="5">
        <f t="shared" si="7"/>
        <v>35.88000000000001</v>
      </c>
      <c r="R18" s="3">
        <v>-1.53</v>
      </c>
      <c r="S18" s="3">
        <v>-1.53</v>
      </c>
      <c r="T18" s="5">
        <f t="shared" si="3"/>
        <v>0</v>
      </c>
      <c r="V18" s="3">
        <v>11.22</v>
      </c>
      <c r="W18" s="18">
        <f t="shared" si="4"/>
        <v>2.4773999999999998</v>
      </c>
      <c r="X18" s="5">
        <f t="shared" si="5"/>
        <v>8.7426000000000013</v>
      </c>
      <c r="Z18" s="5">
        <f t="shared" si="8"/>
        <v>48.362600000000008</v>
      </c>
      <c r="AB18" s="5"/>
    </row>
    <row r="19" spans="1:28" x14ac:dyDescent="0.35">
      <c r="A19" t="s">
        <v>4</v>
      </c>
      <c r="B19" s="21">
        <v>4040</v>
      </c>
      <c r="C19" s="8">
        <v>45639</v>
      </c>
      <c r="E19" s="8">
        <v>45609</v>
      </c>
      <c r="F19" s="8">
        <v>45637</v>
      </c>
      <c r="H19" s="4">
        <v>260.27100000000002</v>
      </c>
      <c r="I19" s="3">
        <v>45.88</v>
      </c>
      <c r="J19" s="3">
        <v>42.93</v>
      </c>
      <c r="K19" s="5">
        <f t="shared" si="6"/>
        <v>2.9500000000000028</v>
      </c>
      <c r="M19">
        <v>196</v>
      </c>
      <c r="N19" s="3">
        <v>258.33999999999997</v>
      </c>
      <c r="O19" s="3">
        <v>265.23</v>
      </c>
      <c r="P19" s="5">
        <f t="shared" si="7"/>
        <v>-6.8900000000000432</v>
      </c>
      <c r="R19" s="3">
        <v>0</v>
      </c>
      <c r="S19" s="3">
        <v>0</v>
      </c>
      <c r="T19" s="5">
        <f t="shared" si="3"/>
        <v>0</v>
      </c>
      <c r="V19" s="3">
        <v>27.93</v>
      </c>
      <c r="W19" s="18">
        <f t="shared" si="4"/>
        <v>9.2447999999999997</v>
      </c>
      <c r="X19" s="5">
        <f t="shared" si="5"/>
        <v>18.685200000000002</v>
      </c>
      <c r="Z19" s="5">
        <f t="shared" si="8"/>
        <v>14.745199999999961</v>
      </c>
      <c r="AB19" s="5"/>
    </row>
    <row r="20" spans="1:28" x14ac:dyDescent="0.35">
      <c r="A20" t="s">
        <v>4</v>
      </c>
      <c r="B20" s="21">
        <v>4040</v>
      </c>
      <c r="C20" s="8">
        <v>45673</v>
      </c>
      <c r="E20" s="8">
        <v>45638</v>
      </c>
      <c r="F20" s="8">
        <v>45671</v>
      </c>
      <c r="H20" s="4">
        <v>477.87299999999999</v>
      </c>
      <c r="I20" s="3">
        <v>77.650000000000006</v>
      </c>
      <c r="J20" s="3">
        <v>73</v>
      </c>
      <c r="K20" s="5">
        <f t="shared" si="6"/>
        <v>4.6500000000000057</v>
      </c>
      <c r="M20">
        <v>309</v>
      </c>
      <c r="N20" s="3">
        <v>363.09</v>
      </c>
      <c r="O20" s="3">
        <v>397.14</v>
      </c>
      <c r="P20" s="5">
        <f t="shared" si="7"/>
        <v>-34.050000000000011</v>
      </c>
      <c r="R20" s="3">
        <v>0</v>
      </c>
      <c r="S20" s="3">
        <v>0</v>
      </c>
      <c r="T20" s="5">
        <f t="shared" si="3"/>
        <v>0</v>
      </c>
      <c r="V20" s="3">
        <v>40.46</v>
      </c>
      <c r="W20" s="18">
        <f t="shared" si="4"/>
        <v>14.104199999999999</v>
      </c>
      <c r="X20" s="5">
        <f t="shared" si="5"/>
        <v>26.355800000000002</v>
      </c>
      <c r="Z20" s="5">
        <f t="shared" si="8"/>
        <v>-3.0442000000000036</v>
      </c>
      <c r="AB20" s="5"/>
    </row>
    <row r="21" spans="1:28" x14ac:dyDescent="0.35">
      <c r="A21" t="s">
        <v>4</v>
      </c>
      <c r="B21" s="21">
        <v>4040</v>
      </c>
      <c r="C21" s="8">
        <v>45705</v>
      </c>
      <c r="E21" s="8">
        <v>45672</v>
      </c>
      <c r="F21" s="8">
        <v>45701</v>
      </c>
      <c r="H21" s="4">
        <v>391.28899999999999</v>
      </c>
      <c r="I21" s="3">
        <v>65.989999999999995</v>
      </c>
      <c r="J21" s="3">
        <v>61.43</v>
      </c>
      <c r="K21" s="5">
        <f t="shared" si="6"/>
        <v>4.5599999999999952</v>
      </c>
      <c r="M21">
        <v>335</v>
      </c>
      <c r="N21" s="3">
        <v>417.06</v>
      </c>
      <c r="O21" s="3">
        <v>457.36</v>
      </c>
      <c r="P21" s="5">
        <f t="shared" si="7"/>
        <v>-40.300000000000011</v>
      </c>
      <c r="R21" s="3">
        <v>0</v>
      </c>
      <c r="S21" s="3">
        <v>0</v>
      </c>
      <c r="T21" s="5">
        <f t="shared" si="3"/>
        <v>0</v>
      </c>
      <c r="V21" s="3">
        <v>44.35</v>
      </c>
      <c r="W21" s="18">
        <f t="shared" si="4"/>
        <v>15.563699999999999</v>
      </c>
      <c r="X21" s="5">
        <f t="shared" si="5"/>
        <v>28.786300000000004</v>
      </c>
      <c r="Z21" s="5">
        <f t="shared" si="8"/>
        <v>-6.953700000000012</v>
      </c>
      <c r="AB21" s="5"/>
    </row>
    <row r="22" spans="1:28" x14ac:dyDescent="0.35">
      <c r="A22" t="s">
        <v>4</v>
      </c>
      <c r="B22" s="21">
        <v>4040</v>
      </c>
      <c r="C22" s="8">
        <v>45733</v>
      </c>
      <c r="E22" s="8">
        <v>45702</v>
      </c>
      <c r="F22" s="8">
        <v>45729</v>
      </c>
      <c r="H22" s="4">
        <v>357.43799999999999</v>
      </c>
      <c r="I22" s="3">
        <v>65.77</v>
      </c>
      <c r="J22" s="3">
        <v>61.93</v>
      </c>
      <c r="K22" s="5">
        <f t="shared" si="6"/>
        <v>3.8399999999999963</v>
      </c>
      <c r="M22">
        <v>242</v>
      </c>
      <c r="N22" s="3">
        <v>355.11</v>
      </c>
      <c r="O22" s="3">
        <v>375.79</v>
      </c>
      <c r="P22" s="5">
        <f t="shared" si="7"/>
        <v>-20.680000000000007</v>
      </c>
      <c r="R22" s="3">
        <v>0</v>
      </c>
      <c r="S22" s="3">
        <v>0</v>
      </c>
      <c r="T22" s="5">
        <f t="shared" si="3"/>
        <v>0</v>
      </c>
      <c r="V22" s="3">
        <v>38.64</v>
      </c>
      <c r="W22" s="18">
        <f t="shared" si="4"/>
        <v>13.131600000000001</v>
      </c>
      <c r="X22" s="5">
        <f t="shared" si="5"/>
        <v>25.508400000000002</v>
      </c>
      <c r="Z22" s="5">
        <f t="shared" si="8"/>
        <v>8.6683999999999912</v>
      </c>
      <c r="AB22" s="5"/>
    </row>
    <row r="23" spans="1:28" x14ac:dyDescent="0.35">
      <c r="A23" t="s">
        <v>4</v>
      </c>
      <c r="B23" s="21">
        <v>4040</v>
      </c>
      <c r="C23" s="8">
        <v>45762</v>
      </c>
      <c r="E23" s="8">
        <v>45730</v>
      </c>
      <c r="F23" s="8">
        <v>45758</v>
      </c>
      <c r="H23" s="4">
        <v>243.98</v>
      </c>
      <c r="I23" s="3">
        <v>46.05</v>
      </c>
      <c r="J23" s="3">
        <v>42.85</v>
      </c>
      <c r="K23" s="5">
        <f t="shared" si="6"/>
        <v>3.1999999999999957</v>
      </c>
      <c r="M23">
        <v>60</v>
      </c>
      <c r="N23" s="3">
        <v>134.86000000000001</v>
      </c>
      <c r="O23" s="3">
        <v>109.52</v>
      </c>
      <c r="P23" s="5">
        <f t="shared" si="7"/>
        <v>25.340000000000018</v>
      </c>
      <c r="R23" s="3">
        <v>0</v>
      </c>
      <c r="S23" s="3">
        <v>0</v>
      </c>
      <c r="T23" s="5">
        <f t="shared" si="3"/>
        <v>0</v>
      </c>
      <c r="V23" s="3">
        <v>16.61</v>
      </c>
      <c r="W23" s="18">
        <f t="shared" si="4"/>
        <v>4.5711000000000004</v>
      </c>
      <c r="X23" s="5">
        <f t="shared" si="5"/>
        <v>12.038899999999998</v>
      </c>
      <c r="Z23" s="5">
        <f t="shared" si="8"/>
        <v>40.578900000000012</v>
      </c>
      <c r="AB23" s="5"/>
    </row>
    <row r="24" spans="1:28" x14ac:dyDescent="0.35">
      <c r="A24" t="s">
        <v>4</v>
      </c>
      <c r="B24" s="21">
        <v>4040</v>
      </c>
      <c r="C24" s="8">
        <v>45792</v>
      </c>
      <c r="E24" s="8">
        <v>45759</v>
      </c>
      <c r="F24" s="8">
        <v>45790</v>
      </c>
      <c r="H24" s="4">
        <v>262.053</v>
      </c>
      <c r="I24" s="3">
        <v>49.62</v>
      </c>
      <c r="J24" s="3">
        <v>46.35</v>
      </c>
      <c r="K24" s="5">
        <f t="shared" si="6"/>
        <v>3.269999999999996</v>
      </c>
      <c r="M24">
        <v>16</v>
      </c>
      <c r="N24" s="3">
        <v>77.72</v>
      </c>
      <c r="O24" s="3">
        <v>41.38</v>
      </c>
      <c r="P24" s="5">
        <f t="shared" si="7"/>
        <v>36.339999999999996</v>
      </c>
      <c r="R24" s="3">
        <v>0</v>
      </c>
      <c r="S24" s="3">
        <v>0</v>
      </c>
      <c r="T24" s="5">
        <f t="shared" si="3"/>
        <v>0</v>
      </c>
      <c r="V24" s="3">
        <v>11.69</v>
      </c>
      <c r="W24" s="18">
        <f t="shared" si="4"/>
        <v>2.6318999999999999</v>
      </c>
      <c r="X24" s="5">
        <f t="shared" si="5"/>
        <v>9.0580999999999996</v>
      </c>
      <c r="Z24" s="5">
        <f t="shared" si="8"/>
        <v>48.668099999999995</v>
      </c>
      <c r="AB24" s="5"/>
    </row>
    <row r="25" spans="1:28" ht="6" customHeight="1" x14ac:dyDescent="0.35">
      <c r="J25" s="6"/>
      <c r="O25" s="6"/>
      <c r="S25" s="6"/>
      <c r="W25" s="6"/>
    </row>
    <row r="26" spans="1:28" x14ac:dyDescent="0.35">
      <c r="I26" s="7">
        <f>SUM(I3:I25)</f>
        <v>938.07999999999981</v>
      </c>
      <c r="J26" s="7">
        <f>SUM(J3:J25)</f>
        <v>862.41999999999985</v>
      </c>
      <c r="K26" s="7">
        <f>I26-J26</f>
        <v>75.659999999999968</v>
      </c>
      <c r="N26" s="7">
        <f>SUM(N3:N25)</f>
        <v>3511.75</v>
      </c>
      <c r="O26" s="7">
        <f>SUM(O3:O25)</f>
        <v>3122.7900000000004</v>
      </c>
      <c r="P26" s="7">
        <f>N26-O26</f>
        <v>388.95999999999958</v>
      </c>
      <c r="R26" s="7">
        <f>SUM(R3:R24)</f>
        <v>230.72</v>
      </c>
      <c r="S26" s="7">
        <f t="shared" ref="S26:T26" si="9">SUM(S3:S24)</f>
        <v>230.72</v>
      </c>
      <c r="T26" s="7">
        <f t="shared" si="9"/>
        <v>0</v>
      </c>
      <c r="V26" s="7">
        <f>SUM(V3:V24)</f>
        <v>408.51999999999992</v>
      </c>
      <c r="W26" s="7">
        <f t="shared" ref="W26:X26" si="10">SUM(W3:W24)</f>
        <v>119.55630000000002</v>
      </c>
      <c r="X26" s="7">
        <f t="shared" si="10"/>
        <v>288.96370000000007</v>
      </c>
      <c r="Z26" s="7">
        <f>K26+P26+T26+X26</f>
        <v>753.58369999999968</v>
      </c>
    </row>
    <row r="27" spans="1:28" x14ac:dyDescent="0.35">
      <c r="F27" s="1"/>
      <c r="J27" s="6"/>
      <c r="O27" s="6"/>
    </row>
    <row r="28" spans="1:28" x14ac:dyDescent="0.35">
      <c r="A28" s="12" t="s">
        <v>10</v>
      </c>
      <c r="J28" s="6"/>
      <c r="O28" s="6"/>
    </row>
    <row r="29" spans="1:28" ht="16.5" x14ac:dyDescent="0.35">
      <c r="A29" s="11" t="s">
        <v>21</v>
      </c>
      <c r="J29" s="6"/>
      <c r="O29" s="6"/>
    </row>
    <row r="30" spans="1:28" x14ac:dyDescent="0.35">
      <c r="A30" s="11" t="s">
        <v>13</v>
      </c>
      <c r="J30" s="6"/>
      <c r="O30" s="6"/>
    </row>
    <row r="31" spans="1:28" ht="16.5" x14ac:dyDescent="0.35">
      <c r="A31" s="11" t="s">
        <v>26</v>
      </c>
      <c r="J31" s="6"/>
      <c r="O31" s="6"/>
    </row>
    <row r="32" spans="1:28" x14ac:dyDescent="0.35">
      <c r="A32" s="11" t="s">
        <v>27</v>
      </c>
      <c r="J32" s="6"/>
      <c r="O32" s="6"/>
    </row>
    <row r="33" spans="1:15" ht="16.5" x14ac:dyDescent="0.35">
      <c r="A33" s="11" t="s">
        <v>24</v>
      </c>
      <c r="J33" s="6"/>
      <c r="O33" s="6"/>
    </row>
    <row r="34" spans="1:15" x14ac:dyDescent="0.35">
      <c r="A34" s="11" t="s">
        <v>25</v>
      </c>
      <c r="J34" s="6"/>
      <c r="O34" s="6"/>
    </row>
    <row r="35" spans="1:15" ht="16.5" x14ac:dyDescent="0.35">
      <c r="A35" s="11" t="s">
        <v>28</v>
      </c>
      <c r="J35" s="6"/>
      <c r="O35" s="6"/>
    </row>
    <row r="36" spans="1:15" x14ac:dyDescent="0.35">
      <c r="A36" s="11" t="s">
        <v>29</v>
      </c>
    </row>
    <row r="37" spans="1:15" ht="16.5" x14ac:dyDescent="0.35">
      <c r="A37" t="s">
        <v>31</v>
      </c>
    </row>
  </sheetData>
  <mergeCells count="5">
    <mergeCell ref="E2:F2"/>
    <mergeCell ref="H1:K1"/>
    <mergeCell ref="M1:P1"/>
    <mergeCell ref="R1:T1"/>
    <mergeCell ref="V1:X1"/>
  </mergeCells>
  <pageMargins left="0.7" right="0.7" top="1" bottom="0.75" header="0.3" footer="0.3"/>
  <pageSetup scale="44" orientation="landscape" r:id="rId1"/>
  <headerFooter>
    <oddHeader xml:space="preserve">&amp;L&amp;"Times New Roman,Bold"&amp;10Duke Energy Kentucky
Recalculated Bills&amp;R&amp;"Times New Roman,Bold"&amp;10 KyPSC Case No. 2024-00123
STAFF-DR-01-005 4th SUPP Attachment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J. Ziolkowski</Witnes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6535DA0671AB4CAD1148FFEA410AB7" ma:contentTypeVersion="4" ma:contentTypeDescription="Create a new document." ma:contentTypeScope="" ma:versionID="58d8e0789546b6649cd9b3d82aca77d0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345418-7FF7-48A6-9D76-89DA9A3C0AB7}">
  <ds:schemaRefs>
    <ds:schemaRef ds:uri="http://purl.org/dc/terms/"/>
    <ds:schemaRef ds:uri="http://www.w3.org/XML/1998/namespace"/>
    <ds:schemaRef ds:uri="http://schemas.microsoft.com/office/2006/documentManagement/types"/>
    <ds:schemaRef ds:uri="2612a682-5ffb-4b9c-9555-017618935178"/>
    <ds:schemaRef ds:uri="http://schemas.microsoft.com/office/2006/metadata/properties"/>
    <ds:schemaRef ds:uri="http://schemas.microsoft.com/office/infopath/2007/PartnerControls"/>
    <ds:schemaRef ds:uri="3c9d8c27-8a6d-4d9e-a15e-ef5d28c114af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7FB22D5-952C-464A-AA02-968F18CDC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704AAE-87C3-4584-8B95-0A32A23D3D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RS Recalc </dc:subject>
  <dc:creator>Heitkamp, Douglas J</dc:creator>
  <cp:lastModifiedBy>Hembree, Aimee M (PSC)</cp:lastModifiedBy>
  <cp:lastPrinted>2025-06-12T17:59:54Z</cp:lastPrinted>
  <dcterms:created xsi:type="dcterms:W3CDTF">2025-01-22T20:11:45Z</dcterms:created>
  <dcterms:modified xsi:type="dcterms:W3CDTF">2025-06-16T14:51:29Z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0x010100976535DA0671AB4CAD1148FFEA410AB7</vt:lpwstr>
  </property>
</Properties>
</file>