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"/>
    </mc:Choice>
  </mc:AlternateContent>
  <xr:revisionPtr revIDLastSave="0" documentId="8_{7FBCB786-7C45-4044-A2D4-4AD201C8FE3A}" xr6:coauthVersionLast="47" xr6:coauthVersionMax="47" xr10:uidLastSave="{00000000-0000-0000-0000-000000000000}"/>
  <bookViews>
    <workbookView xWindow="28680" yWindow="-120" windowWidth="29040" windowHeight="15840" tabRatio="813" xr2:uid="{00000000-000D-0000-FFFF-FFFF00000000}"/>
  </bookViews>
  <sheets>
    <sheet name="Summary" sheetId="4" r:id="rId1"/>
    <sheet name="Tariff Revenues" sheetId="7" r:id="rId2"/>
    <sheet name="KWh by Tariff" sheetId="8" r:id="rId3"/>
    <sheet name="Fuel" sheetId="9" r:id="rId4"/>
  </sheets>
  <definedNames>
    <definedName name="_xlnm.Print_Area" localSheetId="0">Summary!$A$1:$E$7</definedName>
    <definedName name="_xlnm.Print_Area" localSheetId="1">'Tariff Revenues'!$A$1:$N$83</definedName>
    <definedName name="t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8" l="1"/>
  <c r="L81" i="7"/>
  <c r="L17" i="7"/>
  <c r="I39" i="7"/>
  <c r="I38" i="7"/>
  <c r="H39" i="7"/>
  <c r="K39" i="7" s="1"/>
  <c r="H38" i="7"/>
  <c r="O39" i="8"/>
  <c r="O84" i="8" s="1"/>
  <c r="K38" i="7" l="1"/>
  <c r="E39" i="7" l="1"/>
  <c r="E38" i="7"/>
  <c r="O37" i="8" l="1"/>
  <c r="O83" i="8"/>
  <c r="O5" i="8"/>
  <c r="E86" i="8"/>
  <c r="O44" i="8"/>
  <c r="O40" i="8"/>
  <c r="O42" i="8"/>
  <c r="O41" i="8"/>
  <c r="E42" i="7" l="1"/>
  <c r="E43" i="7"/>
  <c r="I43" i="7" s="1"/>
  <c r="E41" i="7"/>
  <c r="I41" i="7" s="1"/>
  <c r="H42" i="7" l="1"/>
  <c r="I42" i="7"/>
  <c r="H41" i="7"/>
  <c r="K41" i="7" s="1"/>
  <c r="H43" i="7"/>
  <c r="K43" i="7" s="1"/>
  <c r="K42" i="7" l="1"/>
  <c r="O46" i="8" l="1"/>
  <c r="O47" i="8"/>
  <c r="O36" i="8"/>
  <c r="O38" i="8"/>
  <c r="C86" i="8" l="1"/>
  <c r="B8" i="9" s="1"/>
  <c r="C84" i="8"/>
  <c r="E46" i="7" l="1"/>
  <c r="I46" i="7" s="1"/>
  <c r="E37" i="7"/>
  <c r="H37" i="7" s="1"/>
  <c r="E40" i="7"/>
  <c r="H40" i="7" s="1"/>
  <c r="H46" i="7" l="1"/>
  <c r="K46" i="7" s="1"/>
  <c r="I40" i="7"/>
  <c r="K40" i="7" s="1"/>
  <c r="I37" i="7"/>
  <c r="K37" i="7" s="1"/>
  <c r="E8" i="9" l="1"/>
  <c r="D86" i="8" l="1"/>
  <c r="B9" i="9" s="1"/>
  <c r="B10" i="9"/>
  <c r="F86" i="8"/>
  <c r="B11" i="9" s="1"/>
  <c r="G86" i="8"/>
  <c r="B12" i="9" s="1"/>
  <c r="H86" i="8"/>
  <c r="B13" i="9" s="1"/>
  <c r="D84" i="8"/>
  <c r="E84" i="8"/>
  <c r="F84" i="8"/>
  <c r="G84" i="8"/>
  <c r="H84" i="8"/>
  <c r="O72" i="8"/>
  <c r="O76" i="8"/>
  <c r="O80" i="8"/>
  <c r="I84" i="8" l="1"/>
  <c r="J84" i="8"/>
  <c r="L84" i="8"/>
  <c r="O8" i="8"/>
  <c r="O79" i="8"/>
  <c r="O9" i="8"/>
  <c r="O75" i="8"/>
  <c r="I86" i="8"/>
  <c r="B14" i="9" s="1"/>
  <c r="K86" i="8"/>
  <c r="B16" i="9" s="1"/>
  <c r="O78" i="8"/>
  <c r="O74" i="8"/>
  <c r="K84" i="8"/>
  <c r="O71" i="8"/>
  <c r="M84" i="8"/>
  <c r="M86" i="8"/>
  <c r="B18" i="9" s="1"/>
  <c r="N84" i="8"/>
  <c r="N86" i="8"/>
  <c r="B19" i="9" s="1"/>
  <c r="L86" i="8"/>
  <c r="B17" i="9" s="1"/>
  <c r="O81" i="8"/>
  <c r="O77" i="8"/>
  <c r="O73" i="8"/>
  <c r="J86" i="8"/>
  <c r="B15" i="9" s="1"/>
  <c r="E10" i="7" l="1"/>
  <c r="I10" i="7" s="1"/>
  <c r="E9" i="7"/>
  <c r="I9" i="7" s="1"/>
  <c r="E11" i="7"/>
  <c r="I11" i="7" s="1"/>
  <c r="H9" i="7" l="1"/>
  <c r="K9" i="7" s="1"/>
  <c r="H10" i="7"/>
  <c r="K10" i="7" s="1"/>
  <c r="H11" i="7"/>
  <c r="K11" i="7" s="1"/>
  <c r="D81" i="7"/>
  <c r="C81" i="7"/>
  <c r="G81" i="7"/>
  <c r="F81" i="7"/>
  <c r="E80" i="7"/>
  <c r="H80" i="7" s="1"/>
  <c r="E79" i="7"/>
  <c r="H79" i="7" s="1"/>
  <c r="E78" i="7"/>
  <c r="E77" i="7"/>
  <c r="I77" i="7" s="1"/>
  <c r="E76" i="7"/>
  <c r="I76" i="7" s="1"/>
  <c r="E75" i="7"/>
  <c r="H75" i="7" s="1"/>
  <c r="E74" i="7"/>
  <c r="E73" i="7"/>
  <c r="I73" i="7" s="1"/>
  <c r="K72" i="7"/>
  <c r="E72" i="7"/>
  <c r="E71" i="7"/>
  <c r="E70" i="7"/>
  <c r="I70" i="7" s="1"/>
  <c r="E69" i="7"/>
  <c r="E68" i="7"/>
  <c r="I68" i="7" s="1"/>
  <c r="E67" i="7"/>
  <c r="H67" i="7" s="1"/>
  <c r="E66" i="7"/>
  <c r="H66" i="7" s="1"/>
  <c r="E65" i="7"/>
  <c r="E64" i="7"/>
  <c r="I64" i="7" s="1"/>
  <c r="E63" i="7"/>
  <c r="I63" i="7" s="1"/>
  <c r="E62" i="7"/>
  <c r="E61" i="7"/>
  <c r="I61" i="7" s="1"/>
  <c r="E60" i="7"/>
  <c r="I60" i="7" s="1"/>
  <c r="E59" i="7"/>
  <c r="H59" i="7" s="1"/>
  <c r="E58" i="7"/>
  <c r="E57" i="7"/>
  <c r="I57" i="7" s="1"/>
  <c r="E56" i="7"/>
  <c r="I56" i="7" s="1"/>
  <c r="E55" i="7"/>
  <c r="H55" i="7" s="1"/>
  <c r="E54" i="7"/>
  <c r="E53" i="7"/>
  <c r="I53" i="7" s="1"/>
  <c r="E52" i="7"/>
  <c r="I52" i="7" s="1"/>
  <c r="E51" i="7"/>
  <c r="H51" i="7" s="1"/>
  <c r="E50" i="7"/>
  <c r="E49" i="7"/>
  <c r="I49" i="7" s="1"/>
  <c r="E48" i="7"/>
  <c r="I48" i="7" s="1"/>
  <c r="E47" i="7"/>
  <c r="H47" i="7" s="1"/>
  <c r="E45" i="7"/>
  <c r="E44" i="7"/>
  <c r="I44" i="7" s="1"/>
  <c r="E36" i="7"/>
  <c r="I36" i="7" s="1"/>
  <c r="E35" i="7"/>
  <c r="H35" i="7" s="1"/>
  <c r="E34" i="7"/>
  <c r="E33" i="7"/>
  <c r="I33" i="7" s="1"/>
  <c r="E32" i="7"/>
  <c r="I32" i="7" s="1"/>
  <c r="E31" i="7"/>
  <c r="H31" i="7" s="1"/>
  <c r="E30" i="7"/>
  <c r="E29" i="7"/>
  <c r="I29" i="7" s="1"/>
  <c r="E28" i="7"/>
  <c r="H28" i="7" s="1"/>
  <c r="E27" i="7"/>
  <c r="H27" i="7" s="1"/>
  <c r="E26" i="7"/>
  <c r="E25" i="7"/>
  <c r="I25" i="7" s="1"/>
  <c r="E24" i="7"/>
  <c r="I24" i="7" s="1"/>
  <c r="E23" i="7"/>
  <c r="H23" i="7" s="1"/>
  <c r="E22" i="7"/>
  <c r="E21" i="7"/>
  <c r="I21" i="7" s="1"/>
  <c r="E20" i="7"/>
  <c r="I20" i="7" s="1"/>
  <c r="E19" i="7"/>
  <c r="E18" i="7"/>
  <c r="I18" i="7" s="1"/>
  <c r="E17" i="7"/>
  <c r="H17" i="7" s="1"/>
  <c r="E16" i="7"/>
  <c r="H16" i="7" s="1"/>
  <c r="E15" i="7"/>
  <c r="E14" i="7"/>
  <c r="I14" i="7" s="1"/>
  <c r="E13" i="7"/>
  <c r="I13" i="7" s="1"/>
  <c r="E12" i="7"/>
  <c r="H12" i="7" s="1"/>
  <c r="E8" i="7"/>
  <c r="E7" i="7"/>
  <c r="I7" i="7" s="1"/>
  <c r="E6" i="7"/>
  <c r="H6" i="7" s="1"/>
  <c r="I17" i="7" l="1"/>
  <c r="K17" i="7" s="1"/>
  <c r="H53" i="7"/>
  <c r="K53" i="7" s="1"/>
  <c r="I67" i="7"/>
  <c r="K67" i="7" s="1"/>
  <c r="H36" i="7"/>
  <c r="K36" i="7" s="1"/>
  <c r="I6" i="7"/>
  <c r="K6" i="7" s="1"/>
  <c r="I23" i="7"/>
  <c r="K23" i="7" s="1"/>
  <c r="I28" i="7"/>
  <c r="K28" i="7" s="1"/>
  <c r="I12" i="7"/>
  <c r="I31" i="7"/>
  <c r="K31" i="7" s="1"/>
  <c r="H52" i="7"/>
  <c r="K52" i="7" s="1"/>
  <c r="H7" i="7"/>
  <c r="K7" i="7" s="1"/>
  <c r="H20" i="7"/>
  <c r="K20" i="7" s="1"/>
  <c r="H29" i="7"/>
  <c r="K29" i="7" s="1"/>
  <c r="I47" i="7"/>
  <c r="K47" i="7" s="1"/>
  <c r="H60" i="7"/>
  <c r="K60" i="7" s="1"/>
  <c r="H68" i="7"/>
  <c r="K68" i="7" s="1"/>
  <c r="I75" i="7"/>
  <c r="K75" i="7" s="1"/>
  <c r="I80" i="7"/>
  <c r="K80" i="7" s="1"/>
  <c r="H21" i="7"/>
  <c r="K21" i="7" s="1"/>
  <c r="H61" i="7"/>
  <c r="K61" i="7" s="1"/>
  <c r="H18" i="7"/>
  <c r="K18" i="7" s="1"/>
  <c r="H44" i="7"/>
  <c r="K44" i="7" s="1"/>
  <c r="I55" i="7"/>
  <c r="K55" i="7" s="1"/>
  <c r="H73" i="7"/>
  <c r="K73" i="7" s="1"/>
  <c r="H13" i="7"/>
  <c r="K13" i="7" s="1"/>
  <c r="I16" i="7"/>
  <c r="K16" i="7" s="1"/>
  <c r="H24" i="7"/>
  <c r="K24" i="7" s="1"/>
  <c r="H25" i="7"/>
  <c r="K25" i="7" s="1"/>
  <c r="I27" i="7"/>
  <c r="K27" i="7" s="1"/>
  <c r="H32" i="7"/>
  <c r="K32" i="7" s="1"/>
  <c r="H33" i="7"/>
  <c r="I35" i="7"/>
  <c r="K35" i="7" s="1"/>
  <c r="H48" i="7"/>
  <c r="K48" i="7" s="1"/>
  <c r="H49" i="7"/>
  <c r="K49" i="7" s="1"/>
  <c r="I51" i="7"/>
  <c r="K51" i="7" s="1"/>
  <c r="H56" i="7"/>
  <c r="K56" i="7" s="1"/>
  <c r="H57" i="7"/>
  <c r="K57" i="7" s="1"/>
  <c r="I59" i="7"/>
  <c r="K59" i="7" s="1"/>
  <c r="H63" i="7"/>
  <c r="K63" i="7" s="1"/>
  <c r="H64" i="7"/>
  <c r="K64" i="7" s="1"/>
  <c r="I66" i="7"/>
  <c r="H70" i="7"/>
  <c r="K70" i="7" s="1"/>
  <c r="H76" i="7"/>
  <c r="K76" i="7" s="1"/>
  <c r="H77" i="7"/>
  <c r="K77" i="7" s="1"/>
  <c r="I79" i="7"/>
  <c r="K79" i="7" s="1"/>
  <c r="H14" i="7"/>
  <c r="K14" i="7" s="1"/>
  <c r="K33" i="7"/>
  <c r="E81" i="7"/>
  <c r="K66" i="7"/>
  <c r="H15" i="7"/>
  <c r="H34" i="7"/>
  <c r="I8" i="7"/>
  <c r="I15" i="7"/>
  <c r="I19" i="7"/>
  <c r="I22" i="7"/>
  <c r="I26" i="7"/>
  <c r="I30" i="7"/>
  <c r="I34" i="7"/>
  <c r="I45" i="7"/>
  <c r="I50" i="7"/>
  <c r="I54" i="7"/>
  <c r="I58" i="7"/>
  <c r="I62" i="7"/>
  <c r="I65" i="7"/>
  <c r="I69" i="7"/>
  <c r="I71" i="7"/>
  <c r="I74" i="7"/>
  <c r="I78" i="7"/>
  <c r="H19" i="7"/>
  <c r="H50" i="7"/>
  <c r="H54" i="7"/>
  <c r="H58" i="7"/>
  <c r="H62" i="7"/>
  <c r="H65" i="7"/>
  <c r="H69" i="7"/>
  <c r="H71" i="7"/>
  <c r="H74" i="7"/>
  <c r="H78" i="7"/>
  <c r="H8" i="7"/>
  <c r="H22" i="7"/>
  <c r="H26" i="7"/>
  <c r="H30" i="7"/>
  <c r="H45" i="7"/>
  <c r="E16" i="9"/>
  <c r="O32" i="8"/>
  <c r="K45" i="7" l="1"/>
  <c r="K69" i="7"/>
  <c r="K74" i="7"/>
  <c r="K65" i="7"/>
  <c r="K71" i="7"/>
  <c r="K50" i="7"/>
  <c r="K26" i="7"/>
  <c r="K19" i="7"/>
  <c r="K22" i="7"/>
  <c r="K58" i="7"/>
  <c r="K8" i="7"/>
  <c r="K54" i="7"/>
  <c r="I81" i="7"/>
  <c r="K12" i="7"/>
  <c r="K15" i="7"/>
  <c r="K78" i="7"/>
  <c r="K30" i="7"/>
  <c r="K62" i="7"/>
  <c r="K34" i="7"/>
  <c r="H81" i="7"/>
  <c r="C6" i="4" l="1"/>
  <c r="K83" i="7"/>
  <c r="D6" i="4"/>
  <c r="D7" i="4" s="1"/>
  <c r="K81" i="7"/>
  <c r="K85" i="7" l="1"/>
  <c r="E15" i="9"/>
  <c r="E9" i="9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5" i="8"/>
  <c r="O35" i="8"/>
  <c r="O34" i="8"/>
  <c r="O33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7" i="8"/>
  <c r="O6" i="8"/>
  <c r="E10" i="9" l="1"/>
  <c r="E11" i="9"/>
  <c r="E12" i="9"/>
  <c r="E13" i="9"/>
  <c r="E14" i="9"/>
  <c r="E17" i="9"/>
  <c r="E18" i="9"/>
  <c r="E19" i="9"/>
  <c r="E20" i="9" l="1"/>
  <c r="E6" i="4"/>
  <c r="F6" i="4" s="1"/>
</calcChain>
</file>

<file path=xl/sharedStrings.xml><?xml version="1.0" encoding="utf-8"?>
<sst xmlns="http://schemas.openxmlformats.org/spreadsheetml/2006/main" count="223" uniqueCount="172">
  <si>
    <t>TARIFF</t>
  </si>
  <si>
    <t>TARIFF DESC</t>
  </si>
  <si>
    <t>RSW-LMWH</t>
  </si>
  <si>
    <t>RSW-A</t>
  </si>
  <si>
    <t>RSW-B</t>
  </si>
  <si>
    <t>RS</t>
  </si>
  <si>
    <t>RS EMP</t>
  </si>
  <si>
    <t>RSW-RS</t>
  </si>
  <si>
    <t>AORH-W ON</t>
  </si>
  <si>
    <t>RSW-ONPK</t>
  </si>
  <si>
    <t>RS LM-ON</t>
  </si>
  <si>
    <t>AORH-ON</t>
  </si>
  <si>
    <t>RS-TOD-ON</t>
  </si>
  <si>
    <t>OL 175 MV</t>
  </si>
  <si>
    <t>OL 100 HP</t>
  </si>
  <si>
    <t>OL 400 MV</t>
  </si>
  <si>
    <t>OL 200 HP</t>
  </si>
  <si>
    <t>OL 400 HP</t>
  </si>
  <si>
    <t>OL175 MVP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</si>
  <si>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</si>
  <si>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</si>
  <si>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</si>
  <si>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</si>
  <si>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</si>
  <si>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</si>
  <si>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</si>
  <si>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</si>
  <si>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1000MH</t>
  </si>
  <si>
    <t>LGS SEC</t>
  </si>
  <si>
    <t>LGS M SEC</t>
  </si>
  <si>
    <t>LGS PRI</t>
  </si>
  <si>
    <t>LGS M PRI</t>
  </si>
  <si>
    <t>LGS SUB</t>
  </si>
  <si>
    <t>LGS TRAN</t>
  </si>
  <si>
    <t>LGS-LM-TD</t>
  </si>
  <si>
    <t>PS SEC</t>
  </si>
  <si>
    <t>PS PRI</t>
  </si>
  <si>
    <t>IGS PRI</t>
  </si>
  <si>
    <t>IGS SUB</t>
  </si>
  <si>
    <t>IGS</t>
  </si>
  <si>
    <t>SL</t>
  </si>
  <si>
    <t>MW</t>
  </si>
  <si>
    <t>Residential</t>
  </si>
  <si>
    <t>All Other (C&amp;I)</t>
  </si>
  <si>
    <t>Total</t>
  </si>
  <si>
    <t>12 mo B&amp;A REVENUE</t>
  </si>
  <si>
    <t>(1)</t>
  </si>
  <si>
    <t>(2)</t>
  </si>
  <si>
    <t>(3)</t>
  </si>
  <si>
    <t>Kentucky Power Revenue Detail</t>
  </si>
  <si>
    <t>Base Fuel Rate</t>
  </si>
  <si>
    <t>LGSSECTOD</t>
  </si>
  <si>
    <t>CS-IRP</t>
  </si>
  <si>
    <t>CS-IRP ST</t>
  </si>
  <si>
    <t>IGS SEC</t>
  </si>
  <si>
    <t>12 Month Billed Revenue</t>
  </si>
  <si>
    <t>Accrued and Estimated By Tariff</t>
  </si>
  <si>
    <t>Billed BSRR</t>
  </si>
  <si>
    <t>Billed ES</t>
  </si>
  <si>
    <t>B&amp;A BSRR</t>
  </si>
  <si>
    <t>B&amp;A ES</t>
  </si>
  <si>
    <t>Source</t>
  </si>
  <si>
    <t>calc</t>
  </si>
  <si>
    <t>JAN</t>
  </si>
  <si>
    <t>FEB</t>
  </si>
  <si>
    <t>MAR</t>
  </si>
  <si>
    <t>APR</t>
  </si>
  <si>
    <t>MAY</t>
  </si>
  <si>
    <t>August</t>
  </si>
  <si>
    <t>September</t>
  </si>
  <si>
    <t>JUN</t>
  </si>
  <si>
    <t>JUL</t>
  </si>
  <si>
    <t>AUG</t>
  </si>
  <si>
    <t>SEP</t>
  </si>
  <si>
    <t>OCT</t>
  </si>
  <si>
    <t>NOV</t>
  </si>
  <si>
    <t>DEC</t>
  </si>
  <si>
    <t>Tariff Code</t>
  </si>
  <si>
    <t>Billed and Accrued Tariff Summary</t>
  </si>
  <si>
    <t>12MOTotal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</si>
  <si>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</si>
  <si>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</si>
  <si>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</si>
  <si>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</si>
  <si>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</si>
  <si>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</si>
  <si>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</si>
  <si>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</si>
  <si>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B&amp;A kWh</t>
  </si>
  <si>
    <t>Non-Residential kWh and Fuel Calcs</t>
  </si>
  <si>
    <t>Fuel Clause Rate</t>
  </si>
  <si>
    <t>Total Fuel Revenue</t>
  </si>
  <si>
    <t>Total Non Residential Fuel Revenue</t>
  </si>
  <si>
    <t>Billed and Accrued Revenue</t>
  </si>
  <si>
    <t>WITHOUT % of Rev Riders</t>
  </si>
  <si>
    <t>Check total</t>
  </si>
  <si>
    <t>Res subtotal</t>
  </si>
  <si>
    <t>All Other Subtotal</t>
  </si>
  <si>
    <t>OL 250 HP</t>
  </si>
  <si>
    <t>OL 250MON</t>
  </si>
  <si>
    <t>OL 400MON</t>
  </si>
  <si>
    <t>LGSPRITOD</t>
  </si>
  <si>
    <t>CS-IRP PR</t>
  </si>
  <si>
    <t>CS-IRP TR</t>
  </si>
  <si>
    <t>MCSR0162_12MOSBA
Tariff Summary</t>
  </si>
  <si>
    <t>MCSR0162_12MOS
Tariff Summary</t>
  </si>
  <si>
    <t>Total from MACSS report</t>
  </si>
  <si>
    <t>Check</t>
  </si>
  <si>
    <t>Non-Residential</t>
  </si>
  <si>
    <t>OL 400HPP</t>
  </si>
  <si>
    <t>RSW-C</t>
  </si>
  <si>
    <t>GS-MTRD</t>
  </si>
  <si>
    <t>GS SEC</t>
  </si>
  <si>
    <t>GS-UMR</t>
  </si>
  <si>
    <t>GS - AF</t>
  </si>
  <si>
    <t>GS PRI</t>
  </si>
  <si>
    <t>GS M SEC</t>
  </si>
  <si>
    <t>GSCC PRI</t>
  </si>
  <si>
    <t>GS LM ON</t>
  </si>
  <si>
    <t>GS LM TOD</t>
  </si>
  <si>
    <t>EXP GSTOD</t>
  </si>
  <si>
    <t>GS-TOD</t>
  </si>
  <si>
    <t>GSCC SUB</t>
  </si>
  <si>
    <t>Cognos Query</t>
  </si>
  <si>
    <t>55W LEDOL</t>
  </si>
  <si>
    <t>300WLEDOL</t>
  </si>
  <si>
    <t xml:space="preserve">GS-SEC M </t>
  </si>
  <si>
    <t>64W LEDOL</t>
  </si>
  <si>
    <t>146WLEDOL</t>
  </si>
  <si>
    <t>297WLEDOL</t>
  </si>
  <si>
    <t>FLEXOLOPT</t>
  </si>
  <si>
    <t>Non-Residential kWh</t>
  </si>
  <si>
    <t>175WLEDOL</t>
  </si>
  <si>
    <t>100WLEDOL</t>
  </si>
  <si>
    <t>July '22</t>
  </si>
  <si>
    <t>June '23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</si>
  <si>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</si>
  <si>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</si>
  <si>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</si>
  <si>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</si>
  <si>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</si>
  <si>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</si>
  <si>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</si>
  <si>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 xml:space="preserve">RSW-ONPK </t>
  </si>
  <si>
    <t xml:space="preserve">RS LM-ON </t>
  </si>
  <si>
    <t xml:space="preserve">AORH-ON  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</si>
  <si>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</si>
  <si>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</si>
  <si>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</si>
  <si>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</si>
  <si>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</si>
  <si>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 M SEC </t>
  </si>
  <si>
    <t xml:space="preserve">GSCC PRI </t>
  </si>
  <si>
    <t xml:space="preserve">GS LM ON </t>
  </si>
  <si>
    <t xml:space="preserve">GS-TOD   </t>
  </si>
  <si>
    <t xml:space="preserve">GSCC SUB </t>
  </si>
  <si>
    <t xml:space="preserve">LGS SEC  </t>
  </si>
  <si>
    <t xml:space="preserve">LGS PRI  </t>
  </si>
  <si>
    <t xml:space="preserve">LGS SUB  </t>
  </si>
  <si>
    <t xml:space="preserve">PS SEC   </t>
  </si>
  <si>
    <t xml:space="preserve">PS PRI   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</si>
  <si>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</si>
  <si>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</si>
  <si>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</si>
  <si>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</si>
  <si>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</si>
  <si>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 xml:space="preserve">SL       </t>
  </si>
  <si>
    <t xml:space="preserve">MW       </t>
  </si>
  <si>
    <t>KPCo 12 Months Ended June 2023</t>
  </si>
  <si>
    <t>Billed &amp; Accrued Revenue 12 Months Ended June 30, 2023</t>
  </si>
  <si>
    <r>
      <rPr>
        <b/>
        <sz val="10"/>
        <rFont val="Arial"/>
        <family val="2"/>
      </rPr>
      <t>Billed &amp; Accrued Revenue 12 Mos. Ended June 2023</t>
    </r>
    <r>
      <rPr>
        <sz val="10"/>
        <rFont val="Arial"/>
        <family val="2"/>
      </rPr>
      <t xml:space="preserve">
excludes Environmental Surcharge and Big Sandy Decommissioning Rider 
includes Fuel</t>
    </r>
  </si>
  <si>
    <r>
      <rPr>
        <b/>
        <sz val="10"/>
        <rFont val="Arial"/>
        <family val="2"/>
      </rPr>
      <t>Billed &amp; Accrued Revenue 12 Mos. Ended June 2023</t>
    </r>
    <r>
      <rPr>
        <sz val="10"/>
        <rFont val="Arial"/>
        <family val="2"/>
      </rPr>
      <t xml:space="preserve">
excludes Environmental Surcharge and Big Sandy Decommissioning Rider 
</t>
    </r>
    <r>
      <rPr>
        <b/>
        <sz val="10"/>
        <rFont val="Arial"/>
        <family val="2"/>
      </rPr>
      <t>excludes Fuel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</si>
</sst>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b/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9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4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4" applyNumberFormat="0" applyAlignment="0" applyProtection="0"/>
    <xf numFmtId="0" fontId="16" fillId="21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4" applyNumberFormat="0" applyAlignment="0" applyProtection="0"/>
    <xf numFmtId="0" fontId="23" fillId="0" borderId="9" applyNumberFormat="0" applyFill="0" applyAlignment="0" applyProtection="0"/>
    <xf numFmtId="0" fontId="24" fillId="22" borderId="0" applyNumberFormat="0" applyBorder="0" applyAlignment="0" applyProtection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29" fillId="0" borderId="0"/>
    <xf numFmtId="0" fontId="1" fillId="0" borderId="0"/>
    <xf numFmtId="0" fontId="2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23" borderId="10" applyNumberFormat="0" applyFont="0" applyAlignment="0" applyProtection="0"/>
    <xf numFmtId="0" fontId="25" fillId="20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0" fontId="12" fillId="0" borderId="12">
      <alignment horizontal="center"/>
    </xf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6" fillId="24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5" fillId="0" borderId="1" xfId="0" applyFont="1" applyFill="1" applyBorder="1"/>
    <xf numFmtId="44" fontId="0" fillId="0" borderId="0" xfId="0" applyNumberFormat="1" applyFill="1"/>
    <xf numFmtId="44" fontId="0" fillId="0" borderId="1" xfId="2" applyNumberFormat="1" applyFont="1" applyFill="1" applyBorder="1"/>
    <xf numFmtId="164" fontId="0" fillId="0" borderId="0" xfId="2" applyNumberFormat="1" applyFont="1" applyFill="1"/>
    <xf numFmtId="43" fontId="0" fillId="0" borderId="0" xfId="1" applyFont="1" applyFill="1"/>
    <xf numFmtId="0" fontId="7" fillId="0" borderId="0" xfId="0" applyFont="1" applyFill="1"/>
    <xf numFmtId="43" fontId="5" fillId="0" borderId="0" xfId="1" applyFont="1" applyFill="1" applyAlignment="1">
      <alignment horizontal="center"/>
    </xf>
    <xf numFmtId="43" fontId="5" fillId="0" borderId="0" xfId="1" quotePrefix="1" applyFont="1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3" xfId="0" applyFill="1" applyBorder="1"/>
    <xf numFmtId="0" fontId="30" fillId="0" borderId="0" xfId="0" applyFont="1" applyFill="1"/>
    <xf numFmtId="0" fontId="31" fillId="0" borderId="0" xfId="0" applyFont="1" applyFill="1" applyAlignment="1">
      <alignment horizontal="center"/>
    </xf>
    <xf numFmtId="43" fontId="30" fillId="0" borderId="0" xfId="1" applyFont="1" applyFill="1"/>
    <xf numFmtId="0" fontId="31" fillId="0" borderId="0" xfId="0" applyFont="1" applyFill="1"/>
    <xf numFmtId="0" fontId="31" fillId="0" borderId="0" xfId="0" applyFont="1" applyFill="1" applyBorder="1"/>
    <xf numFmtId="0" fontId="31" fillId="0" borderId="14" xfId="0" applyFont="1" applyFill="1" applyBorder="1"/>
    <xf numFmtId="0" fontId="31" fillId="0" borderId="15" xfId="0" applyFont="1" applyFill="1" applyBorder="1"/>
    <xf numFmtId="0" fontId="31" fillId="0" borderId="17" xfId="0" applyFont="1" applyFill="1" applyBorder="1"/>
    <xf numFmtId="0" fontId="31" fillId="0" borderId="19" xfId="0" applyFont="1" applyFill="1" applyBorder="1"/>
    <xf numFmtId="0" fontId="31" fillId="0" borderId="12" xfId="0" applyFont="1" applyFill="1" applyBorder="1"/>
    <xf numFmtId="3" fontId="31" fillId="0" borderId="0" xfId="0" applyNumberFormat="1" applyFont="1" applyFill="1"/>
    <xf numFmtId="0" fontId="0" fillId="0" borderId="1" xfId="0" applyFill="1" applyBorder="1" applyAlignment="1">
      <alignment wrapText="1"/>
    </xf>
    <xf numFmtId="44" fontId="0" fillId="0" borderId="2" xfId="2" applyNumberFormat="1" applyFont="1" applyFill="1" applyBorder="1"/>
    <xf numFmtId="44" fontId="0" fillId="0" borderId="0" xfId="2" applyFont="1" applyFill="1"/>
    <xf numFmtId="44" fontId="0" fillId="0" borderId="3" xfId="2" applyFont="1" applyFill="1" applyBorder="1"/>
    <xf numFmtId="44" fontId="0" fillId="0" borderId="3" xfId="0" applyNumberFormat="1" applyFill="1" applyBorder="1"/>
    <xf numFmtId="44" fontId="5" fillId="0" borderId="0" xfId="2" applyFont="1" applyFill="1"/>
    <xf numFmtId="3" fontId="30" fillId="0" borderId="15" xfId="0" applyNumberFormat="1" applyFont="1" applyFill="1" applyBorder="1"/>
    <xf numFmtId="3" fontId="30" fillId="0" borderId="16" xfId="0" applyNumberFormat="1" applyFont="1" applyFill="1" applyBorder="1"/>
    <xf numFmtId="3" fontId="30" fillId="0" borderId="0" xfId="0" applyNumberFormat="1" applyFont="1" applyFill="1" applyBorder="1"/>
    <xf numFmtId="3" fontId="30" fillId="0" borderId="18" xfId="0" applyNumberFormat="1" applyFont="1" applyFill="1" applyBorder="1"/>
    <xf numFmtId="3" fontId="30" fillId="0" borderId="12" xfId="0" applyNumberFormat="1" applyFont="1" applyFill="1" applyBorder="1"/>
    <xf numFmtId="3" fontId="30" fillId="0" borderId="20" xfId="0" applyNumberFormat="1" applyFont="1" applyFill="1" applyBorder="1"/>
    <xf numFmtId="3" fontId="30" fillId="0" borderId="0" xfId="0" applyNumberFormat="1" applyFont="1" applyFill="1"/>
    <xf numFmtId="0" fontId="32" fillId="0" borderId="0" xfId="0" applyFont="1" applyFill="1"/>
    <xf numFmtId="0" fontId="30" fillId="0" borderId="0" xfId="0" applyFont="1" applyFill="1" applyAlignment="1">
      <alignment horizontal="center"/>
    </xf>
    <xf numFmtId="165" fontId="30" fillId="0" borderId="0" xfId="1" applyNumberFormat="1" applyFont="1" applyFill="1"/>
    <xf numFmtId="164" fontId="30" fillId="0" borderId="0" xfId="2" applyNumberFormat="1" applyFont="1" applyFill="1"/>
    <xf numFmtId="166" fontId="30" fillId="0" borderId="0" xfId="0" applyNumberFormat="1" applyFont="1" applyFill="1"/>
    <xf numFmtId="164" fontId="30" fillId="0" borderId="3" xfId="2" applyNumberFormat="1" applyFont="1" applyFill="1" applyBorder="1"/>
    <xf numFmtId="164" fontId="30" fillId="0" borderId="0" xfId="0" applyNumberFormat="1" applyFont="1" applyFill="1"/>
    <xf numFmtId="165" fontId="30" fillId="0" borderId="0" xfId="0" applyNumberFormat="1" applyFont="1" applyFill="1"/>
    <xf numFmtId="43" fontId="0" fillId="0" borderId="0" xfId="1" applyNumberFormat="1" applyFont="1" applyFill="1"/>
    <xf numFmtId="43" fontId="0" fillId="0" borderId="3" xfId="1" applyNumberFormat="1" applyFont="1" applyFill="1" applyBorder="1"/>
    <xf numFmtId="43" fontId="0" fillId="0" borderId="3" xfId="1" applyFont="1" applyFill="1" applyBorder="1"/>
    <xf numFmtId="0" fontId="30" fillId="0" borderId="0" xfId="0" applyFont="1" applyFill="1" applyAlignment="1">
      <alignment horizontal="center"/>
    </xf>
  </cellXfs>
  <cellStyles count="790">
    <cellStyle name="20% - Accent1 2" xfId="9" xr:uid="{00000000-0005-0000-0000-000000000000}"/>
    <cellStyle name="20% - Accent2 2" xfId="10" xr:uid="{00000000-0005-0000-0000-000001000000}"/>
    <cellStyle name="20% - Accent3 2" xfId="11" xr:uid="{00000000-0005-0000-0000-000002000000}"/>
    <cellStyle name="20% - Accent4 2" xfId="12" xr:uid="{00000000-0005-0000-0000-000003000000}"/>
    <cellStyle name="20% - Accent5 2" xfId="13" xr:uid="{00000000-0005-0000-0000-000004000000}"/>
    <cellStyle name="20% - Accent6 2" xfId="14" xr:uid="{00000000-0005-0000-0000-000005000000}"/>
    <cellStyle name="40% - Accent1 2" xfId="15" xr:uid="{00000000-0005-0000-0000-000006000000}"/>
    <cellStyle name="40% - Accent2 2" xfId="16" xr:uid="{00000000-0005-0000-0000-000007000000}"/>
    <cellStyle name="40% - Accent3 2" xfId="17" xr:uid="{00000000-0005-0000-0000-000008000000}"/>
    <cellStyle name="40% - Accent4 2" xfId="18" xr:uid="{00000000-0005-0000-0000-000009000000}"/>
    <cellStyle name="40% - Accent5 2" xfId="19" xr:uid="{00000000-0005-0000-0000-00000A000000}"/>
    <cellStyle name="40% - Accent6 2" xfId="20" xr:uid="{00000000-0005-0000-0000-00000B000000}"/>
    <cellStyle name="60% - Accent1 2" xfId="21" xr:uid="{00000000-0005-0000-0000-00000C000000}"/>
    <cellStyle name="60% - Accent2 2" xfId="22" xr:uid="{00000000-0005-0000-0000-00000D000000}"/>
    <cellStyle name="60% - Accent3 2" xfId="23" xr:uid="{00000000-0005-0000-0000-00000E000000}"/>
    <cellStyle name="60% - Accent4 2" xfId="24" xr:uid="{00000000-0005-0000-0000-00000F000000}"/>
    <cellStyle name="60% - Accent5 2" xfId="25" xr:uid="{00000000-0005-0000-0000-000010000000}"/>
    <cellStyle name="60% - Accent6 2" xfId="26" xr:uid="{00000000-0005-0000-0000-000011000000}"/>
    <cellStyle name="Accent1 2" xfId="27" xr:uid="{00000000-0005-0000-0000-000012000000}"/>
    <cellStyle name="Accent2 2" xfId="28" xr:uid="{00000000-0005-0000-0000-000013000000}"/>
    <cellStyle name="Accent3 2" xfId="29" xr:uid="{00000000-0005-0000-0000-000014000000}"/>
    <cellStyle name="Accent4 2" xfId="30" xr:uid="{00000000-0005-0000-0000-000015000000}"/>
    <cellStyle name="Accent5 2" xfId="31" xr:uid="{00000000-0005-0000-0000-000016000000}"/>
    <cellStyle name="Accent6 2" xfId="32" xr:uid="{00000000-0005-0000-0000-000017000000}"/>
    <cellStyle name="Bad 2" xfId="33" xr:uid="{00000000-0005-0000-0000-000018000000}"/>
    <cellStyle name="Calculation 2" xfId="34" xr:uid="{00000000-0005-0000-0000-000019000000}"/>
    <cellStyle name="Check Cell 2" xfId="35" xr:uid="{00000000-0005-0000-0000-00001A000000}"/>
    <cellStyle name="Comma" xfId="1" builtinId="3"/>
    <cellStyle name="Comma 10" xfId="36" xr:uid="{00000000-0005-0000-0000-00001C000000}"/>
    <cellStyle name="Comma 10 2" xfId="37" xr:uid="{00000000-0005-0000-0000-00001D000000}"/>
    <cellStyle name="Comma 10 3" xfId="38" xr:uid="{00000000-0005-0000-0000-00001E000000}"/>
    <cellStyle name="Comma 10 3 2" xfId="39" xr:uid="{00000000-0005-0000-0000-00001F000000}"/>
    <cellStyle name="Comma 10 3 3" xfId="40" xr:uid="{00000000-0005-0000-0000-000020000000}"/>
    <cellStyle name="Comma 10 4" xfId="41" xr:uid="{00000000-0005-0000-0000-000021000000}"/>
    <cellStyle name="Comma 10 4 2" xfId="42" xr:uid="{00000000-0005-0000-0000-000022000000}"/>
    <cellStyle name="Comma 10 4 3" xfId="43" xr:uid="{00000000-0005-0000-0000-000023000000}"/>
    <cellStyle name="Comma 10 4 4" xfId="44" xr:uid="{00000000-0005-0000-0000-000024000000}"/>
    <cellStyle name="Comma 10 5" xfId="45" xr:uid="{00000000-0005-0000-0000-000025000000}"/>
    <cellStyle name="Comma 10 5 2" xfId="46" xr:uid="{00000000-0005-0000-0000-000026000000}"/>
    <cellStyle name="Comma 10 5 2 2" xfId="47" xr:uid="{00000000-0005-0000-0000-000027000000}"/>
    <cellStyle name="Comma 10 5 2 3" xfId="48" xr:uid="{00000000-0005-0000-0000-000028000000}"/>
    <cellStyle name="Comma 10 5 2 3 2" xfId="49" xr:uid="{00000000-0005-0000-0000-000029000000}"/>
    <cellStyle name="Comma 10 5 3" xfId="50" xr:uid="{00000000-0005-0000-0000-00002A000000}"/>
    <cellStyle name="Comma 10 6" xfId="51" xr:uid="{00000000-0005-0000-0000-00002B000000}"/>
    <cellStyle name="Comma 10 6 2" xfId="52" xr:uid="{00000000-0005-0000-0000-00002C000000}"/>
    <cellStyle name="Comma 10 6 3" xfId="53" xr:uid="{00000000-0005-0000-0000-00002D000000}"/>
    <cellStyle name="Comma 10 6 3 2" xfId="54" xr:uid="{00000000-0005-0000-0000-00002E000000}"/>
    <cellStyle name="Comma 10 7" xfId="55" xr:uid="{00000000-0005-0000-0000-00002F000000}"/>
    <cellStyle name="Comma 10 8" xfId="56" xr:uid="{00000000-0005-0000-0000-000030000000}"/>
    <cellStyle name="Comma 10 8 2" xfId="57" xr:uid="{00000000-0005-0000-0000-000031000000}"/>
    <cellStyle name="Comma 11" xfId="58" xr:uid="{00000000-0005-0000-0000-000032000000}"/>
    <cellStyle name="Comma 11 10" xfId="59" xr:uid="{00000000-0005-0000-0000-000033000000}"/>
    <cellStyle name="Comma 11 11" xfId="60" xr:uid="{00000000-0005-0000-0000-000034000000}"/>
    <cellStyle name="Comma 11 11 2" xfId="61" xr:uid="{00000000-0005-0000-0000-000035000000}"/>
    <cellStyle name="Comma 11 11 2 2" xfId="62" xr:uid="{00000000-0005-0000-0000-000036000000}"/>
    <cellStyle name="Comma 11 11 2 3" xfId="63" xr:uid="{00000000-0005-0000-0000-000037000000}"/>
    <cellStyle name="Comma 11 11 2 3 2" xfId="64" xr:uid="{00000000-0005-0000-0000-000038000000}"/>
    <cellStyle name="Comma 11 12" xfId="65" xr:uid="{00000000-0005-0000-0000-000039000000}"/>
    <cellStyle name="Comma 11 13" xfId="66" xr:uid="{00000000-0005-0000-0000-00003A000000}"/>
    <cellStyle name="Comma 11 13 2" xfId="67" xr:uid="{00000000-0005-0000-0000-00003B000000}"/>
    <cellStyle name="Comma 11 13 2 2" xfId="68" xr:uid="{00000000-0005-0000-0000-00003C000000}"/>
    <cellStyle name="Comma 11 13 2 3" xfId="69" xr:uid="{00000000-0005-0000-0000-00003D000000}"/>
    <cellStyle name="Comma 11 13 2 3 2" xfId="70" xr:uid="{00000000-0005-0000-0000-00003E000000}"/>
    <cellStyle name="Comma 11 2" xfId="71" xr:uid="{00000000-0005-0000-0000-00003F000000}"/>
    <cellStyle name="Comma 11 3" xfId="72" xr:uid="{00000000-0005-0000-0000-000040000000}"/>
    <cellStyle name="Comma 11 4" xfId="73" xr:uid="{00000000-0005-0000-0000-000041000000}"/>
    <cellStyle name="Comma 11 5" xfId="74" xr:uid="{00000000-0005-0000-0000-000042000000}"/>
    <cellStyle name="Comma 11 6" xfId="75" xr:uid="{00000000-0005-0000-0000-000043000000}"/>
    <cellStyle name="Comma 11 7" xfId="76" xr:uid="{00000000-0005-0000-0000-000044000000}"/>
    <cellStyle name="Comma 11 7 2" xfId="77" xr:uid="{00000000-0005-0000-0000-000045000000}"/>
    <cellStyle name="Comma 11 7 2 2" xfId="78" xr:uid="{00000000-0005-0000-0000-000046000000}"/>
    <cellStyle name="Comma 11 7 2 3" xfId="79" xr:uid="{00000000-0005-0000-0000-000047000000}"/>
    <cellStyle name="Comma 11 8" xfId="80" xr:uid="{00000000-0005-0000-0000-000048000000}"/>
    <cellStyle name="Comma 11 9" xfId="81" xr:uid="{00000000-0005-0000-0000-000049000000}"/>
    <cellStyle name="Comma 12" xfId="82" xr:uid="{00000000-0005-0000-0000-00004A000000}"/>
    <cellStyle name="Comma 12 10" xfId="83" xr:uid="{00000000-0005-0000-0000-00004B000000}"/>
    <cellStyle name="Comma 12 10 2" xfId="84" xr:uid="{00000000-0005-0000-0000-00004C000000}"/>
    <cellStyle name="Comma 12 10 2 2" xfId="85" xr:uid="{00000000-0005-0000-0000-00004D000000}"/>
    <cellStyle name="Comma 12 10 2 3" xfId="86" xr:uid="{00000000-0005-0000-0000-00004E000000}"/>
    <cellStyle name="Comma 12 10 2 3 2" xfId="87" xr:uid="{00000000-0005-0000-0000-00004F000000}"/>
    <cellStyle name="Comma 12 11" xfId="88" xr:uid="{00000000-0005-0000-0000-000050000000}"/>
    <cellStyle name="Comma 12 12" xfId="89" xr:uid="{00000000-0005-0000-0000-000051000000}"/>
    <cellStyle name="Comma 12 12 2" xfId="90" xr:uid="{00000000-0005-0000-0000-000052000000}"/>
    <cellStyle name="Comma 12 12 2 2" xfId="91" xr:uid="{00000000-0005-0000-0000-000053000000}"/>
    <cellStyle name="Comma 12 12 2 3" xfId="92" xr:uid="{00000000-0005-0000-0000-000054000000}"/>
    <cellStyle name="Comma 12 12 2 3 2" xfId="93" xr:uid="{00000000-0005-0000-0000-000055000000}"/>
    <cellStyle name="Comma 12 2" xfId="94" xr:uid="{00000000-0005-0000-0000-000056000000}"/>
    <cellStyle name="Comma 12 3" xfId="95" xr:uid="{00000000-0005-0000-0000-000057000000}"/>
    <cellStyle name="Comma 12 4" xfId="96" xr:uid="{00000000-0005-0000-0000-000058000000}"/>
    <cellStyle name="Comma 12 5" xfId="97" xr:uid="{00000000-0005-0000-0000-000059000000}"/>
    <cellStyle name="Comma 12 6" xfId="98" xr:uid="{00000000-0005-0000-0000-00005A000000}"/>
    <cellStyle name="Comma 12 6 2" xfId="99" xr:uid="{00000000-0005-0000-0000-00005B000000}"/>
    <cellStyle name="Comma 12 6 2 2" xfId="100" xr:uid="{00000000-0005-0000-0000-00005C000000}"/>
    <cellStyle name="Comma 12 6 2 3" xfId="101" xr:uid="{00000000-0005-0000-0000-00005D000000}"/>
    <cellStyle name="Comma 12 7" xfId="102" xr:uid="{00000000-0005-0000-0000-00005E000000}"/>
    <cellStyle name="Comma 12 8" xfId="103" xr:uid="{00000000-0005-0000-0000-00005F000000}"/>
    <cellStyle name="Comma 12 9" xfId="104" xr:uid="{00000000-0005-0000-0000-000060000000}"/>
    <cellStyle name="Comma 13" xfId="105" xr:uid="{00000000-0005-0000-0000-000061000000}"/>
    <cellStyle name="Comma 13 2" xfId="106" xr:uid="{00000000-0005-0000-0000-000062000000}"/>
    <cellStyle name="Comma 13 3" xfId="107" xr:uid="{00000000-0005-0000-0000-000063000000}"/>
    <cellStyle name="Comma 13 4" xfId="108" xr:uid="{00000000-0005-0000-0000-000064000000}"/>
    <cellStyle name="Comma 13 5" xfId="109" xr:uid="{00000000-0005-0000-0000-000065000000}"/>
    <cellStyle name="Comma 13 6" xfId="110" xr:uid="{00000000-0005-0000-0000-000066000000}"/>
    <cellStyle name="Comma 14" xfId="111" xr:uid="{00000000-0005-0000-0000-000067000000}"/>
    <cellStyle name="Comma 14 2" xfId="112" xr:uid="{00000000-0005-0000-0000-000068000000}"/>
    <cellStyle name="Comma 14 3" xfId="113" xr:uid="{00000000-0005-0000-0000-000069000000}"/>
    <cellStyle name="Comma 14 4" xfId="114" xr:uid="{00000000-0005-0000-0000-00006A000000}"/>
    <cellStyle name="Comma 14 5" xfId="115" xr:uid="{00000000-0005-0000-0000-00006B000000}"/>
    <cellStyle name="Comma 15" xfId="116" xr:uid="{00000000-0005-0000-0000-00006C000000}"/>
    <cellStyle name="Comma 15 2" xfId="117" xr:uid="{00000000-0005-0000-0000-00006D000000}"/>
    <cellStyle name="Comma 15 3" xfId="118" xr:uid="{00000000-0005-0000-0000-00006E000000}"/>
    <cellStyle name="Comma 15 4" xfId="119" xr:uid="{00000000-0005-0000-0000-00006F000000}"/>
    <cellStyle name="Comma 15 5" xfId="120" xr:uid="{00000000-0005-0000-0000-000070000000}"/>
    <cellStyle name="Comma 16" xfId="121" xr:uid="{00000000-0005-0000-0000-000071000000}"/>
    <cellStyle name="Comma 16 2" xfId="122" xr:uid="{00000000-0005-0000-0000-000072000000}"/>
    <cellStyle name="Comma 16 3" xfId="123" xr:uid="{00000000-0005-0000-0000-000073000000}"/>
    <cellStyle name="Comma 16 3 2" xfId="124" xr:uid="{00000000-0005-0000-0000-000074000000}"/>
    <cellStyle name="Comma 16 3 3" xfId="125" xr:uid="{00000000-0005-0000-0000-000075000000}"/>
    <cellStyle name="Comma 16 3 3 2" xfId="126" xr:uid="{00000000-0005-0000-0000-000076000000}"/>
    <cellStyle name="Comma 17" xfId="127" xr:uid="{00000000-0005-0000-0000-000077000000}"/>
    <cellStyle name="Comma 17 2" xfId="128" xr:uid="{00000000-0005-0000-0000-000078000000}"/>
    <cellStyle name="Comma 17 3" xfId="129" xr:uid="{00000000-0005-0000-0000-000079000000}"/>
    <cellStyle name="Comma 17 3 2" xfId="130" xr:uid="{00000000-0005-0000-0000-00007A000000}"/>
    <cellStyle name="Comma 18" xfId="131" xr:uid="{00000000-0005-0000-0000-00007B000000}"/>
    <cellStyle name="Comma 18 2" xfId="132" xr:uid="{00000000-0005-0000-0000-00007C000000}"/>
    <cellStyle name="Comma 18 3" xfId="133" xr:uid="{00000000-0005-0000-0000-00007D000000}"/>
    <cellStyle name="Comma 18 3 2" xfId="134" xr:uid="{00000000-0005-0000-0000-00007E000000}"/>
    <cellStyle name="Comma 19" xfId="135" xr:uid="{00000000-0005-0000-0000-00007F000000}"/>
    <cellStyle name="Comma 19 2" xfId="136" xr:uid="{00000000-0005-0000-0000-000080000000}"/>
    <cellStyle name="Comma 19 3" xfId="137" xr:uid="{00000000-0005-0000-0000-000081000000}"/>
    <cellStyle name="Comma 19 3 2" xfId="138" xr:uid="{00000000-0005-0000-0000-000082000000}"/>
    <cellStyle name="Comma 2" xfId="4" xr:uid="{00000000-0005-0000-0000-000083000000}"/>
    <cellStyle name="Comma 2 2" xfId="139" xr:uid="{00000000-0005-0000-0000-000084000000}"/>
    <cellStyle name="Comma 2 2 2" xfId="140" xr:uid="{00000000-0005-0000-0000-000085000000}"/>
    <cellStyle name="Comma 2 2 3" xfId="141" xr:uid="{00000000-0005-0000-0000-000086000000}"/>
    <cellStyle name="Comma 2 2 4" xfId="142" xr:uid="{00000000-0005-0000-0000-000087000000}"/>
    <cellStyle name="Comma 2 2 5" xfId="143" xr:uid="{00000000-0005-0000-0000-000088000000}"/>
    <cellStyle name="Comma 2 3" xfId="144" xr:uid="{00000000-0005-0000-0000-000089000000}"/>
    <cellStyle name="Comma 2 3 2" xfId="145" xr:uid="{00000000-0005-0000-0000-00008A000000}"/>
    <cellStyle name="Comma 2 3 3" xfId="146" xr:uid="{00000000-0005-0000-0000-00008B000000}"/>
    <cellStyle name="Comma 2 3 4" xfId="147" xr:uid="{00000000-0005-0000-0000-00008C000000}"/>
    <cellStyle name="Comma 2 3 4 2" xfId="148" xr:uid="{00000000-0005-0000-0000-00008D000000}"/>
    <cellStyle name="Comma 2 3 4 2 2" xfId="149" xr:uid="{00000000-0005-0000-0000-00008E000000}"/>
    <cellStyle name="Comma 2 3 4 3" xfId="150" xr:uid="{00000000-0005-0000-0000-00008F000000}"/>
    <cellStyle name="Comma 2 3 4 4" xfId="151" xr:uid="{00000000-0005-0000-0000-000090000000}"/>
    <cellStyle name="Comma 2 3 4 5" xfId="152" xr:uid="{00000000-0005-0000-0000-000091000000}"/>
    <cellStyle name="Comma 2 3 4 5 2" xfId="153" xr:uid="{00000000-0005-0000-0000-000092000000}"/>
    <cellStyle name="Comma 2 3 5" xfId="154" xr:uid="{00000000-0005-0000-0000-000093000000}"/>
    <cellStyle name="Comma 2 4" xfId="155" xr:uid="{00000000-0005-0000-0000-000094000000}"/>
    <cellStyle name="Comma 2 5" xfId="156" xr:uid="{00000000-0005-0000-0000-000095000000}"/>
    <cellStyle name="Comma 20" xfId="157" xr:uid="{00000000-0005-0000-0000-000096000000}"/>
    <cellStyle name="Comma 20 2" xfId="158" xr:uid="{00000000-0005-0000-0000-000097000000}"/>
    <cellStyle name="Comma 20 3" xfId="159" xr:uid="{00000000-0005-0000-0000-000098000000}"/>
    <cellStyle name="Comma 20 3 2" xfId="160" xr:uid="{00000000-0005-0000-0000-000099000000}"/>
    <cellStyle name="Comma 21" xfId="161" xr:uid="{00000000-0005-0000-0000-00009A000000}"/>
    <cellStyle name="Comma 21 2" xfId="162" xr:uid="{00000000-0005-0000-0000-00009B000000}"/>
    <cellStyle name="Comma 21 3" xfId="163" xr:uid="{00000000-0005-0000-0000-00009C000000}"/>
    <cellStyle name="Comma 21 3 2" xfId="164" xr:uid="{00000000-0005-0000-0000-00009D000000}"/>
    <cellStyle name="Comma 22" xfId="165" xr:uid="{00000000-0005-0000-0000-00009E000000}"/>
    <cellStyle name="Comma 22 2" xfId="166" xr:uid="{00000000-0005-0000-0000-00009F000000}"/>
    <cellStyle name="Comma 22 3" xfId="167" xr:uid="{00000000-0005-0000-0000-0000A0000000}"/>
    <cellStyle name="Comma 22 3 2" xfId="168" xr:uid="{00000000-0005-0000-0000-0000A1000000}"/>
    <cellStyle name="Comma 23" xfId="169" xr:uid="{00000000-0005-0000-0000-0000A2000000}"/>
    <cellStyle name="Comma 23 2" xfId="170" xr:uid="{00000000-0005-0000-0000-0000A3000000}"/>
    <cellStyle name="Comma 23 3" xfId="171" xr:uid="{00000000-0005-0000-0000-0000A4000000}"/>
    <cellStyle name="Comma 23 3 2" xfId="172" xr:uid="{00000000-0005-0000-0000-0000A5000000}"/>
    <cellStyle name="Comma 24" xfId="173" xr:uid="{00000000-0005-0000-0000-0000A6000000}"/>
    <cellStyle name="Comma 24 2" xfId="174" xr:uid="{00000000-0005-0000-0000-0000A7000000}"/>
    <cellStyle name="Comma 24 3" xfId="175" xr:uid="{00000000-0005-0000-0000-0000A8000000}"/>
    <cellStyle name="Comma 24 3 2" xfId="176" xr:uid="{00000000-0005-0000-0000-0000A9000000}"/>
    <cellStyle name="Comma 25" xfId="177" xr:uid="{00000000-0005-0000-0000-0000AA000000}"/>
    <cellStyle name="Comma 25 2" xfId="178" xr:uid="{00000000-0005-0000-0000-0000AB000000}"/>
    <cellStyle name="Comma 25 3" xfId="179" xr:uid="{00000000-0005-0000-0000-0000AC000000}"/>
    <cellStyle name="Comma 25 3 2" xfId="180" xr:uid="{00000000-0005-0000-0000-0000AD000000}"/>
    <cellStyle name="Comma 26" xfId="181" xr:uid="{00000000-0005-0000-0000-0000AE000000}"/>
    <cellStyle name="Comma 26 2" xfId="182" xr:uid="{00000000-0005-0000-0000-0000AF000000}"/>
    <cellStyle name="Comma 26 3" xfId="183" xr:uid="{00000000-0005-0000-0000-0000B0000000}"/>
    <cellStyle name="Comma 26 3 2" xfId="184" xr:uid="{00000000-0005-0000-0000-0000B1000000}"/>
    <cellStyle name="Comma 27" xfId="185" xr:uid="{00000000-0005-0000-0000-0000B2000000}"/>
    <cellStyle name="Comma 27 2" xfId="186" xr:uid="{00000000-0005-0000-0000-0000B3000000}"/>
    <cellStyle name="Comma 27 3" xfId="187" xr:uid="{00000000-0005-0000-0000-0000B4000000}"/>
    <cellStyle name="Comma 27 3 2" xfId="188" xr:uid="{00000000-0005-0000-0000-0000B5000000}"/>
    <cellStyle name="Comma 28" xfId="189" xr:uid="{00000000-0005-0000-0000-0000B6000000}"/>
    <cellStyle name="Comma 28 2" xfId="190" xr:uid="{00000000-0005-0000-0000-0000B7000000}"/>
    <cellStyle name="Comma 29" xfId="191" xr:uid="{00000000-0005-0000-0000-0000B8000000}"/>
    <cellStyle name="Comma 29 2" xfId="192" xr:uid="{00000000-0005-0000-0000-0000B9000000}"/>
    <cellStyle name="Comma 3" xfId="193" xr:uid="{00000000-0005-0000-0000-0000BA000000}"/>
    <cellStyle name="Comma 3 2" xfId="194" xr:uid="{00000000-0005-0000-0000-0000BB000000}"/>
    <cellStyle name="Comma 3 3" xfId="195" xr:uid="{00000000-0005-0000-0000-0000BC000000}"/>
    <cellStyle name="Comma 3 4" xfId="196" xr:uid="{00000000-0005-0000-0000-0000BD000000}"/>
    <cellStyle name="Comma 30" xfId="197" xr:uid="{00000000-0005-0000-0000-0000BE000000}"/>
    <cellStyle name="Comma 31" xfId="198" xr:uid="{00000000-0005-0000-0000-0000BF000000}"/>
    <cellStyle name="Comma 31 2" xfId="199" xr:uid="{00000000-0005-0000-0000-0000C0000000}"/>
    <cellStyle name="Comma 31 3" xfId="200" xr:uid="{00000000-0005-0000-0000-0000C1000000}"/>
    <cellStyle name="Comma 31 3 2" xfId="201" xr:uid="{00000000-0005-0000-0000-0000C2000000}"/>
    <cellStyle name="Comma 32" xfId="202" xr:uid="{00000000-0005-0000-0000-0000C3000000}"/>
    <cellStyle name="Comma 32 2" xfId="203" xr:uid="{00000000-0005-0000-0000-0000C4000000}"/>
    <cellStyle name="Comma 32 2 2" xfId="204" xr:uid="{00000000-0005-0000-0000-0000C5000000}"/>
    <cellStyle name="Comma 32 3" xfId="205" xr:uid="{00000000-0005-0000-0000-0000C6000000}"/>
    <cellStyle name="Comma 32 4" xfId="206" xr:uid="{00000000-0005-0000-0000-0000C7000000}"/>
    <cellStyle name="Comma 32 4 2" xfId="207" xr:uid="{00000000-0005-0000-0000-0000C8000000}"/>
    <cellStyle name="Comma 33" xfId="208" xr:uid="{00000000-0005-0000-0000-0000C9000000}"/>
    <cellStyle name="Comma 33 2" xfId="209" xr:uid="{00000000-0005-0000-0000-0000CA000000}"/>
    <cellStyle name="Comma 33 3" xfId="210" xr:uid="{00000000-0005-0000-0000-0000CB000000}"/>
    <cellStyle name="Comma 33 3 2" xfId="211" xr:uid="{00000000-0005-0000-0000-0000CC000000}"/>
    <cellStyle name="Comma 34" xfId="212" xr:uid="{00000000-0005-0000-0000-0000CD000000}"/>
    <cellStyle name="Comma 35" xfId="213" xr:uid="{00000000-0005-0000-0000-0000CE000000}"/>
    <cellStyle name="Comma 35 2" xfId="214" xr:uid="{00000000-0005-0000-0000-0000CF000000}"/>
    <cellStyle name="Comma 36" xfId="215" xr:uid="{00000000-0005-0000-0000-0000D0000000}"/>
    <cellStyle name="Comma 37" xfId="216" xr:uid="{00000000-0005-0000-0000-0000D1000000}"/>
    <cellStyle name="Comma 38" xfId="217" xr:uid="{00000000-0005-0000-0000-0000D2000000}"/>
    <cellStyle name="Comma 4" xfId="218" xr:uid="{00000000-0005-0000-0000-0000D3000000}"/>
    <cellStyle name="Comma 4 2" xfId="219" xr:uid="{00000000-0005-0000-0000-0000D4000000}"/>
    <cellStyle name="Comma 4 3" xfId="220" xr:uid="{00000000-0005-0000-0000-0000D5000000}"/>
    <cellStyle name="Comma 4 4" xfId="221" xr:uid="{00000000-0005-0000-0000-0000D6000000}"/>
    <cellStyle name="Comma 4 5" xfId="222" xr:uid="{00000000-0005-0000-0000-0000D7000000}"/>
    <cellStyle name="Comma 5" xfId="223" xr:uid="{00000000-0005-0000-0000-0000D8000000}"/>
    <cellStyle name="Comma 5 2" xfId="224" xr:uid="{00000000-0005-0000-0000-0000D9000000}"/>
    <cellStyle name="Comma 5 3" xfId="225" xr:uid="{00000000-0005-0000-0000-0000DA000000}"/>
    <cellStyle name="Comma 5 4" xfId="226" xr:uid="{00000000-0005-0000-0000-0000DB000000}"/>
    <cellStyle name="Comma 5 5" xfId="227" xr:uid="{00000000-0005-0000-0000-0000DC000000}"/>
    <cellStyle name="Comma 5 6" xfId="228" xr:uid="{00000000-0005-0000-0000-0000DD000000}"/>
    <cellStyle name="Comma 6" xfId="229" xr:uid="{00000000-0005-0000-0000-0000DE000000}"/>
    <cellStyle name="Comma 6 2" xfId="230" xr:uid="{00000000-0005-0000-0000-0000DF000000}"/>
    <cellStyle name="Comma 6 3" xfId="231" xr:uid="{00000000-0005-0000-0000-0000E0000000}"/>
    <cellStyle name="Comma 6 4" xfId="232" xr:uid="{00000000-0005-0000-0000-0000E1000000}"/>
    <cellStyle name="Comma 6 4 2" xfId="233" xr:uid="{00000000-0005-0000-0000-0000E2000000}"/>
    <cellStyle name="Comma 6 4 2 2" xfId="234" xr:uid="{00000000-0005-0000-0000-0000E3000000}"/>
    <cellStyle name="Comma 6 4 3" xfId="235" xr:uid="{00000000-0005-0000-0000-0000E4000000}"/>
    <cellStyle name="Comma 6 4 4" xfId="236" xr:uid="{00000000-0005-0000-0000-0000E5000000}"/>
    <cellStyle name="Comma 6 4 5" xfId="237" xr:uid="{00000000-0005-0000-0000-0000E6000000}"/>
    <cellStyle name="Comma 6 4 5 2" xfId="238" xr:uid="{00000000-0005-0000-0000-0000E7000000}"/>
    <cellStyle name="Comma 6 5" xfId="239" xr:uid="{00000000-0005-0000-0000-0000E8000000}"/>
    <cellStyle name="Comma 7" xfId="240" xr:uid="{00000000-0005-0000-0000-0000E9000000}"/>
    <cellStyle name="Comma 7 2" xfId="241" xr:uid="{00000000-0005-0000-0000-0000EA000000}"/>
    <cellStyle name="Comma 7 2 2" xfId="242" xr:uid="{00000000-0005-0000-0000-0000EB000000}"/>
    <cellStyle name="Comma 7 2 2 2" xfId="243" xr:uid="{00000000-0005-0000-0000-0000EC000000}"/>
    <cellStyle name="Comma 7 2 2 2 2" xfId="244" xr:uid="{00000000-0005-0000-0000-0000ED000000}"/>
    <cellStyle name="Comma 7 2 2 3" xfId="245" xr:uid="{00000000-0005-0000-0000-0000EE000000}"/>
    <cellStyle name="Comma 7 2 2 3 2" xfId="246" xr:uid="{00000000-0005-0000-0000-0000EF000000}"/>
    <cellStyle name="Comma 7 2 2 3 2 2" xfId="247" xr:uid="{00000000-0005-0000-0000-0000F0000000}"/>
    <cellStyle name="Comma 7 2 2 3 3" xfId="248" xr:uid="{00000000-0005-0000-0000-0000F1000000}"/>
    <cellStyle name="Comma 7 2 2 4" xfId="249" xr:uid="{00000000-0005-0000-0000-0000F2000000}"/>
    <cellStyle name="Comma 7 2 3" xfId="250" xr:uid="{00000000-0005-0000-0000-0000F3000000}"/>
    <cellStyle name="Comma 7 3" xfId="251" xr:uid="{00000000-0005-0000-0000-0000F4000000}"/>
    <cellStyle name="Comma 7 3 2" xfId="252" xr:uid="{00000000-0005-0000-0000-0000F5000000}"/>
    <cellStyle name="Comma 7 3 2 2" xfId="253" xr:uid="{00000000-0005-0000-0000-0000F6000000}"/>
    <cellStyle name="Comma 7 3 3" xfId="254" xr:uid="{00000000-0005-0000-0000-0000F7000000}"/>
    <cellStyle name="Comma 7 3 3 2" xfId="255" xr:uid="{00000000-0005-0000-0000-0000F8000000}"/>
    <cellStyle name="Comma 7 3 3 2 2" xfId="256" xr:uid="{00000000-0005-0000-0000-0000F9000000}"/>
    <cellStyle name="Comma 7 3 3 3" xfId="257" xr:uid="{00000000-0005-0000-0000-0000FA000000}"/>
    <cellStyle name="Comma 7 3 4" xfId="258" xr:uid="{00000000-0005-0000-0000-0000FB000000}"/>
    <cellStyle name="Comma 7 4" xfId="259" xr:uid="{00000000-0005-0000-0000-0000FC000000}"/>
    <cellStyle name="Comma 7 4 2" xfId="260" xr:uid="{00000000-0005-0000-0000-0000FD000000}"/>
    <cellStyle name="Comma 7 5" xfId="261" xr:uid="{00000000-0005-0000-0000-0000FE000000}"/>
    <cellStyle name="Comma 7 5 2" xfId="262" xr:uid="{00000000-0005-0000-0000-0000FF000000}"/>
    <cellStyle name="Comma 7 5 2 2" xfId="263" xr:uid="{00000000-0005-0000-0000-000000010000}"/>
    <cellStyle name="Comma 7 5 3" xfId="264" xr:uid="{00000000-0005-0000-0000-000001010000}"/>
    <cellStyle name="Comma 7 6" xfId="265" xr:uid="{00000000-0005-0000-0000-000002010000}"/>
    <cellStyle name="Comma 8" xfId="266" xr:uid="{00000000-0005-0000-0000-000003010000}"/>
    <cellStyle name="Comma 8 2" xfId="267" xr:uid="{00000000-0005-0000-0000-000004010000}"/>
    <cellStyle name="Comma 8 2 2" xfId="268" xr:uid="{00000000-0005-0000-0000-000005010000}"/>
    <cellStyle name="Comma 8 2 3" xfId="269" xr:uid="{00000000-0005-0000-0000-000006010000}"/>
    <cellStyle name="Comma 8 2 4" xfId="270" xr:uid="{00000000-0005-0000-0000-000007010000}"/>
    <cellStyle name="Comma 8 2 4 10" xfId="271" xr:uid="{00000000-0005-0000-0000-000008010000}"/>
    <cellStyle name="Comma 8 2 4 11" xfId="272" xr:uid="{00000000-0005-0000-0000-000009010000}"/>
    <cellStyle name="Comma 8 2 4 11 2" xfId="273" xr:uid="{00000000-0005-0000-0000-00000A010000}"/>
    <cellStyle name="Comma 8 2 4 11 2 2" xfId="274" xr:uid="{00000000-0005-0000-0000-00000B010000}"/>
    <cellStyle name="Comma 8 2 4 11 2 3" xfId="275" xr:uid="{00000000-0005-0000-0000-00000C010000}"/>
    <cellStyle name="Comma 8 2 4 11 2 3 2" xfId="276" xr:uid="{00000000-0005-0000-0000-00000D010000}"/>
    <cellStyle name="Comma 8 2 4 2" xfId="277" xr:uid="{00000000-0005-0000-0000-00000E010000}"/>
    <cellStyle name="Comma 8 2 4 3" xfId="278" xr:uid="{00000000-0005-0000-0000-00000F010000}"/>
    <cellStyle name="Comma 8 2 4 4" xfId="279" xr:uid="{00000000-0005-0000-0000-000010010000}"/>
    <cellStyle name="Comma 8 2 4 5" xfId="280" xr:uid="{00000000-0005-0000-0000-000011010000}"/>
    <cellStyle name="Comma 8 2 4 5 2" xfId="281" xr:uid="{00000000-0005-0000-0000-000012010000}"/>
    <cellStyle name="Comma 8 2 4 5 2 2" xfId="282" xr:uid="{00000000-0005-0000-0000-000013010000}"/>
    <cellStyle name="Comma 8 2 4 5 2 3" xfId="283" xr:uid="{00000000-0005-0000-0000-000014010000}"/>
    <cellStyle name="Comma 8 2 4 6" xfId="284" xr:uid="{00000000-0005-0000-0000-000015010000}"/>
    <cellStyle name="Comma 8 2 4 7" xfId="285" xr:uid="{00000000-0005-0000-0000-000016010000}"/>
    <cellStyle name="Comma 8 2 4 8" xfId="286" xr:uid="{00000000-0005-0000-0000-000017010000}"/>
    <cellStyle name="Comma 8 2 4 9" xfId="287" xr:uid="{00000000-0005-0000-0000-000018010000}"/>
    <cellStyle name="Comma 8 2 4 9 2" xfId="288" xr:uid="{00000000-0005-0000-0000-000019010000}"/>
    <cellStyle name="Comma 8 2 4 9 2 2" xfId="289" xr:uid="{00000000-0005-0000-0000-00001A010000}"/>
    <cellStyle name="Comma 8 2 4 9 2 3" xfId="290" xr:uid="{00000000-0005-0000-0000-00001B010000}"/>
    <cellStyle name="Comma 8 2 4 9 2 3 2" xfId="291" xr:uid="{00000000-0005-0000-0000-00001C010000}"/>
    <cellStyle name="Comma 8 2 5" xfId="292" xr:uid="{00000000-0005-0000-0000-00001D010000}"/>
    <cellStyle name="Comma 8 2 5 2" xfId="293" xr:uid="{00000000-0005-0000-0000-00001E010000}"/>
    <cellStyle name="Comma 8 2 5 3" xfId="294" xr:uid="{00000000-0005-0000-0000-00001F010000}"/>
    <cellStyle name="Comma 8 2 5 4" xfId="295" xr:uid="{00000000-0005-0000-0000-000020010000}"/>
    <cellStyle name="Comma 8 2 6" xfId="296" xr:uid="{00000000-0005-0000-0000-000021010000}"/>
    <cellStyle name="Comma 8 2 6 2" xfId="297" xr:uid="{00000000-0005-0000-0000-000022010000}"/>
    <cellStyle name="Comma 8 2 6 2 2" xfId="298" xr:uid="{00000000-0005-0000-0000-000023010000}"/>
    <cellStyle name="Comma 8 2 6 2 3" xfId="299" xr:uid="{00000000-0005-0000-0000-000024010000}"/>
    <cellStyle name="Comma 8 2 6 2 3 2" xfId="300" xr:uid="{00000000-0005-0000-0000-000025010000}"/>
    <cellStyle name="Comma 8 2 6 3" xfId="301" xr:uid="{00000000-0005-0000-0000-000026010000}"/>
    <cellStyle name="Comma 8 2 7" xfId="302" xr:uid="{00000000-0005-0000-0000-000027010000}"/>
    <cellStyle name="Comma 8 2 7 2" xfId="303" xr:uid="{00000000-0005-0000-0000-000028010000}"/>
    <cellStyle name="Comma 8 2 7 3" xfId="304" xr:uid="{00000000-0005-0000-0000-000029010000}"/>
    <cellStyle name="Comma 8 2 7 3 2" xfId="305" xr:uid="{00000000-0005-0000-0000-00002A010000}"/>
    <cellStyle name="Comma 8 2 8" xfId="306" xr:uid="{00000000-0005-0000-0000-00002B010000}"/>
    <cellStyle name="Comma 8 2 9" xfId="307" xr:uid="{00000000-0005-0000-0000-00002C010000}"/>
    <cellStyle name="Comma 8 2 9 2" xfId="308" xr:uid="{00000000-0005-0000-0000-00002D010000}"/>
    <cellStyle name="Comma 8 3" xfId="309" xr:uid="{00000000-0005-0000-0000-00002E010000}"/>
    <cellStyle name="Comma 8 4" xfId="310" xr:uid="{00000000-0005-0000-0000-00002F010000}"/>
    <cellStyle name="Comma 8 5" xfId="311" xr:uid="{00000000-0005-0000-0000-000030010000}"/>
    <cellStyle name="Comma 8 5 2" xfId="312" xr:uid="{00000000-0005-0000-0000-000031010000}"/>
    <cellStyle name="Comma 8 6" xfId="313" xr:uid="{00000000-0005-0000-0000-000032010000}"/>
    <cellStyle name="Comma 8 6 2" xfId="314" xr:uid="{00000000-0005-0000-0000-000033010000}"/>
    <cellStyle name="Comma 9" xfId="315" xr:uid="{00000000-0005-0000-0000-000034010000}"/>
    <cellStyle name="Comma 9 2" xfId="316" xr:uid="{00000000-0005-0000-0000-000035010000}"/>
    <cellStyle name="Comma 9 2 2" xfId="317" xr:uid="{00000000-0005-0000-0000-000036010000}"/>
    <cellStyle name="Comma 9 2 3" xfId="318" xr:uid="{00000000-0005-0000-0000-000037010000}"/>
    <cellStyle name="Comma 9 2 3 2" xfId="319" xr:uid="{00000000-0005-0000-0000-000038010000}"/>
    <cellStyle name="Comma 9 2 3 3" xfId="320" xr:uid="{00000000-0005-0000-0000-000039010000}"/>
    <cellStyle name="Comma 9 2 3 4" xfId="321" xr:uid="{00000000-0005-0000-0000-00003A010000}"/>
    <cellStyle name="Comma 9 2 4" xfId="322" xr:uid="{00000000-0005-0000-0000-00003B010000}"/>
    <cellStyle name="Comma 9 2 4 2" xfId="323" xr:uid="{00000000-0005-0000-0000-00003C010000}"/>
    <cellStyle name="Comma 9 2 4 2 2" xfId="324" xr:uid="{00000000-0005-0000-0000-00003D010000}"/>
    <cellStyle name="Comma 9 2 4 2 3" xfId="325" xr:uid="{00000000-0005-0000-0000-00003E010000}"/>
    <cellStyle name="Comma 9 2 4 2 3 2" xfId="326" xr:uid="{00000000-0005-0000-0000-00003F010000}"/>
    <cellStyle name="Comma 9 2 4 3" xfId="327" xr:uid="{00000000-0005-0000-0000-000040010000}"/>
    <cellStyle name="Comma 9 2 5" xfId="328" xr:uid="{00000000-0005-0000-0000-000041010000}"/>
    <cellStyle name="Comma 9 2 5 2" xfId="329" xr:uid="{00000000-0005-0000-0000-000042010000}"/>
    <cellStyle name="Comma 9 2 5 3" xfId="330" xr:uid="{00000000-0005-0000-0000-000043010000}"/>
    <cellStyle name="Comma 9 2 5 3 2" xfId="331" xr:uid="{00000000-0005-0000-0000-000044010000}"/>
    <cellStyle name="Comma 9 2 6" xfId="332" xr:uid="{00000000-0005-0000-0000-000045010000}"/>
    <cellStyle name="Comma 9 2 7" xfId="333" xr:uid="{00000000-0005-0000-0000-000046010000}"/>
    <cellStyle name="Comma 9 2 7 2" xfId="334" xr:uid="{00000000-0005-0000-0000-000047010000}"/>
    <cellStyle name="Comma 9 3" xfId="335" xr:uid="{00000000-0005-0000-0000-000048010000}"/>
    <cellStyle name="Comma 9 4" xfId="336" xr:uid="{00000000-0005-0000-0000-000049010000}"/>
    <cellStyle name="Comma 9 5" xfId="337" xr:uid="{00000000-0005-0000-0000-00004A010000}"/>
    <cellStyle name="Comma 9 6" xfId="338" xr:uid="{00000000-0005-0000-0000-00004B010000}"/>
    <cellStyle name="Comma 9 6 10" xfId="339" xr:uid="{00000000-0005-0000-0000-00004C010000}"/>
    <cellStyle name="Comma 9 6 11" xfId="340" xr:uid="{00000000-0005-0000-0000-00004D010000}"/>
    <cellStyle name="Comma 9 6 11 2" xfId="341" xr:uid="{00000000-0005-0000-0000-00004E010000}"/>
    <cellStyle name="Comma 9 6 11 2 2" xfId="342" xr:uid="{00000000-0005-0000-0000-00004F010000}"/>
    <cellStyle name="Comma 9 6 11 2 3" xfId="343" xr:uid="{00000000-0005-0000-0000-000050010000}"/>
    <cellStyle name="Comma 9 6 11 2 3 2" xfId="344" xr:uid="{00000000-0005-0000-0000-000051010000}"/>
    <cellStyle name="Comma 9 6 2" xfId="345" xr:uid="{00000000-0005-0000-0000-000052010000}"/>
    <cellStyle name="Comma 9 6 3" xfId="346" xr:uid="{00000000-0005-0000-0000-000053010000}"/>
    <cellStyle name="Comma 9 6 4" xfId="347" xr:uid="{00000000-0005-0000-0000-000054010000}"/>
    <cellStyle name="Comma 9 6 5" xfId="348" xr:uid="{00000000-0005-0000-0000-000055010000}"/>
    <cellStyle name="Comma 9 6 5 2" xfId="349" xr:uid="{00000000-0005-0000-0000-000056010000}"/>
    <cellStyle name="Comma 9 6 5 2 2" xfId="350" xr:uid="{00000000-0005-0000-0000-000057010000}"/>
    <cellStyle name="Comma 9 6 5 2 3" xfId="351" xr:uid="{00000000-0005-0000-0000-000058010000}"/>
    <cellStyle name="Comma 9 6 6" xfId="352" xr:uid="{00000000-0005-0000-0000-000059010000}"/>
    <cellStyle name="Comma 9 6 7" xfId="353" xr:uid="{00000000-0005-0000-0000-00005A010000}"/>
    <cellStyle name="Comma 9 6 8" xfId="354" xr:uid="{00000000-0005-0000-0000-00005B010000}"/>
    <cellStyle name="Comma 9 6 9" xfId="355" xr:uid="{00000000-0005-0000-0000-00005C010000}"/>
    <cellStyle name="Comma 9 6 9 2" xfId="356" xr:uid="{00000000-0005-0000-0000-00005D010000}"/>
    <cellStyle name="Comma 9 6 9 2 2" xfId="357" xr:uid="{00000000-0005-0000-0000-00005E010000}"/>
    <cellStyle name="Comma 9 6 9 2 3" xfId="358" xr:uid="{00000000-0005-0000-0000-00005F010000}"/>
    <cellStyle name="Comma 9 6 9 2 3 2" xfId="359" xr:uid="{00000000-0005-0000-0000-000060010000}"/>
    <cellStyle name="Currency" xfId="2" builtinId="4"/>
    <cellStyle name="Currency 2" xfId="5" xr:uid="{00000000-0005-0000-0000-000062010000}"/>
    <cellStyle name="Currency 3" xfId="361" xr:uid="{00000000-0005-0000-0000-000063010000}"/>
    <cellStyle name="Currency 4" xfId="362" xr:uid="{00000000-0005-0000-0000-000064010000}"/>
    <cellStyle name="Currency 4 2" xfId="363" xr:uid="{00000000-0005-0000-0000-000065010000}"/>
    <cellStyle name="Currency 4 3" xfId="364" xr:uid="{00000000-0005-0000-0000-000066010000}"/>
    <cellStyle name="Currency 4 3 2" xfId="365" xr:uid="{00000000-0005-0000-0000-000067010000}"/>
    <cellStyle name="Currency 5" xfId="366" xr:uid="{00000000-0005-0000-0000-000068010000}"/>
    <cellStyle name="Currency 5 2" xfId="367" xr:uid="{00000000-0005-0000-0000-000069010000}"/>
    <cellStyle name="Currency 5 3" xfId="368" xr:uid="{00000000-0005-0000-0000-00006A010000}"/>
    <cellStyle name="Currency 5 3 2" xfId="369" xr:uid="{00000000-0005-0000-0000-00006B010000}"/>
    <cellStyle name="Currency 6" xfId="370" xr:uid="{00000000-0005-0000-0000-00006C010000}"/>
    <cellStyle name="Currency 7" xfId="371" xr:uid="{00000000-0005-0000-0000-00006D010000}"/>
    <cellStyle name="Currency 7 2" xfId="372" xr:uid="{00000000-0005-0000-0000-00006E010000}"/>
    <cellStyle name="Currency 8" xfId="360" xr:uid="{00000000-0005-0000-0000-00006F010000}"/>
    <cellStyle name="Explanatory Text 2" xfId="373" xr:uid="{00000000-0005-0000-0000-000070010000}"/>
    <cellStyle name="Good 2" xfId="374" xr:uid="{00000000-0005-0000-0000-000071010000}"/>
    <cellStyle name="Heading 1 2" xfId="375" xr:uid="{00000000-0005-0000-0000-000072010000}"/>
    <cellStyle name="Heading 2 2" xfId="376" xr:uid="{00000000-0005-0000-0000-000073010000}"/>
    <cellStyle name="Heading 3 2" xfId="377" xr:uid="{00000000-0005-0000-0000-000074010000}"/>
    <cellStyle name="Heading 4 2" xfId="378" xr:uid="{00000000-0005-0000-0000-000075010000}"/>
    <cellStyle name="Input 2" xfId="379" xr:uid="{00000000-0005-0000-0000-000076010000}"/>
    <cellStyle name="Linked Cell 2" xfId="380" xr:uid="{00000000-0005-0000-0000-000077010000}"/>
    <cellStyle name="Neutral 2" xfId="381" xr:uid="{00000000-0005-0000-0000-000078010000}"/>
    <cellStyle name="Normal" xfId="0" builtinId="0"/>
    <cellStyle name="Normal 10" xfId="382" xr:uid="{00000000-0005-0000-0000-00007A010000}"/>
    <cellStyle name="Normal 11" xfId="383" xr:uid="{00000000-0005-0000-0000-00007B010000}"/>
    <cellStyle name="Normal 12" xfId="384" xr:uid="{00000000-0005-0000-0000-00007C010000}"/>
    <cellStyle name="Normal 13" xfId="385" xr:uid="{00000000-0005-0000-0000-00007D010000}"/>
    <cellStyle name="Normal 14" xfId="386" xr:uid="{00000000-0005-0000-0000-00007E010000}"/>
    <cellStyle name="Normal 2" xfId="3" xr:uid="{00000000-0005-0000-0000-00007F010000}"/>
    <cellStyle name="Normal 2 2" xfId="7" xr:uid="{00000000-0005-0000-0000-000080010000}"/>
    <cellStyle name="Normal 2 2 2" xfId="389" xr:uid="{00000000-0005-0000-0000-000081010000}"/>
    <cellStyle name="Normal 2 2 3" xfId="390" xr:uid="{00000000-0005-0000-0000-000082010000}"/>
    <cellStyle name="Normal 2 2 4" xfId="391" xr:uid="{00000000-0005-0000-0000-000083010000}"/>
    <cellStyle name="Normal 2 2 4 2" xfId="392" xr:uid="{00000000-0005-0000-0000-000084010000}"/>
    <cellStyle name="Normal 2 2 4 2 2" xfId="393" xr:uid="{00000000-0005-0000-0000-000085010000}"/>
    <cellStyle name="Normal 2 2 4 3" xfId="394" xr:uid="{00000000-0005-0000-0000-000086010000}"/>
    <cellStyle name="Normal 2 2 4 4" xfId="395" xr:uid="{00000000-0005-0000-0000-000087010000}"/>
    <cellStyle name="Normal 2 2 4 5" xfId="396" xr:uid="{00000000-0005-0000-0000-000088010000}"/>
    <cellStyle name="Normal 2 2 4 5 2" xfId="397" xr:uid="{00000000-0005-0000-0000-000089010000}"/>
    <cellStyle name="Normal 2 2 5" xfId="398" xr:uid="{00000000-0005-0000-0000-00008A010000}"/>
    <cellStyle name="Normal 2 2 6" xfId="399" xr:uid="{00000000-0005-0000-0000-00008B010000}"/>
    <cellStyle name="Normal 2 2 7" xfId="388" xr:uid="{00000000-0005-0000-0000-00008C010000}"/>
    <cellStyle name="Normal 2 3" xfId="8" xr:uid="{00000000-0005-0000-0000-00008D010000}"/>
    <cellStyle name="Normal 2 3 2" xfId="400" xr:uid="{00000000-0005-0000-0000-00008E010000}"/>
    <cellStyle name="Normal 2 4" xfId="401" xr:uid="{00000000-0005-0000-0000-00008F010000}"/>
    <cellStyle name="Normal 2 5" xfId="387" xr:uid="{00000000-0005-0000-0000-000090010000}"/>
    <cellStyle name="Normal 3" xfId="402" xr:uid="{00000000-0005-0000-0000-000091010000}"/>
    <cellStyle name="Normal 3 2" xfId="403" xr:uid="{00000000-0005-0000-0000-000092010000}"/>
    <cellStyle name="Normal 3 2 2" xfId="404" xr:uid="{00000000-0005-0000-0000-000093010000}"/>
    <cellStyle name="Normal 3 3" xfId="405" xr:uid="{00000000-0005-0000-0000-000094010000}"/>
    <cellStyle name="Normal 3 3 2" xfId="406" xr:uid="{00000000-0005-0000-0000-000095010000}"/>
    <cellStyle name="Normal 3 4" xfId="407" xr:uid="{00000000-0005-0000-0000-000096010000}"/>
    <cellStyle name="Normal 4" xfId="408" xr:uid="{00000000-0005-0000-0000-000097010000}"/>
    <cellStyle name="Normal 4 2" xfId="409" xr:uid="{00000000-0005-0000-0000-000098010000}"/>
    <cellStyle name="Normal 4 3" xfId="410" xr:uid="{00000000-0005-0000-0000-000099010000}"/>
    <cellStyle name="Normal 4 3 2" xfId="411" xr:uid="{00000000-0005-0000-0000-00009A010000}"/>
    <cellStyle name="Normal 4 3 3" xfId="412" xr:uid="{00000000-0005-0000-0000-00009B010000}"/>
    <cellStyle name="Normal 5" xfId="413" xr:uid="{00000000-0005-0000-0000-00009C010000}"/>
    <cellStyle name="Normal 5 2" xfId="414" xr:uid="{00000000-0005-0000-0000-00009D010000}"/>
    <cellStyle name="Normal 5 2 2" xfId="415" xr:uid="{00000000-0005-0000-0000-00009E010000}"/>
    <cellStyle name="Normal 5 2 3" xfId="416" xr:uid="{00000000-0005-0000-0000-00009F010000}"/>
    <cellStyle name="Normal 5 2 3 2" xfId="417" xr:uid="{00000000-0005-0000-0000-0000A0010000}"/>
    <cellStyle name="Normal 5 3" xfId="418" xr:uid="{00000000-0005-0000-0000-0000A1010000}"/>
    <cellStyle name="Normal 5 4" xfId="419" xr:uid="{00000000-0005-0000-0000-0000A2010000}"/>
    <cellStyle name="Normal 6" xfId="420" xr:uid="{00000000-0005-0000-0000-0000A3010000}"/>
    <cellStyle name="Normal 6 2" xfId="421" xr:uid="{00000000-0005-0000-0000-0000A4010000}"/>
    <cellStyle name="Normal 7" xfId="422" xr:uid="{00000000-0005-0000-0000-0000A5010000}"/>
    <cellStyle name="Normal 7 2" xfId="423" xr:uid="{00000000-0005-0000-0000-0000A6010000}"/>
    <cellStyle name="Normal 7 3" xfId="424" xr:uid="{00000000-0005-0000-0000-0000A7010000}"/>
    <cellStyle name="Normal 7 3 2" xfId="425" xr:uid="{00000000-0005-0000-0000-0000A8010000}"/>
    <cellStyle name="Normal 7 4" xfId="426" xr:uid="{00000000-0005-0000-0000-0000A9010000}"/>
    <cellStyle name="Normal 8" xfId="427" xr:uid="{00000000-0005-0000-0000-0000AA010000}"/>
    <cellStyle name="Normal 9" xfId="428" xr:uid="{00000000-0005-0000-0000-0000AB010000}"/>
    <cellStyle name="Normal 9 2" xfId="429" xr:uid="{00000000-0005-0000-0000-0000AC010000}"/>
    <cellStyle name="Note 2" xfId="430" xr:uid="{00000000-0005-0000-0000-0000AD010000}"/>
    <cellStyle name="Output 2" xfId="431" xr:uid="{00000000-0005-0000-0000-0000AE010000}"/>
    <cellStyle name="Percent 10" xfId="432" xr:uid="{00000000-0005-0000-0000-0000AF010000}"/>
    <cellStyle name="Percent 10 2" xfId="433" xr:uid="{00000000-0005-0000-0000-0000B0010000}"/>
    <cellStyle name="Percent 10 3" xfId="434" xr:uid="{00000000-0005-0000-0000-0000B1010000}"/>
    <cellStyle name="Percent 10 3 2" xfId="435" xr:uid="{00000000-0005-0000-0000-0000B2010000}"/>
    <cellStyle name="Percent 10 3 3" xfId="436" xr:uid="{00000000-0005-0000-0000-0000B3010000}"/>
    <cellStyle name="Percent 10 3 3 2" xfId="437" xr:uid="{00000000-0005-0000-0000-0000B4010000}"/>
    <cellStyle name="Percent 11" xfId="438" xr:uid="{00000000-0005-0000-0000-0000B5010000}"/>
    <cellStyle name="Percent 11 2" xfId="439" xr:uid="{00000000-0005-0000-0000-0000B6010000}"/>
    <cellStyle name="Percent 11 3" xfId="440" xr:uid="{00000000-0005-0000-0000-0000B7010000}"/>
    <cellStyle name="Percent 11 3 2" xfId="441" xr:uid="{00000000-0005-0000-0000-0000B8010000}"/>
    <cellStyle name="Percent 12" xfId="442" xr:uid="{00000000-0005-0000-0000-0000B9010000}"/>
    <cellStyle name="Percent 12 2" xfId="443" xr:uid="{00000000-0005-0000-0000-0000BA010000}"/>
    <cellStyle name="Percent 12 3" xfId="444" xr:uid="{00000000-0005-0000-0000-0000BB010000}"/>
    <cellStyle name="Percent 12 3 2" xfId="445" xr:uid="{00000000-0005-0000-0000-0000BC010000}"/>
    <cellStyle name="Percent 13" xfId="446" xr:uid="{00000000-0005-0000-0000-0000BD010000}"/>
    <cellStyle name="Percent 13 2" xfId="447" xr:uid="{00000000-0005-0000-0000-0000BE010000}"/>
    <cellStyle name="Percent 13 3" xfId="448" xr:uid="{00000000-0005-0000-0000-0000BF010000}"/>
    <cellStyle name="Percent 13 3 2" xfId="449" xr:uid="{00000000-0005-0000-0000-0000C0010000}"/>
    <cellStyle name="Percent 14" xfId="450" xr:uid="{00000000-0005-0000-0000-0000C1010000}"/>
    <cellStyle name="Percent 14 2" xfId="451" xr:uid="{00000000-0005-0000-0000-0000C2010000}"/>
    <cellStyle name="Percent 14 3" xfId="452" xr:uid="{00000000-0005-0000-0000-0000C3010000}"/>
    <cellStyle name="Percent 14 3 2" xfId="453" xr:uid="{00000000-0005-0000-0000-0000C4010000}"/>
    <cellStyle name="Percent 15" xfId="454" xr:uid="{00000000-0005-0000-0000-0000C5010000}"/>
    <cellStyle name="Percent 15 2" xfId="455" xr:uid="{00000000-0005-0000-0000-0000C6010000}"/>
    <cellStyle name="Percent 15 3" xfId="456" xr:uid="{00000000-0005-0000-0000-0000C7010000}"/>
    <cellStyle name="Percent 15 3 2" xfId="457" xr:uid="{00000000-0005-0000-0000-0000C8010000}"/>
    <cellStyle name="Percent 16" xfId="458" xr:uid="{00000000-0005-0000-0000-0000C9010000}"/>
    <cellStyle name="Percent 16 2" xfId="459" xr:uid="{00000000-0005-0000-0000-0000CA010000}"/>
    <cellStyle name="Percent 16 3" xfId="460" xr:uid="{00000000-0005-0000-0000-0000CB010000}"/>
    <cellStyle name="Percent 16 3 2" xfId="461" xr:uid="{00000000-0005-0000-0000-0000CC010000}"/>
    <cellStyle name="Percent 17" xfId="462" xr:uid="{00000000-0005-0000-0000-0000CD010000}"/>
    <cellStyle name="Percent 17 2" xfId="463" xr:uid="{00000000-0005-0000-0000-0000CE010000}"/>
    <cellStyle name="Percent 17 3" xfId="464" xr:uid="{00000000-0005-0000-0000-0000CF010000}"/>
    <cellStyle name="Percent 17 3 2" xfId="465" xr:uid="{00000000-0005-0000-0000-0000D0010000}"/>
    <cellStyle name="Percent 18" xfId="466" xr:uid="{00000000-0005-0000-0000-0000D1010000}"/>
    <cellStyle name="Percent 18 2" xfId="467" xr:uid="{00000000-0005-0000-0000-0000D2010000}"/>
    <cellStyle name="Percent 18 3" xfId="468" xr:uid="{00000000-0005-0000-0000-0000D3010000}"/>
    <cellStyle name="Percent 18 3 2" xfId="469" xr:uid="{00000000-0005-0000-0000-0000D4010000}"/>
    <cellStyle name="Percent 19" xfId="470" xr:uid="{00000000-0005-0000-0000-0000D5010000}"/>
    <cellStyle name="Percent 19 2" xfId="471" xr:uid="{00000000-0005-0000-0000-0000D6010000}"/>
    <cellStyle name="Percent 19 3" xfId="472" xr:uid="{00000000-0005-0000-0000-0000D7010000}"/>
    <cellStyle name="Percent 19 3 2" xfId="473" xr:uid="{00000000-0005-0000-0000-0000D8010000}"/>
    <cellStyle name="Percent 2" xfId="474" xr:uid="{00000000-0005-0000-0000-0000D9010000}"/>
    <cellStyle name="Percent 2 2" xfId="475" xr:uid="{00000000-0005-0000-0000-0000DA010000}"/>
    <cellStyle name="Percent 2 2 2" xfId="476" xr:uid="{00000000-0005-0000-0000-0000DB010000}"/>
    <cellStyle name="Percent 2 2 2 2" xfId="477" xr:uid="{00000000-0005-0000-0000-0000DC010000}"/>
    <cellStyle name="Percent 2 2 2 3" xfId="478" xr:uid="{00000000-0005-0000-0000-0000DD010000}"/>
    <cellStyle name="Percent 2 2 2 3 2" xfId="479" xr:uid="{00000000-0005-0000-0000-0000DE010000}"/>
    <cellStyle name="Percent 2 2 2 3 3" xfId="480" xr:uid="{00000000-0005-0000-0000-0000DF010000}"/>
    <cellStyle name="Percent 2 2 2 3 3 2" xfId="481" xr:uid="{00000000-0005-0000-0000-0000E0010000}"/>
    <cellStyle name="Percent 2 2 2 3 3 3" xfId="482" xr:uid="{00000000-0005-0000-0000-0000E1010000}"/>
    <cellStyle name="Percent 2 2 2 3 3 4" xfId="483" xr:uid="{00000000-0005-0000-0000-0000E2010000}"/>
    <cellStyle name="Percent 2 2 2 3 4" xfId="484" xr:uid="{00000000-0005-0000-0000-0000E3010000}"/>
    <cellStyle name="Percent 2 2 2 3 4 2" xfId="485" xr:uid="{00000000-0005-0000-0000-0000E4010000}"/>
    <cellStyle name="Percent 2 2 2 3 4 2 2" xfId="486" xr:uid="{00000000-0005-0000-0000-0000E5010000}"/>
    <cellStyle name="Percent 2 2 2 3 4 2 3" xfId="487" xr:uid="{00000000-0005-0000-0000-0000E6010000}"/>
    <cellStyle name="Percent 2 2 2 3 4 2 3 2" xfId="488" xr:uid="{00000000-0005-0000-0000-0000E7010000}"/>
    <cellStyle name="Percent 2 2 2 3 4 3" xfId="489" xr:uid="{00000000-0005-0000-0000-0000E8010000}"/>
    <cellStyle name="Percent 2 2 2 3 5" xfId="490" xr:uid="{00000000-0005-0000-0000-0000E9010000}"/>
    <cellStyle name="Percent 2 2 2 3 5 2" xfId="491" xr:uid="{00000000-0005-0000-0000-0000EA010000}"/>
    <cellStyle name="Percent 2 2 2 3 5 3" xfId="492" xr:uid="{00000000-0005-0000-0000-0000EB010000}"/>
    <cellStyle name="Percent 2 2 2 3 5 3 2" xfId="493" xr:uid="{00000000-0005-0000-0000-0000EC010000}"/>
    <cellStyle name="Percent 2 2 2 3 6" xfId="494" xr:uid="{00000000-0005-0000-0000-0000ED010000}"/>
    <cellStyle name="Percent 2 2 2 3 7" xfId="495" xr:uid="{00000000-0005-0000-0000-0000EE010000}"/>
    <cellStyle name="Percent 2 2 2 3 7 2" xfId="496" xr:uid="{00000000-0005-0000-0000-0000EF010000}"/>
    <cellStyle name="Percent 2 2 2 4" xfId="497" xr:uid="{00000000-0005-0000-0000-0000F0010000}"/>
    <cellStyle name="Percent 2 2 2 4 2" xfId="498" xr:uid="{00000000-0005-0000-0000-0000F1010000}"/>
    <cellStyle name="Percent 2 2 2 4 2 2" xfId="499" xr:uid="{00000000-0005-0000-0000-0000F2010000}"/>
    <cellStyle name="Percent 2 2 2 4 2 3" xfId="500" xr:uid="{00000000-0005-0000-0000-0000F3010000}"/>
    <cellStyle name="Percent 2 2 2 4 2 3 2" xfId="501" xr:uid="{00000000-0005-0000-0000-0000F4010000}"/>
    <cellStyle name="Percent 2 2 2 4 3" xfId="502" xr:uid="{00000000-0005-0000-0000-0000F5010000}"/>
    <cellStyle name="Percent 2 2 2 5" xfId="503" xr:uid="{00000000-0005-0000-0000-0000F6010000}"/>
    <cellStyle name="Percent 2 2 2 5 2" xfId="504" xr:uid="{00000000-0005-0000-0000-0000F7010000}"/>
    <cellStyle name="Percent 2 2 2 5 3" xfId="505" xr:uid="{00000000-0005-0000-0000-0000F8010000}"/>
    <cellStyle name="Percent 2 2 2 5 3 2" xfId="506" xr:uid="{00000000-0005-0000-0000-0000F9010000}"/>
    <cellStyle name="Percent 2 2 2 6" xfId="507" xr:uid="{00000000-0005-0000-0000-0000FA010000}"/>
    <cellStyle name="Percent 2 2 2 6 2" xfId="508" xr:uid="{00000000-0005-0000-0000-0000FB010000}"/>
    <cellStyle name="Percent 2 2 3" xfId="509" xr:uid="{00000000-0005-0000-0000-0000FC010000}"/>
    <cellStyle name="Percent 2 2 3 2" xfId="510" xr:uid="{00000000-0005-0000-0000-0000FD010000}"/>
    <cellStyle name="Percent 2 2 3 3" xfId="511" xr:uid="{00000000-0005-0000-0000-0000FE010000}"/>
    <cellStyle name="Percent 2 2 3 4" xfId="512" xr:uid="{00000000-0005-0000-0000-0000FF010000}"/>
    <cellStyle name="Percent 2 3" xfId="513" xr:uid="{00000000-0005-0000-0000-000000020000}"/>
    <cellStyle name="Percent 2 4" xfId="514" xr:uid="{00000000-0005-0000-0000-000001020000}"/>
    <cellStyle name="Percent 2 4 10" xfId="515" xr:uid="{00000000-0005-0000-0000-000002020000}"/>
    <cellStyle name="Percent 2 4 11" xfId="516" xr:uid="{00000000-0005-0000-0000-000003020000}"/>
    <cellStyle name="Percent 2 4 11 2" xfId="517" xr:uid="{00000000-0005-0000-0000-000004020000}"/>
    <cellStyle name="Percent 2 4 11 2 2" xfId="518" xr:uid="{00000000-0005-0000-0000-000005020000}"/>
    <cellStyle name="Percent 2 4 11 2 3" xfId="519" xr:uid="{00000000-0005-0000-0000-000006020000}"/>
    <cellStyle name="Percent 2 4 11 2 3 2" xfId="520" xr:uid="{00000000-0005-0000-0000-000007020000}"/>
    <cellStyle name="Percent 2 4 2" xfId="521" xr:uid="{00000000-0005-0000-0000-000008020000}"/>
    <cellStyle name="Percent 2 4 3" xfId="522" xr:uid="{00000000-0005-0000-0000-000009020000}"/>
    <cellStyle name="Percent 2 4 4" xfId="523" xr:uid="{00000000-0005-0000-0000-00000A020000}"/>
    <cellStyle name="Percent 2 4 5" xfId="524" xr:uid="{00000000-0005-0000-0000-00000B020000}"/>
    <cellStyle name="Percent 2 4 5 2" xfId="525" xr:uid="{00000000-0005-0000-0000-00000C020000}"/>
    <cellStyle name="Percent 2 4 5 2 2" xfId="526" xr:uid="{00000000-0005-0000-0000-00000D020000}"/>
    <cellStyle name="Percent 2 4 5 2 3" xfId="527" xr:uid="{00000000-0005-0000-0000-00000E020000}"/>
    <cellStyle name="Percent 2 4 6" xfId="528" xr:uid="{00000000-0005-0000-0000-00000F020000}"/>
    <cellStyle name="Percent 2 4 7" xfId="529" xr:uid="{00000000-0005-0000-0000-000010020000}"/>
    <cellStyle name="Percent 2 4 8" xfId="530" xr:uid="{00000000-0005-0000-0000-000011020000}"/>
    <cellStyle name="Percent 2 4 9" xfId="531" xr:uid="{00000000-0005-0000-0000-000012020000}"/>
    <cellStyle name="Percent 2 4 9 2" xfId="532" xr:uid="{00000000-0005-0000-0000-000013020000}"/>
    <cellStyle name="Percent 2 4 9 2 2" xfId="533" xr:uid="{00000000-0005-0000-0000-000014020000}"/>
    <cellStyle name="Percent 2 4 9 2 3" xfId="534" xr:uid="{00000000-0005-0000-0000-000015020000}"/>
    <cellStyle name="Percent 2 4 9 2 3 2" xfId="535" xr:uid="{00000000-0005-0000-0000-000016020000}"/>
    <cellStyle name="Percent 2 5" xfId="536" xr:uid="{00000000-0005-0000-0000-000017020000}"/>
    <cellStyle name="Percent 20" xfId="537" xr:uid="{00000000-0005-0000-0000-000018020000}"/>
    <cellStyle name="Percent 20 2" xfId="538" xr:uid="{00000000-0005-0000-0000-000019020000}"/>
    <cellStyle name="Percent 20 3" xfId="539" xr:uid="{00000000-0005-0000-0000-00001A020000}"/>
    <cellStyle name="Percent 20 3 2" xfId="540" xr:uid="{00000000-0005-0000-0000-00001B020000}"/>
    <cellStyle name="Percent 21" xfId="541" xr:uid="{00000000-0005-0000-0000-00001C020000}"/>
    <cellStyle name="Percent 21 2" xfId="542" xr:uid="{00000000-0005-0000-0000-00001D020000}"/>
    <cellStyle name="Percent 21 3" xfId="543" xr:uid="{00000000-0005-0000-0000-00001E020000}"/>
    <cellStyle name="Percent 21 3 2" xfId="544" xr:uid="{00000000-0005-0000-0000-00001F020000}"/>
    <cellStyle name="Percent 22" xfId="545" xr:uid="{00000000-0005-0000-0000-000020020000}"/>
    <cellStyle name="Percent 22 2" xfId="546" xr:uid="{00000000-0005-0000-0000-000021020000}"/>
    <cellStyle name="Percent 23" xfId="547" xr:uid="{00000000-0005-0000-0000-000022020000}"/>
    <cellStyle name="Percent 23 2" xfId="548" xr:uid="{00000000-0005-0000-0000-000023020000}"/>
    <cellStyle name="Percent 24" xfId="549" xr:uid="{00000000-0005-0000-0000-000024020000}"/>
    <cellStyle name="Percent 25" xfId="550" xr:uid="{00000000-0005-0000-0000-000025020000}"/>
    <cellStyle name="Percent 25 2" xfId="551" xr:uid="{00000000-0005-0000-0000-000026020000}"/>
    <cellStyle name="Percent 25 3" xfId="552" xr:uid="{00000000-0005-0000-0000-000027020000}"/>
    <cellStyle name="Percent 25 3 2" xfId="553" xr:uid="{00000000-0005-0000-0000-000028020000}"/>
    <cellStyle name="Percent 26" xfId="554" xr:uid="{00000000-0005-0000-0000-000029020000}"/>
    <cellStyle name="Percent 27" xfId="555" xr:uid="{00000000-0005-0000-0000-00002A020000}"/>
    <cellStyle name="Percent 27 2" xfId="556" xr:uid="{00000000-0005-0000-0000-00002B020000}"/>
    <cellStyle name="Percent 3" xfId="557" xr:uid="{00000000-0005-0000-0000-00002C020000}"/>
    <cellStyle name="Percent 3 2" xfId="558" xr:uid="{00000000-0005-0000-0000-00002D020000}"/>
    <cellStyle name="Percent 3 2 2" xfId="559" xr:uid="{00000000-0005-0000-0000-00002E020000}"/>
    <cellStyle name="Percent 3 2 3" xfId="560" xr:uid="{00000000-0005-0000-0000-00002F020000}"/>
    <cellStyle name="Percent 3 2 3 2" xfId="561" xr:uid="{00000000-0005-0000-0000-000030020000}"/>
    <cellStyle name="Percent 3 2 3 3" xfId="562" xr:uid="{00000000-0005-0000-0000-000031020000}"/>
    <cellStyle name="Percent 3 2 3 4" xfId="563" xr:uid="{00000000-0005-0000-0000-000032020000}"/>
    <cellStyle name="Percent 3 2 4" xfId="564" xr:uid="{00000000-0005-0000-0000-000033020000}"/>
    <cellStyle name="Percent 3 2 4 2" xfId="565" xr:uid="{00000000-0005-0000-0000-000034020000}"/>
    <cellStyle name="Percent 3 2 4 2 2" xfId="566" xr:uid="{00000000-0005-0000-0000-000035020000}"/>
    <cellStyle name="Percent 3 2 4 2 3" xfId="567" xr:uid="{00000000-0005-0000-0000-000036020000}"/>
    <cellStyle name="Percent 3 2 4 2 3 2" xfId="568" xr:uid="{00000000-0005-0000-0000-000037020000}"/>
    <cellStyle name="Percent 3 2 4 3" xfId="569" xr:uid="{00000000-0005-0000-0000-000038020000}"/>
    <cellStyle name="Percent 3 2 5" xfId="570" xr:uid="{00000000-0005-0000-0000-000039020000}"/>
    <cellStyle name="Percent 3 2 5 2" xfId="571" xr:uid="{00000000-0005-0000-0000-00003A020000}"/>
    <cellStyle name="Percent 3 2 5 3" xfId="572" xr:uid="{00000000-0005-0000-0000-00003B020000}"/>
    <cellStyle name="Percent 3 2 5 3 2" xfId="573" xr:uid="{00000000-0005-0000-0000-00003C020000}"/>
    <cellStyle name="Percent 3 2 6" xfId="574" xr:uid="{00000000-0005-0000-0000-00003D020000}"/>
    <cellStyle name="Percent 3 2 7" xfId="575" xr:uid="{00000000-0005-0000-0000-00003E020000}"/>
    <cellStyle name="Percent 3 2 7 2" xfId="576" xr:uid="{00000000-0005-0000-0000-00003F020000}"/>
    <cellStyle name="Percent 3 3" xfId="577" xr:uid="{00000000-0005-0000-0000-000040020000}"/>
    <cellStyle name="Percent 3 4" xfId="578" xr:uid="{00000000-0005-0000-0000-000041020000}"/>
    <cellStyle name="Percent 3 5" xfId="579" xr:uid="{00000000-0005-0000-0000-000042020000}"/>
    <cellStyle name="Percent 3 5 2" xfId="580" xr:uid="{00000000-0005-0000-0000-000043020000}"/>
    <cellStyle name="Percent 3 5 3" xfId="581" xr:uid="{00000000-0005-0000-0000-000044020000}"/>
    <cellStyle name="Percent 3 5 4" xfId="582" xr:uid="{00000000-0005-0000-0000-000045020000}"/>
    <cellStyle name="Percent 4" xfId="583" xr:uid="{00000000-0005-0000-0000-000046020000}"/>
    <cellStyle name="Percent 4 2" xfId="584" xr:uid="{00000000-0005-0000-0000-000047020000}"/>
    <cellStyle name="Percent 4 3" xfId="585" xr:uid="{00000000-0005-0000-0000-000048020000}"/>
    <cellStyle name="Percent 4 3 2" xfId="586" xr:uid="{00000000-0005-0000-0000-000049020000}"/>
    <cellStyle name="Percent 4 3 3" xfId="587" xr:uid="{00000000-0005-0000-0000-00004A020000}"/>
    <cellStyle name="Percent 4 3 4" xfId="588" xr:uid="{00000000-0005-0000-0000-00004B020000}"/>
    <cellStyle name="Percent 4 4" xfId="589" xr:uid="{00000000-0005-0000-0000-00004C020000}"/>
    <cellStyle name="Percent 4 4 2" xfId="590" xr:uid="{00000000-0005-0000-0000-00004D020000}"/>
    <cellStyle name="Percent 4 4 2 2" xfId="591" xr:uid="{00000000-0005-0000-0000-00004E020000}"/>
    <cellStyle name="Percent 4 4 2 3" xfId="592" xr:uid="{00000000-0005-0000-0000-00004F020000}"/>
    <cellStyle name="Percent 4 4 2 3 2" xfId="593" xr:uid="{00000000-0005-0000-0000-000050020000}"/>
    <cellStyle name="Percent 4 4 3" xfId="594" xr:uid="{00000000-0005-0000-0000-000051020000}"/>
    <cellStyle name="Percent 4 5" xfId="595" xr:uid="{00000000-0005-0000-0000-000052020000}"/>
    <cellStyle name="Percent 4 5 2" xfId="596" xr:uid="{00000000-0005-0000-0000-000053020000}"/>
    <cellStyle name="Percent 4 5 3" xfId="597" xr:uid="{00000000-0005-0000-0000-000054020000}"/>
    <cellStyle name="Percent 4 5 3 2" xfId="598" xr:uid="{00000000-0005-0000-0000-000055020000}"/>
    <cellStyle name="Percent 4 6" xfId="599" xr:uid="{00000000-0005-0000-0000-000056020000}"/>
    <cellStyle name="Percent 4 7" xfId="600" xr:uid="{00000000-0005-0000-0000-000057020000}"/>
    <cellStyle name="Percent 4 7 2" xfId="601" xr:uid="{00000000-0005-0000-0000-000058020000}"/>
    <cellStyle name="Percent 5" xfId="602" xr:uid="{00000000-0005-0000-0000-000059020000}"/>
    <cellStyle name="Percent 5 2" xfId="603" xr:uid="{00000000-0005-0000-0000-00005A020000}"/>
    <cellStyle name="Percent 5 3" xfId="604" xr:uid="{00000000-0005-0000-0000-00005B020000}"/>
    <cellStyle name="Percent 5 3 2" xfId="605" xr:uid="{00000000-0005-0000-0000-00005C020000}"/>
    <cellStyle name="Percent 5 3 3" xfId="606" xr:uid="{00000000-0005-0000-0000-00005D020000}"/>
    <cellStyle name="Percent 5 4" xfId="607" xr:uid="{00000000-0005-0000-0000-00005E020000}"/>
    <cellStyle name="Percent 5 4 2" xfId="608" xr:uid="{00000000-0005-0000-0000-00005F020000}"/>
    <cellStyle name="Percent 5 4 3" xfId="609" xr:uid="{00000000-0005-0000-0000-000060020000}"/>
    <cellStyle name="Percent 5 4 4" xfId="610" xr:uid="{00000000-0005-0000-0000-000061020000}"/>
    <cellStyle name="Percent 5 5" xfId="611" xr:uid="{00000000-0005-0000-0000-000062020000}"/>
    <cellStyle name="Percent 5 5 2" xfId="612" xr:uid="{00000000-0005-0000-0000-000063020000}"/>
    <cellStyle name="Percent 5 5 2 2" xfId="613" xr:uid="{00000000-0005-0000-0000-000064020000}"/>
    <cellStyle name="Percent 5 5 2 3" xfId="614" xr:uid="{00000000-0005-0000-0000-000065020000}"/>
    <cellStyle name="Percent 5 5 2 3 2" xfId="615" xr:uid="{00000000-0005-0000-0000-000066020000}"/>
    <cellStyle name="Percent 5 5 3" xfId="616" xr:uid="{00000000-0005-0000-0000-000067020000}"/>
    <cellStyle name="Percent 5 6" xfId="617" xr:uid="{00000000-0005-0000-0000-000068020000}"/>
    <cellStyle name="Percent 5 6 2" xfId="618" xr:uid="{00000000-0005-0000-0000-000069020000}"/>
    <cellStyle name="Percent 5 6 3" xfId="619" xr:uid="{00000000-0005-0000-0000-00006A020000}"/>
    <cellStyle name="Percent 5 6 3 2" xfId="620" xr:uid="{00000000-0005-0000-0000-00006B020000}"/>
    <cellStyle name="Percent 5 7" xfId="621" xr:uid="{00000000-0005-0000-0000-00006C020000}"/>
    <cellStyle name="Percent 5 8" xfId="622" xr:uid="{00000000-0005-0000-0000-00006D020000}"/>
    <cellStyle name="Percent 5 8 2" xfId="623" xr:uid="{00000000-0005-0000-0000-00006E020000}"/>
    <cellStyle name="Percent 5 9" xfId="624" xr:uid="{00000000-0005-0000-0000-00006F020000}"/>
    <cellStyle name="Percent 5 9 2" xfId="625" xr:uid="{00000000-0005-0000-0000-000070020000}"/>
    <cellStyle name="Percent 5 9 3" xfId="626" xr:uid="{00000000-0005-0000-0000-000071020000}"/>
    <cellStyle name="Percent 5 9 3 2" xfId="627" xr:uid="{00000000-0005-0000-0000-000072020000}"/>
    <cellStyle name="Percent 6" xfId="628" xr:uid="{00000000-0005-0000-0000-000073020000}"/>
    <cellStyle name="Percent 6 10" xfId="629" xr:uid="{00000000-0005-0000-0000-000074020000}"/>
    <cellStyle name="Percent 6 11" xfId="630" xr:uid="{00000000-0005-0000-0000-000075020000}"/>
    <cellStyle name="Percent 6 11 2" xfId="631" xr:uid="{00000000-0005-0000-0000-000076020000}"/>
    <cellStyle name="Percent 6 11 2 2" xfId="632" xr:uid="{00000000-0005-0000-0000-000077020000}"/>
    <cellStyle name="Percent 6 11 2 3" xfId="633" xr:uid="{00000000-0005-0000-0000-000078020000}"/>
    <cellStyle name="Percent 6 11 2 3 2" xfId="634" xr:uid="{00000000-0005-0000-0000-000079020000}"/>
    <cellStyle name="Percent 6 12" xfId="635" xr:uid="{00000000-0005-0000-0000-00007A020000}"/>
    <cellStyle name="Percent 6 13" xfId="636" xr:uid="{00000000-0005-0000-0000-00007B020000}"/>
    <cellStyle name="Percent 6 13 2" xfId="637" xr:uid="{00000000-0005-0000-0000-00007C020000}"/>
    <cellStyle name="Percent 6 13 2 2" xfId="638" xr:uid="{00000000-0005-0000-0000-00007D020000}"/>
    <cellStyle name="Percent 6 13 2 3" xfId="639" xr:uid="{00000000-0005-0000-0000-00007E020000}"/>
    <cellStyle name="Percent 6 13 2 3 2" xfId="640" xr:uid="{00000000-0005-0000-0000-00007F020000}"/>
    <cellStyle name="Percent 6 14" xfId="641" xr:uid="{00000000-0005-0000-0000-000080020000}"/>
    <cellStyle name="Percent 6 14 2" xfId="642" xr:uid="{00000000-0005-0000-0000-000081020000}"/>
    <cellStyle name="Percent 6 15" xfId="643" xr:uid="{00000000-0005-0000-0000-000082020000}"/>
    <cellStyle name="Percent 6 16" xfId="644" xr:uid="{00000000-0005-0000-0000-000083020000}"/>
    <cellStyle name="Percent 6 16 2" xfId="645" xr:uid="{00000000-0005-0000-0000-000084020000}"/>
    <cellStyle name="Percent 6 2" xfId="646" xr:uid="{00000000-0005-0000-0000-000085020000}"/>
    <cellStyle name="Percent 6 3" xfId="647" xr:uid="{00000000-0005-0000-0000-000086020000}"/>
    <cellStyle name="Percent 6 4" xfId="648" xr:uid="{00000000-0005-0000-0000-000087020000}"/>
    <cellStyle name="Percent 6 5" xfId="649" xr:uid="{00000000-0005-0000-0000-000088020000}"/>
    <cellStyle name="Percent 6 6" xfId="650" xr:uid="{00000000-0005-0000-0000-000089020000}"/>
    <cellStyle name="Percent 6 7" xfId="651" xr:uid="{00000000-0005-0000-0000-00008A020000}"/>
    <cellStyle name="Percent 6 7 2" xfId="652" xr:uid="{00000000-0005-0000-0000-00008B020000}"/>
    <cellStyle name="Percent 6 7 2 2" xfId="653" xr:uid="{00000000-0005-0000-0000-00008C020000}"/>
    <cellStyle name="Percent 6 7 2 3" xfId="654" xr:uid="{00000000-0005-0000-0000-00008D020000}"/>
    <cellStyle name="Percent 6 8" xfId="655" xr:uid="{00000000-0005-0000-0000-00008E020000}"/>
    <cellStyle name="Percent 6 9" xfId="656" xr:uid="{00000000-0005-0000-0000-00008F020000}"/>
    <cellStyle name="Percent 7" xfId="657" xr:uid="{00000000-0005-0000-0000-000090020000}"/>
    <cellStyle name="Percent 7 10" xfId="658" xr:uid="{00000000-0005-0000-0000-000091020000}"/>
    <cellStyle name="Percent 7 11" xfId="659" xr:uid="{00000000-0005-0000-0000-000092020000}"/>
    <cellStyle name="Percent 7 11 2" xfId="660" xr:uid="{00000000-0005-0000-0000-000093020000}"/>
    <cellStyle name="Percent 7 11 2 2" xfId="661" xr:uid="{00000000-0005-0000-0000-000094020000}"/>
    <cellStyle name="Percent 7 11 2 3" xfId="662" xr:uid="{00000000-0005-0000-0000-000095020000}"/>
    <cellStyle name="Percent 7 11 2 3 2" xfId="663" xr:uid="{00000000-0005-0000-0000-000096020000}"/>
    <cellStyle name="Percent 7 12" xfId="664" xr:uid="{00000000-0005-0000-0000-000097020000}"/>
    <cellStyle name="Percent 7 12 2" xfId="665" xr:uid="{00000000-0005-0000-0000-000098020000}"/>
    <cellStyle name="Percent 7 13" xfId="666" xr:uid="{00000000-0005-0000-0000-000099020000}"/>
    <cellStyle name="Percent 7 14" xfId="667" xr:uid="{00000000-0005-0000-0000-00009A020000}"/>
    <cellStyle name="Percent 7 14 2" xfId="668" xr:uid="{00000000-0005-0000-0000-00009B020000}"/>
    <cellStyle name="Percent 7 2" xfId="669" xr:uid="{00000000-0005-0000-0000-00009C020000}"/>
    <cellStyle name="Percent 7 3" xfId="670" xr:uid="{00000000-0005-0000-0000-00009D020000}"/>
    <cellStyle name="Percent 7 4" xfId="671" xr:uid="{00000000-0005-0000-0000-00009E020000}"/>
    <cellStyle name="Percent 7 5" xfId="672" xr:uid="{00000000-0005-0000-0000-00009F020000}"/>
    <cellStyle name="Percent 7 5 2" xfId="673" xr:uid="{00000000-0005-0000-0000-0000A0020000}"/>
    <cellStyle name="Percent 7 5 2 2" xfId="674" xr:uid="{00000000-0005-0000-0000-0000A1020000}"/>
    <cellStyle name="Percent 7 5 2 3" xfId="675" xr:uid="{00000000-0005-0000-0000-0000A2020000}"/>
    <cellStyle name="Percent 7 5 2 4" xfId="676" xr:uid="{00000000-0005-0000-0000-0000A3020000}"/>
    <cellStyle name="Percent 7 6" xfId="677" xr:uid="{00000000-0005-0000-0000-0000A4020000}"/>
    <cellStyle name="Percent 7 7" xfId="678" xr:uid="{00000000-0005-0000-0000-0000A5020000}"/>
    <cellStyle name="Percent 7 8" xfId="679" xr:uid="{00000000-0005-0000-0000-0000A6020000}"/>
    <cellStyle name="Percent 7 9" xfId="680" xr:uid="{00000000-0005-0000-0000-0000A7020000}"/>
    <cellStyle name="Percent 7 9 2" xfId="681" xr:uid="{00000000-0005-0000-0000-0000A8020000}"/>
    <cellStyle name="Percent 7 9 2 2" xfId="682" xr:uid="{00000000-0005-0000-0000-0000A9020000}"/>
    <cellStyle name="Percent 7 9 2 3" xfId="683" xr:uid="{00000000-0005-0000-0000-0000AA020000}"/>
    <cellStyle name="Percent 7 9 2 3 2" xfId="684" xr:uid="{00000000-0005-0000-0000-0000AB020000}"/>
    <cellStyle name="Percent 8" xfId="685" xr:uid="{00000000-0005-0000-0000-0000AC020000}"/>
    <cellStyle name="Percent 8 2" xfId="686" xr:uid="{00000000-0005-0000-0000-0000AD020000}"/>
    <cellStyle name="Percent 8 3" xfId="687" xr:uid="{00000000-0005-0000-0000-0000AE020000}"/>
    <cellStyle name="Percent 8 4" xfId="688" xr:uid="{00000000-0005-0000-0000-0000AF020000}"/>
    <cellStyle name="Percent 8 5" xfId="689" xr:uid="{00000000-0005-0000-0000-0000B0020000}"/>
    <cellStyle name="Percent 9" xfId="690" xr:uid="{00000000-0005-0000-0000-0000B1020000}"/>
    <cellStyle name="Percent 9 2" xfId="691" xr:uid="{00000000-0005-0000-0000-0000B2020000}"/>
    <cellStyle name="Percent 9 3" xfId="692" xr:uid="{00000000-0005-0000-0000-0000B3020000}"/>
    <cellStyle name="Percent 9 4" xfId="693" xr:uid="{00000000-0005-0000-0000-0000B4020000}"/>
    <cellStyle name="Percent 9 5" xfId="694" xr:uid="{00000000-0005-0000-0000-0000B5020000}"/>
    <cellStyle name="PSChar" xfId="695" xr:uid="{00000000-0005-0000-0000-0000B6020000}"/>
    <cellStyle name="PSChar 2" xfId="696" xr:uid="{00000000-0005-0000-0000-0000B7020000}"/>
    <cellStyle name="PSChar 2 2" xfId="697" xr:uid="{00000000-0005-0000-0000-0000B8020000}"/>
    <cellStyle name="PSChar 2 2 2" xfId="698" xr:uid="{00000000-0005-0000-0000-0000B9020000}"/>
    <cellStyle name="PSChar 3" xfId="699" xr:uid="{00000000-0005-0000-0000-0000BA020000}"/>
    <cellStyle name="PSChar 3 2" xfId="700" xr:uid="{00000000-0005-0000-0000-0000BB020000}"/>
    <cellStyle name="PSChar 4" xfId="701" xr:uid="{00000000-0005-0000-0000-0000BC020000}"/>
    <cellStyle name="PSChar 4 2" xfId="702" xr:uid="{00000000-0005-0000-0000-0000BD020000}"/>
    <cellStyle name="PSChar 5" xfId="703" xr:uid="{00000000-0005-0000-0000-0000BE020000}"/>
    <cellStyle name="PSChar 5 2" xfId="704" xr:uid="{00000000-0005-0000-0000-0000BF020000}"/>
    <cellStyle name="PSChar 5 3" xfId="705" xr:uid="{00000000-0005-0000-0000-0000C0020000}"/>
    <cellStyle name="PSChar 5 3 2" xfId="706" xr:uid="{00000000-0005-0000-0000-0000C1020000}"/>
    <cellStyle name="PSChar 6" xfId="707" xr:uid="{00000000-0005-0000-0000-0000C2020000}"/>
    <cellStyle name="PSChar 6 2" xfId="708" xr:uid="{00000000-0005-0000-0000-0000C3020000}"/>
    <cellStyle name="PSChar 7" xfId="709" xr:uid="{00000000-0005-0000-0000-0000C4020000}"/>
    <cellStyle name="PSChar 8" xfId="710" xr:uid="{00000000-0005-0000-0000-0000C5020000}"/>
    <cellStyle name="PSChar 9" xfId="711" xr:uid="{00000000-0005-0000-0000-0000C6020000}"/>
    <cellStyle name="PSDate" xfId="712" xr:uid="{00000000-0005-0000-0000-0000C7020000}"/>
    <cellStyle name="PSDate 2" xfId="713" xr:uid="{00000000-0005-0000-0000-0000C8020000}"/>
    <cellStyle name="PSDate 2 2" xfId="714" xr:uid="{00000000-0005-0000-0000-0000C9020000}"/>
    <cellStyle name="PSDate 2 2 2" xfId="715" xr:uid="{00000000-0005-0000-0000-0000CA020000}"/>
    <cellStyle name="PSDate 3" xfId="716" xr:uid="{00000000-0005-0000-0000-0000CB020000}"/>
    <cellStyle name="PSDate 3 2" xfId="717" xr:uid="{00000000-0005-0000-0000-0000CC020000}"/>
    <cellStyle name="PSDate 4" xfId="718" xr:uid="{00000000-0005-0000-0000-0000CD020000}"/>
    <cellStyle name="PSDate 4 2" xfId="719" xr:uid="{00000000-0005-0000-0000-0000CE020000}"/>
    <cellStyle name="PSDate 5" xfId="720" xr:uid="{00000000-0005-0000-0000-0000CF020000}"/>
    <cellStyle name="PSDate 5 2" xfId="721" xr:uid="{00000000-0005-0000-0000-0000D0020000}"/>
    <cellStyle name="PSDate 5 3" xfId="722" xr:uid="{00000000-0005-0000-0000-0000D1020000}"/>
    <cellStyle name="PSDate 5 3 2" xfId="723" xr:uid="{00000000-0005-0000-0000-0000D2020000}"/>
    <cellStyle name="PSDate 6" xfId="724" xr:uid="{00000000-0005-0000-0000-0000D3020000}"/>
    <cellStyle name="PSDate 6 2" xfId="725" xr:uid="{00000000-0005-0000-0000-0000D4020000}"/>
    <cellStyle name="PSDate 7" xfId="726" xr:uid="{00000000-0005-0000-0000-0000D5020000}"/>
    <cellStyle name="PSDate 8" xfId="727" xr:uid="{00000000-0005-0000-0000-0000D6020000}"/>
    <cellStyle name="PSDec" xfId="6" xr:uid="{00000000-0005-0000-0000-0000D7020000}"/>
    <cellStyle name="PSDec 2" xfId="728" xr:uid="{00000000-0005-0000-0000-0000D8020000}"/>
    <cellStyle name="PSDec 2 2" xfId="729" xr:uid="{00000000-0005-0000-0000-0000D9020000}"/>
    <cellStyle name="PSDec 2 2 2" xfId="730" xr:uid="{00000000-0005-0000-0000-0000DA020000}"/>
    <cellStyle name="PSDec 3" xfId="731" xr:uid="{00000000-0005-0000-0000-0000DB020000}"/>
    <cellStyle name="PSDec 3 2" xfId="732" xr:uid="{00000000-0005-0000-0000-0000DC020000}"/>
    <cellStyle name="PSDec 4" xfId="733" xr:uid="{00000000-0005-0000-0000-0000DD020000}"/>
    <cellStyle name="PSDec 4 2" xfId="734" xr:uid="{00000000-0005-0000-0000-0000DE020000}"/>
    <cellStyle name="PSDec 5" xfId="735" xr:uid="{00000000-0005-0000-0000-0000DF020000}"/>
    <cellStyle name="PSDec 5 2" xfId="736" xr:uid="{00000000-0005-0000-0000-0000E0020000}"/>
    <cellStyle name="PSDec 5 3" xfId="737" xr:uid="{00000000-0005-0000-0000-0000E1020000}"/>
    <cellStyle name="PSDec 5 3 2" xfId="738" xr:uid="{00000000-0005-0000-0000-0000E2020000}"/>
    <cellStyle name="PSDec 6" xfId="739" xr:uid="{00000000-0005-0000-0000-0000E3020000}"/>
    <cellStyle name="PSDec 6 2" xfId="740" xr:uid="{00000000-0005-0000-0000-0000E4020000}"/>
    <cellStyle name="PSDec 7" xfId="741" xr:uid="{00000000-0005-0000-0000-0000E5020000}"/>
    <cellStyle name="PSDec 8" xfId="742" xr:uid="{00000000-0005-0000-0000-0000E6020000}"/>
    <cellStyle name="PSDec 9" xfId="743" xr:uid="{00000000-0005-0000-0000-0000E7020000}"/>
    <cellStyle name="PSHeading" xfId="744" xr:uid="{00000000-0005-0000-0000-0000E8020000}"/>
    <cellStyle name="PSHeading 2" xfId="745" xr:uid="{00000000-0005-0000-0000-0000E9020000}"/>
    <cellStyle name="PSHeading 2 2" xfId="746" xr:uid="{00000000-0005-0000-0000-0000EA020000}"/>
    <cellStyle name="PSHeading 2 2 2" xfId="747" xr:uid="{00000000-0005-0000-0000-0000EB020000}"/>
    <cellStyle name="PSHeading 2 2 3" xfId="748" xr:uid="{00000000-0005-0000-0000-0000EC020000}"/>
    <cellStyle name="PSHeading 3" xfId="749" xr:uid="{00000000-0005-0000-0000-0000ED020000}"/>
    <cellStyle name="PSHeading 3 2" xfId="750" xr:uid="{00000000-0005-0000-0000-0000EE020000}"/>
    <cellStyle name="PSHeading 3 3" xfId="751" xr:uid="{00000000-0005-0000-0000-0000EF020000}"/>
    <cellStyle name="PSHeading 3 3 2" xfId="752" xr:uid="{00000000-0005-0000-0000-0000F0020000}"/>
    <cellStyle name="PSHeading 4" xfId="753" xr:uid="{00000000-0005-0000-0000-0000F1020000}"/>
    <cellStyle name="PSHeading 5" xfId="754" xr:uid="{00000000-0005-0000-0000-0000F2020000}"/>
    <cellStyle name="PSInt" xfId="755" xr:uid="{00000000-0005-0000-0000-0000F3020000}"/>
    <cellStyle name="PSInt 2" xfId="756" xr:uid="{00000000-0005-0000-0000-0000F4020000}"/>
    <cellStyle name="PSInt 2 2" xfId="757" xr:uid="{00000000-0005-0000-0000-0000F5020000}"/>
    <cellStyle name="PSInt 2 2 2" xfId="758" xr:uid="{00000000-0005-0000-0000-0000F6020000}"/>
    <cellStyle name="PSInt 3" xfId="759" xr:uid="{00000000-0005-0000-0000-0000F7020000}"/>
    <cellStyle name="PSInt 3 2" xfId="760" xr:uid="{00000000-0005-0000-0000-0000F8020000}"/>
    <cellStyle name="PSInt 4" xfId="761" xr:uid="{00000000-0005-0000-0000-0000F9020000}"/>
    <cellStyle name="PSInt 4 2" xfId="762" xr:uid="{00000000-0005-0000-0000-0000FA020000}"/>
    <cellStyle name="PSInt 5" xfId="763" xr:uid="{00000000-0005-0000-0000-0000FB020000}"/>
    <cellStyle name="PSInt 5 2" xfId="764" xr:uid="{00000000-0005-0000-0000-0000FC020000}"/>
    <cellStyle name="PSInt 5 3" xfId="765" xr:uid="{00000000-0005-0000-0000-0000FD020000}"/>
    <cellStyle name="PSInt 5 3 2" xfId="766" xr:uid="{00000000-0005-0000-0000-0000FE020000}"/>
    <cellStyle name="PSInt 6" xfId="767" xr:uid="{00000000-0005-0000-0000-0000FF020000}"/>
    <cellStyle name="PSInt 6 2" xfId="768" xr:uid="{00000000-0005-0000-0000-000000030000}"/>
    <cellStyle name="PSInt 7" xfId="769" xr:uid="{00000000-0005-0000-0000-000001030000}"/>
    <cellStyle name="PSInt 8" xfId="770" xr:uid="{00000000-0005-0000-0000-000002030000}"/>
    <cellStyle name="PSInt 9" xfId="771" xr:uid="{00000000-0005-0000-0000-000003030000}"/>
    <cellStyle name="PSSpacer" xfId="772" xr:uid="{00000000-0005-0000-0000-000004030000}"/>
    <cellStyle name="PSSpacer 2" xfId="773" xr:uid="{00000000-0005-0000-0000-000005030000}"/>
    <cellStyle name="PSSpacer 2 2" xfId="774" xr:uid="{00000000-0005-0000-0000-000006030000}"/>
    <cellStyle name="PSSpacer 3" xfId="775" xr:uid="{00000000-0005-0000-0000-000007030000}"/>
    <cellStyle name="PSSpacer 3 2" xfId="776" xr:uid="{00000000-0005-0000-0000-000008030000}"/>
    <cellStyle name="PSSpacer 4" xfId="777" xr:uid="{00000000-0005-0000-0000-000009030000}"/>
    <cellStyle name="PSSpacer 4 2" xfId="778" xr:uid="{00000000-0005-0000-0000-00000A030000}"/>
    <cellStyle name="PSSpacer 5" xfId="779" xr:uid="{00000000-0005-0000-0000-00000B030000}"/>
    <cellStyle name="PSSpacer 5 2" xfId="780" xr:uid="{00000000-0005-0000-0000-00000C030000}"/>
    <cellStyle name="PSSpacer 5 3" xfId="781" xr:uid="{00000000-0005-0000-0000-00000D030000}"/>
    <cellStyle name="PSSpacer 5 3 2" xfId="782" xr:uid="{00000000-0005-0000-0000-00000E030000}"/>
    <cellStyle name="PSSpacer 6" xfId="783" xr:uid="{00000000-0005-0000-0000-00000F030000}"/>
    <cellStyle name="PSSpacer 6 2" xfId="784" xr:uid="{00000000-0005-0000-0000-000010030000}"/>
    <cellStyle name="PSSpacer 7" xfId="785" xr:uid="{00000000-0005-0000-0000-000011030000}"/>
    <cellStyle name="PSSpacer 8" xfId="786" xr:uid="{00000000-0005-0000-0000-000012030000}"/>
    <cellStyle name="Title 2" xfId="787" xr:uid="{00000000-0005-0000-0000-000013030000}"/>
    <cellStyle name="Total 2" xfId="788" xr:uid="{00000000-0005-0000-0000-000014030000}"/>
    <cellStyle name="Warning Text 2" xfId="789" xr:uid="{00000000-0005-0000-0000-000015030000}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selection activeCell="D7" sqref="D7"/>
    </sheetView>
  </sheetViews>
  <sheetFormatPr defaultColWidth="8.7109375" defaultRowHeight="12.75" x14ac:dyDescent="0.2"/>
  <cols>
    <col min="1" max="1" width="8.7109375" style="2"/>
    <col min="2" max="2" width="46.28515625" style="2" customWidth="1"/>
    <col min="3" max="5" width="16.140625" style="2" bestFit="1" customWidth="1"/>
    <col min="6" max="6" width="16.42578125" style="2" bestFit="1" customWidth="1"/>
    <col min="7" max="8" width="8.7109375" style="2"/>
    <col min="9" max="9" width="19.7109375" style="2" bestFit="1" customWidth="1"/>
    <col min="10" max="16384" width="8.7109375" style="2"/>
  </cols>
  <sheetData>
    <row r="1" spans="1:6" x14ac:dyDescent="0.2">
      <c r="A1" s="3" t="s">
        <v>49</v>
      </c>
    </row>
    <row r="2" spans="1:6" x14ac:dyDescent="0.2">
      <c r="A2" s="3" t="s">
        <v>169</v>
      </c>
    </row>
    <row r="3" spans="1:6" x14ac:dyDescent="0.2">
      <c r="A3" s="3"/>
    </row>
    <row r="5" spans="1:6" x14ac:dyDescent="0.2">
      <c r="C5" s="4" t="s">
        <v>42</v>
      </c>
      <c r="D5" s="4" t="s">
        <v>43</v>
      </c>
      <c r="E5" s="4" t="s">
        <v>44</v>
      </c>
    </row>
    <row r="6" spans="1:6" ht="69" customHeight="1" x14ac:dyDescent="0.2">
      <c r="B6" s="25" t="s">
        <v>170</v>
      </c>
      <c r="C6" s="26">
        <f>'Tariff Revenues'!L17</f>
        <v>258104643.2622546</v>
      </c>
      <c r="D6" s="26">
        <f>'Tariff Revenues'!L81</f>
        <v>346758001.3470096</v>
      </c>
      <c r="E6" s="26">
        <f>C6+D6</f>
        <v>604862644.60926414</v>
      </c>
      <c r="F6" s="5">
        <f>E6-'Tariff Revenues'!K81</f>
        <v>0</v>
      </c>
    </row>
    <row r="7" spans="1:6" ht="88.5" customHeight="1" x14ac:dyDescent="0.2">
      <c r="B7" s="25" t="s">
        <v>171</v>
      </c>
      <c r="C7" s="6">
        <v>0</v>
      </c>
      <c r="D7" s="6">
        <f>D6-Fuel!E20</f>
        <v>174291657.06910956</v>
      </c>
      <c r="E7" s="6">
        <v>0</v>
      </c>
    </row>
    <row r="8" spans="1:6" x14ac:dyDescent="0.2">
      <c r="C8" s="7"/>
      <c r="D8" s="7"/>
      <c r="E8" s="7"/>
    </row>
    <row r="9" spans="1:6" x14ac:dyDescent="0.2">
      <c r="D9" s="5"/>
    </row>
    <row r="13" spans="1:6" x14ac:dyDescent="0.2">
      <c r="D13" s="8"/>
    </row>
    <row r="15" spans="1:6" x14ac:dyDescent="0.2">
      <c r="C15" s="5"/>
    </row>
    <row r="18" spans="4:4" x14ac:dyDescent="0.2">
      <c r="D18" s="5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9"/>
  <sheetViews>
    <sheetView zoomScale="85" zoomScaleNormal="85" workbookViewId="0">
      <pane xSplit="2" ySplit="5" topLeftCell="C35" activePane="bottomRight" state="frozen"/>
      <selection pane="topRight" activeCell="C1" sqref="C1"/>
      <selection pane="bottomLeft" activeCell="A6" sqref="A6"/>
      <selection pane="bottomRight" activeCell="L81" sqref="L81"/>
    </sheetView>
  </sheetViews>
  <sheetFormatPr defaultColWidth="9.140625" defaultRowHeight="12.75" x14ac:dyDescent="0.2"/>
  <cols>
    <col min="1" max="1" width="9.140625" style="2"/>
    <col min="2" max="2" width="13.28515625" style="2" bestFit="1" customWidth="1"/>
    <col min="3" max="3" width="21.5703125" style="2" bestFit="1" customWidth="1"/>
    <col min="4" max="4" width="25.5703125" style="2" bestFit="1" customWidth="1"/>
    <col min="5" max="5" width="31.42578125" style="2" bestFit="1" customWidth="1"/>
    <col min="6" max="7" width="15.28515625" style="2" bestFit="1" customWidth="1"/>
    <col min="8" max="9" width="15.42578125" style="2" customWidth="1"/>
    <col min="10" max="10" width="3" style="2" customWidth="1"/>
    <col min="11" max="11" width="27.42578125" style="2" customWidth="1"/>
    <col min="12" max="12" width="21.7109375" style="8" customWidth="1"/>
    <col min="13" max="16384" width="9.140625" style="2"/>
  </cols>
  <sheetData>
    <row r="1" spans="1:11" ht="15.75" x14ac:dyDescent="0.25">
      <c r="A1" s="9" t="s">
        <v>168</v>
      </c>
    </row>
    <row r="2" spans="1:11" x14ac:dyDescent="0.2">
      <c r="B2" s="3"/>
    </row>
    <row r="3" spans="1:11" x14ac:dyDescent="0.2">
      <c r="K3" s="1" t="s">
        <v>93</v>
      </c>
    </row>
    <row r="4" spans="1:11" x14ac:dyDescent="0.2">
      <c r="A4" s="1" t="s">
        <v>0</v>
      </c>
      <c r="B4" s="1" t="s">
        <v>1</v>
      </c>
      <c r="C4" s="10" t="s">
        <v>45</v>
      </c>
      <c r="D4" s="10" t="s">
        <v>55</v>
      </c>
      <c r="E4" s="3" t="s">
        <v>56</v>
      </c>
      <c r="F4" s="1" t="s">
        <v>57</v>
      </c>
      <c r="G4" s="1" t="s">
        <v>58</v>
      </c>
      <c r="H4" s="1" t="s">
        <v>59</v>
      </c>
      <c r="I4" s="1" t="s">
        <v>60</v>
      </c>
      <c r="K4" s="1" t="s">
        <v>94</v>
      </c>
    </row>
    <row r="5" spans="1:11" x14ac:dyDescent="0.2">
      <c r="A5" s="11" t="s">
        <v>46</v>
      </c>
      <c r="B5" s="11" t="s">
        <v>47</v>
      </c>
      <c r="C5" s="11" t="s">
        <v>48</v>
      </c>
    </row>
    <row r="6" spans="1:11" x14ac:dyDescent="0.2">
      <c r="A6" s="2">
        <v>11</v>
      </c>
      <c r="B6" s="2" t="s">
        <v>136</v>
      </c>
      <c r="C6" s="27">
        <v>304730.31</v>
      </c>
      <c r="D6" s="27">
        <v>314017.21000000002</v>
      </c>
      <c r="E6" s="27">
        <f>C6-D6</f>
        <v>-9286.9000000000233</v>
      </c>
      <c r="F6" s="46">
        <v>14359.170000000002</v>
      </c>
      <c r="G6" s="8">
        <v>12181.399999999998</v>
      </c>
      <c r="H6" s="5">
        <f>((F6/$D6)*$E6)+F6</f>
        <v>13934.504817244571</v>
      </c>
      <c r="I6" s="5">
        <f>((G6/$D6)*$E6)+G6</f>
        <v>11821.141262397685</v>
      </c>
      <c r="K6" s="5">
        <f t="shared" ref="K6:K48" si="0">C6-SUM(H6:I6)</f>
        <v>278974.66392035777</v>
      </c>
    </row>
    <row r="7" spans="1:11" x14ac:dyDescent="0.2">
      <c r="A7" s="2">
        <v>12</v>
      </c>
      <c r="B7" s="2" t="s">
        <v>137</v>
      </c>
      <c r="C7" s="27">
        <v>26076.65</v>
      </c>
      <c r="D7" s="27">
        <v>26789.360000000001</v>
      </c>
      <c r="E7" s="27">
        <f t="shared" ref="E7:E80" si="1">C7-D7</f>
        <v>-712.70999999999913</v>
      </c>
      <c r="F7" s="46">
        <v>1243.5099999999998</v>
      </c>
      <c r="G7" s="8">
        <v>1071.1100000000004</v>
      </c>
      <c r="H7" s="5">
        <f t="shared" ref="H7:H48" si="2">((F7/$D7)*$E7)+F7</f>
        <v>1210.4273876456921</v>
      </c>
      <c r="I7" s="5">
        <f t="shared" ref="I7:I48" si="3">((G7/$D7)*$E7)+G7</f>
        <v>1042.6139549992986</v>
      </c>
      <c r="K7" s="5">
        <f t="shared" si="0"/>
        <v>23823.608657355013</v>
      </c>
    </row>
    <row r="8" spans="1:11" x14ac:dyDescent="0.2">
      <c r="A8" s="2">
        <v>13</v>
      </c>
      <c r="B8" s="2" t="s">
        <v>138</v>
      </c>
      <c r="C8" s="27">
        <v>2370.65</v>
      </c>
      <c r="D8" s="27">
        <v>2444.48</v>
      </c>
      <c r="E8" s="27">
        <f t="shared" si="1"/>
        <v>-73.829999999999927</v>
      </c>
      <c r="F8" s="46">
        <v>112.36000000000001</v>
      </c>
      <c r="G8" s="8">
        <v>97.61</v>
      </c>
      <c r="H8" s="5">
        <f t="shared" si="2"/>
        <v>108.96641985207489</v>
      </c>
      <c r="I8" s="5">
        <f t="shared" si="3"/>
        <v>94.661910304031949</v>
      </c>
      <c r="K8" s="5">
        <f t="shared" si="0"/>
        <v>2167.0216698438931</v>
      </c>
    </row>
    <row r="9" spans="1:11" x14ac:dyDescent="0.2">
      <c r="A9" s="2">
        <v>14</v>
      </c>
      <c r="B9" s="2" t="s">
        <v>139</v>
      </c>
      <c r="C9" s="27">
        <v>28310.47</v>
      </c>
      <c r="D9" s="27">
        <v>29276.05</v>
      </c>
      <c r="E9" s="27">
        <f t="shared" ref="E9:E10" si="4">C9-D9</f>
        <v>-965.57999999999811</v>
      </c>
      <c r="F9" s="46">
        <v>1349.3500000000006</v>
      </c>
      <c r="G9" s="8">
        <v>1147.1400000000001</v>
      </c>
      <c r="H9" s="5">
        <f t="shared" ref="H9:H10" si="5">((F9/$D9)*$E9)+F9</f>
        <v>1304.8458618734433</v>
      </c>
      <c r="I9" s="5">
        <f t="shared" ref="I9:I10" si="6">((G9/$D9)*$E9)+G9</f>
        <v>1109.3051335750556</v>
      </c>
      <c r="K9" s="5">
        <f>C9-SUM(H9:I9)</f>
        <v>25896.3190045515</v>
      </c>
    </row>
    <row r="10" spans="1:11" x14ac:dyDescent="0.2">
      <c r="A10" s="2">
        <v>15</v>
      </c>
      <c r="B10" s="2" t="s">
        <v>140</v>
      </c>
      <c r="C10" s="27">
        <v>131624705.58</v>
      </c>
      <c r="D10" s="27">
        <v>135372970.86000001</v>
      </c>
      <c r="E10" s="27">
        <f t="shared" si="4"/>
        <v>-3748265.2800000161</v>
      </c>
      <c r="F10" s="46">
        <v>6205551.8399999999</v>
      </c>
      <c r="G10" s="8">
        <v>5265942.7</v>
      </c>
      <c r="H10" s="5">
        <f t="shared" si="5"/>
        <v>6033729.840694339</v>
      </c>
      <c r="I10" s="5">
        <f t="shared" si="6"/>
        <v>5120137.0043468233</v>
      </c>
      <c r="K10" s="5">
        <f t="shared" ref="K10" si="7">C10-SUM(H10:I10)</f>
        <v>120470838.73495883</v>
      </c>
    </row>
    <row r="11" spans="1:11" x14ac:dyDescent="0.2">
      <c r="A11" s="2">
        <v>17</v>
      </c>
      <c r="B11" s="2" t="s">
        <v>141</v>
      </c>
      <c r="C11" s="27">
        <v>722378.73</v>
      </c>
      <c r="D11" s="27">
        <v>741546.88</v>
      </c>
      <c r="E11" s="27">
        <f t="shared" ref="E11" si="8">C11-D11</f>
        <v>-19168.150000000023</v>
      </c>
      <c r="F11" s="46">
        <v>33909.450000000004</v>
      </c>
      <c r="G11" s="8">
        <v>29281.920000000006</v>
      </c>
      <c r="H11" s="5">
        <f t="shared" ref="H11" si="9">((F11/$D11)*$E11)+F11</f>
        <v>33032.928984878883</v>
      </c>
      <c r="I11" s="5">
        <f t="shared" ref="I11" si="10">((G11/$D11)*$E11)+G11</f>
        <v>28525.015413134235</v>
      </c>
      <c r="K11" s="5">
        <f t="shared" ref="K11" si="11">C11-SUM(H11:I11)</f>
        <v>660820.7856019868</v>
      </c>
    </row>
    <row r="12" spans="1:11" x14ac:dyDescent="0.2">
      <c r="A12" s="2">
        <v>22</v>
      </c>
      <c r="B12" s="2" t="s">
        <v>142</v>
      </c>
      <c r="C12" s="27">
        <v>148812248.09999999</v>
      </c>
      <c r="D12" s="27">
        <v>152695822.03</v>
      </c>
      <c r="E12" s="27">
        <f t="shared" si="1"/>
        <v>-3883573.9300000072</v>
      </c>
      <c r="F12" s="46">
        <v>6961041.2699999986</v>
      </c>
      <c r="G12" s="8">
        <v>5925041.5700000022</v>
      </c>
      <c r="H12" s="5">
        <f t="shared" si="2"/>
        <v>6783998.3225085158</v>
      </c>
      <c r="I12" s="5">
        <f t="shared" si="3"/>
        <v>5774347.6173462253</v>
      </c>
      <c r="K12" s="5">
        <f t="shared" si="0"/>
        <v>136253902.16014525</v>
      </c>
    </row>
    <row r="13" spans="1:11" x14ac:dyDescent="0.2">
      <c r="A13" s="2">
        <v>28</v>
      </c>
      <c r="B13" s="2" t="s">
        <v>8</v>
      </c>
      <c r="C13" s="27">
        <v>17953.59</v>
      </c>
      <c r="D13" s="27">
        <v>18443.14</v>
      </c>
      <c r="E13" s="27">
        <f t="shared" si="1"/>
        <v>-489.54999999999927</v>
      </c>
      <c r="F13" s="46">
        <v>845.15000000000009</v>
      </c>
      <c r="G13" s="8">
        <v>710.47</v>
      </c>
      <c r="H13" s="5">
        <f t="shared" si="2"/>
        <v>822.71655414967313</v>
      </c>
      <c r="I13" s="5">
        <f t="shared" si="3"/>
        <v>691.6114656885976</v>
      </c>
      <c r="K13" s="5">
        <f t="shared" si="0"/>
        <v>16439.261980161729</v>
      </c>
    </row>
    <row r="14" spans="1:11" x14ac:dyDescent="0.2">
      <c r="A14" s="2">
        <v>30</v>
      </c>
      <c r="B14" s="2" t="s">
        <v>143</v>
      </c>
      <c r="C14" s="27">
        <v>184690.03</v>
      </c>
      <c r="D14" s="27">
        <v>190796.29</v>
      </c>
      <c r="E14" s="27">
        <f t="shared" si="1"/>
        <v>-6106.2600000000093</v>
      </c>
      <c r="F14" s="46">
        <v>8733.5400000000009</v>
      </c>
      <c r="G14" s="8">
        <v>7454.97</v>
      </c>
      <c r="H14" s="5">
        <f t="shared" si="2"/>
        <v>8454.0310747457406</v>
      </c>
      <c r="I14" s="5">
        <f t="shared" si="3"/>
        <v>7216.3805331282911</v>
      </c>
      <c r="K14" s="5">
        <f t="shared" si="0"/>
        <v>169019.61839212597</v>
      </c>
    </row>
    <row r="15" spans="1:11" x14ac:dyDescent="0.2">
      <c r="A15" s="2">
        <v>32</v>
      </c>
      <c r="B15" s="2" t="s">
        <v>144</v>
      </c>
      <c r="C15" s="27">
        <v>202344.62</v>
      </c>
      <c r="D15" s="27">
        <v>207737.18</v>
      </c>
      <c r="E15" s="27">
        <f t="shared" si="1"/>
        <v>-5392.5599999999977</v>
      </c>
      <c r="F15" s="46">
        <v>9488.35</v>
      </c>
      <c r="G15" s="8">
        <v>8205.98</v>
      </c>
      <c r="H15" s="5">
        <f t="shared" si="2"/>
        <v>9242.0460082157661</v>
      </c>
      <c r="I15" s="5">
        <f t="shared" si="3"/>
        <v>7992.9644988326108</v>
      </c>
      <c r="K15" s="5">
        <f t="shared" si="0"/>
        <v>185109.60949295163</v>
      </c>
    </row>
    <row r="16" spans="1:11" x14ac:dyDescent="0.2">
      <c r="A16" s="2">
        <v>34</v>
      </c>
      <c r="B16" s="2" t="s">
        <v>145</v>
      </c>
      <c r="C16" s="27">
        <v>1561.78</v>
      </c>
      <c r="D16" s="27">
        <v>1578.64</v>
      </c>
      <c r="E16" s="27">
        <f t="shared" si="1"/>
        <v>-16.860000000000127</v>
      </c>
      <c r="F16" s="46">
        <v>70.5</v>
      </c>
      <c r="G16" s="8">
        <v>60.97</v>
      </c>
      <c r="H16" s="5">
        <f t="shared" si="2"/>
        <v>69.747054426595042</v>
      </c>
      <c r="I16" s="5">
        <f t="shared" si="3"/>
        <v>60.3188355799929</v>
      </c>
      <c r="K16" s="5">
        <f t="shared" si="0"/>
        <v>1431.714109993412</v>
      </c>
    </row>
    <row r="17" spans="1:13" x14ac:dyDescent="0.2">
      <c r="A17" s="2">
        <v>36</v>
      </c>
      <c r="B17" s="2" t="s">
        <v>12</v>
      </c>
      <c r="C17" s="27">
        <v>17662.39</v>
      </c>
      <c r="D17" s="27">
        <v>17794.18</v>
      </c>
      <c r="E17" s="27">
        <f t="shared" si="1"/>
        <v>-131.79000000000087</v>
      </c>
      <c r="F17" s="46">
        <v>809.8599999999999</v>
      </c>
      <c r="G17" s="8">
        <v>643.53000000000009</v>
      </c>
      <c r="H17" s="5">
        <f t="shared" si="2"/>
        <v>803.86188997750935</v>
      </c>
      <c r="I17" s="5">
        <f t="shared" si="3"/>
        <v>638.76378887366548</v>
      </c>
      <c r="K17" s="5">
        <f t="shared" si="0"/>
        <v>16219.764321148825</v>
      </c>
      <c r="L17" s="8">
        <f>SUM(K6:K17)</f>
        <v>258104643.2622546</v>
      </c>
      <c r="M17" s="2" t="s">
        <v>96</v>
      </c>
    </row>
    <row r="18" spans="1:13" x14ac:dyDescent="0.2">
      <c r="A18" s="2">
        <v>93</v>
      </c>
      <c r="B18" s="2" t="s">
        <v>13</v>
      </c>
      <c r="C18" s="27">
        <v>94750.85</v>
      </c>
      <c r="D18" s="27">
        <v>97200.84</v>
      </c>
      <c r="E18" s="27">
        <f t="shared" si="1"/>
        <v>-2449.9899999999907</v>
      </c>
      <c r="F18" s="46">
        <v>4709.9500000000007</v>
      </c>
      <c r="G18" s="8">
        <v>3791.400000000001</v>
      </c>
      <c r="H18" s="5">
        <f t="shared" si="2"/>
        <v>4591.2336349922498</v>
      </c>
      <c r="I18" s="5">
        <f t="shared" si="3"/>
        <v>3695.8360924658691</v>
      </c>
      <c r="K18" s="5">
        <f t="shared" si="0"/>
        <v>86463.780272541888</v>
      </c>
    </row>
    <row r="19" spans="1:13" x14ac:dyDescent="0.2">
      <c r="A19" s="2">
        <v>94</v>
      </c>
      <c r="B19" s="2" t="s">
        <v>14</v>
      </c>
      <c r="C19" s="27">
        <v>2373947.17</v>
      </c>
      <c r="D19" s="27">
        <v>2437882.63</v>
      </c>
      <c r="E19" s="27">
        <f t="shared" si="1"/>
        <v>-63935.459999999963</v>
      </c>
      <c r="F19" s="46">
        <v>116027.55000000008</v>
      </c>
      <c r="G19" s="8">
        <v>93424.97000000003</v>
      </c>
      <c r="H19" s="5">
        <f t="shared" si="2"/>
        <v>112984.63288387829</v>
      </c>
      <c r="I19" s="5">
        <f t="shared" si="3"/>
        <v>90974.823976179265</v>
      </c>
      <c r="K19" s="5">
        <f t="shared" si="0"/>
        <v>2169987.7131399424</v>
      </c>
    </row>
    <row r="20" spans="1:13" x14ac:dyDescent="0.2">
      <c r="A20" s="2">
        <v>95</v>
      </c>
      <c r="B20" s="2" t="s">
        <v>15</v>
      </c>
      <c r="C20" s="27">
        <v>25214.03</v>
      </c>
      <c r="D20" s="27">
        <v>25752.01</v>
      </c>
      <c r="E20" s="27">
        <f t="shared" si="1"/>
        <v>-537.97999999999956</v>
      </c>
      <c r="F20" s="46">
        <v>1304.53</v>
      </c>
      <c r="G20" s="8">
        <v>1019.7000000000002</v>
      </c>
      <c r="H20" s="5">
        <f t="shared" si="2"/>
        <v>1277.2773292609004</v>
      </c>
      <c r="I20" s="5">
        <f t="shared" si="3"/>
        <v>998.39765482383723</v>
      </c>
      <c r="K20" s="5">
        <f t="shared" si="0"/>
        <v>22938.355015915262</v>
      </c>
    </row>
    <row r="21" spans="1:13" x14ac:dyDescent="0.2">
      <c r="A21" s="2">
        <v>97</v>
      </c>
      <c r="B21" s="2" t="s">
        <v>16</v>
      </c>
      <c r="C21" s="27">
        <v>332257.53000000003</v>
      </c>
      <c r="D21" s="27">
        <v>340245.29</v>
      </c>
      <c r="E21" s="27">
        <f t="shared" si="1"/>
        <v>-7987.7599999999511</v>
      </c>
      <c r="F21" s="46">
        <v>17093.800000000003</v>
      </c>
      <c r="G21" s="8">
        <v>13590.500000000004</v>
      </c>
      <c r="H21" s="5">
        <f t="shared" si="2"/>
        <v>16692.497833883321</v>
      </c>
      <c r="I21" s="5">
        <f t="shared" si="3"/>
        <v>13271.442968292087</v>
      </c>
      <c r="K21" s="5">
        <f t="shared" si="0"/>
        <v>302293.58919782459</v>
      </c>
    </row>
    <row r="22" spans="1:13" x14ac:dyDescent="0.2">
      <c r="A22" s="2">
        <v>98</v>
      </c>
      <c r="B22" s="2" t="s">
        <v>17</v>
      </c>
      <c r="C22" s="27">
        <v>91974.05</v>
      </c>
      <c r="D22" s="27">
        <v>94091.02</v>
      </c>
      <c r="E22" s="27">
        <f t="shared" si="1"/>
        <v>-2116.9700000000012</v>
      </c>
      <c r="F22" s="46">
        <v>4772.4400000000005</v>
      </c>
      <c r="G22" s="8">
        <v>3725.1699999999996</v>
      </c>
      <c r="H22" s="5">
        <f t="shared" si="2"/>
        <v>4665.0640537428553</v>
      </c>
      <c r="I22" s="5">
        <f t="shared" si="3"/>
        <v>3641.3567611287449</v>
      </c>
      <c r="K22" s="5">
        <f t="shared" si="0"/>
        <v>83667.629185128404</v>
      </c>
    </row>
    <row r="23" spans="1:13" x14ac:dyDescent="0.2">
      <c r="A23" s="2">
        <v>99</v>
      </c>
      <c r="B23" s="2" t="s">
        <v>18</v>
      </c>
      <c r="C23" s="27">
        <v>1072.1300000000001</v>
      </c>
      <c r="D23" s="27">
        <v>1104.04</v>
      </c>
      <c r="E23" s="27">
        <f t="shared" si="1"/>
        <v>-31.909999999999854</v>
      </c>
      <c r="F23" s="46">
        <v>62.169999999999995</v>
      </c>
      <c r="G23" s="8">
        <v>47.890000000000008</v>
      </c>
      <c r="H23" s="5">
        <f t="shared" si="2"/>
        <v>60.373104325930221</v>
      </c>
      <c r="I23" s="5">
        <f t="shared" si="3"/>
        <v>46.505838284844764</v>
      </c>
      <c r="K23" s="5">
        <f t="shared" si="0"/>
        <v>965.25105738922514</v>
      </c>
    </row>
    <row r="24" spans="1:13" x14ac:dyDescent="0.2">
      <c r="A24" s="2">
        <v>103</v>
      </c>
      <c r="B24" s="2" t="s">
        <v>98</v>
      </c>
      <c r="C24" s="27">
        <v>877.67</v>
      </c>
      <c r="D24" s="27">
        <v>901.77</v>
      </c>
      <c r="E24" s="27">
        <f t="shared" si="1"/>
        <v>-24.100000000000023</v>
      </c>
      <c r="F24" s="46">
        <v>49.989999999999995</v>
      </c>
      <c r="G24" s="8">
        <v>38.68</v>
      </c>
      <c r="H24" s="5">
        <f t="shared" si="2"/>
        <v>48.654006343080823</v>
      </c>
      <c r="I24" s="5">
        <f t="shared" si="3"/>
        <v>37.64626856071947</v>
      </c>
      <c r="K24" s="5">
        <f t="shared" si="0"/>
        <v>791.36972509619966</v>
      </c>
    </row>
    <row r="25" spans="1:13" x14ac:dyDescent="0.2">
      <c r="A25" s="2">
        <v>107</v>
      </c>
      <c r="B25" s="2" t="s">
        <v>19</v>
      </c>
      <c r="C25" s="27">
        <v>394272.36</v>
      </c>
      <c r="D25" s="27">
        <v>403092.02</v>
      </c>
      <c r="E25" s="27">
        <f t="shared" si="1"/>
        <v>-8819.6600000000326</v>
      </c>
      <c r="F25" s="46">
        <v>21206.200000000004</v>
      </c>
      <c r="G25" s="8">
        <v>16778.269999999986</v>
      </c>
      <c r="H25" s="5">
        <f t="shared" si="2"/>
        <v>20742.207996655456</v>
      </c>
      <c r="I25" s="5">
        <f t="shared" si="3"/>
        <v>16411.161177582217</v>
      </c>
      <c r="K25" s="5">
        <f t="shared" si="0"/>
        <v>357118.99082576233</v>
      </c>
    </row>
    <row r="26" spans="1:13" x14ac:dyDescent="0.2">
      <c r="A26" s="2">
        <v>109</v>
      </c>
      <c r="B26" s="2" t="s">
        <v>20</v>
      </c>
      <c r="C26" s="27">
        <v>1437965.59</v>
      </c>
      <c r="D26" s="27">
        <v>1470627.46</v>
      </c>
      <c r="E26" s="27">
        <f t="shared" si="1"/>
        <v>-32661.869999999879</v>
      </c>
      <c r="F26" s="46">
        <v>75852.37999999999</v>
      </c>
      <c r="G26" s="8">
        <v>59373.559999999976</v>
      </c>
      <c r="H26" s="5">
        <f t="shared" si="2"/>
        <v>74167.738143284907</v>
      </c>
      <c r="I26" s="5">
        <f t="shared" si="3"/>
        <v>58054.904153496747</v>
      </c>
      <c r="K26" s="5">
        <f t="shared" si="0"/>
        <v>1305742.9477032186</v>
      </c>
    </row>
    <row r="27" spans="1:13" x14ac:dyDescent="0.2">
      <c r="A27" s="2">
        <v>110</v>
      </c>
      <c r="B27" s="2" t="s">
        <v>21</v>
      </c>
      <c r="C27" s="27">
        <v>50442.35</v>
      </c>
      <c r="D27" s="27">
        <v>51494.76</v>
      </c>
      <c r="E27" s="27">
        <f t="shared" si="1"/>
        <v>-1052.4100000000035</v>
      </c>
      <c r="F27" s="46">
        <v>2808.5899999999997</v>
      </c>
      <c r="G27" s="8">
        <v>2237.1099999999983</v>
      </c>
      <c r="H27" s="5">
        <f t="shared" si="2"/>
        <v>2751.1902140431371</v>
      </c>
      <c r="I27" s="5">
        <f t="shared" si="3"/>
        <v>2191.3896794256329</v>
      </c>
      <c r="K27" s="5">
        <f t="shared" si="0"/>
        <v>45499.770106531229</v>
      </c>
    </row>
    <row r="28" spans="1:13" x14ac:dyDescent="0.2">
      <c r="A28" s="2">
        <v>111</v>
      </c>
      <c r="B28" s="2" t="s">
        <v>22</v>
      </c>
      <c r="C28" s="27">
        <v>171809.11</v>
      </c>
      <c r="D28" s="27">
        <v>175275.04</v>
      </c>
      <c r="E28" s="27">
        <f t="shared" si="1"/>
        <v>-3465.9300000000221</v>
      </c>
      <c r="F28" s="46">
        <v>10473.129999999999</v>
      </c>
      <c r="G28" s="8">
        <v>8148.8300000000017</v>
      </c>
      <c r="H28" s="5">
        <f t="shared" si="2"/>
        <v>10266.031856072032</v>
      </c>
      <c r="I28" s="5">
        <f t="shared" si="3"/>
        <v>7987.6931127290009</v>
      </c>
      <c r="K28" s="5">
        <f t="shared" si="0"/>
        <v>153555.38503119897</v>
      </c>
    </row>
    <row r="29" spans="1:13" x14ac:dyDescent="0.2">
      <c r="A29" s="2">
        <v>113</v>
      </c>
      <c r="B29" s="2" t="s">
        <v>23</v>
      </c>
      <c r="C29" s="27">
        <v>2798139.54</v>
      </c>
      <c r="D29" s="27">
        <v>2883755.29</v>
      </c>
      <c r="E29" s="27">
        <f t="shared" si="1"/>
        <v>-85615.75</v>
      </c>
      <c r="F29" s="46">
        <v>137477.0400000001</v>
      </c>
      <c r="G29" s="8">
        <v>112588.59999999996</v>
      </c>
      <c r="H29" s="5">
        <f t="shared" si="2"/>
        <v>133395.48705818303</v>
      </c>
      <c r="I29" s="5">
        <f t="shared" si="3"/>
        <v>109245.95942856299</v>
      </c>
      <c r="K29" s="5">
        <f t="shared" si="0"/>
        <v>2555498.0935132541</v>
      </c>
    </row>
    <row r="30" spans="1:13" x14ac:dyDescent="0.2">
      <c r="A30" s="2">
        <v>116</v>
      </c>
      <c r="B30" s="2" t="s">
        <v>24</v>
      </c>
      <c r="C30" s="27">
        <v>340031.07</v>
      </c>
      <c r="D30" s="27">
        <v>349249.93</v>
      </c>
      <c r="E30" s="27">
        <f t="shared" si="1"/>
        <v>-9218.859999999986</v>
      </c>
      <c r="F30" s="46">
        <v>18460.970000000005</v>
      </c>
      <c r="G30" s="8">
        <v>14326.109999999997</v>
      </c>
      <c r="H30" s="5">
        <f t="shared" si="2"/>
        <v>17973.671125253775</v>
      </c>
      <c r="I30" s="5">
        <f t="shared" si="3"/>
        <v>13947.955586527101</v>
      </c>
      <c r="K30" s="5">
        <f t="shared" si="0"/>
        <v>308109.44328821916</v>
      </c>
    </row>
    <row r="31" spans="1:13" x14ac:dyDescent="0.2">
      <c r="A31" s="2">
        <v>120</v>
      </c>
      <c r="B31" s="2" t="s">
        <v>25</v>
      </c>
      <c r="C31" s="27">
        <v>869.61</v>
      </c>
      <c r="D31" s="27">
        <v>913.6</v>
      </c>
      <c r="E31" s="27">
        <f t="shared" si="1"/>
        <v>-43.990000000000009</v>
      </c>
      <c r="F31" s="46">
        <v>50.59</v>
      </c>
      <c r="G31" s="8">
        <v>38.100000000000023</v>
      </c>
      <c r="H31" s="5">
        <f t="shared" si="2"/>
        <v>48.154082640105081</v>
      </c>
      <c r="I31" s="5">
        <f t="shared" si="3"/>
        <v>36.265478327495643</v>
      </c>
      <c r="K31" s="5">
        <f t="shared" si="0"/>
        <v>785.19043903239935</v>
      </c>
    </row>
    <row r="32" spans="1:13" x14ac:dyDescent="0.2">
      <c r="A32" s="2">
        <v>122</v>
      </c>
      <c r="B32" s="2" t="s">
        <v>26</v>
      </c>
      <c r="C32" s="27">
        <v>25886.65</v>
      </c>
      <c r="D32" s="27">
        <v>26378.91</v>
      </c>
      <c r="E32" s="27">
        <f t="shared" si="1"/>
        <v>-492.2599999999984</v>
      </c>
      <c r="F32" s="46">
        <v>1647.5800000000002</v>
      </c>
      <c r="G32" s="8">
        <v>1262.7499999999995</v>
      </c>
      <c r="H32" s="5">
        <f t="shared" si="2"/>
        <v>1616.8343122213923</v>
      </c>
      <c r="I32" s="5">
        <f t="shared" si="3"/>
        <v>1239.1856709583524</v>
      </c>
      <c r="K32" s="5">
        <f t="shared" si="0"/>
        <v>23030.630016820258</v>
      </c>
    </row>
    <row r="33" spans="1:11" x14ac:dyDescent="0.2">
      <c r="A33" s="2">
        <v>126</v>
      </c>
      <c r="B33" s="2" t="s">
        <v>109</v>
      </c>
      <c r="C33" s="27">
        <v>2092.7800000000002</v>
      </c>
      <c r="D33" s="27">
        <v>2119.64</v>
      </c>
      <c r="E33" s="27">
        <f t="shared" si="1"/>
        <v>-26.859999999999673</v>
      </c>
      <c r="F33" s="46">
        <v>114.69999999999997</v>
      </c>
      <c r="G33" s="8">
        <v>84.77</v>
      </c>
      <c r="H33" s="5">
        <f t="shared" si="2"/>
        <v>113.24652582514011</v>
      </c>
      <c r="I33" s="5">
        <f t="shared" si="3"/>
        <v>83.695797682625354</v>
      </c>
      <c r="K33" s="5">
        <f t="shared" si="0"/>
        <v>1895.8376764922348</v>
      </c>
    </row>
    <row r="34" spans="1:11" x14ac:dyDescent="0.2">
      <c r="A34" s="2">
        <v>130</v>
      </c>
      <c r="B34" s="2" t="s">
        <v>99</v>
      </c>
      <c r="C34" s="27">
        <v>3615.57</v>
      </c>
      <c r="D34" s="27">
        <v>3503.74</v>
      </c>
      <c r="E34" s="27">
        <f t="shared" si="1"/>
        <v>111.83000000000038</v>
      </c>
      <c r="F34" s="46">
        <v>177.80999999999997</v>
      </c>
      <c r="G34" s="8">
        <v>121.54999999999997</v>
      </c>
      <c r="H34" s="5">
        <f t="shared" si="2"/>
        <v>183.48521913726475</v>
      </c>
      <c r="I34" s="5">
        <f t="shared" si="3"/>
        <v>125.42955056596664</v>
      </c>
      <c r="K34" s="5">
        <f t="shared" si="0"/>
        <v>3306.6552302967689</v>
      </c>
    </row>
    <row r="35" spans="1:11" x14ac:dyDescent="0.2">
      <c r="A35" s="2">
        <v>131</v>
      </c>
      <c r="B35" s="2" t="s">
        <v>27</v>
      </c>
      <c r="C35" s="27">
        <v>73039.899999999994</v>
      </c>
      <c r="D35" s="27">
        <v>75153.14</v>
      </c>
      <c r="E35" s="27">
        <f t="shared" si="1"/>
        <v>-2113.2400000000052</v>
      </c>
      <c r="F35" s="46">
        <v>3652.65</v>
      </c>
      <c r="G35" s="8">
        <v>2916.13</v>
      </c>
      <c r="H35" s="5">
        <f t="shared" si="2"/>
        <v>3549.9407042074354</v>
      </c>
      <c r="I35" s="5">
        <f t="shared" si="3"/>
        <v>2834.1309968818337</v>
      </c>
      <c r="K35" s="5">
        <f t="shared" si="0"/>
        <v>66655.828298910725</v>
      </c>
    </row>
    <row r="36" spans="1:11" x14ac:dyDescent="0.2">
      <c r="A36" s="2">
        <v>136</v>
      </c>
      <c r="B36" s="2" t="s">
        <v>100</v>
      </c>
      <c r="C36" s="27">
        <v>5192.45</v>
      </c>
      <c r="D36" s="27">
        <v>5357.46</v>
      </c>
      <c r="E36" s="27">
        <f t="shared" si="1"/>
        <v>-165.01000000000022</v>
      </c>
      <c r="F36" s="46">
        <v>293.52000000000004</v>
      </c>
      <c r="G36" s="8">
        <v>231.84000000000006</v>
      </c>
      <c r="H36" s="5">
        <f t="shared" si="2"/>
        <v>284.47957128937969</v>
      </c>
      <c r="I36" s="5">
        <f t="shared" si="3"/>
        <v>224.69931796037679</v>
      </c>
      <c r="K36" s="5">
        <f t="shared" si="0"/>
        <v>4683.2711107502437</v>
      </c>
    </row>
    <row r="37" spans="1:11" x14ac:dyDescent="0.2">
      <c r="A37" s="2">
        <v>150</v>
      </c>
      <c r="B37" s="2" t="s">
        <v>124</v>
      </c>
      <c r="C37" s="27">
        <v>1124189.4099999999</v>
      </c>
      <c r="D37" s="27">
        <v>1117336.1200000001</v>
      </c>
      <c r="E37" s="27">
        <f t="shared" si="1"/>
        <v>6853.2899999998044</v>
      </c>
      <c r="F37" s="46">
        <v>53671.549999999996</v>
      </c>
      <c r="G37" s="8">
        <v>38479.600000000049</v>
      </c>
      <c r="H37" s="5">
        <f t="shared" ref="H37:H40" si="12">((F37/$D37)*$E37)+F37</f>
        <v>54000.749683349968</v>
      </c>
      <c r="I37" s="5">
        <f t="shared" ref="I37:I40" si="13">((G37/$D37)*$E37)+G37</f>
        <v>38715.61837724896</v>
      </c>
      <c r="K37" s="5">
        <f t="shared" ref="K37:K43" si="14">C37-SUM(H37:I37)</f>
        <v>1031473.041939401</v>
      </c>
    </row>
    <row r="38" spans="1:11" x14ac:dyDescent="0.2">
      <c r="A38" s="2">
        <v>151</v>
      </c>
      <c r="B38" s="2" t="s">
        <v>133</v>
      </c>
      <c r="C38" s="27">
        <v>114.14</v>
      </c>
      <c r="D38" s="27">
        <v>103.26</v>
      </c>
      <c r="E38" s="27">
        <f t="shared" si="1"/>
        <v>10.879999999999995</v>
      </c>
      <c r="F38" s="46">
        <v>7.56</v>
      </c>
      <c r="G38" s="8">
        <v>1.8199999999999994</v>
      </c>
      <c r="H38" s="5">
        <f t="shared" si="12"/>
        <v>8.3565601394538049</v>
      </c>
      <c r="I38" s="5">
        <f t="shared" si="13"/>
        <v>2.0117644780166564</v>
      </c>
      <c r="K38" s="5">
        <f t="shared" si="0"/>
        <v>103.77167538252954</v>
      </c>
    </row>
    <row r="39" spans="1:11" x14ac:dyDescent="0.2">
      <c r="A39" s="2">
        <v>152</v>
      </c>
      <c r="B39" s="2" t="s">
        <v>132</v>
      </c>
      <c r="C39" s="27">
        <v>646.80999999999995</v>
      </c>
      <c r="D39" s="27">
        <v>594.02</v>
      </c>
      <c r="E39" s="27">
        <f t="shared" si="1"/>
        <v>52.789999999999964</v>
      </c>
      <c r="F39" s="46">
        <v>31.3</v>
      </c>
      <c r="G39" s="8">
        <v>10.23</v>
      </c>
      <c r="H39" s="5">
        <f t="shared" si="12"/>
        <v>34.081601629574763</v>
      </c>
      <c r="I39" s="5">
        <f t="shared" si="13"/>
        <v>11.139130500656544</v>
      </c>
      <c r="K39" s="5">
        <f t="shared" si="0"/>
        <v>601.58926786976861</v>
      </c>
    </row>
    <row r="40" spans="1:11" x14ac:dyDescent="0.2">
      <c r="A40" s="2">
        <v>153</v>
      </c>
      <c r="B40" s="2" t="s">
        <v>125</v>
      </c>
      <c r="C40" s="27">
        <v>385.12</v>
      </c>
      <c r="D40" s="27">
        <v>333.95</v>
      </c>
      <c r="E40" s="27">
        <f t="shared" si="1"/>
        <v>51.170000000000016</v>
      </c>
      <c r="F40" s="46">
        <v>18.850000000000001</v>
      </c>
      <c r="G40" s="8">
        <v>2.33</v>
      </c>
      <c r="H40" s="5">
        <f t="shared" si="12"/>
        <v>21.738320107800572</v>
      </c>
      <c r="I40" s="5">
        <f t="shared" si="13"/>
        <v>2.6870178170384791</v>
      </c>
      <c r="K40" s="5">
        <f t="shared" si="14"/>
        <v>360.69466207516098</v>
      </c>
    </row>
    <row r="41" spans="1:11" x14ac:dyDescent="0.2">
      <c r="A41" s="2">
        <v>160</v>
      </c>
      <c r="B41" s="2" t="s">
        <v>127</v>
      </c>
      <c r="C41" s="27">
        <v>2248.4</v>
      </c>
      <c r="D41" s="27">
        <v>2213.6999999999998</v>
      </c>
      <c r="E41" s="27">
        <f t="shared" si="1"/>
        <v>34.700000000000273</v>
      </c>
      <c r="F41" s="46">
        <v>121.34</v>
      </c>
      <c r="G41" s="8">
        <v>73.910000000000011</v>
      </c>
      <c r="H41" s="5">
        <f t="shared" ref="H41:H43" si="15">((F41/$D41)*$E41)+F41</f>
        <v>123.24201834033521</v>
      </c>
      <c r="I41" s="5">
        <f t="shared" ref="I41:I43" si="16">((G41/$D41)*$E41)+G41</f>
        <v>75.068547680354172</v>
      </c>
      <c r="K41" s="5">
        <f t="shared" si="14"/>
        <v>2050.0894339793108</v>
      </c>
    </row>
    <row r="42" spans="1:11" x14ac:dyDescent="0.2">
      <c r="A42" s="2">
        <v>165</v>
      </c>
      <c r="B42" s="2" t="s">
        <v>128</v>
      </c>
      <c r="C42" s="27">
        <v>47415.6</v>
      </c>
      <c r="D42" s="27">
        <v>44445.42</v>
      </c>
      <c r="E42" s="27">
        <f t="shared" si="1"/>
        <v>2970.1800000000003</v>
      </c>
      <c r="F42" s="46">
        <v>3015.6599999999989</v>
      </c>
      <c r="G42" s="8">
        <v>1369.4099999999992</v>
      </c>
      <c r="H42" s="5">
        <f t="shared" si="15"/>
        <v>3217.1892693555365</v>
      </c>
      <c r="I42" s="5">
        <f t="shared" si="16"/>
        <v>1460.9243606202836</v>
      </c>
      <c r="K42" s="5">
        <f t="shared" si="14"/>
        <v>42737.486370024177</v>
      </c>
    </row>
    <row r="43" spans="1:11" x14ac:dyDescent="0.2">
      <c r="A43" s="2">
        <v>166</v>
      </c>
      <c r="B43" s="2" t="s">
        <v>129</v>
      </c>
      <c r="C43" s="27">
        <v>27049.95</v>
      </c>
      <c r="D43" s="27">
        <v>25913.47</v>
      </c>
      <c r="E43" s="27">
        <f t="shared" si="1"/>
        <v>1136.4799999999996</v>
      </c>
      <c r="F43" s="46">
        <v>1643.0500000000004</v>
      </c>
      <c r="G43" s="8">
        <v>961.46999999999991</v>
      </c>
      <c r="H43" s="5">
        <f t="shared" si="15"/>
        <v>1715.1087966026939</v>
      </c>
      <c r="I43" s="5">
        <f t="shared" si="16"/>
        <v>1003.6369280725429</v>
      </c>
      <c r="K43" s="5">
        <f t="shared" si="14"/>
        <v>24331.204275324762</v>
      </c>
    </row>
    <row r="44" spans="1:11" x14ac:dyDescent="0.2">
      <c r="A44" s="2">
        <v>204</v>
      </c>
      <c r="B44" s="2" t="s">
        <v>146</v>
      </c>
      <c r="C44" s="27">
        <v>200466.05</v>
      </c>
      <c r="D44" s="27">
        <v>204977.75</v>
      </c>
      <c r="E44" s="27">
        <f t="shared" si="1"/>
        <v>-4511.7000000000116</v>
      </c>
      <c r="F44" s="46">
        <v>11192.230000000003</v>
      </c>
      <c r="G44" s="8">
        <v>8772.3899999999921</v>
      </c>
      <c r="H44" s="5">
        <f t="shared" si="2"/>
        <v>10945.881388548272</v>
      </c>
      <c r="I44" s="5">
        <f t="shared" si="3"/>
        <v>8579.303716425311</v>
      </c>
      <c r="K44" s="5">
        <f t="shared" si="0"/>
        <v>180940.8648950264</v>
      </c>
    </row>
    <row r="45" spans="1:11" x14ac:dyDescent="0.2">
      <c r="A45" s="2">
        <v>211</v>
      </c>
      <c r="B45" s="2" t="s">
        <v>147</v>
      </c>
      <c r="C45" s="27">
        <v>27845047.73</v>
      </c>
      <c r="D45" s="27">
        <v>28504285.57</v>
      </c>
      <c r="E45" s="27">
        <f t="shared" si="1"/>
        <v>-659237.83999999985</v>
      </c>
      <c r="F45" s="46">
        <v>1501593.4800000007</v>
      </c>
      <c r="G45" s="8">
        <v>1194451.3799999997</v>
      </c>
      <c r="H45" s="5">
        <f t="shared" si="2"/>
        <v>1466865.1146851676</v>
      </c>
      <c r="I45" s="5">
        <f t="shared" si="3"/>
        <v>1166826.4972151821</v>
      </c>
      <c r="K45" s="5">
        <f t="shared" si="0"/>
        <v>25211356.118099652</v>
      </c>
    </row>
    <row r="46" spans="1:11" x14ac:dyDescent="0.2">
      <c r="A46" s="2">
        <v>212</v>
      </c>
      <c r="B46" s="2" t="s">
        <v>126</v>
      </c>
      <c r="C46" s="27">
        <v>811.54</v>
      </c>
      <c r="D46" s="27">
        <v>833.07</v>
      </c>
      <c r="E46" s="27">
        <f t="shared" si="1"/>
        <v>-21.530000000000086</v>
      </c>
      <c r="F46" s="46">
        <v>46.899999999999991</v>
      </c>
      <c r="G46" s="8">
        <v>36.339999999999996</v>
      </c>
      <c r="H46" s="5">
        <f t="shared" ref="H46" si="17">((F46/$D46)*$E46)+F46</f>
        <v>45.687908579110989</v>
      </c>
      <c r="I46" s="5">
        <f t="shared" ref="I46" si="18">((G46/$D46)*$E46)+G46</f>
        <v>35.40082298006169</v>
      </c>
      <c r="K46" s="5">
        <f t="shared" ref="K46" si="19">C46-SUM(H46:I46)</f>
        <v>730.45126844082733</v>
      </c>
    </row>
    <row r="47" spans="1:11" x14ac:dyDescent="0.2">
      <c r="A47" s="2">
        <v>213</v>
      </c>
      <c r="B47" s="2" t="s">
        <v>148</v>
      </c>
      <c r="C47" s="27">
        <v>504132.84</v>
      </c>
      <c r="D47" s="27">
        <v>513954.73</v>
      </c>
      <c r="E47" s="27">
        <f t="shared" si="1"/>
        <v>-9821.8899999999558</v>
      </c>
      <c r="F47" s="46">
        <v>28920.859999999997</v>
      </c>
      <c r="G47" s="8">
        <v>23474.38</v>
      </c>
      <c r="H47" s="5">
        <f t="shared" si="2"/>
        <v>28368.170260914612</v>
      </c>
      <c r="I47" s="5">
        <f t="shared" si="3"/>
        <v>23025.774773274683</v>
      </c>
      <c r="K47" s="5">
        <f t="shared" si="0"/>
        <v>452738.8949658107</v>
      </c>
    </row>
    <row r="48" spans="1:11" x14ac:dyDescent="0.2">
      <c r="A48" s="2">
        <v>214</v>
      </c>
      <c r="B48" s="2" t="s">
        <v>149</v>
      </c>
      <c r="C48" s="27">
        <v>215663.83</v>
      </c>
      <c r="D48" s="27">
        <v>220476.4</v>
      </c>
      <c r="E48" s="27">
        <f t="shared" si="1"/>
        <v>-4812.570000000007</v>
      </c>
      <c r="F48" s="46">
        <v>10804.27</v>
      </c>
      <c r="G48" s="8">
        <v>8234.720000000003</v>
      </c>
      <c r="H48" s="5">
        <f t="shared" si="2"/>
        <v>10568.433848493989</v>
      </c>
      <c r="I48" s="5">
        <f t="shared" si="3"/>
        <v>8054.9721157348386</v>
      </c>
      <c r="K48" s="5">
        <f t="shared" si="0"/>
        <v>197040.42403577117</v>
      </c>
    </row>
    <row r="49" spans="1:11" x14ac:dyDescent="0.2">
      <c r="A49" s="2">
        <v>215</v>
      </c>
      <c r="B49" s="2" t="s">
        <v>147</v>
      </c>
      <c r="C49" s="27">
        <v>68949563.879999995</v>
      </c>
      <c r="D49" s="27">
        <v>71033880.530000001</v>
      </c>
      <c r="E49" s="27">
        <f t="shared" si="1"/>
        <v>-2084316.650000006</v>
      </c>
      <c r="F49" s="46">
        <v>3436054.669999999</v>
      </c>
      <c r="G49" s="8">
        <v>2767784.6599999997</v>
      </c>
      <c r="H49" s="5">
        <f t="shared" ref="H49:H69" si="20">((F49/$D49)*$E49)+F49</f>
        <v>3335231.993475005</v>
      </c>
      <c r="I49" s="5">
        <f t="shared" ref="I49:I69" si="21">((G49/$D49)*$E49)+G49</f>
        <v>2686570.74338149</v>
      </c>
      <c r="K49" s="5">
        <f t="shared" ref="K49:K79" si="22">C49-SUM(H49:I49)</f>
        <v>62927761.143143497</v>
      </c>
    </row>
    <row r="50" spans="1:11" x14ac:dyDescent="0.2">
      <c r="A50" s="2">
        <v>217</v>
      </c>
      <c r="B50" s="2" t="s">
        <v>150</v>
      </c>
      <c r="C50" s="27">
        <v>515309.8</v>
      </c>
      <c r="D50" s="27">
        <v>528305.71</v>
      </c>
      <c r="E50" s="27">
        <f t="shared" si="1"/>
        <v>-12995.909999999974</v>
      </c>
      <c r="F50" s="46">
        <v>25486.170000000002</v>
      </c>
      <c r="G50" s="8">
        <v>20381.669999999995</v>
      </c>
      <c r="H50" s="5">
        <f t="shared" si="20"/>
        <v>24859.230019425686</v>
      </c>
      <c r="I50" s="5">
        <f t="shared" si="21"/>
        <v>19880.29675349524</v>
      </c>
      <c r="K50" s="5">
        <f t="shared" si="22"/>
        <v>470570.27322707907</v>
      </c>
    </row>
    <row r="51" spans="1:11" x14ac:dyDescent="0.2">
      <c r="A51" s="2">
        <v>218</v>
      </c>
      <c r="B51" s="2" t="s">
        <v>151</v>
      </c>
      <c r="C51" s="27">
        <v>31289.77</v>
      </c>
      <c r="D51" s="27">
        <v>32004.63</v>
      </c>
      <c r="E51" s="27">
        <f t="shared" si="1"/>
        <v>-714.86000000000058</v>
      </c>
      <c r="F51" s="46">
        <v>1532.7799999999997</v>
      </c>
      <c r="G51" s="8">
        <v>1211.6200000000001</v>
      </c>
      <c r="H51" s="5">
        <f t="shared" si="20"/>
        <v>1498.5436063657037</v>
      </c>
      <c r="I51" s="5">
        <f t="shared" si="21"/>
        <v>1184.5570821284296</v>
      </c>
      <c r="K51" s="5">
        <f t="shared" si="22"/>
        <v>28606.669311505866</v>
      </c>
    </row>
    <row r="52" spans="1:11" x14ac:dyDescent="0.2">
      <c r="A52" s="2">
        <v>220</v>
      </c>
      <c r="B52" s="2" t="s">
        <v>152</v>
      </c>
      <c r="C52" s="27">
        <v>671258.87</v>
      </c>
      <c r="D52" s="27">
        <v>698641.48</v>
      </c>
      <c r="E52" s="27">
        <f t="shared" si="1"/>
        <v>-27382.609999999986</v>
      </c>
      <c r="F52" s="46">
        <v>31992.57</v>
      </c>
      <c r="G52" s="8">
        <v>25960.11</v>
      </c>
      <c r="H52" s="5">
        <f t="shared" si="20"/>
        <v>30738.650654690442</v>
      </c>
      <c r="I52" s="5">
        <f t="shared" si="21"/>
        <v>24942.627374022653</v>
      </c>
      <c r="K52" s="5">
        <f t="shared" si="22"/>
        <v>615577.59197128692</v>
      </c>
    </row>
    <row r="53" spans="1:11" x14ac:dyDescent="0.2">
      <c r="A53" s="2">
        <v>223</v>
      </c>
      <c r="B53" s="2" t="s">
        <v>153</v>
      </c>
      <c r="C53" s="27">
        <v>121816.42</v>
      </c>
      <c r="D53" s="27">
        <v>124473.28</v>
      </c>
      <c r="E53" s="27">
        <f t="shared" si="1"/>
        <v>-2656.8600000000006</v>
      </c>
      <c r="F53" s="46">
        <v>5859.7300000000023</v>
      </c>
      <c r="G53" s="8">
        <v>5035.3799999999992</v>
      </c>
      <c r="H53" s="5">
        <f t="shared" si="20"/>
        <v>5734.6551064340902</v>
      </c>
      <c r="I53" s="5">
        <f t="shared" si="21"/>
        <v>4927.9007104143147</v>
      </c>
      <c r="K53" s="5">
        <f t="shared" si="22"/>
        <v>111153.8641831516</v>
      </c>
    </row>
    <row r="54" spans="1:11" x14ac:dyDescent="0.2">
      <c r="A54" s="2">
        <v>225</v>
      </c>
      <c r="B54" s="2" t="s">
        <v>119</v>
      </c>
      <c r="C54" s="27">
        <v>133014.01</v>
      </c>
      <c r="D54" s="27">
        <v>136090.6</v>
      </c>
      <c r="E54" s="27">
        <f t="shared" si="1"/>
        <v>-3076.5899999999965</v>
      </c>
      <c r="F54" s="46">
        <v>6490.0099999999993</v>
      </c>
      <c r="G54" s="8">
        <v>5110.8899999999994</v>
      </c>
      <c r="H54" s="5">
        <f t="shared" si="20"/>
        <v>6343.2908300801082</v>
      </c>
      <c r="I54" s="5">
        <f t="shared" si="21"/>
        <v>4995.3484926137435</v>
      </c>
      <c r="K54" s="5">
        <f t="shared" si="22"/>
        <v>121675.37067730616</v>
      </c>
    </row>
    <row r="55" spans="1:11" x14ac:dyDescent="0.2">
      <c r="A55" s="2">
        <v>227</v>
      </c>
      <c r="B55" s="2" t="s">
        <v>120</v>
      </c>
      <c r="C55" s="27">
        <v>1390594.91</v>
      </c>
      <c r="D55" s="27">
        <v>1437890.71</v>
      </c>
      <c r="E55" s="27">
        <f t="shared" si="1"/>
        <v>-47295.800000000047</v>
      </c>
      <c r="F55" s="46">
        <v>73780.77</v>
      </c>
      <c r="G55" s="8">
        <v>58926.609999999979</v>
      </c>
      <c r="H55" s="5">
        <f t="shared" si="20"/>
        <v>71353.937058179275</v>
      </c>
      <c r="I55" s="5">
        <f t="shared" si="21"/>
        <v>56988.367307523025</v>
      </c>
      <c r="K55" s="5">
        <f t="shared" si="22"/>
        <v>1262252.6056342977</v>
      </c>
    </row>
    <row r="56" spans="1:11" x14ac:dyDescent="0.2">
      <c r="A56" s="2">
        <v>229</v>
      </c>
      <c r="B56" s="2" t="s">
        <v>154</v>
      </c>
      <c r="C56" s="27">
        <v>1210039.77</v>
      </c>
      <c r="D56" s="27">
        <v>1251402.19</v>
      </c>
      <c r="E56" s="27">
        <f t="shared" si="1"/>
        <v>-41362.419999999925</v>
      </c>
      <c r="F56" s="46">
        <v>58110.750000000007</v>
      </c>
      <c r="G56" s="8">
        <v>47600.549999999988</v>
      </c>
      <c r="H56" s="5">
        <f t="shared" si="20"/>
        <v>56190.02358029077</v>
      </c>
      <c r="I56" s="5">
        <f t="shared" si="21"/>
        <v>46027.215737790495</v>
      </c>
      <c r="K56" s="5">
        <f t="shared" si="22"/>
        <v>1107822.5306819188</v>
      </c>
    </row>
    <row r="57" spans="1:11" x14ac:dyDescent="0.2">
      <c r="A57" s="2">
        <v>236</v>
      </c>
      <c r="B57" s="2" t="s">
        <v>155</v>
      </c>
      <c r="C57" s="27">
        <v>61530.85</v>
      </c>
      <c r="D57" s="27">
        <v>61661.49</v>
      </c>
      <c r="E57" s="27">
        <f t="shared" si="1"/>
        <v>-130.63999999999942</v>
      </c>
      <c r="F57" s="46">
        <v>2972.2699999999995</v>
      </c>
      <c r="G57" s="8">
        <v>2282.0999999999995</v>
      </c>
      <c r="H57" s="5">
        <f t="shared" si="20"/>
        <v>2965.9727575428356</v>
      </c>
      <c r="I57" s="5">
        <f t="shared" si="21"/>
        <v>2277.2649961102134</v>
      </c>
      <c r="K57" s="5">
        <f t="shared" si="22"/>
        <v>56287.612246346951</v>
      </c>
    </row>
    <row r="58" spans="1:11" x14ac:dyDescent="0.2">
      <c r="A58" s="2">
        <v>240</v>
      </c>
      <c r="B58" s="2" t="s">
        <v>156</v>
      </c>
      <c r="C58" s="27">
        <v>40265934.439999998</v>
      </c>
      <c r="D58" s="27">
        <v>41480946.140000001</v>
      </c>
      <c r="E58" s="27">
        <f t="shared" si="1"/>
        <v>-1215011.700000003</v>
      </c>
      <c r="F58" s="46">
        <v>1894599.94</v>
      </c>
      <c r="G58" s="8">
        <v>1502111.4899999998</v>
      </c>
      <c r="H58" s="5">
        <f t="shared" si="20"/>
        <v>1839105.5188710776</v>
      </c>
      <c r="I58" s="5">
        <f t="shared" si="21"/>
        <v>1458113.3847278899</v>
      </c>
      <c r="K58" s="5">
        <f t="shared" si="22"/>
        <v>36968715.536401033</v>
      </c>
    </row>
    <row r="59" spans="1:11" x14ac:dyDescent="0.2">
      <c r="A59" s="2">
        <v>242</v>
      </c>
      <c r="B59" s="2" t="s">
        <v>29</v>
      </c>
      <c r="C59" s="27">
        <v>926515.66</v>
      </c>
      <c r="D59" s="27">
        <v>955476.64</v>
      </c>
      <c r="E59" s="27">
        <f t="shared" si="1"/>
        <v>-28960.979999999981</v>
      </c>
      <c r="F59" s="46">
        <v>42415.009999999995</v>
      </c>
      <c r="G59" s="8">
        <v>34816.94</v>
      </c>
      <c r="H59" s="5">
        <f t="shared" si="20"/>
        <v>41129.389603974618</v>
      </c>
      <c r="I59" s="5">
        <f t="shared" si="21"/>
        <v>33761.620946881972</v>
      </c>
      <c r="K59" s="5">
        <f t="shared" si="22"/>
        <v>851624.64944914344</v>
      </c>
    </row>
    <row r="60" spans="1:11" x14ac:dyDescent="0.2">
      <c r="A60" s="2">
        <v>244</v>
      </c>
      <c r="B60" s="2" t="s">
        <v>157</v>
      </c>
      <c r="C60" s="27">
        <v>11529754.59</v>
      </c>
      <c r="D60" s="27">
        <v>11834086.550000001</v>
      </c>
      <c r="E60" s="27">
        <f t="shared" si="1"/>
        <v>-304331.96000000089</v>
      </c>
      <c r="F60" s="46">
        <v>538343.62000000023</v>
      </c>
      <c r="G60" s="8">
        <v>421910.80999999982</v>
      </c>
      <c r="H60" s="5">
        <f t="shared" si="20"/>
        <v>524499.27567009535</v>
      </c>
      <c r="I60" s="5">
        <f t="shared" si="21"/>
        <v>411060.71665228065</v>
      </c>
      <c r="K60" s="5">
        <f t="shared" si="22"/>
        <v>10594194.597677624</v>
      </c>
    </row>
    <row r="61" spans="1:11" x14ac:dyDescent="0.2">
      <c r="A61" s="2">
        <v>246</v>
      </c>
      <c r="B61" s="2" t="s">
        <v>31</v>
      </c>
      <c r="C61" s="27">
        <v>82936.47</v>
      </c>
      <c r="D61" s="27">
        <v>86285.67</v>
      </c>
      <c r="E61" s="27">
        <f t="shared" si="1"/>
        <v>-3349.1999999999971</v>
      </c>
      <c r="F61" s="46">
        <v>3796.08</v>
      </c>
      <c r="G61" s="8">
        <v>3059.27</v>
      </c>
      <c r="H61" s="5">
        <f t="shared" si="20"/>
        <v>3648.7341992894071</v>
      </c>
      <c r="I61" s="5">
        <f t="shared" si="21"/>
        <v>2940.5236649017156</v>
      </c>
      <c r="K61" s="5">
        <f t="shared" si="22"/>
        <v>76347.212135808877</v>
      </c>
    </row>
    <row r="62" spans="1:11" x14ac:dyDescent="0.2">
      <c r="A62" s="2">
        <v>248</v>
      </c>
      <c r="B62" s="2" t="s">
        <v>158</v>
      </c>
      <c r="C62" s="27">
        <v>1030003.31</v>
      </c>
      <c r="D62" s="27">
        <v>1162679.76</v>
      </c>
      <c r="E62" s="27">
        <f t="shared" si="1"/>
        <v>-132676.44999999995</v>
      </c>
      <c r="F62" s="46">
        <v>40558.519999999997</v>
      </c>
      <c r="G62" s="8">
        <v>31272.46999999999</v>
      </c>
      <c r="H62" s="5">
        <f t="shared" si="20"/>
        <v>35930.28044859162</v>
      </c>
      <c r="I62" s="5">
        <f t="shared" si="21"/>
        <v>27703.886074249451</v>
      </c>
      <c r="K62" s="5">
        <f t="shared" si="22"/>
        <v>966369.14347715897</v>
      </c>
    </row>
    <row r="63" spans="1:11" x14ac:dyDescent="0.2">
      <c r="A63" s="2">
        <v>251</v>
      </c>
      <c r="B63" s="2" t="s">
        <v>34</v>
      </c>
      <c r="C63" s="27">
        <v>249212.01</v>
      </c>
      <c r="D63" s="27">
        <v>252752.02</v>
      </c>
      <c r="E63" s="27">
        <f t="shared" si="1"/>
        <v>-3540.0099999999802</v>
      </c>
      <c r="F63" s="46">
        <v>11166.949999999997</v>
      </c>
      <c r="G63" s="8">
        <v>10488.969999999996</v>
      </c>
      <c r="H63" s="5">
        <f t="shared" si="20"/>
        <v>11010.547235466207</v>
      </c>
      <c r="I63" s="5">
        <f t="shared" si="21"/>
        <v>10342.062930020102</v>
      </c>
      <c r="K63" s="5">
        <f t="shared" si="22"/>
        <v>227859.39983451369</v>
      </c>
    </row>
    <row r="64" spans="1:11" x14ac:dyDescent="0.2">
      <c r="A64" s="2">
        <v>256</v>
      </c>
      <c r="B64" s="2" t="s">
        <v>51</v>
      </c>
      <c r="C64" s="27">
        <v>634559.31000000006</v>
      </c>
      <c r="D64" s="27">
        <v>646512.68999999994</v>
      </c>
      <c r="E64" s="27">
        <f t="shared" si="1"/>
        <v>-11953.379999999888</v>
      </c>
      <c r="F64" s="46">
        <v>27752.979999999996</v>
      </c>
      <c r="G64" s="8">
        <v>21482.399999999998</v>
      </c>
      <c r="H64" s="5">
        <f t="shared" si="20"/>
        <v>27239.854857673097</v>
      </c>
      <c r="I64" s="5">
        <f t="shared" si="21"/>
        <v>21085.211677970314</v>
      </c>
      <c r="K64" s="5">
        <f t="shared" si="22"/>
        <v>586234.24346435664</v>
      </c>
    </row>
    <row r="65" spans="1:11" x14ac:dyDescent="0.2">
      <c r="A65" s="2">
        <v>257</v>
      </c>
      <c r="B65" s="2" t="s">
        <v>101</v>
      </c>
      <c r="C65" s="27">
        <v>290145.36</v>
      </c>
      <c r="D65" s="27">
        <v>321387.59999999998</v>
      </c>
      <c r="E65" s="27">
        <f t="shared" si="1"/>
        <v>-31242.239999999991</v>
      </c>
      <c r="F65" s="46">
        <v>14562.609999999999</v>
      </c>
      <c r="G65" s="8">
        <v>11534.289999999999</v>
      </c>
      <c r="H65" s="5">
        <f t="shared" si="20"/>
        <v>13146.971821531384</v>
      </c>
      <c r="I65" s="5">
        <f t="shared" si="21"/>
        <v>10413.036235356933</v>
      </c>
      <c r="K65" s="5">
        <f t="shared" si="22"/>
        <v>266585.35194311169</v>
      </c>
    </row>
    <row r="66" spans="1:11" x14ac:dyDescent="0.2">
      <c r="A66" s="2">
        <v>260</v>
      </c>
      <c r="B66" s="2" t="s">
        <v>159</v>
      </c>
      <c r="C66" s="27">
        <v>12699593.279999999</v>
      </c>
      <c r="D66" s="27">
        <v>13099436.82</v>
      </c>
      <c r="E66" s="27">
        <f t="shared" si="1"/>
        <v>-399843.54000000097</v>
      </c>
      <c r="F66" s="46">
        <v>624252.54</v>
      </c>
      <c r="G66" s="8">
        <v>498274.06</v>
      </c>
      <c r="H66" s="5">
        <f t="shared" si="20"/>
        <v>605198.03033844708</v>
      </c>
      <c r="I66" s="5">
        <f t="shared" si="21"/>
        <v>483064.88217211131</v>
      </c>
      <c r="K66" s="5">
        <f t="shared" si="22"/>
        <v>11611330.36748944</v>
      </c>
    </row>
    <row r="67" spans="1:11" x14ac:dyDescent="0.2">
      <c r="A67" s="2">
        <v>264</v>
      </c>
      <c r="B67" s="2" t="s">
        <v>160</v>
      </c>
      <c r="C67" s="27">
        <v>227318.64</v>
      </c>
      <c r="D67" s="27">
        <v>235440.14</v>
      </c>
      <c r="E67" s="27">
        <f t="shared" si="1"/>
        <v>-8121.5</v>
      </c>
      <c r="F67" s="46">
        <v>10376.400000000001</v>
      </c>
      <c r="G67" s="8">
        <v>8301.4599999999991</v>
      </c>
      <c r="H67" s="5">
        <f t="shared" si="20"/>
        <v>10018.466418241173</v>
      </c>
      <c r="I67" s="5">
        <f t="shared" si="21"/>
        <v>8015.1014063039538</v>
      </c>
      <c r="K67" s="5">
        <f t="shared" si="22"/>
        <v>209285.07217545487</v>
      </c>
    </row>
    <row r="68" spans="1:11" x14ac:dyDescent="0.2">
      <c r="A68" s="2">
        <v>330</v>
      </c>
      <c r="B68" s="2" t="s">
        <v>102</v>
      </c>
      <c r="C68" s="27">
        <v>3572668.81</v>
      </c>
      <c r="D68" s="27">
        <v>3660411.06</v>
      </c>
      <c r="E68" s="27">
        <f t="shared" si="1"/>
        <v>-87742.25</v>
      </c>
      <c r="F68" s="46">
        <v>163681.71000000002</v>
      </c>
      <c r="G68" s="8">
        <v>135923.34999999998</v>
      </c>
      <c r="H68" s="5">
        <f t="shared" si="20"/>
        <v>159758.16117342439</v>
      </c>
      <c r="I68" s="5">
        <f t="shared" si="21"/>
        <v>132665.18572253289</v>
      </c>
      <c r="K68" s="5">
        <f t="shared" si="22"/>
        <v>3280245.4631040427</v>
      </c>
    </row>
    <row r="69" spans="1:11" x14ac:dyDescent="0.2">
      <c r="A69" s="2">
        <v>331</v>
      </c>
      <c r="B69" s="2" t="s">
        <v>53</v>
      </c>
      <c r="C69" s="27">
        <v>6856879</v>
      </c>
      <c r="D69" s="27">
        <v>6265277</v>
      </c>
      <c r="E69" s="27">
        <f t="shared" si="1"/>
        <v>591602</v>
      </c>
      <c r="F69" s="46">
        <v>0</v>
      </c>
      <c r="G69" s="8">
        <v>0</v>
      </c>
      <c r="H69" s="5">
        <f t="shared" si="20"/>
        <v>0</v>
      </c>
      <c r="I69" s="5">
        <f t="shared" si="21"/>
        <v>0</v>
      </c>
      <c r="K69" s="5">
        <f t="shared" si="22"/>
        <v>6856879</v>
      </c>
    </row>
    <row r="70" spans="1:11" x14ac:dyDescent="0.2">
      <c r="A70" s="2">
        <v>332</v>
      </c>
      <c r="B70" s="2" t="s">
        <v>103</v>
      </c>
      <c r="C70" s="27">
        <v>1690436.61</v>
      </c>
      <c r="D70" s="27">
        <v>1694700.98</v>
      </c>
      <c r="E70" s="27">
        <f t="shared" si="1"/>
        <v>-4264.3699999998789</v>
      </c>
      <c r="F70" s="46">
        <v>57321.409999999996</v>
      </c>
      <c r="G70" s="8">
        <v>44247.67</v>
      </c>
      <c r="H70" s="5">
        <f>((F70/$D70)*$E70)+F70</f>
        <v>57177.172341530182</v>
      </c>
      <c r="I70" s="5">
        <f>((G70/$D70)*$E70)+G70</f>
        <v>44136.329746619194</v>
      </c>
      <c r="K70" s="5">
        <f t="shared" si="22"/>
        <v>1589123.1079118508</v>
      </c>
    </row>
    <row r="71" spans="1:11" x14ac:dyDescent="0.2">
      <c r="A71" s="2">
        <v>333</v>
      </c>
      <c r="B71" s="2" t="s">
        <v>161</v>
      </c>
      <c r="C71" s="27">
        <v>4399392.4000000004</v>
      </c>
      <c r="D71" s="27">
        <v>4720484.8499999996</v>
      </c>
      <c r="E71" s="27">
        <f t="shared" si="1"/>
        <v>-321092.44999999925</v>
      </c>
      <c r="F71" s="46">
        <v>138528.24</v>
      </c>
      <c r="G71" s="8">
        <v>108265.98</v>
      </c>
      <c r="H71" s="5">
        <f>((F71/$D71)*$E71)+F71</f>
        <v>129105.40031526127</v>
      </c>
      <c r="I71" s="5">
        <f>((G71/$D71)*$E71)+G71</f>
        <v>100901.61174663066</v>
      </c>
      <c r="K71" s="5">
        <f t="shared" si="22"/>
        <v>4169385.3879381083</v>
      </c>
    </row>
    <row r="72" spans="1:11" x14ac:dyDescent="0.2">
      <c r="A72" s="2">
        <v>356</v>
      </c>
      <c r="B72" s="2" t="s">
        <v>162</v>
      </c>
      <c r="C72" s="27">
        <v>1791649.06</v>
      </c>
      <c r="D72" s="27">
        <v>1828293.72</v>
      </c>
      <c r="E72" s="27">
        <f t="shared" si="1"/>
        <v>-36644.659999999916</v>
      </c>
      <c r="F72" s="46">
        <v>72543.669999999984</v>
      </c>
      <c r="G72" s="8">
        <v>56712.94</v>
      </c>
      <c r="H72" s="5">
        <v>0</v>
      </c>
      <c r="I72" s="5">
        <v>0</v>
      </c>
      <c r="K72" s="5">
        <f t="shared" si="22"/>
        <v>1791649.06</v>
      </c>
    </row>
    <row r="73" spans="1:11" x14ac:dyDescent="0.2">
      <c r="A73" s="2">
        <v>358</v>
      </c>
      <c r="B73" s="2" t="s">
        <v>163</v>
      </c>
      <c r="C73" s="27">
        <v>30307256.109999999</v>
      </c>
      <c r="D73" s="27">
        <v>31141256.739999998</v>
      </c>
      <c r="E73" s="27">
        <f t="shared" si="1"/>
        <v>-834000.62999999896</v>
      </c>
      <c r="F73" s="46">
        <v>1264948.2</v>
      </c>
      <c r="G73" s="8">
        <v>980780.1999999996</v>
      </c>
      <c r="H73" s="5">
        <f t="shared" ref="H73:I80" si="23">((F73/$D73)*$E73)+F73</f>
        <v>1231071.3528154003</v>
      </c>
      <c r="I73" s="5">
        <f t="shared" si="23"/>
        <v>954513.71655262914</v>
      </c>
      <c r="K73" s="5">
        <f t="shared" si="22"/>
        <v>28121671.040631969</v>
      </c>
    </row>
    <row r="74" spans="1:11" x14ac:dyDescent="0.2">
      <c r="A74" s="2">
        <v>359</v>
      </c>
      <c r="B74" s="2" t="s">
        <v>164</v>
      </c>
      <c r="C74" s="27">
        <v>28939829.010000002</v>
      </c>
      <c r="D74" s="27">
        <v>29883521.579999998</v>
      </c>
      <c r="E74" s="27">
        <f t="shared" si="1"/>
        <v>-943692.56999999657</v>
      </c>
      <c r="F74" s="46">
        <v>844599.10999999987</v>
      </c>
      <c r="G74" s="8">
        <v>685134.63000000035</v>
      </c>
      <c r="H74" s="5">
        <f t="shared" si="23"/>
        <v>817927.49090712017</v>
      </c>
      <c r="I74" s="5">
        <f t="shared" si="23"/>
        <v>663498.74421425629</v>
      </c>
      <c r="K74" s="5">
        <f t="shared" si="22"/>
        <v>27458402.774878625</v>
      </c>
    </row>
    <row r="75" spans="1:11" x14ac:dyDescent="0.2">
      <c r="A75" s="2">
        <v>360</v>
      </c>
      <c r="B75" s="2" t="s">
        <v>165</v>
      </c>
      <c r="C75" s="27">
        <v>1217753.82</v>
      </c>
      <c r="D75" s="27">
        <v>1217753.82</v>
      </c>
      <c r="E75" s="27">
        <f t="shared" si="1"/>
        <v>0</v>
      </c>
      <c r="F75" s="46">
        <v>52403.429999999993</v>
      </c>
      <c r="G75" s="8">
        <v>41688.829999999994</v>
      </c>
      <c r="H75" s="5">
        <f t="shared" si="23"/>
        <v>52403.429999999993</v>
      </c>
      <c r="I75" s="5">
        <f t="shared" si="23"/>
        <v>41688.829999999994</v>
      </c>
      <c r="K75" s="5">
        <f t="shared" si="22"/>
        <v>1123661.56</v>
      </c>
    </row>
    <row r="76" spans="1:11" x14ac:dyDescent="0.2">
      <c r="A76" s="2">
        <v>370</v>
      </c>
      <c r="B76" s="2" t="s">
        <v>165</v>
      </c>
      <c r="C76" s="27">
        <v>1272801.8899999999</v>
      </c>
      <c r="D76" s="27">
        <v>1367466.89</v>
      </c>
      <c r="E76" s="27">
        <f t="shared" si="1"/>
        <v>-94665</v>
      </c>
      <c r="F76" s="46">
        <v>42616.97</v>
      </c>
      <c r="G76" s="8">
        <v>33338.74</v>
      </c>
      <c r="H76" s="5">
        <f t="shared" si="23"/>
        <v>39666.744663977421</v>
      </c>
      <c r="I76" s="5">
        <f t="shared" si="23"/>
        <v>31030.814414979068</v>
      </c>
      <c r="K76" s="5">
        <f t="shared" si="22"/>
        <v>1202104.3309210434</v>
      </c>
    </row>
    <row r="77" spans="1:11" x14ac:dyDescent="0.2">
      <c r="A77" s="2">
        <v>371</v>
      </c>
      <c r="B77" s="2" t="s">
        <v>165</v>
      </c>
      <c r="C77" s="27">
        <v>93708259.120000005</v>
      </c>
      <c r="D77" s="27">
        <v>96332420.659999996</v>
      </c>
      <c r="E77" s="27">
        <f t="shared" si="1"/>
        <v>-2624161.5399999917</v>
      </c>
      <c r="F77" s="46">
        <v>2257900.6699999995</v>
      </c>
      <c r="G77" s="8">
        <v>1948415.0999999999</v>
      </c>
      <c r="H77" s="5">
        <f t="shared" si="23"/>
        <v>2196393.8993950491</v>
      </c>
      <c r="I77" s="5">
        <f t="shared" si="23"/>
        <v>1895338.9296479526</v>
      </c>
      <c r="K77" s="5">
        <f t="shared" si="22"/>
        <v>89616526.290957004</v>
      </c>
    </row>
    <row r="78" spans="1:11" x14ac:dyDescent="0.2">
      <c r="A78" s="2">
        <v>372</v>
      </c>
      <c r="B78" s="2" t="s">
        <v>165</v>
      </c>
      <c r="C78" s="27">
        <v>16681001.01</v>
      </c>
      <c r="D78" s="27">
        <v>17355844.539999999</v>
      </c>
      <c r="E78" s="27">
        <f t="shared" si="1"/>
        <v>-674843.52999999933</v>
      </c>
      <c r="F78" s="46">
        <v>443081.60000000009</v>
      </c>
      <c r="G78" s="8">
        <v>341949.29999999993</v>
      </c>
      <c r="H78" s="5">
        <f t="shared" si="23"/>
        <v>425853.35447539203</v>
      </c>
      <c r="I78" s="5">
        <f t="shared" si="23"/>
        <v>328653.35970961582</v>
      </c>
      <c r="K78" s="5">
        <f t="shared" si="22"/>
        <v>15926494.295814991</v>
      </c>
    </row>
    <row r="79" spans="1:11" x14ac:dyDescent="0.2">
      <c r="A79" s="2">
        <v>528</v>
      </c>
      <c r="B79" s="2" t="s">
        <v>166</v>
      </c>
      <c r="C79" s="27">
        <v>1891006</v>
      </c>
      <c r="D79" s="27">
        <v>1891093.44</v>
      </c>
      <c r="E79" s="27">
        <f t="shared" si="1"/>
        <v>-87.439999999944121</v>
      </c>
      <c r="F79" s="46">
        <v>102427.68</v>
      </c>
      <c r="G79" s="8">
        <v>79334.970000000016</v>
      </c>
      <c r="H79" s="5">
        <f t="shared" si="23"/>
        <v>102422.94396943177</v>
      </c>
      <c r="I79" s="5">
        <f t="shared" si="23"/>
        <v>79331.301725535057</v>
      </c>
      <c r="K79" s="5">
        <f t="shared" si="22"/>
        <v>1709251.7543050332</v>
      </c>
    </row>
    <row r="80" spans="1:11" x14ac:dyDescent="0.2">
      <c r="A80" s="13">
        <v>540</v>
      </c>
      <c r="B80" s="13" t="s">
        <v>167</v>
      </c>
      <c r="C80" s="28">
        <v>233583.39</v>
      </c>
      <c r="D80" s="28">
        <v>243344.61</v>
      </c>
      <c r="E80" s="28">
        <f t="shared" si="1"/>
        <v>-9761.2199999999721</v>
      </c>
      <c r="F80" s="47">
        <v>10894.59</v>
      </c>
      <c r="G80" s="48">
        <v>8569.89</v>
      </c>
      <c r="H80" s="29">
        <f t="shared" si="23"/>
        <v>10457.57810234671</v>
      </c>
      <c r="I80" s="29">
        <f t="shared" si="23"/>
        <v>8226.1281978963907</v>
      </c>
      <c r="K80" s="29">
        <f>C80-SUM(H80:I80)</f>
        <v>214899.68369975692</v>
      </c>
    </row>
    <row r="81" spans="1:13" x14ac:dyDescent="0.2">
      <c r="A81" s="3" t="s">
        <v>44</v>
      </c>
      <c r="C81" s="30">
        <f t="shared" ref="C81:I81" si="24">SUM(C6:C80)</f>
        <v>653719562.30999994</v>
      </c>
      <c r="D81" s="30">
        <f t="shared" si="24"/>
        <v>671680006.8900001</v>
      </c>
      <c r="E81" s="30">
        <f t="shared" si="24"/>
        <v>-17960444.580000017</v>
      </c>
      <c r="F81" s="30">
        <f t="shared" si="24"/>
        <v>27565868.640000001</v>
      </c>
      <c r="G81" s="30">
        <f t="shared" si="24"/>
        <v>22803360.630000003</v>
      </c>
      <c r="H81" s="30">
        <f t="shared" si="24"/>
        <v>26736119.087963678</v>
      </c>
      <c r="I81" s="30">
        <f t="shared" si="24"/>
        <v>22120798.612772219</v>
      </c>
      <c r="K81" s="30">
        <f>SUM(K6:K80)</f>
        <v>604862644.60926402</v>
      </c>
      <c r="L81" s="8">
        <f>SUM(K18:K80)</f>
        <v>346758001.3470096</v>
      </c>
      <c r="M81" s="2" t="s">
        <v>97</v>
      </c>
    </row>
    <row r="82" spans="1:13" x14ac:dyDescent="0.2">
      <c r="C82" s="5"/>
      <c r="D82" s="5"/>
    </row>
    <row r="83" spans="1:13" ht="25.5" x14ac:dyDescent="0.2">
      <c r="A83" s="2" t="s">
        <v>61</v>
      </c>
      <c r="C83" s="12" t="s">
        <v>104</v>
      </c>
      <c r="D83" s="12" t="s">
        <v>105</v>
      </c>
      <c r="E83" s="2" t="s">
        <v>62</v>
      </c>
      <c r="F83" s="5" t="s">
        <v>123</v>
      </c>
      <c r="G83" s="5" t="s">
        <v>123</v>
      </c>
      <c r="H83" s="5" t="s">
        <v>62</v>
      </c>
      <c r="I83" s="5" t="s">
        <v>62</v>
      </c>
      <c r="K83" s="5">
        <f>C81-I81-H81</f>
        <v>604862644.60926402</v>
      </c>
      <c r="L83" s="8" t="s">
        <v>95</v>
      </c>
    </row>
    <row r="85" spans="1:13" x14ac:dyDescent="0.2">
      <c r="F85" s="5"/>
      <c r="K85" s="5">
        <f>K81-K83</f>
        <v>0</v>
      </c>
    </row>
    <row r="86" spans="1:13" x14ac:dyDescent="0.2">
      <c r="F86" s="5"/>
    </row>
    <row r="87" spans="1:13" x14ac:dyDescent="0.2">
      <c r="F87" s="5"/>
    </row>
    <row r="88" spans="1:13" x14ac:dyDescent="0.2">
      <c r="F88" s="5"/>
    </row>
    <row r="89" spans="1:13" x14ac:dyDescent="0.2">
      <c r="F89" s="5"/>
    </row>
  </sheetData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zoomScaleNormal="100" workbookViewId="0">
      <pane xSplit="2" ySplit="4" topLeftCell="H56" activePane="bottomRight" state="frozen"/>
      <selection pane="topRight" activeCell="C1" sqref="C1"/>
      <selection pane="bottomLeft" activeCell="A5" sqref="A5"/>
      <selection pane="bottomRight" activeCell="O43" sqref="O43"/>
    </sheetView>
  </sheetViews>
  <sheetFormatPr defaultColWidth="9.140625" defaultRowHeight="12.75" x14ac:dyDescent="0.2"/>
  <cols>
    <col min="1" max="1" width="13.85546875" style="14" customWidth="1"/>
    <col min="2" max="5" width="15" style="14" customWidth="1"/>
    <col min="6" max="6" width="15" style="14" bestFit="1" customWidth="1"/>
    <col min="7" max="8" width="15" style="14" customWidth="1"/>
    <col min="9" max="9" width="15" style="14" bestFit="1" customWidth="1"/>
    <col min="10" max="10" width="15" style="14" customWidth="1"/>
    <col min="11" max="12" width="15" style="14" bestFit="1" customWidth="1"/>
    <col min="13" max="13" width="15" style="14" customWidth="1"/>
    <col min="14" max="14" width="15" style="14" bestFit="1" customWidth="1"/>
    <col min="15" max="15" width="15.28515625" style="14" customWidth="1"/>
    <col min="16" max="16" width="9.140625" style="14"/>
    <col min="17" max="17" width="12.5703125" style="14" customWidth="1"/>
    <col min="18" max="16384" width="9.140625" style="14"/>
  </cols>
  <sheetData>
    <row r="1" spans="1:15" s="17" customFormat="1" x14ac:dyDescent="0.2">
      <c r="A1" s="17" t="s">
        <v>78</v>
      </c>
    </row>
    <row r="2" spans="1:15" s="17" customFormat="1" x14ac:dyDescent="0.2"/>
    <row r="3" spans="1:15" s="17" customFormat="1" x14ac:dyDescent="0.2">
      <c r="C3" s="17">
        <v>2022</v>
      </c>
      <c r="I3" s="17">
        <v>2023</v>
      </c>
    </row>
    <row r="4" spans="1:15" s="15" customFormat="1" ht="13.5" thickBot="1" x14ac:dyDescent="0.25">
      <c r="B4" s="15" t="s">
        <v>77</v>
      </c>
      <c r="C4" s="15" t="s">
        <v>71</v>
      </c>
      <c r="D4" s="15" t="s">
        <v>72</v>
      </c>
      <c r="E4" s="15" t="s">
        <v>73</v>
      </c>
      <c r="F4" s="15" t="s">
        <v>74</v>
      </c>
      <c r="G4" s="15" t="s">
        <v>75</v>
      </c>
      <c r="H4" s="15" t="s">
        <v>76</v>
      </c>
      <c r="I4" s="15" t="s">
        <v>63</v>
      </c>
      <c r="J4" s="15" t="s">
        <v>64</v>
      </c>
      <c r="K4" s="15" t="s">
        <v>65</v>
      </c>
      <c r="L4" s="15" t="s">
        <v>66</v>
      </c>
      <c r="M4" s="15" t="s">
        <v>67</v>
      </c>
      <c r="N4" s="15" t="s">
        <v>70</v>
      </c>
      <c r="O4" s="15" t="s">
        <v>79</v>
      </c>
    </row>
    <row r="5" spans="1:15" x14ac:dyDescent="0.2">
      <c r="A5" s="19">
        <v>11</v>
      </c>
      <c r="B5" s="20" t="s">
        <v>2</v>
      </c>
      <c r="C5" s="31">
        <v>188815</v>
      </c>
      <c r="D5" s="31">
        <v>181021</v>
      </c>
      <c r="E5" s="31">
        <v>139436</v>
      </c>
      <c r="F5" s="31">
        <v>126408</v>
      </c>
      <c r="G5" s="31">
        <v>156325</v>
      </c>
      <c r="H5" s="31">
        <v>257477</v>
      </c>
      <c r="I5" s="31">
        <v>241378</v>
      </c>
      <c r="J5" s="31">
        <v>191194</v>
      </c>
      <c r="K5" s="31">
        <v>177181</v>
      </c>
      <c r="L5" s="31">
        <v>128289</v>
      </c>
      <c r="M5" s="31">
        <v>113549</v>
      </c>
      <c r="N5" s="31">
        <v>134422</v>
      </c>
      <c r="O5" s="32">
        <f>SUM(C5:N5)</f>
        <v>2035495</v>
      </c>
    </row>
    <row r="6" spans="1:15" x14ac:dyDescent="0.2">
      <c r="A6" s="21">
        <v>12</v>
      </c>
      <c r="B6" s="18" t="s">
        <v>3</v>
      </c>
      <c r="C6" s="33">
        <v>18255</v>
      </c>
      <c r="D6" s="33">
        <v>15827</v>
      </c>
      <c r="E6" s="33">
        <v>13387</v>
      </c>
      <c r="F6" s="33">
        <v>10405</v>
      </c>
      <c r="G6" s="33">
        <v>13655</v>
      </c>
      <c r="H6" s="33">
        <v>23030</v>
      </c>
      <c r="I6" s="33">
        <v>20441</v>
      </c>
      <c r="J6" s="33">
        <v>17097</v>
      </c>
      <c r="K6" s="33">
        <v>15399</v>
      </c>
      <c r="L6" s="33">
        <v>11059</v>
      </c>
      <c r="M6" s="33">
        <v>8722</v>
      </c>
      <c r="N6" s="33">
        <v>11297</v>
      </c>
      <c r="O6" s="34">
        <f t="shared" ref="O6:O79" si="0">SUM(C6:N6)</f>
        <v>178574</v>
      </c>
    </row>
    <row r="7" spans="1:15" x14ac:dyDescent="0.2">
      <c r="A7" s="21">
        <v>13</v>
      </c>
      <c r="B7" s="18" t="s">
        <v>4</v>
      </c>
      <c r="C7" s="33">
        <v>1659</v>
      </c>
      <c r="D7" s="33">
        <v>1750</v>
      </c>
      <c r="E7" s="33">
        <v>1309</v>
      </c>
      <c r="F7" s="33">
        <v>1208</v>
      </c>
      <c r="G7" s="33">
        <v>1321</v>
      </c>
      <c r="H7" s="33">
        <v>1814</v>
      </c>
      <c r="I7" s="33">
        <v>1441</v>
      </c>
      <c r="J7" s="33">
        <v>1180</v>
      </c>
      <c r="K7" s="33">
        <v>1289</v>
      </c>
      <c r="L7" s="33">
        <v>938</v>
      </c>
      <c r="M7" s="33">
        <v>1110</v>
      </c>
      <c r="N7" s="33">
        <v>1115</v>
      </c>
      <c r="O7" s="34">
        <f t="shared" si="0"/>
        <v>16134</v>
      </c>
    </row>
    <row r="8" spans="1:15" x14ac:dyDescent="0.2">
      <c r="A8" s="21">
        <v>14</v>
      </c>
      <c r="B8" s="18" t="s">
        <v>110</v>
      </c>
      <c r="C8" s="33">
        <v>21552</v>
      </c>
      <c r="D8" s="33">
        <v>21347</v>
      </c>
      <c r="E8" s="33">
        <v>14549</v>
      </c>
      <c r="F8" s="33">
        <v>11815</v>
      </c>
      <c r="G8" s="33">
        <v>15190</v>
      </c>
      <c r="H8" s="33">
        <v>18569</v>
      </c>
      <c r="I8" s="33">
        <v>21717</v>
      </c>
      <c r="J8" s="33">
        <v>17320</v>
      </c>
      <c r="K8" s="33">
        <v>17463</v>
      </c>
      <c r="L8" s="33">
        <v>13083</v>
      </c>
      <c r="M8" s="33">
        <v>8926</v>
      </c>
      <c r="N8" s="33">
        <v>12270</v>
      </c>
      <c r="O8" s="34">
        <f t="shared" si="0"/>
        <v>193801</v>
      </c>
    </row>
    <row r="9" spans="1:15" x14ac:dyDescent="0.2">
      <c r="A9" s="21">
        <v>15</v>
      </c>
      <c r="B9" s="18" t="s">
        <v>5</v>
      </c>
      <c r="C9" s="33">
        <v>81644264</v>
      </c>
      <c r="D9" s="33">
        <v>80024235</v>
      </c>
      <c r="E9" s="33">
        <v>59424968</v>
      </c>
      <c r="F9" s="33">
        <v>54129258</v>
      </c>
      <c r="G9" s="33">
        <v>64959811</v>
      </c>
      <c r="H9" s="33">
        <v>97506835</v>
      </c>
      <c r="I9" s="33">
        <v>93167062</v>
      </c>
      <c r="J9" s="33">
        <v>70994545</v>
      </c>
      <c r="K9" s="33">
        <v>68664213</v>
      </c>
      <c r="L9" s="33">
        <v>52941313</v>
      </c>
      <c r="M9" s="33">
        <v>48250549</v>
      </c>
      <c r="N9" s="33">
        <v>55000557</v>
      </c>
      <c r="O9" s="34">
        <f t="shared" si="0"/>
        <v>826707610</v>
      </c>
    </row>
    <row r="10" spans="1:15" x14ac:dyDescent="0.2">
      <c r="A10" s="21">
        <v>17</v>
      </c>
      <c r="B10" s="18" t="s">
        <v>6</v>
      </c>
      <c r="C10" s="33">
        <v>456287</v>
      </c>
      <c r="D10" s="33">
        <v>437251</v>
      </c>
      <c r="E10" s="33">
        <v>321696</v>
      </c>
      <c r="F10" s="33">
        <v>298422</v>
      </c>
      <c r="G10" s="33">
        <v>380662</v>
      </c>
      <c r="H10" s="33">
        <v>580200</v>
      </c>
      <c r="I10" s="33">
        <v>570129</v>
      </c>
      <c r="J10" s="33">
        <v>395333</v>
      </c>
      <c r="K10" s="33">
        <v>383934</v>
      </c>
      <c r="L10" s="33">
        <v>285560</v>
      </c>
      <c r="M10" s="33">
        <v>251904</v>
      </c>
      <c r="N10" s="33">
        <v>285219</v>
      </c>
      <c r="O10" s="34">
        <f t="shared" si="0"/>
        <v>4646597</v>
      </c>
    </row>
    <row r="11" spans="1:15" x14ac:dyDescent="0.2">
      <c r="A11" s="21">
        <v>22</v>
      </c>
      <c r="B11" s="18" t="s">
        <v>7</v>
      </c>
      <c r="C11" s="33">
        <v>82316052</v>
      </c>
      <c r="D11" s="33">
        <v>80793875</v>
      </c>
      <c r="E11" s="33">
        <v>60617879</v>
      </c>
      <c r="F11" s="33">
        <v>60483418</v>
      </c>
      <c r="G11" s="33">
        <v>80895610</v>
      </c>
      <c r="H11" s="33">
        <v>123344037</v>
      </c>
      <c r="I11" s="33">
        <v>120494511</v>
      </c>
      <c r="J11" s="33">
        <v>88974992</v>
      </c>
      <c r="K11" s="33">
        <v>83116963</v>
      </c>
      <c r="L11" s="33">
        <v>62795405</v>
      </c>
      <c r="M11" s="33">
        <v>51708455</v>
      </c>
      <c r="N11" s="33">
        <v>54590889</v>
      </c>
      <c r="O11" s="34">
        <f t="shared" si="0"/>
        <v>950132086</v>
      </c>
    </row>
    <row r="12" spans="1:15" x14ac:dyDescent="0.2">
      <c r="A12" s="21">
        <v>28</v>
      </c>
      <c r="B12" s="18" t="s">
        <v>8</v>
      </c>
      <c r="C12" s="33">
        <v>10966</v>
      </c>
      <c r="D12" s="33">
        <v>9337</v>
      </c>
      <c r="E12" s="33">
        <v>11545</v>
      </c>
      <c r="F12" s="33">
        <v>8203</v>
      </c>
      <c r="G12" s="33">
        <v>6905</v>
      </c>
      <c r="H12" s="33">
        <v>12942</v>
      </c>
      <c r="I12" s="33">
        <v>17001</v>
      </c>
      <c r="J12" s="33">
        <v>10850</v>
      </c>
      <c r="K12" s="33">
        <v>7683</v>
      </c>
      <c r="L12" s="33">
        <v>6083</v>
      </c>
      <c r="M12" s="33">
        <v>11174</v>
      </c>
      <c r="N12" s="33">
        <v>9807</v>
      </c>
      <c r="O12" s="34">
        <f t="shared" si="0"/>
        <v>122496</v>
      </c>
    </row>
    <row r="13" spans="1:15" x14ac:dyDescent="0.2">
      <c r="A13" s="21">
        <v>30</v>
      </c>
      <c r="B13" s="18" t="s">
        <v>9</v>
      </c>
      <c r="C13" s="33">
        <v>109620</v>
      </c>
      <c r="D13" s="33">
        <v>107507</v>
      </c>
      <c r="E13" s="33">
        <v>86526</v>
      </c>
      <c r="F13" s="33">
        <v>72601</v>
      </c>
      <c r="G13" s="33">
        <v>90034</v>
      </c>
      <c r="H13" s="33">
        <v>160304</v>
      </c>
      <c r="I13" s="33">
        <v>178133</v>
      </c>
      <c r="J13" s="33">
        <v>103306</v>
      </c>
      <c r="K13" s="33">
        <v>101118</v>
      </c>
      <c r="L13" s="33">
        <v>75883</v>
      </c>
      <c r="M13" s="33">
        <v>65873</v>
      </c>
      <c r="N13" s="33">
        <v>76822</v>
      </c>
      <c r="O13" s="34">
        <f t="shared" si="0"/>
        <v>1227727</v>
      </c>
    </row>
    <row r="14" spans="1:15" x14ac:dyDescent="0.2">
      <c r="A14" s="21">
        <v>32</v>
      </c>
      <c r="B14" s="18" t="s">
        <v>10</v>
      </c>
      <c r="C14" s="33">
        <v>120752</v>
      </c>
      <c r="D14" s="33">
        <v>112725</v>
      </c>
      <c r="E14" s="33">
        <v>90451</v>
      </c>
      <c r="F14" s="33">
        <v>78369</v>
      </c>
      <c r="G14" s="33">
        <v>102018</v>
      </c>
      <c r="H14" s="33">
        <v>186717</v>
      </c>
      <c r="I14" s="33">
        <v>184090</v>
      </c>
      <c r="J14" s="33">
        <v>126637</v>
      </c>
      <c r="K14" s="33">
        <v>102986</v>
      </c>
      <c r="L14" s="33">
        <v>80275</v>
      </c>
      <c r="M14" s="33">
        <v>64209</v>
      </c>
      <c r="N14" s="33">
        <v>74985</v>
      </c>
      <c r="O14" s="34">
        <f t="shared" si="0"/>
        <v>1324214</v>
      </c>
    </row>
    <row r="15" spans="1:15" x14ac:dyDescent="0.2">
      <c r="A15" s="21">
        <v>34</v>
      </c>
      <c r="B15" s="18" t="s">
        <v>11</v>
      </c>
      <c r="C15" s="33">
        <v>549</v>
      </c>
      <c r="D15" s="33">
        <v>319</v>
      </c>
      <c r="E15" s="33">
        <v>539</v>
      </c>
      <c r="F15" s="33">
        <v>1468</v>
      </c>
      <c r="G15" s="33">
        <v>1086</v>
      </c>
      <c r="H15" s="33">
        <v>1583</v>
      </c>
      <c r="I15" s="33">
        <v>942</v>
      </c>
      <c r="J15" s="33">
        <v>980</v>
      </c>
      <c r="K15" s="33">
        <v>1114</v>
      </c>
      <c r="L15" s="33">
        <v>715</v>
      </c>
      <c r="M15" s="33">
        <v>629</v>
      </c>
      <c r="N15" s="33">
        <v>476</v>
      </c>
      <c r="O15" s="34">
        <f t="shared" si="0"/>
        <v>10400</v>
      </c>
    </row>
    <row r="16" spans="1:15" ht="13.5" thickBot="1" x14ac:dyDescent="0.25">
      <c r="A16" s="22">
        <v>36</v>
      </c>
      <c r="B16" s="23" t="s">
        <v>12</v>
      </c>
      <c r="C16" s="35">
        <v>7703</v>
      </c>
      <c r="D16" s="35">
        <v>9150</v>
      </c>
      <c r="E16" s="35">
        <v>7874</v>
      </c>
      <c r="F16" s="35">
        <v>7593</v>
      </c>
      <c r="G16" s="35">
        <v>4451</v>
      </c>
      <c r="H16" s="35">
        <v>16668</v>
      </c>
      <c r="I16" s="35">
        <v>17780</v>
      </c>
      <c r="J16" s="35">
        <v>12143</v>
      </c>
      <c r="K16" s="35">
        <v>10050</v>
      </c>
      <c r="L16" s="35">
        <v>9370</v>
      </c>
      <c r="M16" s="35">
        <v>6759</v>
      </c>
      <c r="N16" s="35">
        <v>10739</v>
      </c>
      <c r="O16" s="36">
        <f t="shared" si="0"/>
        <v>120280</v>
      </c>
    </row>
    <row r="17" spans="1:15" x14ac:dyDescent="0.2">
      <c r="A17" s="19">
        <v>93</v>
      </c>
      <c r="B17" s="20" t="s">
        <v>13</v>
      </c>
      <c r="C17" s="31">
        <v>28546</v>
      </c>
      <c r="D17" s="31">
        <v>29562</v>
      </c>
      <c r="E17" s="31">
        <v>34624</v>
      </c>
      <c r="F17" s="31">
        <v>51390</v>
      </c>
      <c r="G17" s="31">
        <v>54656</v>
      </c>
      <c r="H17" s="31">
        <v>42871</v>
      </c>
      <c r="I17" s="31">
        <v>35308</v>
      </c>
      <c r="J17" s="31">
        <v>32229</v>
      </c>
      <c r="K17" s="31">
        <v>41723</v>
      </c>
      <c r="L17" s="31">
        <v>22422</v>
      </c>
      <c r="M17" s="31">
        <v>27239</v>
      </c>
      <c r="N17" s="31">
        <v>23425</v>
      </c>
      <c r="O17" s="32">
        <f t="shared" si="0"/>
        <v>423995</v>
      </c>
    </row>
    <row r="18" spans="1:15" x14ac:dyDescent="0.2">
      <c r="A18" s="21">
        <v>94</v>
      </c>
      <c r="B18" s="18" t="s">
        <v>14</v>
      </c>
      <c r="C18" s="33">
        <v>542298</v>
      </c>
      <c r="D18" s="33">
        <v>667291</v>
      </c>
      <c r="E18" s="33">
        <v>648639</v>
      </c>
      <c r="F18" s="33">
        <v>931982</v>
      </c>
      <c r="G18" s="33">
        <v>1007060</v>
      </c>
      <c r="H18" s="33">
        <v>823109</v>
      </c>
      <c r="I18" s="33">
        <v>628086</v>
      </c>
      <c r="J18" s="33">
        <v>612317</v>
      </c>
      <c r="K18" s="33">
        <v>780512</v>
      </c>
      <c r="L18" s="33">
        <v>435725</v>
      </c>
      <c r="M18" s="33">
        <v>498822</v>
      </c>
      <c r="N18" s="33">
        <v>411690</v>
      </c>
      <c r="O18" s="34">
        <f t="shared" si="0"/>
        <v>7987531</v>
      </c>
    </row>
    <row r="19" spans="1:15" x14ac:dyDescent="0.2">
      <c r="A19" s="21">
        <v>95</v>
      </c>
      <c r="B19" s="18" t="s">
        <v>15</v>
      </c>
      <c r="C19" s="33">
        <v>8358</v>
      </c>
      <c r="D19" s="33">
        <v>10929</v>
      </c>
      <c r="E19" s="33">
        <v>10536</v>
      </c>
      <c r="F19" s="33">
        <v>15753</v>
      </c>
      <c r="G19" s="33">
        <v>16124</v>
      </c>
      <c r="H19" s="33">
        <v>13868</v>
      </c>
      <c r="I19" s="33">
        <v>10687</v>
      </c>
      <c r="J19" s="33">
        <v>10743</v>
      </c>
      <c r="K19" s="33">
        <v>13231</v>
      </c>
      <c r="L19" s="33">
        <v>7965</v>
      </c>
      <c r="M19" s="33">
        <v>9230</v>
      </c>
      <c r="N19" s="33">
        <v>7509</v>
      </c>
      <c r="O19" s="34">
        <f t="shared" si="0"/>
        <v>134933</v>
      </c>
    </row>
    <row r="20" spans="1:15" x14ac:dyDescent="0.2">
      <c r="A20" s="21">
        <v>97</v>
      </c>
      <c r="B20" s="18" t="s">
        <v>16</v>
      </c>
      <c r="C20" s="33">
        <v>100191</v>
      </c>
      <c r="D20" s="33">
        <v>123698</v>
      </c>
      <c r="E20" s="33">
        <v>119599</v>
      </c>
      <c r="F20" s="33">
        <v>177493</v>
      </c>
      <c r="G20" s="33">
        <v>189275</v>
      </c>
      <c r="H20" s="33">
        <v>158641</v>
      </c>
      <c r="I20" s="33">
        <v>121588</v>
      </c>
      <c r="J20" s="33">
        <v>113610</v>
      </c>
      <c r="K20" s="33">
        <v>151817</v>
      </c>
      <c r="L20" s="33">
        <v>89838</v>
      </c>
      <c r="M20" s="33">
        <v>101143</v>
      </c>
      <c r="N20" s="33">
        <v>82730</v>
      </c>
      <c r="O20" s="34">
        <f t="shared" si="0"/>
        <v>1529623</v>
      </c>
    </row>
    <row r="21" spans="1:15" x14ac:dyDescent="0.2">
      <c r="A21" s="21">
        <v>98</v>
      </c>
      <c r="B21" s="18" t="s">
        <v>17</v>
      </c>
      <c r="C21" s="33">
        <v>32146</v>
      </c>
      <c r="D21" s="33">
        <v>40458</v>
      </c>
      <c r="E21" s="33">
        <v>37297</v>
      </c>
      <c r="F21" s="33">
        <v>56966</v>
      </c>
      <c r="G21" s="33">
        <v>64661</v>
      </c>
      <c r="H21" s="33">
        <v>46277</v>
      </c>
      <c r="I21" s="33">
        <v>39041</v>
      </c>
      <c r="J21" s="33">
        <v>37008</v>
      </c>
      <c r="K21" s="33">
        <v>50263</v>
      </c>
      <c r="L21" s="33">
        <v>28391</v>
      </c>
      <c r="M21" s="33">
        <v>31893</v>
      </c>
      <c r="N21" s="33">
        <v>27286</v>
      </c>
      <c r="O21" s="34">
        <f t="shared" si="0"/>
        <v>491687</v>
      </c>
    </row>
    <row r="22" spans="1:15" x14ac:dyDescent="0.2">
      <c r="A22" s="21">
        <v>99</v>
      </c>
      <c r="B22" s="18" t="s">
        <v>18</v>
      </c>
      <c r="C22" s="33">
        <v>259</v>
      </c>
      <c r="D22" s="33">
        <v>332</v>
      </c>
      <c r="E22" s="33">
        <v>340</v>
      </c>
      <c r="F22" s="33">
        <v>488</v>
      </c>
      <c r="G22" s="33">
        <v>552</v>
      </c>
      <c r="H22" s="33">
        <v>459</v>
      </c>
      <c r="I22" s="33">
        <v>298</v>
      </c>
      <c r="J22" s="33">
        <v>328</v>
      </c>
      <c r="K22" s="33">
        <v>434</v>
      </c>
      <c r="L22" s="33">
        <v>237</v>
      </c>
      <c r="M22" s="33">
        <v>295</v>
      </c>
      <c r="N22" s="33">
        <v>228</v>
      </c>
      <c r="O22" s="34">
        <f t="shared" si="0"/>
        <v>4250</v>
      </c>
    </row>
    <row r="23" spans="1:15" x14ac:dyDescent="0.2">
      <c r="A23" s="21">
        <v>103</v>
      </c>
      <c r="B23" s="18" t="s">
        <v>98</v>
      </c>
      <c r="C23" s="33">
        <v>216</v>
      </c>
      <c r="D23" s="33">
        <v>289</v>
      </c>
      <c r="E23" s="33">
        <v>291</v>
      </c>
      <c r="F23" s="33">
        <v>443</v>
      </c>
      <c r="G23" s="33">
        <v>447</v>
      </c>
      <c r="H23" s="33">
        <v>394</v>
      </c>
      <c r="I23" s="33">
        <v>253</v>
      </c>
      <c r="J23" s="33">
        <v>293</v>
      </c>
      <c r="K23" s="33">
        <v>384</v>
      </c>
      <c r="L23" s="33">
        <v>190</v>
      </c>
      <c r="M23" s="33">
        <v>248</v>
      </c>
      <c r="N23" s="33">
        <v>209</v>
      </c>
      <c r="O23" s="34">
        <f t="shared" si="0"/>
        <v>3657</v>
      </c>
    </row>
    <row r="24" spans="1:15" x14ac:dyDescent="0.2">
      <c r="A24" s="21">
        <v>107</v>
      </c>
      <c r="B24" s="18" t="s">
        <v>19</v>
      </c>
      <c r="C24" s="33">
        <v>105364</v>
      </c>
      <c r="D24" s="33">
        <v>131673</v>
      </c>
      <c r="E24" s="33">
        <v>125990</v>
      </c>
      <c r="F24" s="33">
        <v>196534</v>
      </c>
      <c r="G24" s="33">
        <v>192902</v>
      </c>
      <c r="H24" s="33">
        <v>164690</v>
      </c>
      <c r="I24" s="33">
        <v>127603</v>
      </c>
      <c r="J24" s="33">
        <v>121973</v>
      </c>
      <c r="K24" s="33">
        <v>162913</v>
      </c>
      <c r="L24" s="33">
        <v>91326</v>
      </c>
      <c r="M24" s="33">
        <v>106644</v>
      </c>
      <c r="N24" s="33">
        <v>89270</v>
      </c>
      <c r="O24" s="34">
        <f t="shared" si="0"/>
        <v>1616882</v>
      </c>
    </row>
    <row r="25" spans="1:15" x14ac:dyDescent="0.2">
      <c r="A25" s="21">
        <v>109</v>
      </c>
      <c r="B25" s="18" t="s">
        <v>20</v>
      </c>
      <c r="C25" s="33">
        <v>491141</v>
      </c>
      <c r="D25" s="33">
        <v>627268</v>
      </c>
      <c r="E25" s="33">
        <v>595655</v>
      </c>
      <c r="F25" s="33">
        <v>862118</v>
      </c>
      <c r="G25" s="33">
        <v>944348</v>
      </c>
      <c r="H25" s="33">
        <v>770963</v>
      </c>
      <c r="I25" s="33">
        <v>599297</v>
      </c>
      <c r="J25" s="33">
        <v>557058</v>
      </c>
      <c r="K25" s="33">
        <v>729762</v>
      </c>
      <c r="L25" s="33">
        <v>448191</v>
      </c>
      <c r="M25" s="33">
        <v>492079</v>
      </c>
      <c r="N25" s="33">
        <v>408825</v>
      </c>
      <c r="O25" s="34">
        <f t="shared" si="0"/>
        <v>7526705</v>
      </c>
    </row>
    <row r="26" spans="1:15" x14ac:dyDescent="0.2">
      <c r="A26" s="21">
        <v>110</v>
      </c>
      <c r="B26" s="18" t="s">
        <v>21</v>
      </c>
      <c r="C26" s="33">
        <v>13428</v>
      </c>
      <c r="D26" s="33">
        <v>16954</v>
      </c>
      <c r="E26" s="33">
        <v>15719</v>
      </c>
      <c r="F26" s="33">
        <v>24914</v>
      </c>
      <c r="G26" s="33">
        <v>24815</v>
      </c>
      <c r="H26" s="33">
        <v>20116</v>
      </c>
      <c r="I26" s="33">
        <v>16531</v>
      </c>
      <c r="J26" s="33">
        <v>17777</v>
      </c>
      <c r="K26" s="33">
        <v>17971</v>
      </c>
      <c r="L26" s="33">
        <v>8618</v>
      </c>
      <c r="M26" s="33">
        <v>12345</v>
      </c>
      <c r="N26" s="33">
        <v>10295</v>
      </c>
      <c r="O26" s="34">
        <f t="shared" si="0"/>
        <v>199483</v>
      </c>
    </row>
    <row r="27" spans="1:15" x14ac:dyDescent="0.2">
      <c r="A27" s="21">
        <v>111</v>
      </c>
      <c r="B27" s="18" t="s">
        <v>22</v>
      </c>
      <c r="C27" s="33">
        <v>21289</v>
      </c>
      <c r="D27" s="33">
        <v>26241</v>
      </c>
      <c r="E27" s="33">
        <v>26822</v>
      </c>
      <c r="F27" s="33">
        <v>38305</v>
      </c>
      <c r="G27" s="33">
        <v>42589</v>
      </c>
      <c r="H27" s="33">
        <v>33963</v>
      </c>
      <c r="I27" s="33">
        <v>28237</v>
      </c>
      <c r="J27" s="33">
        <v>27145</v>
      </c>
      <c r="K27" s="33">
        <v>32970</v>
      </c>
      <c r="L27" s="33">
        <v>19543</v>
      </c>
      <c r="M27" s="33">
        <v>22884</v>
      </c>
      <c r="N27" s="33">
        <v>19039</v>
      </c>
      <c r="O27" s="34">
        <f t="shared" si="0"/>
        <v>339027</v>
      </c>
    </row>
    <row r="28" spans="1:15" x14ac:dyDescent="0.2">
      <c r="A28" s="21">
        <v>113</v>
      </c>
      <c r="B28" s="18" t="s">
        <v>23</v>
      </c>
      <c r="C28" s="33">
        <v>783958</v>
      </c>
      <c r="D28" s="33">
        <v>956012</v>
      </c>
      <c r="E28" s="33">
        <v>929967</v>
      </c>
      <c r="F28" s="33">
        <v>1334893</v>
      </c>
      <c r="G28" s="33">
        <v>1398766</v>
      </c>
      <c r="H28" s="33">
        <v>1127242</v>
      </c>
      <c r="I28" s="33">
        <v>862266</v>
      </c>
      <c r="J28" s="33">
        <v>847241</v>
      </c>
      <c r="K28" s="33">
        <v>1060916</v>
      </c>
      <c r="L28" s="33">
        <v>616952</v>
      </c>
      <c r="M28" s="33">
        <v>690076</v>
      </c>
      <c r="N28" s="33">
        <v>556037</v>
      </c>
      <c r="O28" s="34">
        <f t="shared" si="0"/>
        <v>11164326</v>
      </c>
    </row>
    <row r="29" spans="1:15" x14ac:dyDescent="0.2">
      <c r="A29" s="21">
        <v>116</v>
      </c>
      <c r="B29" s="18" t="s">
        <v>24</v>
      </c>
      <c r="C29" s="33">
        <v>108745</v>
      </c>
      <c r="D29" s="33">
        <v>139192</v>
      </c>
      <c r="E29" s="33">
        <v>132171</v>
      </c>
      <c r="F29" s="33">
        <v>166301</v>
      </c>
      <c r="G29" s="33">
        <v>215590</v>
      </c>
      <c r="H29" s="33">
        <v>183844</v>
      </c>
      <c r="I29" s="33">
        <v>138455</v>
      </c>
      <c r="J29" s="33">
        <v>94843</v>
      </c>
      <c r="K29" s="33">
        <v>161106</v>
      </c>
      <c r="L29" s="33">
        <v>93041</v>
      </c>
      <c r="M29" s="33">
        <v>110001</v>
      </c>
      <c r="N29" s="33">
        <v>86171</v>
      </c>
      <c r="O29" s="34">
        <f t="shared" si="0"/>
        <v>1629460</v>
      </c>
    </row>
    <row r="30" spans="1:15" x14ac:dyDescent="0.2">
      <c r="A30" s="21">
        <v>120</v>
      </c>
      <c r="B30" s="18" t="s">
        <v>25</v>
      </c>
      <c r="C30" s="33">
        <v>86</v>
      </c>
      <c r="D30" s="33">
        <v>195</v>
      </c>
      <c r="E30" s="33">
        <v>186</v>
      </c>
      <c r="F30" s="33">
        <v>288</v>
      </c>
      <c r="G30" s="33">
        <v>339</v>
      </c>
      <c r="H30" s="33">
        <v>248</v>
      </c>
      <c r="I30" s="33">
        <v>175</v>
      </c>
      <c r="J30" s="33">
        <v>167</v>
      </c>
      <c r="K30" s="33">
        <v>255</v>
      </c>
      <c r="L30" s="33">
        <v>139</v>
      </c>
      <c r="M30" s="33">
        <v>151</v>
      </c>
      <c r="N30" s="33">
        <v>151</v>
      </c>
      <c r="O30" s="34">
        <f t="shared" si="0"/>
        <v>2380</v>
      </c>
    </row>
    <row r="31" spans="1:15" x14ac:dyDescent="0.2">
      <c r="A31" s="21">
        <v>122</v>
      </c>
      <c r="B31" s="18" t="s">
        <v>26</v>
      </c>
      <c r="C31" s="33">
        <v>3011</v>
      </c>
      <c r="D31" s="33">
        <v>3827</v>
      </c>
      <c r="E31" s="33">
        <v>3588</v>
      </c>
      <c r="F31" s="33">
        <v>5398</v>
      </c>
      <c r="G31" s="33">
        <v>6032</v>
      </c>
      <c r="H31" s="33">
        <v>4601</v>
      </c>
      <c r="I31" s="33">
        <v>3873</v>
      </c>
      <c r="J31" s="33">
        <v>3607</v>
      </c>
      <c r="K31" s="33">
        <v>4896</v>
      </c>
      <c r="L31" s="33">
        <v>2981</v>
      </c>
      <c r="M31" s="33">
        <v>3289</v>
      </c>
      <c r="N31" s="33">
        <v>2624</v>
      </c>
      <c r="O31" s="34">
        <f t="shared" si="0"/>
        <v>47727</v>
      </c>
    </row>
    <row r="32" spans="1:15" x14ac:dyDescent="0.2">
      <c r="A32" s="21">
        <v>126</v>
      </c>
      <c r="B32" s="18" t="s">
        <v>109</v>
      </c>
      <c r="C32" s="33">
        <v>375</v>
      </c>
      <c r="D32" s="33">
        <v>443</v>
      </c>
      <c r="E32" s="33">
        <v>471</v>
      </c>
      <c r="F32" s="33">
        <v>699</v>
      </c>
      <c r="G32" s="33">
        <v>735</v>
      </c>
      <c r="H32" s="33">
        <v>573</v>
      </c>
      <c r="I32" s="33">
        <v>541</v>
      </c>
      <c r="J32" s="33">
        <v>648</v>
      </c>
      <c r="K32" s="33">
        <v>793</v>
      </c>
      <c r="L32" s="33">
        <v>451</v>
      </c>
      <c r="M32" s="33">
        <v>572</v>
      </c>
      <c r="N32" s="33">
        <v>453</v>
      </c>
      <c r="O32" s="34">
        <f t="shared" si="0"/>
        <v>6754</v>
      </c>
    </row>
    <row r="33" spans="1:15" x14ac:dyDescent="0.2">
      <c r="A33" s="21">
        <v>130</v>
      </c>
      <c r="B33" s="18" t="s">
        <v>99</v>
      </c>
      <c r="C33" s="33">
        <v>229</v>
      </c>
      <c r="D33" s="33">
        <v>698</v>
      </c>
      <c r="E33" s="33">
        <v>907</v>
      </c>
      <c r="F33" s="33">
        <v>1340</v>
      </c>
      <c r="G33" s="33">
        <v>1465</v>
      </c>
      <c r="H33" s="33">
        <v>1236</v>
      </c>
      <c r="I33" s="33">
        <v>940</v>
      </c>
      <c r="J33" s="33">
        <v>957</v>
      </c>
      <c r="K33" s="33">
        <v>1159</v>
      </c>
      <c r="L33" s="33">
        <v>814</v>
      </c>
      <c r="M33" s="33">
        <v>1234</v>
      </c>
      <c r="N33" s="33">
        <v>1049</v>
      </c>
      <c r="O33" s="34">
        <f t="shared" si="0"/>
        <v>12028</v>
      </c>
    </row>
    <row r="34" spans="1:15" x14ac:dyDescent="0.2">
      <c r="A34" s="21">
        <v>131</v>
      </c>
      <c r="B34" s="18" t="s">
        <v>27</v>
      </c>
      <c r="C34" s="33">
        <v>32222</v>
      </c>
      <c r="D34" s="33">
        <v>39423</v>
      </c>
      <c r="E34" s="33">
        <v>36533</v>
      </c>
      <c r="F34" s="33">
        <v>53953</v>
      </c>
      <c r="G34" s="33">
        <v>59777</v>
      </c>
      <c r="H34" s="33">
        <v>38600</v>
      </c>
      <c r="I34" s="33">
        <v>35862</v>
      </c>
      <c r="J34" s="33">
        <v>31060</v>
      </c>
      <c r="K34" s="33">
        <v>35998</v>
      </c>
      <c r="L34" s="33">
        <v>24531</v>
      </c>
      <c r="M34" s="33">
        <v>27146</v>
      </c>
      <c r="N34" s="33">
        <v>23092</v>
      </c>
      <c r="O34" s="34">
        <f t="shared" si="0"/>
        <v>438197</v>
      </c>
    </row>
    <row r="35" spans="1:15" x14ac:dyDescent="0.2">
      <c r="A35" s="21">
        <v>136</v>
      </c>
      <c r="B35" s="18" t="s">
        <v>100</v>
      </c>
      <c r="C35" s="33">
        <v>1262</v>
      </c>
      <c r="D35" s="33">
        <v>1618</v>
      </c>
      <c r="E35" s="33">
        <v>1600</v>
      </c>
      <c r="F35" s="33">
        <v>2521</v>
      </c>
      <c r="G35" s="33">
        <v>2531</v>
      </c>
      <c r="H35" s="33">
        <v>2333</v>
      </c>
      <c r="I35" s="33">
        <v>1830</v>
      </c>
      <c r="J35" s="33">
        <v>1795</v>
      </c>
      <c r="K35" s="33">
        <v>2273</v>
      </c>
      <c r="L35" s="33">
        <v>1283</v>
      </c>
      <c r="M35" s="33">
        <v>1851</v>
      </c>
      <c r="N35" s="33">
        <v>349</v>
      </c>
      <c r="O35" s="34">
        <f t="shared" si="0"/>
        <v>21246</v>
      </c>
    </row>
    <row r="36" spans="1:15" x14ac:dyDescent="0.2">
      <c r="A36" s="21">
        <v>150</v>
      </c>
      <c r="B36" s="18" t="s">
        <v>124</v>
      </c>
      <c r="C36" s="33">
        <v>130985</v>
      </c>
      <c r="D36" s="33">
        <v>167017</v>
      </c>
      <c r="E36" s="33">
        <v>190025</v>
      </c>
      <c r="F36" s="33">
        <v>282092</v>
      </c>
      <c r="G36" s="33">
        <v>329667</v>
      </c>
      <c r="H36" s="33">
        <v>300586</v>
      </c>
      <c r="I36" s="33">
        <v>251879</v>
      </c>
      <c r="J36" s="33">
        <v>261304</v>
      </c>
      <c r="K36" s="33">
        <v>341143</v>
      </c>
      <c r="L36" s="33">
        <v>208434</v>
      </c>
      <c r="M36" s="33">
        <v>249879</v>
      </c>
      <c r="N36" s="33">
        <v>210740</v>
      </c>
      <c r="O36" s="34">
        <f t="shared" si="0"/>
        <v>2923751</v>
      </c>
    </row>
    <row r="37" spans="1:15" x14ac:dyDescent="0.2">
      <c r="A37" s="21">
        <v>151</v>
      </c>
      <c r="B37" s="18" t="s">
        <v>133</v>
      </c>
      <c r="C37" s="33"/>
      <c r="D37" s="33"/>
      <c r="E37" s="33"/>
      <c r="F37" s="33"/>
      <c r="G37" s="33"/>
      <c r="H37" s="33"/>
      <c r="I37" s="33"/>
      <c r="J37" s="33">
        <v>50</v>
      </c>
      <c r="K37" s="33">
        <v>87</v>
      </c>
      <c r="L37" s="33">
        <v>58</v>
      </c>
      <c r="M37" s="33">
        <v>63</v>
      </c>
      <c r="N37" s="33">
        <v>79</v>
      </c>
      <c r="O37" s="34">
        <f t="shared" si="0"/>
        <v>337</v>
      </c>
    </row>
    <row r="38" spans="1:15" x14ac:dyDescent="0.2">
      <c r="A38" s="21">
        <v>152</v>
      </c>
      <c r="B38" s="18" t="s">
        <v>132</v>
      </c>
      <c r="C38" s="33">
        <v>36</v>
      </c>
      <c r="D38" s="33">
        <v>66</v>
      </c>
      <c r="E38" s="33">
        <v>68</v>
      </c>
      <c r="F38" s="33">
        <v>84</v>
      </c>
      <c r="G38" s="33">
        <v>96</v>
      </c>
      <c r="H38" s="33">
        <v>78</v>
      </c>
      <c r="I38" s="33">
        <v>90</v>
      </c>
      <c r="J38" s="33">
        <v>125</v>
      </c>
      <c r="K38" s="33">
        <v>356</v>
      </c>
      <c r="L38" s="33">
        <v>318</v>
      </c>
      <c r="M38" s="33">
        <v>707</v>
      </c>
      <c r="N38" s="33">
        <v>665</v>
      </c>
      <c r="O38" s="34">
        <f t="shared" si="0"/>
        <v>2689</v>
      </c>
    </row>
    <row r="39" spans="1:15" x14ac:dyDescent="0.2">
      <c r="A39" s="21">
        <v>153</v>
      </c>
      <c r="B39" s="18" t="s">
        <v>125</v>
      </c>
      <c r="C39" s="33"/>
      <c r="D39" s="33"/>
      <c r="E39" s="33"/>
      <c r="F39" s="33"/>
      <c r="G39" s="33"/>
      <c r="H39" s="33"/>
      <c r="I39" s="33"/>
      <c r="J39" s="33"/>
      <c r="K39" s="33">
        <v>301</v>
      </c>
      <c r="L39" s="33">
        <v>415</v>
      </c>
      <c r="M39" s="33">
        <v>376</v>
      </c>
      <c r="N39" s="33">
        <v>621</v>
      </c>
      <c r="O39" s="34">
        <f t="shared" si="0"/>
        <v>1713</v>
      </c>
    </row>
    <row r="40" spans="1:15" x14ac:dyDescent="0.2">
      <c r="A40" s="21">
        <v>160</v>
      </c>
      <c r="B40" s="18" t="s">
        <v>127</v>
      </c>
      <c r="C40" s="33">
        <v>115</v>
      </c>
      <c r="D40" s="33">
        <v>150</v>
      </c>
      <c r="E40" s="33">
        <v>147</v>
      </c>
      <c r="F40" s="33">
        <v>254</v>
      </c>
      <c r="G40" s="33">
        <v>262</v>
      </c>
      <c r="H40" s="33">
        <v>209</v>
      </c>
      <c r="I40" s="33">
        <v>193</v>
      </c>
      <c r="J40" s="33">
        <v>225</v>
      </c>
      <c r="K40" s="33">
        <v>321</v>
      </c>
      <c r="L40" s="33">
        <v>248</v>
      </c>
      <c r="M40" s="33">
        <v>230</v>
      </c>
      <c r="N40" s="33">
        <v>212</v>
      </c>
      <c r="O40" s="34">
        <f t="shared" si="0"/>
        <v>2566</v>
      </c>
    </row>
    <row r="41" spans="1:15" x14ac:dyDescent="0.2">
      <c r="A41" s="21">
        <v>165</v>
      </c>
      <c r="B41" s="18" t="s">
        <v>128</v>
      </c>
      <c r="C41" s="33">
        <v>1245</v>
      </c>
      <c r="D41" s="33">
        <v>1731</v>
      </c>
      <c r="E41" s="33">
        <v>2237</v>
      </c>
      <c r="F41" s="33">
        <v>3614</v>
      </c>
      <c r="G41" s="33">
        <v>4878</v>
      </c>
      <c r="H41" s="33">
        <v>6249</v>
      </c>
      <c r="I41" s="33">
        <v>6250</v>
      </c>
      <c r="J41" s="33">
        <v>8791</v>
      </c>
      <c r="K41" s="33">
        <v>14432</v>
      </c>
      <c r="L41" s="33">
        <v>10613</v>
      </c>
      <c r="M41" s="33">
        <v>13319</v>
      </c>
      <c r="N41" s="33">
        <v>12934</v>
      </c>
      <c r="O41" s="34">
        <f t="shared" si="0"/>
        <v>86293</v>
      </c>
    </row>
    <row r="42" spans="1:15" x14ac:dyDescent="0.2">
      <c r="A42" s="21">
        <v>166</v>
      </c>
      <c r="B42" s="18" t="s">
        <v>129</v>
      </c>
      <c r="C42" s="33">
        <v>252</v>
      </c>
      <c r="D42" s="33">
        <v>1803</v>
      </c>
      <c r="E42" s="33">
        <v>4146</v>
      </c>
      <c r="F42" s="33">
        <v>6542</v>
      </c>
      <c r="G42" s="33">
        <v>8180</v>
      </c>
      <c r="H42" s="33">
        <v>7542</v>
      </c>
      <c r="I42" s="33">
        <v>8146</v>
      </c>
      <c r="J42" s="33">
        <v>7786</v>
      </c>
      <c r="K42" s="33">
        <v>11244</v>
      </c>
      <c r="L42" s="33">
        <v>8227</v>
      </c>
      <c r="M42" s="33">
        <v>8812</v>
      </c>
      <c r="N42" s="33">
        <v>9016</v>
      </c>
      <c r="O42" s="34">
        <f t="shared" si="0"/>
        <v>81696</v>
      </c>
    </row>
    <row r="43" spans="1:15" x14ac:dyDescent="0.2">
      <c r="A43" s="21">
        <v>175</v>
      </c>
      <c r="B43" s="18" t="s">
        <v>130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/>
      <c r="N43" s="33"/>
      <c r="O43" s="34">
        <f t="shared" si="0"/>
        <v>0</v>
      </c>
    </row>
    <row r="44" spans="1:15" x14ac:dyDescent="0.2">
      <c r="A44" s="21">
        <v>204</v>
      </c>
      <c r="B44" s="18" t="s">
        <v>111</v>
      </c>
      <c r="C44" s="33">
        <v>75099</v>
      </c>
      <c r="D44" s="33">
        <v>72934</v>
      </c>
      <c r="E44" s="33">
        <v>72537</v>
      </c>
      <c r="F44" s="33">
        <v>85255</v>
      </c>
      <c r="G44" s="33">
        <v>88993</v>
      </c>
      <c r="H44" s="33">
        <v>74415</v>
      </c>
      <c r="I44" s="33">
        <v>60897</v>
      </c>
      <c r="J44" s="33">
        <v>64394</v>
      </c>
      <c r="K44" s="33">
        <v>78070</v>
      </c>
      <c r="L44" s="33">
        <v>67197</v>
      </c>
      <c r="M44" s="33">
        <v>77473</v>
      </c>
      <c r="N44" s="33">
        <v>73458</v>
      </c>
      <c r="O44" s="34">
        <f t="shared" si="0"/>
        <v>890722</v>
      </c>
    </row>
    <row r="45" spans="1:15" x14ac:dyDescent="0.2">
      <c r="A45" s="21">
        <v>211</v>
      </c>
      <c r="B45" s="18" t="s">
        <v>112</v>
      </c>
      <c r="C45" s="33">
        <v>12288486</v>
      </c>
      <c r="D45" s="33">
        <v>12255225</v>
      </c>
      <c r="E45" s="33">
        <v>10306853</v>
      </c>
      <c r="F45" s="33">
        <v>10138906</v>
      </c>
      <c r="G45" s="33">
        <v>11118686</v>
      </c>
      <c r="H45" s="33">
        <v>14507863</v>
      </c>
      <c r="I45" s="33">
        <v>14222923</v>
      </c>
      <c r="J45" s="33">
        <v>11633983</v>
      </c>
      <c r="K45" s="33">
        <v>11927432</v>
      </c>
      <c r="L45" s="33">
        <v>9125429</v>
      </c>
      <c r="M45" s="33">
        <v>9173750</v>
      </c>
      <c r="N45" s="33">
        <v>10104143</v>
      </c>
      <c r="O45" s="34">
        <f t="shared" si="0"/>
        <v>136803679</v>
      </c>
    </row>
    <row r="46" spans="1:15" x14ac:dyDescent="0.2">
      <c r="A46" s="21">
        <v>212</v>
      </c>
      <c r="B46" s="18" t="s">
        <v>126</v>
      </c>
      <c r="C46" s="33">
        <v>238</v>
      </c>
      <c r="D46" s="33">
        <v>274</v>
      </c>
      <c r="E46" s="33">
        <v>235</v>
      </c>
      <c r="F46" s="33">
        <v>335</v>
      </c>
      <c r="G46" s="33">
        <v>340</v>
      </c>
      <c r="H46" s="33">
        <v>275</v>
      </c>
      <c r="I46" s="33">
        <v>220</v>
      </c>
      <c r="J46" s="33">
        <v>248</v>
      </c>
      <c r="K46" s="33">
        <v>313</v>
      </c>
      <c r="L46" s="33">
        <v>233</v>
      </c>
      <c r="M46" s="33">
        <v>294</v>
      </c>
      <c r="N46" s="33">
        <v>286</v>
      </c>
      <c r="O46" s="34">
        <f t="shared" si="0"/>
        <v>3291</v>
      </c>
    </row>
    <row r="47" spans="1:15" x14ac:dyDescent="0.2">
      <c r="A47" s="21">
        <v>213</v>
      </c>
      <c r="B47" s="18" t="s">
        <v>113</v>
      </c>
      <c r="C47" s="33">
        <v>162245</v>
      </c>
      <c r="D47" s="33">
        <v>169175</v>
      </c>
      <c r="E47" s="33">
        <v>150858</v>
      </c>
      <c r="F47" s="33">
        <v>193649</v>
      </c>
      <c r="G47" s="33">
        <v>198700</v>
      </c>
      <c r="H47" s="33">
        <v>237556</v>
      </c>
      <c r="I47" s="33">
        <v>405540</v>
      </c>
      <c r="J47" s="33">
        <v>12710</v>
      </c>
      <c r="K47" s="33">
        <v>189415</v>
      </c>
      <c r="L47" s="33">
        <v>149824</v>
      </c>
      <c r="M47" s="33">
        <v>173760</v>
      </c>
      <c r="N47" s="33">
        <v>163680</v>
      </c>
      <c r="O47" s="34">
        <f t="shared" si="0"/>
        <v>2207112</v>
      </c>
    </row>
    <row r="48" spans="1:15" x14ac:dyDescent="0.2">
      <c r="A48" s="21">
        <v>214</v>
      </c>
      <c r="B48" s="18" t="s">
        <v>114</v>
      </c>
      <c r="C48" s="33">
        <v>63322</v>
      </c>
      <c r="D48" s="33">
        <v>84385</v>
      </c>
      <c r="E48" s="33">
        <v>90541</v>
      </c>
      <c r="F48" s="33">
        <v>133384</v>
      </c>
      <c r="G48" s="33">
        <v>127976</v>
      </c>
      <c r="H48" s="33">
        <v>114850</v>
      </c>
      <c r="I48" s="33">
        <v>109335</v>
      </c>
      <c r="J48" s="33">
        <v>113752</v>
      </c>
      <c r="K48" s="33">
        <v>165469</v>
      </c>
      <c r="L48" s="33">
        <v>148194</v>
      </c>
      <c r="M48" s="33">
        <v>122591</v>
      </c>
      <c r="N48" s="33">
        <v>59115</v>
      </c>
      <c r="O48" s="34">
        <f t="shared" si="0"/>
        <v>1332914</v>
      </c>
    </row>
    <row r="49" spans="1:15" x14ac:dyDescent="0.2">
      <c r="A49" s="21">
        <v>215</v>
      </c>
      <c r="B49" s="18" t="s">
        <v>112</v>
      </c>
      <c r="C49" s="33">
        <v>40659640</v>
      </c>
      <c r="D49" s="33">
        <v>41853119</v>
      </c>
      <c r="E49" s="33">
        <v>34930443</v>
      </c>
      <c r="F49" s="33">
        <v>34060600</v>
      </c>
      <c r="G49" s="33">
        <v>33972257</v>
      </c>
      <c r="H49" s="33">
        <v>40463264</v>
      </c>
      <c r="I49" s="33">
        <v>37672588</v>
      </c>
      <c r="J49" s="33">
        <v>33729010</v>
      </c>
      <c r="K49" s="33">
        <v>35501000</v>
      </c>
      <c r="L49" s="33">
        <v>28516611</v>
      </c>
      <c r="M49" s="33">
        <v>30317943</v>
      </c>
      <c r="N49" s="33">
        <v>33765681</v>
      </c>
      <c r="O49" s="34">
        <f t="shared" si="0"/>
        <v>425442156</v>
      </c>
    </row>
    <row r="50" spans="1:15" x14ac:dyDescent="0.2">
      <c r="A50" s="21">
        <v>217</v>
      </c>
      <c r="B50" s="18" t="s">
        <v>115</v>
      </c>
      <c r="C50" s="33">
        <v>272182</v>
      </c>
      <c r="D50" s="33">
        <v>262285</v>
      </c>
      <c r="E50" s="33">
        <v>235946</v>
      </c>
      <c r="F50" s="33">
        <v>262266</v>
      </c>
      <c r="G50" s="33">
        <v>301435</v>
      </c>
      <c r="H50" s="33">
        <v>331460</v>
      </c>
      <c r="I50" s="33">
        <v>271678</v>
      </c>
      <c r="J50" s="33">
        <v>298083</v>
      </c>
      <c r="K50" s="33">
        <v>279860</v>
      </c>
      <c r="L50" s="33">
        <v>218630</v>
      </c>
      <c r="M50" s="33">
        <v>207169</v>
      </c>
      <c r="N50" s="33">
        <v>223920</v>
      </c>
      <c r="O50" s="34">
        <f t="shared" si="0"/>
        <v>3164914</v>
      </c>
    </row>
    <row r="51" spans="1:15" x14ac:dyDescent="0.2">
      <c r="A51" s="21">
        <v>218</v>
      </c>
      <c r="B51" s="18" t="s">
        <v>116</v>
      </c>
      <c r="C51" s="33">
        <v>15170</v>
      </c>
      <c r="D51" s="33">
        <v>15415</v>
      </c>
      <c r="E51" s="33">
        <v>12682</v>
      </c>
      <c r="F51" s="33">
        <v>15904</v>
      </c>
      <c r="G51" s="33">
        <v>16698</v>
      </c>
      <c r="H51" s="33">
        <v>22697</v>
      </c>
      <c r="I51" s="33">
        <v>20415</v>
      </c>
      <c r="J51" s="33">
        <v>18443</v>
      </c>
      <c r="K51" s="33">
        <v>14974</v>
      </c>
      <c r="L51" s="33">
        <v>15013</v>
      </c>
      <c r="M51" s="33">
        <v>13329</v>
      </c>
      <c r="N51" s="33">
        <v>14538</v>
      </c>
      <c r="O51" s="34">
        <f t="shared" si="0"/>
        <v>195278</v>
      </c>
    </row>
    <row r="52" spans="1:15" x14ac:dyDescent="0.2">
      <c r="A52" s="21">
        <v>220</v>
      </c>
      <c r="B52" s="18" t="s">
        <v>117</v>
      </c>
      <c r="C52" s="33">
        <v>209135</v>
      </c>
      <c r="D52" s="33">
        <v>279203</v>
      </c>
      <c r="E52" s="33">
        <v>246494</v>
      </c>
      <c r="F52" s="33">
        <v>481606</v>
      </c>
      <c r="G52" s="33">
        <v>569153</v>
      </c>
      <c r="H52" s="33">
        <v>527247</v>
      </c>
      <c r="I52" s="33">
        <v>396675</v>
      </c>
      <c r="J52" s="33">
        <v>507180</v>
      </c>
      <c r="K52" s="33">
        <v>285144</v>
      </c>
      <c r="L52" s="33">
        <v>280886</v>
      </c>
      <c r="M52" s="33">
        <v>303943</v>
      </c>
      <c r="N52" s="33">
        <v>333439</v>
      </c>
      <c r="O52" s="34">
        <f t="shared" si="0"/>
        <v>4420105</v>
      </c>
    </row>
    <row r="53" spans="1:15" x14ac:dyDescent="0.2">
      <c r="A53" s="21">
        <v>223</v>
      </c>
      <c r="B53" s="18" t="s">
        <v>118</v>
      </c>
      <c r="C53" s="33">
        <v>65602</v>
      </c>
      <c r="D53" s="33">
        <v>61086</v>
      </c>
      <c r="E53" s="33">
        <v>58957</v>
      </c>
      <c r="F53" s="33">
        <v>23029</v>
      </c>
      <c r="G53" s="33">
        <v>65920</v>
      </c>
      <c r="H53" s="33">
        <v>115070</v>
      </c>
      <c r="I53" s="33">
        <v>119649</v>
      </c>
      <c r="J53" s="33">
        <v>74584</v>
      </c>
      <c r="K53" s="33">
        <v>58889</v>
      </c>
      <c r="L53" s="33">
        <v>42819</v>
      </c>
      <c r="M53" s="33">
        <v>22018</v>
      </c>
      <c r="N53" s="33">
        <v>29774</v>
      </c>
      <c r="O53" s="34">
        <f t="shared" si="0"/>
        <v>737397</v>
      </c>
    </row>
    <row r="54" spans="1:15" x14ac:dyDescent="0.2">
      <c r="A54" s="21">
        <v>225</v>
      </c>
      <c r="B54" s="18" t="s">
        <v>119</v>
      </c>
      <c r="C54" s="33">
        <v>69558</v>
      </c>
      <c r="D54" s="33">
        <v>67628</v>
      </c>
      <c r="E54" s="33">
        <v>70412</v>
      </c>
      <c r="F54" s="33">
        <v>79022</v>
      </c>
      <c r="G54" s="33">
        <v>80473</v>
      </c>
      <c r="H54" s="33">
        <v>72997</v>
      </c>
      <c r="I54" s="33">
        <v>68952</v>
      </c>
      <c r="J54" s="33">
        <v>66070</v>
      </c>
      <c r="K54" s="33">
        <v>76661</v>
      </c>
      <c r="L54" s="33">
        <v>65198</v>
      </c>
      <c r="M54" s="33">
        <v>69149</v>
      </c>
      <c r="N54" s="33">
        <v>69691</v>
      </c>
      <c r="O54" s="34">
        <f t="shared" si="0"/>
        <v>855811</v>
      </c>
    </row>
    <row r="55" spans="1:15" x14ac:dyDescent="0.2">
      <c r="A55" s="21">
        <v>227</v>
      </c>
      <c r="B55" s="18" t="s">
        <v>120</v>
      </c>
      <c r="C55" s="33">
        <v>646719</v>
      </c>
      <c r="D55" s="33">
        <v>691419</v>
      </c>
      <c r="E55" s="33">
        <v>616475</v>
      </c>
      <c r="F55" s="33">
        <v>693196</v>
      </c>
      <c r="G55" s="33">
        <v>705257</v>
      </c>
      <c r="H55" s="33">
        <v>632327</v>
      </c>
      <c r="I55" s="33">
        <v>551364</v>
      </c>
      <c r="J55" s="33">
        <v>535066</v>
      </c>
      <c r="K55" s="33">
        <v>663452</v>
      </c>
      <c r="L55" s="33">
        <v>542402</v>
      </c>
      <c r="M55" s="33">
        <v>623385</v>
      </c>
      <c r="N55" s="33">
        <v>635502</v>
      </c>
      <c r="O55" s="34">
        <f t="shared" si="0"/>
        <v>7536564</v>
      </c>
    </row>
    <row r="56" spans="1:15" x14ac:dyDescent="0.2">
      <c r="A56" s="21">
        <v>229</v>
      </c>
      <c r="B56" s="18" t="s">
        <v>121</v>
      </c>
      <c r="C56" s="33">
        <v>722977</v>
      </c>
      <c r="D56" s="33">
        <v>695730</v>
      </c>
      <c r="E56" s="33">
        <v>657979</v>
      </c>
      <c r="F56" s="33">
        <v>672873</v>
      </c>
      <c r="G56" s="33">
        <v>722166</v>
      </c>
      <c r="H56" s="33">
        <v>800974</v>
      </c>
      <c r="I56" s="33">
        <v>792527</v>
      </c>
      <c r="J56" s="33">
        <v>591503</v>
      </c>
      <c r="K56" s="33">
        <v>694645</v>
      </c>
      <c r="L56" s="33">
        <v>548042</v>
      </c>
      <c r="M56" s="33">
        <v>534444</v>
      </c>
      <c r="N56" s="33">
        <v>618279</v>
      </c>
      <c r="O56" s="34">
        <f t="shared" si="0"/>
        <v>8052139</v>
      </c>
    </row>
    <row r="57" spans="1:15" x14ac:dyDescent="0.2">
      <c r="A57" s="21">
        <v>236</v>
      </c>
      <c r="B57" s="18" t="s">
        <v>122</v>
      </c>
      <c r="C57" s="33">
        <v>13086</v>
      </c>
      <c r="D57" s="33">
        <v>30710</v>
      </c>
      <c r="E57" s="33">
        <v>44113</v>
      </c>
      <c r="F57" s="33">
        <v>13991</v>
      </c>
      <c r="G57" s="33">
        <v>32235</v>
      </c>
      <c r="H57" s="33">
        <v>51297</v>
      </c>
      <c r="I57" s="33">
        <v>31337</v>
      </c>
      <c r="J57" s="33">
        <v>12815</v>
      </c>
      <c r="K57" s="33">
        <v>27806</v>
      </c>
      <c r="L57" s="33">
        <v>44354</v>
      </c>
      <c r="M57" s="33">
        <v>34026</v>
      </c>
      <c r="N57" s="33">
        <v>43745</v>
      </c>
      <c r="O57" s="34">
        <f t="shared" si="0"/>
        <v>379515</v>
      </c>
    </row>
    <row r="58" spans="1:15" x14ac:dyDescent="0.2">
      <c r="A58" s="21">
        <v>240</v>
      </c>
      <c r="B58" s="18" t="s">
        <v>28</v>
      </c>
      <c r="C58" s="33">
        <v>24808739</v>
      </c>
      <c r="D58" s="33">
        <v>25815084</v>
      </c>
      <c r="E58" s="33">
        <v>22614823</v>
      </c>
      <c r="F58" s="33">
        <v>24799796</v>
      </c>
      <c r="G58" s="33">
        <v>25121920</v>
      </c>
      <c r="H58" s="33">
        <v>24755227</v>
      </c>
      <c r="I58" s="33">
        <v>21971190</v>
      </c>
      <c r="J58" s="33">
        <v>21788879</v>
      </c>
      <c r="K58" s="33">
        <v>24514071</v>
      </c>
      <c r="L58" s="33">
        <v>20559993</v>
      </c>
      <c r="M58" s="33">
        <v>22676200</v>
      </c>
      <c r="N58" s="33">
        <v>22946760</v>
      </c>
      <c r="O58" s="34">
        <f t="shared" si="0"/>
        <v>282372682</v>
      </c>
    </row>
    <row r="59" spans="1:15" x14ac:dyDescent="0.2">
      <c r="A59" s="21">
        <v>242</v>
      </c>
      <c r="B59" s="18" t="s">
        <v>29</v>
      </c>
      <c r="C59" s="33">
        <v>674830</v>
      </c>
      <c r="D59" s="33">
        <v>702730</v>
      </c>
      <c r="E59" s="33">
        <v>545996</v>
      </c>
      <c r="F59" s="33">
        <v>520354</v>
      </c>
      <c r="G59" s="33">
        <v>534407</v>
      </c>
      <c r="H59" s="33">
        <v>644174</v>
      </c>
      <c r="I59" s="33">
        <v>635103</v>
      </c>
      <c r="J59" s="33">
        <v>481573</v>
      </c>
      <c r="K59" s="33">
        <v>523393</v>
      </c>
      <c r="L59" s="33">
        <v>406237</v>
      </c>
      <c r="M59" s="33">
        <v>484486</v>
      </c>
      <c r="N59" s="33">
        <v>528149</v>
      </c>
      <c r="O59" s="34">
        <f t="shared" si="0"/>
        <v>6681432</v>
      </c>
    </row>
    <row r="60" spans="1:15" x14ac:dyDescent="0.2">
      <c r="A60" s="21">
        <v>244</v>
      </c>
      <c r="B60" s="18" t="s">
        <v>30</v>
      </c>
      <c r="C60" s="33">
        <v>5992648</v>
      </c>
      <c r="D60" s="33">
        <v>6564576</v>
      </c>
      <c r="E60" s="33">
        <v>6107188</v>
      </c>
      <c r="F60" s="33">
        <v>6886272</v>
      </c>
      <c r="G60" s="33">
        <v>7274244</v>
      </c>
      <c r="H60" s="33">
        <v>7316732</v>
      </c>
      <c r="I60" s="33">
        <v>6615013</v>
      </c>
      <c r="J60" s="33">
        <v>7143653</v>
      </c>
      <c r="K60" s="33">
        <v>7776380</v>
      </c>
      <c r="L60" s="33">
        <v>6159271</v>
      </c>
      <c r="M60" s="33">
        <v>7217929</v>
      </c>
      <c r="N60" s="33">
        <v>6617974</v>
      </c>
      <c r="O60" s="34">
        <f t="shared" si="0"/>
        <v>81671880</v>
      </c>
    </row>
    <row r="61" spans="1:15" x14ac:dyDescent="0.2">
      <c r="A61" s="21">
        <v>246</v>
      </c>
      <c r="B61" s="18" t="s">
        <v>31</v>
      </c>
      <c r="C61" s="33">
        <v>84713</v>
      </c>
      <c r="D61" s="33">
        <v>81365</v>
      </c>
      <c r="E61" s="33">
        <v>66308</v>
      </c>
      <c r="F61" s="33">
        <v>43408</v>
      </c>
      <c r="G61" s="33">
        <v>41228</v>
      </c>
      <c r="H61" s="33">
        <v>39742</v>
      </c>
      <c r="I61" s="33">
        <v>39202</v>
      </c>
      <c r="J61" s="33">
        <v>33853</v>
      </c>
      <c r="K61" s="33">
        <v>40778</v>
      </c>
      <c r="L61" s="33">
        <v>41362</v>
      </c>
      <c r="M61" s="33">
        <v>49964</v>
      </c>
      <c r="N61" s="33">
        <v>67210</v>
      </c>
      <c r="O61" s="34">
        <f t="shared" si="0"/>
        <v>629133</v>
      </c>
    </row>
    <row r="62" spans="1:15" x14ac:dyDescent="0.2">
      <c r="A62" s="21">
        <v>248</v>
      </c>
      <c r="B62" s="18" t="s">
        <v>32</v>
      </c>
      <c r="C62" s="33">
        <v>57154</v>
      </c>
      <c r="D62" s="33">
        <v>1173774</v>
      </c>
      <c r="E62" s="33">
        <v>1037930</v>
      </c>
      <c r="F62" s="33">
        <v>929197</v>
      </c>
      <c r="G62" s="33">
        <v>1059915</v>
      </c>
      <c r="H62" s="33">
        <v>876627</v>
      </c>
      <c r="I62" s="33">
        <v>850462</v>
      </c>
      <c r="J62" s="33">
        <v>892981</v>
      </c>
      <c r="K62" s="33">
        <v>1082504</v>
      </c>
      <c r="L62" s="33">
        <v>731178</v>
      </c>
      <c r="M62" s="33">
        <v>1077204</v>
      </c>
      <c r="N62" s="33">
        <v>763142</v>
      </c>
      <c r="O62" s="34">
        <f t="shared" si="0"/>
        <v>10532068</v>
      </c>
    </row>
    <row r="63" spans="1:15" x14ac:dyDescent="0.2">
      <c r="A63" s="21">
        <v>250</v>
      </c>
      <c r="B63" s="18" t="s">
        <v>33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4">
        <f t="shared" si="0"/>
        <v>0</v>
      </c>
    </row>
    <row r="64" spans="1:15" x14ac:dyDescent="0.2">
      <c r="A64" s="21">
        <v>251</v>
      </c>
      <c r="B64" s="18" t="s">
        <v>34</v>
      </c>
      <c r="C64" s="33">
        <v>160733</v>
      </c>
      <c r="D64" s="33">
        <v>150123</v>
      </c>
      <c r="E64" s="33">
        <v>165315</v>
      </c>
      <c r="F64" s="33">
        <v>247664</v>
      </c>
      <c r="G64" s="33">
        <v>262413</v>
      </c>
      <c r="H64" s="33">
        <v>232952</v>
      </c>
      <c r="I64" s="33">
        <v>127880</v>
      </c>
      <c r="J64" s="33">
        <v>24147</v>
      </c>
      <c r="K64" s="33">
        <v>74749</v>
      </c>
      <c r="L64" s="33">
        <v>59336</v>
      </c>
      <c r="M64" s="33">
        <v>76506</v>
      </c>
      <c r="N64" s="33">
        <v>82556</v>
      </c>
      <c r="O64" s="34">
        <f t="shared" si="0"/>
        <v>1664374</v>
      </c>
    </row>
    <row r="65" spans="1:15" x14ac:dyDescent="0.2">
      <c r="A65" s="21">
        <v>256</v>
      </c>
      <c r="B65" s="18" t="s">
        <v>51</v>
      </c>
      <c r="C65" s="33">
        <v>380485</v>
      </c>
      <c r="D65" s="33">
        <v>408595</v>
      </c>
      <c r="E65" s="33">
        <v>405328</v>
      </c>
      <c r="F65" s="33">
        <v>445596</v>
      </c>
      <c r="G65" s="33">
        <v>458790</v>
      </c>
      <c r="H65" s="33">
        <v>427901</v>
      </c>
      <c r="I65" s="33">
        <v>376720</v>
      </c>
      <c r="J65" s="33">
        <v>375855</v>
      </c>
      <c r="K65" s="33">
        <v>480134</v>
      </c>
      <c r="L65" s="33">
        <v>381733</v>
      </c>
      <c r="M65" s="33">
        <v>436242</v>
      </c>
      <c r="N65" s="33">
        <v>427599</v>
      </c>
      <c r="O65" s="34">
        <f t="shared" si="0"/>
        <v>5004978</v>
      </c>
    </row>
    <row r="66" spans="1:15" x14ac:dyDescent="0.2">
      <c r="A66" s="21">
        <v>257</v>
      </c>
      <c r="B66" s="18" t="s">
        <v>101</v>
      </c>
      <c r="C66" s="33">
        <v>196616</v>
      </c>
      <c r="D66" s="33">
        <v>329403</v>
      </c>
      <c r="E66" s="33">
        <v>313588</v>
      </c>
      <c r="F66" s="33">
        <v>326064</v>
      </c>
      <c r="G66" s="33">
        <v>38484</v>
      </c>
      <c r="H66" s="33">
        <v>78264</v>
      </c>
      <c r="I66" s="33">
        <v>71262</v>
      </c>
      <c r="J66" s="33">
        <v>70045</v>
      </c>
      <c r="K66" s="33">
        <v>129283</v>
      </c>
      <c r="L66" s="33">
        <v>159261</v>
      </c>
      <c r="M66" s="33">
        <v>182157</v>
      </c>
      <c r="N66" s="33">
        <v>321712</v>
      </c>
      <c r="O66" s="34">
        <f t="shared" si="0"/>
        <v>2216139</v>
      </c>
    </row>
    <row r="67" spans="1:15" x14ac:dyDescent="0.2">
      <c r="A67" s="21">
        <v>260</v>
      </c>
      <c r="B67" s="18" t="s">
        <v>35</v>
      </c>
      <c r="C67" s="33">
        <v>5847232</v>
      </c>
      <c r="D67" s="33">
        <v>7140117</v>
      </c>
      <c r="E67" s="33">
        <v>7660476</v>
      </c>
      <c r="F67" s="33">
        <v>7499777</v>
      </c>
      <c r="G67" s="33">
        <v>6717796</v>
      </c>
      <c r="H67" s="33">
        <v>7769308</v>
      </c>
      <c r="I67" s="33">
        <v>6890662</v>
      </c>
      <c r="J67" s="33">
        <v>6684726</v>
      </c>
      <c r="K67" s="33">
        <v>7387590</v>
      </c>
      <c r="L67" s="33">
        <v>5517740</v>
      </c>
      <c r="M67" s="33">
        <v>6281483</v>
      </c>
      <c r="N67" s="33">
        <v>5866068</v>
      </c>
      <c r="O67" s="34">
        <f t="shared" si="0"/>
        <v>81262975</v>
      </c>
    </row>
    <row r="68" spans="1:15" x14ac:dyDescent="0.2">
      <c r="A68" s="21">
        <v>264</v>
      </c>
      <c r="B68" s="18" t="s">
        <v>36</v>
      </c>
      <c r="C68" s="33">
        <v>108403</v>
      </c>
      <c r="D68" s="33">
        <v>121012</v>
      </c>
      <c r="E68" s="33">
        <v>130180</v>
      </c>
      <c r="F68" s="33">
        <v>134339</v>
      </c>
      <c r="G68" s="33">
        <v>142188</v>
      </c>
      <c r="H68" s="33">
        <v>183476</v>
      </c>
      <c r="I68" s="33">
        <v>195726</v>
      </c>
      <c r="J68" s="33">
        <v>178952</v>
      </c>
      <c r="K68" s="33">
        <v>131424</v>
      </c>
      <c r="L68" s="33">
        <v>119005</v>
      </c>
      <c r="M68" s="33">
        <v>96393</v>
      </c>
      <c r="N68" s="33">
        <v>107106</v>
      </c>
      <c r="O68" s="34">
        <f t="shared" si="0"/>
        <v>1648204</v>
      </c>
    </row>
    <row r="69" spans="1:15" x14ac:dyDescent="0.2">
      <c r="A69" s="21">
        <v>330</v>
      </c>
      <c r="B69" s="18" t="s">
        <v>102</v>
      </c>
      <c r="C69" s="33">
        <v>2245670</v>
      </c>
      <c r="D69" s="33">
        <v>2402878</v>
      </c>
      <c r="E69" s="33">
        <v>2118419</v>
      </c>
      <c r="F69" s="33">
        <v>2341624</v>
      </c>
      <c r="G69" s="33">
        <v>2761043</v>
      </c>
      <c r="H69" s="33">
        <v>2281226</v>
      </c>
      <c r="I69" s="33">
        <v>1838103</v>
      </c>
      <c r="J69" s="33">
        <v>1929598</v>
      </c>
      <c r="K69" s="33">
        <v>1932186</v>
      </c>
      <c r="L69" s="33">
        <v>1938940</v>
      </c>
      <c r="M69" s="33">
        <v>1931426</v>
      </c>
      <c r="N69" s="33">
        <v>1836959</v>
      </c>
      <c r="O69" s="34">
        <f t="shared" si="0"/>
        <v>25558072</v>
      </c>
    </row>
    <row r="70" spans="1:15" x14ac:dyDescent="0.2">
      <c r="A70" s="21">
        <v>331</v>
      </c>
      <c r="B70" s="18" t="s">
        <v>53</v>
      </c>
      <c r="C70" s="33">
        <v>11856000</v>
      </c>
      <c r="D70" s="33">
        <v>12144000</v>
      </c>
      <c r="E70" s="33">
        <v>10392000</v>
      </c>
      <c r="F70" s="33">
        <v>11616000</v>
      </c>
      <c r="G70" s="33">
        <v>9768000</v>
      </c>
      <c r="H70" s="33">
        <v>11832000</v>
      </c>
      <c r="I70" s="33">
        <v>11880000</v>
      </c>
      <c r="J70" s="33">
        <v>10392000</v>
      </c>
      <c r="K70" s="33">
        <v>10776001</v>
      </c>
      <c r="L70" s="33">
        <v>11472000</v>
      </c>
      <c r="M70" s="33">
        <v>12168002</v>
      </c>
      <c r="N70" s="33">
        <v>11472000</v>
      </c>
      <c r="O70" s="34">
        <f t="shared" si="0"/>
        <v>135768003</v>
      </c>
    </row>
    <row r="71" spans="1:15" x14ac:dyDescent="0.2">
      <c r="A71" s="21">
        <v>332</v>
      </c>
      <c r="B71" s="18" t="s">
        <v>103</v>
      </c>
      <c r="C71" s="33">
        <v>1372452</v>
      </c>
      <c r="D71" s="33">
        <v>1367677</v>
      </c>
      <c r="E71" s="33">
        <v>1068062</v>
      </c>
      <c r="F71" s="33">
        <v>1513789</v>
      </c>
      <c r="G71" s="33">
        <v>1452798</v>
      </c>
      <c r="H71" s="33">
        <v>1650010</v>
      </c>
      <c r="I71" s="33">
        <v>1521215</v>
      </c>
      <c r="J71" s="33">
        <v>1513420</v>
      </c>
      <c r="K71" s="33">
        <v>1648161</v>
      </c>
      <c r="L71" s="33">
        <v>1444617</v>
      </c>
      <c r="M71" s="33">
        <v>1435382</v>
      </c>
      <c r="N71" s="33">
        <v>1423419</v>
      </c>
      <c r="O71" s="34">
        <f t="shared" si="0"/>
        <v>17411002</v>
      </c>
    </row>
    <row r="72" spans="1:15" x14ac:dyDescent="0.2">
      <c r="A72" s="21">
        <v>333</v>
      </c>
      <c r="B72" s="18" t="s">
        <v>52</v>
      </c>
      <c r="C72" s="33">
        <v>4326800</v>
      </c>
      <c r="D72" s="33">
        <v>3930924</v>
      </c>
      <c r="E72" s="33">
        <v>3417127</v>
      </c>
      <c r="F72" s="33">
        <v>4424979</v>
      </c>
      <c r="G72" s="33">
        <v>4753437</v>
      </c>
      <c r="H72" s="33">
        <v>4146085</v>
      </c>
      <c r="I72" s="33">
        <v>4084436</v>
      </c>
      <c r="J72" s="33">
        <v>4406736</v>
      </c>
      <c r="K72" s="33">
        <v>4729314</v>
      </c>
      <c r="L72" s="33">
        <v>4288714</v>
      </c>
      <c r="M72" s="33">
        <v>3475448</v>
      </c>
      <c r="N72" s="33">
        <v>4763744</v>
      </c>
      <c r="O72" s="34">
        <f t="shared" si="0"/>
        <v>50747744</v>
      </c>
    </row>
    <row r="73" spans="1:15" x14ac:dyDescent="0.2">
      <c r="A73" s="21">
        <v>356</v>
      </c>
      <c r="B73" s="18" t="s">
        <v>54</v>
      </c>
      <c r="C73" s="33">
        <v>1195234</v>
      </c>
      <c r="D73" s="33">
        <v>1253956</v>
      </c>
      <c r="E73" s="33">
        <v>1189806</v>
      </c>
      <c r="F73" s="33">
        <v>1384022</v>
      </c>
      <c r="G73" s="33">
        <v>1422034</v>
      </c>
      <c r="H73" s="33">
        <v>1468073</v>
      </c>
      <c r="I73" s="33">
        <v>1349315</v>
      </c>
      <c r="J73" s="33">
        <v>1265733</v>
      </c>
      <c r="K73" s="33">
        <v>1377937</v>
      </c>
      <c r="L73" s="33">
        <v>1147722</v>
      </c>
      <c r="M73" s="33">
        <v>1258427</v>
      </c>
      <c r="N73" s="33">
        <v>1238582</v>
      </c>
      <c r="O73" s="34">
        <f t="shared" si="0"/>
        <v>15550841</v>
      </c>
    </row>
    <row r="74" spans="1:15" x14ac:dyDescent="0.2">
      <c r="A74" s="21">
        <v>358</v>
      </c>
      <c r="B74" s="18" t="s">
        <v>37</v>
      </c>
      <c r="C74" s="33">
        <v>21892040</v>
      </c>
      <c r="D74" s="33">
        <v>22748900</v>
      </c>
      <c r="E74" s="33">
        <v>20753807</v>
      </c>
      <c r="F74" s="33">
        <v>24169837</v>
      </c>
      <c r="G74" s="33">
        <v>22623591</v>
      </c>
      <c r="H74" s="33">
        <v>20795813</v>
      </c>
      <c r="I74" s="33">
        <v>18577530</v>
      </c>
      <c r="J74" s="33">
        <v>19764789</v>
      </c>
      <c r="K74" s="33">
        <v>23812883</v>
      </c>
      <c r="L74" s="33">
        <v>19393692</v>
      </c>
      <c r="M74" s="33">
        <v>21722715</v>
      </c>
      <c r="N74" s="33">
        <v>21047117</v>
      </c>
      <c r="O74" s="34">
        <f t="shared" si="0"/>
        <v>257302714</v>
      </c>
    </row>
    <row r="75" spans="1:15" x14ac:dyDescent="0.2">
      <c r="A75" s="21">
        <v>359</v>
      </c>
      <c r="B75" s="18" t="s">
        <v>38</v>
      </c>
      <c r="C75" s="33">
        <v>34476598</v>
      </c>
      <c r="D75" s="33">
        <v>36810072</v>
      </c>
      <c r="E75" s="33">
        <v>26388195</v>
      </c>
      <c r="F75" s="33">
        <v>33119274</v>
      </c>
      <c r="G75" s="33">
        <v>33825748</v>
      </c>
      <c r="H75" s="33">
        <v>26120831</v>
      </c>
      <c r="I75" s="33">
        <v>27597585</v>
      </c>
      <c r="J75" s="33">
        <v>15473014</v>
      </c>
      <c r="K75" s="33">
        <v>27826547</v>
      </c>
      <c r="L75" s="33">
        <v>25838867</v>
      </c>
      <c r="M75" s="33">
        <v>30052149</v>
      </c>
      <c r="N75" s="33">
        <v>29329726</v>
      </c>
      <c r="O75" s="34">
        <f t="shared" si="0"/>
        <v>346858606</v>
      </c>
    </row>
    <row r="76" spans="1:15" x14ac:dyDescent="0.2">
      <c r="A76" s="21">
        <v>360</v>
      </c>
      <c r="B76" s="18" t="s">
        <v>39</v>
      </c>
      <c r="C76" s="33">
        <v>696000</v>
      </c>
      <c r="D76" s="33">
        <v>714000</v>
      </c>
      <c r="E76" s="33">
        <v>732000</v>
      </c>
      <c r="F76" s="33">
        <v>848000</v>
      </c>
      <c r="G76" s="33">
        <v>807000</v>
      </c>
      <c r="H76" s="33">
        <v>772000</v>
      </c>
      <c r="I76" s="33">
        <v>929000</v>
      </c>
      <c r="J76" s="33">
        <v>777000</v>
      </c>
      <c r="K76" s="33">
        <v>829000</v>
      </c>
      <c r="L76" s="33">
        <v>751000</v>
      </c>
      <c r="M76" s="33">
        <v>791000</v>
      </c>
      <c r="N76" s="33">
        <v>815000</v>
      </c>
      <c r="O76" s="34">
        <f t="shared" si="0"/>
        <v>9461000</v>
      </c>
    </row>
    <row r="77" spans="1:15" x14ac:dyDescent="0.2">
      <c r="A77" s="21">
        <v>370</v>
      </c>
      <c r="B77" s="18" t="s">
        <v>39</v>
      </c>
      <c r="C77" s="33">
        <v>1310400</v>
      </c>
      <c r="D77" s="33">
        <v>1260000</v>
      </c>
      <c r="E77" s="33">
        <v>1238400</v>
      </c>
      <c r="F77" s="33">
        <v>1252800</v>
      </c>
      <c r="G77" s="33">
        <v>1202400</v>
      </c>
      <c r="H77" s="33">
        <v>1015200</v>
      </c>
      <c r="I77" s="33">
        <v>1000800</v>
      </c>
      <c r="J77" s="33">
        <v>1065600</v>
      </c>
      <c r="K77" s="33">
        <v>964800</v>
      </c>
      <c r="L77" s="33">
        <v>1080000</v>
      </c>
      <c r="M77" s="33">
        <v>1188000</v>
      </c>
      <c r="N77" s="33">
        <v>1166400</v>
      </c>
      <c r="O77" s="34">
        <f t="shared" si="0"/>
        <v>13744800</v>
      </c>
    </row>
    <row r="78" spans="1:15" x14ac:dyDescent="0.2">
      <c r="A78" s="21">
        <v>371</v>
      </c>
      <c r="B78" s="18" t="s">
        <v>39</v>
      </c>
      <c r="C78" s="33">
        <v>108604894</v>
      </c>
      <c r="D78" s="33">
        <v>107455409</v>
      </c>
      <c r="E78" s="33">
        <v>101884877</v>
      </c>
      <c r="F78" s="33">
        <v>106602278</v>
      </c>
      <c r="G78" s="33">
        <v>98757475</v>
      </c>
      <c r="H78" s="33">
        <v>103224754</v>
      </c>
      <c r="I78" s="33">
        <v>104542222</v>
      </c>
      <c r="J78" s="33">
        <v>93651223</v>
      </c>
      <c r="K78" s="33">
        <v>104342721</v>
      </c>
      <c r="L78" s="33">
        <v>104107207</v>
      </c>
      <c r="M78" s="33">
        <v>108554038</v>
      </c>
      <c r="N78" s="33">
        <v>104566735</v>
      </c>
      <c r="O78" s="34">
        <f t="shared" si="0"/>
        <v>1246293833</v>
      </c>
    </row>
    <row r="79" spans="1:15" x14ac:dyDescent="0.2">
      <c r="A79" s="21">
        <v>372</v>
      </c>
      <c r="B79" s="18" t="s">
        <v>39</v>
      </c>
      <c r="C79" s="33">
        <v>18524568</v>
      </c>
      <c r="D79" s="33">
        <v>16245379</v>
      </c>
      <c r="E79" s="33">
        <v>16458615</v>
      </c>
      <c r="F79" s="33">
        <v>20871546</v>
      </c>
      <c r="G79" s="33">
        <v>13046989</v>
      </c>
      <c r="H79" s="33">
        <v>21793641</v>
      </c>
      <c r="I79" s="33">
        <v>13932673</v>
      </c>
      <c r="J79" s="33">
        <v>16516937</v>
      </c>
      <c r="K79" s="33">
        <v>24938838</v>
      </c>
      <c r="L79" s="33">
        <v>17075555</v>
      </c>
      <c r="M79" s="33">
        <v>22764048</v>
      </c>
      <c r="N79" s="33">
        <v>20730097</v>
      </c>
      <c r="O79" s="34">
        <f t="shared" si="0"/>
        <v>222898886</v>
      </c>
    </row>
    <row r="80" spans="1:15" x14ac:dyDescent="0.2">
      <c r="A80" s="21">
        <v>528</v>
      </c>
      <c r="B80" s="18" t="s">
        <v>40</v>
      </c>
      <c r="C80" s="33">
        <v>547276</v>
      </c>
      <c r="D80" s="33">
        <v>608631</v>
      </c>
      <c r="E80" s="33">
        <v>667044</v>
      </c>
      <c r="F80" s="33">
        <v>779127</v>
      </c>
      <c r="G80" s="33">
        <v>852516</v>
      </c>
      <c r="H80" s="33">
        <v>909243</v>
      </c>
      <c r="I80" s="33">
        <v>875006</v>
      </c>
      <c r="J80" s="33">
        <v>741178</v>
      </c>
      <c r="K80" s="33">
        <v>742436</v>
      </c>
      <c r="L80" s="33">
        <v>631088</v>
      </c>
      <c r="M80" s="33">
        <v>551639</v>
      </c>
      <c r="N80" s="33">
        <v>502159</v>
      </c>
      <c r="O80" s="34">
        <f>SUM(C80:N80)</f>
        <v>8407343</v>
      </c>
    </row>
    <row r="81" spans="1:15" ht="13.5" thickBot="1" x14ac:dyDescent="0.25">
      <c r="A81" s="22">
        <v>540</v>
      </c>
      <c r="B81" s="23" t="s">
        <v>41</v>
      </c>
      <c r="C81" s="35">
        <v>145396</v>
      </c>
      <c r="D81" s="35">
        <v>150588</v>
      </c>
      <c r="E81" s="35">
        <v>133505</v>
      </c>
      <c r="F81" s="35">
        <v>168681</v>
      </c>
      <c r="G81" s="35">
        <v>139568</v>
      </c>
      <c r="H81" s="35">
        <v>150853</v>
      </c>
      <c r="I81" s="35">
        <v>124487</v>
      </c>
      <c r="J81" s="35">
        <v>136026</v>
      </c>
      <c r="K81" s="35">
        <v>154411</v>
      </c>
      <c r="L81" s="35">
        <v>125478</v>
      </c>
      <c r="M81" s="35">
        <v>145020</v>
      </c>
      <c r="N81" s="35">
        <v>151968</v>
      </c>
      <c r="O81" s="36">
        <f>SUM(C81:N81)</f>
        <v>1725981</v>
      </c>
    </row>
    <row r="82" spans="1:15" x14ac:dyDescent="0.2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 x14ac:dyDescent="0.2">
      <c r="B83" s="14" t="s">
        <v>106</v>
      </c>
      <c r="C83" s="37">
        <v>468070571</v>
      </c>
      <c r="D83" s="37">
        <v>470818995</v>
      </c>
      <c r="E83" s="37">
        <v>396631231</v>
      </c>
      <c r="F83" s="37">
        <v>417221973</v>
      </c>
      <c r="G83" s="37">
        <v>432257088</v>
      </c>
      <c r="H83" s="37">
        <v>522295292</v>
      </c>
      <c r="I83" s="37">
        <v>498581746</v>
      </c>
      <c r="J83" s="37">
        <v>416600416</v>
      </c>
      <c r="K83" s="37">
        <v>452395324</v>
      </c>
      <c r="L83" s="37">
        <v>381663752</v>
      </c>
      <c r="M83" s="37">
        <v>389191519</v>
      </c>
      <c r="N83" s="37">
        <v>395100730</v>
      </c>
      <c r="O83" s="37">
        <f>SUM(C83:N83)</f>
        <v>5240828637</v>
      </c>
    </row>
    <row r="84" spans="1:15" x14ac:dyDescent="0.2">
      <c r="B84" s="14" t="s">
        <v>107</v>
      </c>
      <c r="C84" s="14">
        <f t="shared" ref="C84:N84" si="1">C83-SUM(C5:C81)</f>
        <v>0</v>
      </c>
      <c r="D84" s="14">
        <f t="shared" si="1"/>
        <v>0</v>
      </c>
      <c r="E84" s="14">
        <f t="shared" si="1"/>
        <v>0</v>
      </c>
      <c r="F84" s="14">
        <f t="shared" si="1"/>
        <v>0</v>
      </c>
      <c r="G84" s="14">
        <f t="shared" si="1"/>
        <v>0</v>
      </c>
      <c r="H84" s="14">
        <f t="shared" si="1"/>
        <v>0</v>
      </c>
      <c r="I84" s="37">
        <f t="shared" si="1"/>
        <v>0</v>
      </c>
      <c r="J84" s="14">
        <f t="shared" si="1"/>
        <v>0</v>
      </c>
      <c r="K84" s="14">
        <f t="shared" si="1"/>
        <v>0</v>
      </c>
      <c r="L84" s="14">
        <f t="shared" si="1"/>
        <v>0</v>
      </c>
      <c r="M84" s="14">
        <f t="shared" si="1"/>
        <v>0</v>
      </c>
      <c r="N84" s="14">
        <f t="shared" si="1"/>
        <v>0</v>
      </c>
      <c r="O84" s="37">
        <f>O83-SUM(O5:O81)</f>
        <v>0</v>
      </c>
    </row>
    <row r="85" spans="1:15" x14ac:dyDescent="0.2">
      <c r="I85" s="16"/>
      <c r="J85" s="16"/>
      <c r="K85" s="16"/>
      <c r="L85" s="16"/>
      <c r="M85" s="16"/>
      <c r="N85" s="16"/>
    </row>
    <row r="86" spans="1:15" x14ac:dyDescent="0.2">
      <c r="B86" s="17" t="s">
        <v>131</v>
      </c>
      <c r="C86" s="24">
        <f t="shared" ref="C86:N86" si="2">SUM(C17:C81)</f>
        <v>303174097</v>
      </c>
      <c r="D86" s="24">
        <f t="shared" si="2"/>
        <v>309104651</v>
      </c>
      <c r="E86" s="24">
        <f t="shared" si="2"/>
        <v>275901072</v>
      </c>
      <c r="F86" s="24">
        <f t="shared" si="2"/>
        <v>301992805</v>
      </c>
      <c r="G86" s="24">
        <f t="shared" si="2"/>
        <v>285630020</v>
      </c>
      <c r="H86" s="24">
        <f t="shared" si="2"/>
        <v>300185116</v>
      </c>
      <c r="I86" s="24">
        <f t="shared" si="2"/>
        <v>283667121</v>
      </c>
      <c r="J86" s="24">
        <f t="shared" si="2"/>
        <v>255754839</v>
      </c>
      <c r="K86" s="24">
        <f t="shared" si="2"/>
        <v>299795931</v>
      </c>
      <c r="L86" s="24">
        <f t="shared" si="2"/>
        <v>265315779</v>
      </c>
      <c r="M86" s="24">
        <f t="shared" si="2"/>
        <v>288699660</v>
      </c>
      <c r="N86" s="24">
        <f t="shared" si="2"/>
        <v>284892132</v>
      </c>
    </row>
  </sheetData>
  <pageMargins left="0.7" right="0.7" top="0.75" bottom="0.75" header="0.3" footer="0.3"/>
  <pageSetup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24"/>
  <sheetViews>
    <sheetView workbookViewId="0">
      <selection activeCell="E20" sqref="E20"/>
    </sheetView>
  </sheetViews>
  <sheetFormatPr defaultColWidth="8.7109375" defaultRowHeight="12.75" x14ac:dyDescent="0.2"/>
  <cols>
    <col min="1" max="1" width="15" style="14" customWidth="1"/>
    <col min="2" max="2" width="17.28515625" style="14" customWidth="1"/>
    <col min="3" max="3" width="14" style="14" bestFit="1" customWidth="1"/>
    <col min="4" max="4" width="15.42578125" style="14" bestFit="1" customWidth="1"/>
    <col min="5" max="5" width="16.85546875" style="14" bestFit="1" customWidth="1"/>
    <col min="6" max="10" width="10" style="14" bestFit="1" customWidth="1"/>
    <col min="11" max="11" width="12" style="14" bestFit="1" customWidth="1"/>
    <col min="12" max="12" width="12.85546875" style="14" bestFit="1" customWidth="1"/>
    <col min="13" max="13" width="10.7109375" style="14" bestFit="1" customWidth="1"/>
    <col min="14" max="16384" width="8.7109375" style="14"/>
  </cols>
  <sheetData>
    <row r="2" spans="1:13" ht="15.75" x14ac:dyDescent="0.25">
      <c r="A2" s="38" t="s">
        <v>89</v>
      </c>
    </row>
    <row r="5" spans="1:13" x14ac:dyDescent="0.2">
      <c r="C5" s="49"/>
      <c r="D5" s="49"/>
    </row>
    <row r="6" spans="1:13" x14ac:dyDescent="0.2">
      <c r="B6" s="39" t="s">
        <v>108</v>
      </c>
    </row>
    <row r="7" spans="1:13" x14ac:dyDescent="0.2">
      <c r="B7" s="39" t="s">
        <v>88</v>
      </c>
      <c r="C7" s="14" t="s">
        <v>50</v>
      </c>
      <c r="D7" s="14" t="s">
        <v>90</v>
      </c>
      <c r="E7" s="14" t="s">
        <v>91</v>
      </c>
    </row>
    <row r="8" spans="1:13" x14ac:dyDescent="0.2">
      <c r="A8" s="14" t="s">
        <v>134</v>
      </c>
      <c r="B8" s="40">
        <f>'KWh by Tariff'!C86</f>
        <v>303174097</v>
      </c>
      <c r="C8" s="14">
        <v>2.6120000000000001E-2</v>
      </c>
      <c r="D8" s="14">
        <v>3.2259999999999997E-2</v>
      </c>
      <c r="E8" s="41">
        <f>B8*(C8+D8)</f>
        <v>17699303.78286</v>
      </c>
    </row>
    <row r="9" spans="1:13" x14ac:dyDescent="0.2">
      <c r="A9" s="14" t="s">
        <v>68</v>
      </c>
      <c r="B9" s="40">
        <f>'KWh by Tariff'!D86</f>
        <v>309104651</v>
      </c>
      <c r="C9" s="14">
        <v>2.6120000000000001E-2</v>
      </c>
      <c r="D9" s="14">
        <v>3.193E-2</v>
      </c>
      <c r="E9" s="41">
        <f>B9*(C9+D9)</f>
        <v>17943524.99055</v>
      </c>
    </row>
    <row r="10" spans="1:13" x14ac:dyDescent="0.2">
      <c r="A10" s="14" t="s">
        <v>69</v>
      </c>
      <c r="B10" s="40">
        <f>'KWh by Tariff'!E86</f>
        <v>275901072</v>
      </c>
      <c r="C10" s="14">
        <v>2.6120000000000001E-2</v>
      </c>
      <c r="D10" s="14">
        <v>1.528E-2</v>
      </c>
      <c r="E10" s="41">
        <f t="shared" ref="E10:E19" si="0">B10*(C10+D10)</f>
        <v>11422304.380799999</v>
      </c>
      <c r="K10" s="40"/>
      <c r="L10" s="40"/>
      <c r="M10" s="45"/>
    </row>
    <row r="11" spans="1:13" x14ac:dyDescent="0.2">
      <c r="A11" s="14" t="s">
        <v>80</v>
      </c>
      <c r="B11" s="40">
        <f>'KWh by Tariff'!F86</f>
        <v>301992805</v>
      </c>
      <c r="C11" s="14">
        <v>2.6120000000000001E-2</v>
      </c>
      <c r="D11" s="14">
        <v>2.7380000000000002E-2</v>
      </c>
      <c r="E11" s="41">
        <f t="shared" si="0"/>
        <v>16156615.067500003</v>
      </c>
    </row>
    <row r="12" spans="1:13" x14ac:dyDescent="0.2">
      <c r="A12" s="14" t="s">
        <v>81</v>
      </c>
      <c r="B12" s="40">
        <f>'KWh by Tariff'!G86</f>
        <v>285630020</v>
      </c>
      <c r="C12" s="14">
        <v>2.6120000000000001E-2</v>
      </c>
      <c r="D12" s="42">
        <v>4.1300000000000003E-2</v>
      </c>
      <c r="E12" s="41">
        <f t="shared" si="0"/>
        <v>19257175.948400002</v>
      </c>
    </row>
    <row r="13" spans="1:13" x14ac:dyDescent="0.2">
      <c r="A13" s="14" t="s">
        <v>82</v>
      </c>
      <c r="B13" s="40">
        <f>'KWh by Tariff'!H86</f>
        <v>300185116</v>
      </c>
      <c r="C13" s="14">
        <v>2.6120000000000001E-2</v>
      </c>
      <c r="D13" s="14">
        <v>4.1939999999999998E-2</v>
      </c>
      <c r="E13" s="41">
        <f t="shared" si="0"/>
        <v>20430598.994959999</v>
      </c>
    </row>
    <row r="14" spans="1:13" x14ac:dyDescent="0.2">
      <c r="A14" s="14" t="s">
        <v>83</v>
      </c>
      <c r="B14" s="40">
        <f>'KWh by Tariff'!I86</f>
        <v>283667121</v>
      </c>
      <c r="C14" s="14">
        <v>2.6120000000000001E-2</v>
      </c>
      <c r="D14" s="14">
        <v>3.7830000000000003E-2</v>
      </c>
      <c r="E14" s="41">
        <f t="shared" si="0"/>
        <v>18140512.387950003</v>
      </c>
    </row>
    <row r="15" spans="1:13" x14ac:dyDescent="0.2">
      <c r="A15" s="14" t="s">
        <v>84</v>
      </c>
      <c r="B15" s="40">
        <f>'KWh by Tariff'!J86</f>
        <v>255754839</v>
      </c>
      <c r="C15" s="14">
        <v>2.6120000000000001E-2</v>
      </c>
      <c r="D15" s="42">
        <v>5.1130000000000002E-2</v>
      </c>
      <c r="E15" s="41">
        <f>B15*(C15+D15)</f>
        <v>19757061.312750001</v>
      </c>
    </row>
    <row r="16" spans="1:13" x14ac:dyDescent="0.2">
      <c r="A16" s="14" t="s">
        <v>85</v>
      </c>
      <c r="B16" s="40">
        <f>'KWh by Tariff'!K86</f>
        <v>299795931</v>
      </c>
      <c r="C16" s="14">
        <v>2.6120000000000001E-2</v>
      </c>
      <c r="D16" s="42">
        <v>-1.8880000000000001E-2</v>
      </c>
      <c r="E16" s="41">
        <f>B16*(C16+D16)</f>
        <v>2170522.5404400001</v>
      </c>
    </row>
    <row r="17" spans="1:6" x14ac:dyDescent="0.2">
      <c r="A17" s="14" t="s">
        <v>86</v>
      </c>
      <c r="B17" s="40">
        <f>'KWh by Tariff'!L86</f>
        <v>265315779</v>
      </c>
      <c r="C17" s="14">
        <v>2.6120000000000001E-2</v>
      </c>
      <c r="D17" s="42">
        <v>1.6830000000000001E-2</v>
      </c>
      <c r="E17" s="41">
        <f t="shared" si="0"/>
        <v>11395312.708050001</v>
      </c>
    </row>
    <row r="18" spans="1:6" x14ac:dyDescent="0.2">
      <c r="A18" s="14" t="s">
        <v>87</v>
      </c>
      <c r="B18" s="40">
        <f>'KWh by Tariff'!M86</f>
        <v>288699660</v>
      </c>
      <c r="C18" s="14">
        <v>2.6120000000000001E-2</v>
      </c>
      <c r="D18" s="14">
        <v>2.2899999999999999E-3</v>
      </c>
      <c r="E18" s="41">
        <f t="shared" si="0"/>
        <v>8201957.3406000007</v>
      </c>
    </row>
    <row r="19" spans="1:6" x14ac:dyDescent="0.2">
      <c r="A19" s="14" t="s">
        <v>135</v>
      </c>
      <c r="B19" s="40">
        <f>'KWh by Tariff'!N86</f>
        <v>284892132</v>
      </c>
      <c r="C19" s="14">
        <v>2.6120000000000001E-2</v>
      </c>
      <c r="D19" s="42">
        <v>8.6E-3</v>
      </c>
      <c r="E19" s="43">
        <f t="shared" si="0"/>
        <v>9891454.8230400011</v>
      </c>
    </row>
    <row r="20" spans="1:6" x14ac:dyDescent="0.2">
      <c r="E20" s="44">
        <f>SUM(E8:E19)</f>
        <v>172466344.27790004</v>
      </c>
      <c r="F20" s="14" t="s">
        <v>92</v>
      </c>
    </row>
    <row r="21" spans="1:6" x14ac:dyDescent="0.2">
      <c r="B21" s="45"/>
    </row>
    <row r="23" spans="1:6" x14ac:dyDescent="0.2">
      <c r="E23" s="44"/>
    </row>
    <row r="24" spans="1:6" x14ac:dyDescent="0.2">
      <c r="E24" s="44"/>
    </row>
  </sheetData>
  <mergeCells count="1">
    <mergeCell ref="C5:D5"/>
  </mergeCells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C8yLzIwMjIgMjo0MjoxNy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yOTA3OTI8L1VzZXJOYW1lPjxEYXRlVGltZT44LzExLzIwMjIgNDoxNzoyNC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D795DCEF-5E86-4579-80B0-C9B474D84DB6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8D137B8-A10A-4259-AF93-CB6E7E836BA3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Tariff Revenues</vt:lpstr>
      <vt:lpstr>KWh by Tariff</vt:lpstr>
      <vt:lpstr>Fuel</vt:lpstr>
      <vt:lpstr>Summary!Print_Area</vt:lpstr>
      <vt:lpstr>'Tariff Revenues'!Print_Area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C. Poland</dc:creator>
  <cp:keywords/>
  <cp:lastModifiedBy>Hinton, Daniel E (PSC)</cp:lastModifiedBy>
  <cp:lastPrinted>2019-08-12T15:42:05Z</cp:lastPrinted>
  <dcterms:created xsi:type="dcterms:W3CDTF">2016-07-29T15:36:43Z</dcterms:created>
  <dcterms:modified xsi:type="dcterms:W3CDTF">2023-09-20T17:34:16Z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33250c62-d806-4bf2-bb84-2569192a93f9</vt:lpwstr>
  </property>
  <property fmtid="{D5CDD505-2E9C-101B-9397-08002B2CF9AE}" pid="3" name="bjSaver">
    <vt:lpwstr>nAq6O+Hd8RexdVD7Ge2qGh60qJ4XO2rO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{18D137B8-A10A-4259-AF93-CB6E7E836BA3}</vt:lpwstr>
  </property>
</Properties>
</file>