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W9" sheetId="1" r:id="rId1"/>
  </sheets>
  <externalReferences>
    <externalReference r:id="rId4"/>
    <externalReference r:id="rId5"/>
  </externalReferences>
  <definedNames>
    <definedName name="AllocFactors">'[2]Table'!$G$6:$H$13</definedName>
  </definedNames>
  <calcPr fullCalcOnLoad="1"/>
</workbook>
</file>

<file path=xl/sharedStrings.xml><?xml version="1.0" encoding="utf-8"?>
<sst xmlns="http://schemas.openxmlformats.org/spreadsheetml/2006/main" count="52" uniqueCount="50">
  <si>
    <t>Kentucky Power Company</t>
  </si>
  <si>
    <t>Section V</t>
  </si>
  <si>
    <t>AEP Pool Capacity Payments</t>
  </si>
  <si>
    <t xml:space="preserve">Workpaper S-4 </t>
  </si>
  <si>
    <t>Test Year Twelve Months Ended 9/30/2009</t>
  </si>
  <si>
    <t>Page 9</t>
  </si>
  <si>
    <t>Adjustments to</t>
  </si>
  <si>
    <t xml:space="preserve">Effect to </t>
  </si>
  <si>
    <t>Reflect the</t>
  </si>
  <si>
    <t>Actual</t>
  </si>
  <si>
    <t xml:space="preserve">Change in </t>
  </si>
  <si>
    <t xml:space="preserve">Effect of the </t>
  </si>
  <si>
    <t>September 30, 2009</t>
  </si>
  <si>
    <t>AEP Pool</t>
  </si>
  <si>
    <t>September</t>
  </si>
  <si>
    <t>return of the</t>
  </si>
  <si>
    <t>Surplus</t>
  </si>
  <si>
    <t>Capacity Costs</t>
  </si>
  <si>
    <t>Ln</t>
  </si>
  <si>
    <t xml:space="preserve">Capacity </t>
  </si>
  <si>
    <t>CPL</t>
  </si>
  <si>
    <t>Companies</t>
  </si>
  <si>
    <t>Test Year</t>
  </si>
  <si>
    <t>No</t>
  </si>
  <si>
    <t>Month</t>
  </si>
  <si>
    <t>Year</t>
  </si>
  <si>
    <t>Payments</t>
  </si>
  <si>
    <t>MLR</t>
  </si>
  <si>
    <t>250 MW</t>
  </si>
  <si>
    <t>Investment</t>
  </si>
  <si>
    <t>Adjusted</t>
  </si>
  <si>
    <t xml:space="preserve">(C8 = Cols 4, 5, 6 &amp; 7)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</si>
  <si>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</si>
  <si>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</si>
  <si>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</si>
  <si>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</si>
  <si>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</si>
  <si>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</si>
  <si>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</si>
  <si>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</si>
  <si>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</si>
  <si>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</si>
  <si>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</si>
  <si>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Sub-total</t>
  </si>
  <si>
    <t>Test Year Actual Poll Capacity Payments</t>
  </si>
  <si>
    <t>Test Year Adjusmtnet</t>
  </si>
  <si>
    <t>Allocation Factor - GP-TOT</t>
  </si>
  <si>
    <t>KPSC Jurisdiction Amount</t>
  </si>
  <si>
    <t>Witness: E. K. Wagner</t>
  </si>
  <si>
    <t>Source:   Interchange Power Statement (IPS) - Page 3 - Actual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</si>
</sst>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#,##0.000_);\(#,##0.000\)"/>
    <numFmt numFmtId="166" formatCode="0.0000%"/>
    <numFmt numFmtId="167" formatCode="0.000%"/>
    <numFmt numFmtId="168" formatCode="0.0%"/>
    <numFmt numFmtId="169" formatCode="&quot;$&quot;#,##0.00000000_);\(&quot;$&quot;#,##0.00000000\)"/>
    <numFmt numFmtId="170" formatCode="0.0000_);\(0.0000\)"/>
    <numFmt numFmtId="171" formatCode="&quot;$&quot;#,##0.0000_);\(&quot;$&quot;#,##0.0000\)"/>
    <numFmt numFmtId="172" formatCode="#,##0.0000_);\(#,##0.0000\)"/>
    <numFmt numFmtId="173" formatCode="0.00000000_);\(0.00000000\)"/>
    <numFmt numFmtId="174" formatCode="0.000_);\(0.000\)"/>
    <numFmt numFmtId="175" formatCode="mm/dd/yy"/>
    <numFmt numFmtId="176" formatCode="#,##0.000"/>
    <numFmt numFmtId="177" formatCode="#,##0.00000_);\(#,##0.00000\)"/>
    <numFmt numFmtId="178" formatCode="0.00000000%"/>
    <numFmt numFmtId="179" formatCode="#,##0.00000000_);\(#,##0.00000000\)"/>
    <numFmt numFmtId="180" formatCode="0.000000_);\(0.000000\)"/>
    <numFmt numFmtId="181" formatCode="#,##0.000000_);\(#,##0.000000\)"/>
    <numFmt numFmtId="182" formatCode="0.0000"/>
    <numFmt numFmtId="183" formatCode="0.000000%"/>
    <numFmt numFmtId="184" formatCode="#,##0.0000000_);\(#,##0.0000000\)"/>
    <numFmt numFmtId="185" formatCode="&quot;$&quot;#,##0.000_);\(&quot;$&quot;#,##0.000\)"/>
    <numFmt numFmtId="186" formatCode="&quot;$&quot;#,##0.0_);\(&quot;$&quot;#,##0.0\)"/>
    <numFmt numFmtId="187" formatCode="&quot;$&quot;#,##0.00000000000_);\(&quot;$&quot;#,##0.00000000000\)"/>
    <numFmt numFmtId="188" formatCode="0.000000000%"/>
    <numFmt numFmtId="189" formatCode="[$-409]dddd\,\ mmmm\ dd\,\ yyyy"/>
    <numFmt numFmtId="190" formatCode="0.000"/>
    <numFmt numFmtId="191" formatCode="&quot;$&quot;#,##0.000000"/>
    <numFmt numFmtId="192" formatCode="&quot;$&quot;#,##0"/>
    <numFmt numFmtId="193" formatCode="[$-409]h:mm:ss\ AM/PM"/>
    <numFmt numFmtId="194" formatCode="#,##0.0_);\(#,##0.0\)"/>
    <numFmt numFmtId="195" formatCode="0.00000%"/>
    <numFmt numFmtId="196" formatCode="&quot;$&quot;#,##0.0000000"/>
    <numFmt numFmtId="197" formatCode="&quot;$&quot;#,##0.0000000_);\(&quot;$&quot;#,##0.0000000\)"/>
    <numFmt numFmtId="198" formatCode="0.0000000000000%"/>
    <numFmt numFmtId="199" formatCode="0.0000000%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  <protection/>
    </xf>
    <xf numFmtId="3" fontId="3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7" fillId="0" borderId="0" xfId="0" applyNumberFormat="1" applyFont="1" applyAlignment="1">
      <alignment horizontal="center"/>
    </xf>
    <xf numFmtId="37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5" fontId="0" fillId="0" borderId="0" xfId="0" applyNumberFormat="1" applyAlignment="1">
      <alignment horizontal="right"/>
    </xf>
    <xf numFmtId="5" fontId="0" fillId="0" borderId="0" xfId="0" applyNumberFormat="1" applyAlignment="1">
      <alignment horizontal="center"/>
    </xf>
    <xf numFmtId="5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5" fontId="0" fillId="0" borderId="2" xfId="0" applyNumberFormat="1" applyBorder="1" applyAlignment="1">
      <alignment horizontal="right"/>
    </xf>
    <xf numFmtId="5" fontId="0" fillId="0" borderId="0" xfId="0" applyNumberFormat="1" applyAlignment="1">
      <alignment/>
    </xf>
    <xf numFmtId="5" fontId="0" fillId="0" borderId="3" xfId="0" applyNumberFormat="1" applyBorder="1" applyAlignment="1">
      <alignment horizontal="right"/>
    </xf>
    <xf numFmtId="192" fontId="0" fillId="0" borderId="0" xfId="0" applyNumberFormat="1" applyBorder="1" applyAlignment="1">
      <alignment horizontal="right"/>
    </xf>
    <xf numFmtId="192" fontId="0" fillId="0" borderId="2" xfId="0" applyNumberFormat="1" applyBorder="1" applyAlignment="1">
      <alignment horizontal="right"/>
    </xf>
    <xf numFmtId="192" fontId="0" fillId="0" borderId="0" xfId="0" applyNumberFormat="1" applyAlignment="1">
      <alignment horizontal="right"/>
    </xf>
    <xf numFmtId="165" fontId="0" fillId="0" borderId="2" xfId="0" applyNumberFormat="1" applyBorder="1" applyAlignment="1">
      <alignment horizontal="right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SChar" xfId="22"/>
    <cellStyle name="PSDec" xfId="23"/>
    <cellStyle name="PSHeading" xfId="24"/>
    <cellStyle name="PSI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l\Regulatory%20Services\Bob%20Russell%201\Case%20No%202009-00459%20-%20Base%20Rate%20Case\Schedule%20V%20-%20As%20of%2009-30-2009%20-%20Rate%20Case%20-%20Spread%20Sheet\Section%20V%20Schedules%201%20to%2019%20(Case%20No%202009-00459)%2009-30-2009%20ROE%2011.75%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ase%20No%202009%20-%20Potential%20Rate%20Case\Section%20V%20-%20Schedule%2010%20-%20Tax%20Workpapers\KPCo%20Rate%20Case%20-%20Sch%2010%20-%20Internal%20Version%20-%2009-30-2009%20-%20Tom%20Sy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 1"/>
      <sheetName val="Sch 2"/>
      <sheetName val="2 P1"/>
      <sheetName val="2 P2"/>
      <sheetName val="2 P3"/>
      <sheetName val="Sch 3"/>
      <sheetName val="3 P1"/>
      <sheetName val="3 P2"/>
      <sheetName val="3 P3"/>
      <sheetName val="Sch 4"/>
      <sheetName val="A"/>
      <sheetName val="4 P2"/>
      <sheetName val="4 P3 to P9"/>
      <sheetName val="W1"/>
      <sheetName val="W2"/>
      <sheetName val="W3"/>
      <sheetName val="W4"/>
      <sheetName val="W5"/>
      <sheetName val="W6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6A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W29"/>
      <sheetName val="W30"/>
      <sheetName val="W31"/>
      <sheetName val="W32"/>
      <sheetName val="W33"/>
      <sheetName val="W34"/>
      <sheetName val="W35"/>
      <sheetName val="W36"/>
      <sheetName val="W37"/>
      <sheetName val="W38"/>
      <sheetName val="W39"/>
      <sheetName val="W40"/>
      <sheetName val="W41"/>
      <sheetName val="W42"/>
      <sheetName val="W43"/>
      <sheetName val="W44"/>
      <sheetName val="W45"/>
      <sheetName val="W46"/>
      <sheetName val="W47"/>
      <sheetName val="B"/>
      <sheetName val="Sch 5"/>
      <sheetName val="Sch 6"/>
      <sheetName val="6 P1"/>
      <sheetName val="6 P2"/>
      <sheetName val="6 P2(A)"/>
      <sheetName val="6 P3"/>
      <sheetName val="6 P4"/>
      <sheetName val="Sch 7"/>
      <sheetName val="7 P1"/>
      <sheetName val="7 P1 (A)"/>
      <sheetName val="7 P2"/>
      <sheetName val="7 P3"/>
      <sheetName val="7 P4"/>
      <sheetName val="7 P4 (1)"/>
      <sheetName val="7 P5"/>
      <sheetName val="7 P5(A)"/>
      <sheetName val="Sch 8"/>
      <sheetName val="S8(A)"/>
      <sheetName val="Sch 9"/>
      <sheetName val="Sch 10"/>
      <sheetName val="C"/>
      <sheetName val="Sch 11"/>
      <sheetName val="11 P1"/>
      <sheetName val="11 P2"/>
      <sheetName val="Sch 12"/>
      <sheetName val="S12(A)"/>
      <sheetName val="12 P1"/>
      <sheetName val="Sch13"/>
      <sheetName val="Sch 14"/>
      <sheetName val="Sch 15"/>
      <sheetName val="15 P1"/>
      <sheetName val="Sch 16"/>
      <sheetName val="16 P1"/>
      <sheetName val="16 P2"/>
      <sheetName val="Sch 17"/>
      <sheetName val="Sch 18"/>
      <sheetName val="Sch 19"/>
      <sheetName val="Factors"/>
      <sheetName val="Olive Hill - Vanceburg"/>
    </sheetNames>
    <sheetDataSet>
      <sheetData sheetId="99">
        <row r="24">
          <cell r="G24">
            <v>0.991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5">
        <row r="6">
          <cell r="G6" t="str">
            <v>EAF</v>
          </cell>
          <cell r="H6">
            <v>0.987</v>
          </cell>
        </row>
        <row r="7">
          <cell r="G7" t="str">
            <v>GP-TOT</v>
          </cell>
          <cell r="H7">
            <v>0.991</v>
          </cell>
        </row>
        <row r="8">
          <cell r="G8" t="str">
            <v>GP-TRANS</v>
          </cell>
          <cell r="H8">
            <v>0.986</v>
          </cell>
        </row>
        <row r="9">
          <cell r="G9" t="str">
            <v>OML</v>
          </cell>
          <cell r="H9">
            <v>0.994</v>
          </cell>
        </row>
        <row r="10">
          <cell r="G10" t="str">
            <v>OP-REV</v>
          </cell>
          <cell r="H10">
            <v>0.987</v>
          </cell>
        </row>
        <row r="11">
          <cell r="G11" t="str">
            <v>PDAF</v>
          </cell>
          <cell r="H11">
            <v>0.986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pane xSplit="5" ySplit="14" topLeftCell="F1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N17" sqref="N17"/>
    </sheetView>
  </sheetViews>
  <sheetFormatPr defaultColWidth="9.140625" defaultRowHeight="12.75"/>
  <cols>
    <col min="1" max="1" width="3.7109375" style="0" customWidth="1"/>
    <col min="2" max="2" width="0.85546875" style="0" customWidth="1"/>
    <col min="3" max="3" width="12.7109375" style="0" customWidth="1"/>
    <col min="4" max="4" width="4.7109375" style="0" customWidth="1"/>
    <col min="5" max="5" width="0.85546875" style="0" customWidth="1"/>
    <col min="6" max="6" width="11.7109375" style="0" bestFit="1" customWidth="1"/>
    <col min="7" max="7" width="0.85546875" style="0" customWidth="1"/>
    <col min="8" max="8" width="11.7109375" style="0" bestFit="1" customWidth="1"/>
    <col min="9" max="9" width="0.85546875" style="0" customWidth="1"/>
    <col min="10" max="10" width="11.7109375" style="0" bestFit="1" customWidth="1"/>
    <col min="11" max="11" width="0.85546875" style="0" customWidth="1"/>
    <col min="12" max="12" width="18.00390625" style="0" bestFit="1" customWidth="1"/>
    <col min="13" max="13" width="0.85546875" style="0" customWidth="1"/>
    <col min="14" max="14" width="16.7109375" style="10" bestFit="1" customWidth="1"/>
    <col min="15" max="15" width="2.28125" style="0" customWidth="1"/>
  </cols>
  <sheetData>
    <row r="1" spans="3:17" ht="12.7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3"/>
      <c r="Q1" s="4"/>
    </row>
    <row r="2" spans="3:17" ht="12.75"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</v>
      </c>
      <c r="P2" s="3"/>
      <c r="Q2" s="4"/>
    </row>
    <row r="3" spans="3:17" ht="12.75">
      <c r="C3" s="1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2" t="s">
        <v>5</v>
      </c>
      <c r="P3" s="3"/>
      <c r="Q3" s="4"/>
    </row>
    <row r="4" spans="3:17" ht="12.7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"/>
      <c r="P4" s="3"/>
      <c r="Q4" s="4"/>
    </row>
    <row r="5" spans="3:17" ht="12.7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2"/>
      <c r="P5" s="3"/>
      <c r="Q5" s="4"/>
    </row>
    <row r="6" spans="3:17" ht="12.75">
      <c r="C6" s="5"/>
      <c r="D6" s="5"/>
      <c r="E6" s="5"/>
      <c r="F6" s="5"/>
      <c r="G6" s="5"/>
      <c r="H6" s="5"/>
      <c r="I6" s="5"/>
      <c r="J6" s="5"/>
      <c r="K6" s="5"/>
      <c r="L6" s="6" t="s">
        <v>6</v>
      </c>
      <c r="M6" s="5"/>
      <c r="N6" s="2"/>
      <c r="P6" s="3"/>
      <c r="Q6" s="4"/>
    </row>
    <row r="7" spans="3:13" ht="12.75">
      <c r="C7" s="7"/>
      <c r="D7" s="7"/>
      <c r="E7" s="7"/>
      <c r="F7" s="7"/>
      <c r="G7" s="7"/>
      <c r="H7" s="8" t="s">
        <v>7</v>
      </c>
      <c r="I7" s="7"/>
      <c r="J7" s="8"/>
      <c r="K7" s="7"/>
      <c r="L7" s="9" t="s">
        <v>8</v>
      </c>
      <c r="M7" s="7"/>
    </row>
    <row r="8" spans="6:14" ht="12.75">
      <c r="F8" s="8" t="s">
        <v>9</v>
      </c>
      <c r="H8" s="8" t="s">
        <v>10</v>
      </c>
      <c r="J8" s="8" t="s">
        <v>11</v>
      </c>
      <c r="L8" s="9" t="s">
        <v>12</v>
      </c>
      <c r="N8" s="8" t="s">
        <v>13</v>
      </c>
    </row>
    <row r="9" spans="6:14" ht="12.75">
      <c r="F9" s="8" t="s">
        <v>13</v>
      </c>
      <c r="H9" s="8" t="s">
        <v>14</v>
      </c>
      <c r="J9" s="8" t="s">
        <v>15</v>
      </c>
      <c r="L9" s="9" t="s">
        <v>16</v>
      </c>
      <c r="N9" s="8" t="s">
        <v>17</v>
      </c>
    </row>
    <row r="10" spans="1:14" ht="12.75">
      <c r="A10" s="8" t="s">
        <v>18</v>
      </c>
      <c r="B10" s="8"/>
      <c r="C10" s="8"/>
      <c r="D10" s="8"/>
      <c r="E10" s="8"/>
      <c r="F10" s="11" t="s">
        <v>19</v>
      </c>
      <c r="G10" s="8"/>
      <c r="H10" s="8">
        <v>2009</v>
      </c>
      <c r="I10" s="8"/>
      <c r="J10" s="8" t="s">
        <v>20</v>
      </c>
      <c r="K10" s="8"/>
      <c r="L10" s="12" t="s">
        <v>21</v>
      </c>
      <c r="M10" s="8"/>
      <c r="N10" s="8" t="s">
        <v>22</v>
      </c>
    </row>
    <row r="11" spans="1:14" ht="12.75">
      <c r="A11" s="13" t="s">
        <v>23</v>
      </c>
      <c r="B11" s="13"/>
      <c r="C11" s="13" t="s">
        <v>24</v>
      </c>
      <c r="D11" s="13" t="s">
        <v>25</v>
      </c>
      <c r="E11" s="13"/>
      <c r="F11" s="13" t="s">
        <v>26</v>
      </c>
      <c r="G11" s="13"/>
      <c r="H11" s="13" t="s">
        <v>27</v>
      </c>
      <c r="I11" s="13"/>
      <c r="J11" s="13" t="s">
        <v>28</v>
      </c>
      <c r="K11" s="13"/>
      <c r="L11" s="14" t="s">
        <v>29</v>
      </c>
      <c r="M11" s="13"/>
      <c r="N11" s="13" t="s">
        <v>30</v>
      </c>
    </row>
    <row r="12" spans="1:14" ht="12.75">
      <c r="A12" s="15">
        <v>-1</v>
      </c>
      <c r="B12" s="15"/>
      <c r="C12" s="15">
        <f>+A12-1</f>
        <v>-2</v>
      </c>
      <c r="D12" s="15">
        <f>+C12-1</f>
        <v>-3</v>
      </c>
      <c r="E12" s="15"/>
      <c r="F12" s="15">
        <f>+D12-1</f>
        <v>-4</v>
      </c>
      <c r="G12" s="15"/>
      <c r="H12" s="15">
        <f>+F12-1</f>
        <v>-5</v>
      </c>
      <c r="I12" s="15"/>
      <c r="J12" s="15">
        <f>+H12-1</f>
        <v>-6</v>
      </c>
      <c r="K12" s="15"/>
      <c r="L12" s="15">
        <f>+J12-1</f>
        <v>-7</v>
      </c>
      <c r="M12" s="15"/>
      <c r="N12" s="15">
        <f>+L12-1</f>
        <v>-8</v>
      </c>
    </row>
    <row r="13" spans="1:14" ht="12.75">
      <c r="A13" s="15"/>
      <c r="B13" s="15"/>
      <c r="C13" s="15"/>
      <c r="D13" s="15"/>
      <c r="E13" s="15"/>
      <c r="F13" s="15"/>
      <c r="G13" s="15"/>
      <c r="I13" s="15"/>
      <c r="J13" s="15"/>
      <c r="K13" s="15"/>
      <c r="L13" s="15"/>
      <c r="M13" s="15"/>
      <c r="N13" s="16" t="s">
        <v>31</v>
      </c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7"/>
    </row>
    <row r="15" spans="1:14" ht="12.75">
      <c r="A15" s="18">
        <v>1</v>
      </c>
      <c r="B15" s="15"/>
      <c r="C15" s="19" t="s">
        <v>32</v>
      </c>
      <c r="D15" s="5">
        <v>2008</v>
      </c>
      <c r="E15" s="15"/>
      <c r="F15" s="20">
        <v>4793805</v>
      </c>
      <c r="G15" s="20"/>
      <c r="H15" s="20">
        <v>42683</v>
      </c>
      <c r="I15" s="20"/>
      <c r="J15" s="20">
        <v>266065</v>
      </c>
      <c r="K15" s="20"/>
      <c r="L15" s="20">
        <v>604083</v>
      </c>
      <c r="M15" s="21"/>
      <c r="N15" s="22">
        <f>+F15+H15+J15+L15</f>
        <v>5706636</v>
      </c>
    </row>
    <row r="16" spans="1:14" ht="12.75">
      <c r="A16" s="15"/>
      <c r="B16" s="15"/>
      <c r="D16" s="8"/>
      <c r="E16" s="15"/>
      <c r="F16" s="20"/>
      <c r="G16" s="20"/>
      <c r="H16" s="17"/>
      <c r="I16" s="20"/>
      <c r="J16" s="17"/>
      <c r="K16" s="20"/>
      <c r="L16" s="20"/>
      <c r="M16" s="15"/>
      <c r="N16" s="17"/>
    </row>
    <row r="17" spans="1:14" ht="12.75">
      <c r="A17" s="15">
        <f>A15+1</f>
        <v>2</v>
      </c>
      <c r="B17" s="15"/>
      <c r="C17" t="s">
        <v>33</v>
      </c>
      <c r="D17" s="8">
        <v>2008</v>
      </c>
      <c r="E17" s="15"/>
      <c r="F17" s="20">
        <v>4751761</v>
      </c>
      <c r="G17" s="20"/>
      <c r="H17" s="20">
        <v>42683</v>
      </c>
      <c r="I17" s="20"/>
      <c r="J17" s="20">
        <v>266065</v>
      </c>
      <c r="K17" s="20"/>
      <c r="L17" s="20">
        <v>604083</v>
      </c>
      <c r="M17" s="21"/>
      <c r="N17" s="22">
        <f>+F17+H17+J17+L17</f>
        <v>5664592</v>
      </c>
    </row>
    <row r="18" spans="1:14" ht="12.75">
      <c r="A18" s="15"/>
      <c r="D18" s="8"/>
      <c r="F18" s="20"/>
      <c r="G18" s="20"/>
      <c r="H18" s="17"/>
      <c r="I18" s="20"/>
      <c r="J18" s="17"/>
      <c r="K18" s="20"/>
      <c r="L18" s="20"/>
      <c r="M18" s="15"/>
      <c r="N18" s="17"/>
    </row>
    <row r="19" spans="1:14" ht="12.75">
      <c r="A19" s="15">
        <f>A17+1</f>
        <v>3</v>
      </c>
      <c r="C19" t="s">
        <v>34</v>
      </c>
      <c r="D19" s="8">
        <v>2008</v>
      </c>
      <c r="F19" s="20">
        <v>5276715</v>
      </c>
      <c r="G19" s="20"/>
      <c r="H19" s="20">
        <v>42683</v>
      </c>
      <c r="I19" s="20"/>
      <c r="J19" s="20">
        <v>266065</v>
      </c>
      <c r="K19" s="20"/>
      <c r="L19" s="20">
        <v>604083</v>
      </c>
      <c r="M19" s="21"/>
      <c r="N19" s="22">
        <f>+F19+H19+J19+L19</f>
        <v>6189546</v>
      </c>
    </row>
    <row r="20" spans="1:14" ht="12.75">
      <c r="A20" s="15"/>
      <c r="D20" s="8"/>
      <c r="F20" s="20"/>
      <c r="G20" s="20"/>
      <c r="H20" s="17"/>
      <c r="I20" s="20"/>
      <c r="J20" s="17"/>
      <c r="K20" s="20"/>
      <c r="L20" s="20"/>
      <c r="M20" s="15"/>
      <c r="N20" s="17"/>
    </row>
    <row r="21" spans="1:14" ht="12.75">
      <c r="A21" s="15">
        <f>A19+1</f>
        <v>4</v>
      </c>
      <c r="C21" t="s">
        <v>35</v>
      </c>
      <c r="D21" s="8">
        <v>2009</v>
      </c>
      <c r="F21" s="20">
        <v>5164497</v>
      </c>
      <c r="G21" s="20"/>
      <c r="H21" s="20">
        <v>42683</v>
      </c>
      <c r="I21" s="20"/>
      <c r="J21" s="20">
        <v>266065</v>
      </c>
      <c r="K21" s="20"/>
      <c r="L21" s="20">
        <v>385637</v>
      </c>
      <c r="M21" s="21"/>
      <c r="N21" s="22">
        <f>+F21+H21+J21+L21</f>
        <v>5858882</v>
      </c>
    </row>
    <row r="22" spans="1:14" ht="12.75">
      <c r="A22" s="15"/>
      <c r="D22" s="8"/>
      <c r="F22" s="20"/>
      <c r="G22" s="20"/>
      <c r="H22" s="17"/>
      <c r="I22" s="20"/>
      <c r="J22" s="17"/>
      <c r="K22" s="20"/>
      <c r="L22" s="20"/>
      <c r="M22" s="15"/>
      <c r="N22" s="17"/>
    </row>
    <row r="23" spans="1:14" ht="12.75">
      <c r="A23" s="15">
        <f>A21+1</f>
        <v>5</v>
      </c>
      <c r="C23" t="s">
        <v>36</v>
      </c>
      <c r="D23" s="8">
        <v>2009</v>
      </c>
      <c r="F23" s="20">
        <v>4496431</v>
      </c>
      <c r="G23" s="20"/>
      <c r="H23" s="20">
        <v>42683</v>
      </c>
      <c r="I23" s="20"/>
      <c r="J23" s="20">
        <v>266065</v>
      </c>
      <c r="K23" s="20"/>
      <c r="L23" s="20">
        <v>385637</v>
      </c>
      <c r="M23" s="21"/>
      <c r="N23" s="22">
        <f>+F23+H23+J23+L23</f>
        <v>5190816</v>
      </c>
    </row>
    <row r="24" spans="1:14" ht="12.75">
      <c r="A24" s="15"/>
      <c r="D24" s="8"/>
      <c r="F24" s="20"/>
      <c r="G24" s="20"/>
      <c r="H24" s="17"/>
      <c r="I24" s="20"/>
      <c r="J24" s="17"/>
      <c r="K24" s="20"/>
      <c r="L24" s="20"/>
      <c r="M24" s="15"/>
      <c r="N24" s="17"/>
    </row>
    <row r="25" spans="1:14" ht="12.75">
      <c r="A25" s="15">
        <f>A23+1</f>
        <v>6</v>
      </c>
      <c r="C25" t="s">
        <v>37</v>
      </c>
      <c r="D25" s="8">
        <v>2009</v>
      </c>
      <c r="F25" s="20">
        <v>4476614</v>
      </c>
      <c r="G25" s="20"/>
      <c r="H25" s="20">
        <v>42683</v>
      </c>
      <c r="I25" s="20"/>
      <c r="J25" s="20">
        <v>266065</v>
      </c>
      <c r="K25" s="20"/>
      <c r="L25" s="20">
        <v>385637</v>
      </c>
      <c r="M25" s="21"/>
      <c r="N25" s="22">
        <f>+F25+H25+J25+L25</f>
        <v>5170999</v>
      </c>
    </row>
    <row r="26" spans="1:14" ht="12.75">
      <c r="A26" s="15"/>
      <c r="D26" s="8"/>
      <c r="F26" s="20"/>
      <c r="G26" s="20"/>
      <c r="H26" s="17"/>
      <c r="I26" s="20"/>
      <c r="J26" s="17"/>
      <c r="K26" s="20"/>
      <c r="L26" s="20"/>
      <c r="M26" s="15"/>
      <c r="N26" s="17"/>
    </row>
    <row r="27" spans="1:14" ht="12.75">
      <c r="A27" s="15">
        <f>A25+1</f>
        <v>7</v>
      </c>
      <c r="C27" s="23" t="s">
        <v>38</v>
      </c>
      <c r="D27" s="8">
        <v>2009</v>
      </c>
      <c r="F27" s="20">
        <v>4478997</v>
      </c>
      <c r="G27" s="20"/>
      <c r="H27" s="20">
        <v>42683</v>
      </c>
      <c r="I27" s="20"/>
      <c r="J27" s="20">
        <v>266065</v>
      </c>
      <c r="K27" s="20"/>
      <c r="L27" s="20">
        <v>385637</v>
      </c>
      <c r="M27" s="21"/>
      <c r="N27" s="22">
        <f>+F27+H27+J27+L27</f>
        <v>5173382</v>
      </c>
    </row>
    <row r="28" spans="1:14" ht="12.75">
      <c r="A28" s="15"/>
      <c r="D28" s="8"/>
      <c r="F28" s="20"/>
      <c r="G28" s="20"/>
      <c r="H28" s="17"/>
      <c r="I28" s="20"/>
      <c r="J28" s="17"/>
      <c r="K28" s="20"/>
      <c r="L28" s="20"/>
      <c r="M28" s="15"/>
      <c r="N28" s="17"/>
    </row>
    <row r="29" spans="1:14" ht="12.75">
      <c r="A29" s="15">
        <f>A27+1</f>
        <v>8</v>
      </c>
      <c r="C29" t="s">
        <v>39</v>
      </c>
      <c r="D29" s="8">
        <v>2009</v>
      </c>
      <c r="F29" s="20">
        <v>4702227</v>
      </c>
      <c r="G29" s="20"/>
      <c r="H29" s="20">
        <v>42683</v>
      </c>
      <c r="I29" s="20"/>
      <c r="J29" s="20">
        <v>266065</v>
      </c>
      <c r="K29" s="20"/>
      <c r="L29" s="20">
        <v>385637</v>
      </c>
      <c r="M29" s="21"/>
      <c r="N29" s="22">
        <f>+F29+H29+J29+L29</f>
        <v>5396612</v>
      </c>
    </row>
    <row r="30" spans="1:14" ht="12.75">
      <c r="A30" s="15"/>
      <c r="D30" s="8"/>
      <c r="F30" s="20"/>
      <c r="G30" s="20"/>
      <c r="H30" s="17"/>
      <c r="I30" s="20"/>
      <c r="J30" s="17"/>
      <c r="K30" s="20"/>
      <c r="L30" s="20"/>
      <c r="M30" s="15"/>
      <c r="N30" s="17"/>
    </row>
    <row r="31" spans="1:14" ht="12.75">
      <c r="A31" s="15">
        <f>A29+1</f>
        <v>9</v>
      </c>
      <c r="C31" t="s">
        <v>40</v>
      </c>
      <c r="D31" s="8">
        <v>2009</v>
      </c>
      <c r="F31" s="20">
        <v>4480173</v>
      </c>
      <c r="G31" s="20"/>
      <c r="H31" s="20">
        <v>42683</v>
      </c>
      <c r="I31" s="20"/>
      <c r="J31" s="20">
        <v>266065</v>
      </c>
      <c r="K31" s="20"/>
      <c r="L31" s="20">
        <v>385637</v>
      </c>
      <c r="M31" s="21"/>
      <c r="N31" s="22">
        <f>+F31+H31+J31+L31</f>
        <v>5174558</v>
      </c>
    </row>
    <row r="32" spans="1:14" ht="14.25">
      <c r="A32" s="15"/>
      <c r="B32" s="24"/>
      <c r="D32" s="8"/>
      <c r="F32" s="20"/>
      <c r="G32" s="20"/>
      <c r="H32" s="17"/>
      <c r="I32" s="20"/>
      <c r="J32" s="17"/>
      <c r="K32" s="20"/>
      <c r="L32" s="20"/>
      <c r="M32" s="15"/>
      <c r="N32" s="17"/>
    </row>
    <row r="33" spans="1:14" ht="12.75">
      <c r="A33" s="15">
        <f>A31+1</f>
        <v>10</v>
      </c>
      <c r="C33" t="s">
        <v>41</v>
      </c>
      <c r="D33" s="8">
        <v>2009</v>
      </c>
      <c r="F33" s="20">
        <v>4740041</v>
      </c>
      <c r="G33" s="20"/>
      <c r="H33" s="20">
        <v>42683</v>
      </c>
      <c r="I33" s="20"/>
      <c r="J33" s="20">
        <v>266065</v>
      </c>
      <c r="K33" s="20"/>
      <c r="L33" s="20">
        <v>385637</v>
      </c>
      <c r="M33" s="21"/>
      <c r="N33" s="22">
        <f>+F33+H33+J33+L33</f>
        <v>5434426</v>
      </c>
    </row>
    <row r="34" spans="1:14" ht="12.75">
      <c r="A34" s="15"/>
      <c r="D34" s="8"/>
      <c r="F34" s="20"/>
      <c r="G34" s="20"/>
      <c r="H34" s="17"/>
      <c r="I34" s="20"/>
      <c r="J34" s="17"/>
      <c r="K34" s="20"/>
      <c r="L34" s="20"/>
      <c r="M34" s="15"/>
      <c r="N34" s="17"/>
    </row>
    <row r="35" spans="1:14" ht="12.75">
      <c r="A35" s="15">
        <f>A33+1</f>
        <v>11</v>
      </c>
      <c r="C35" t="s">
        <v>42</v>
      </c>
      <c r="D35" s="8">
        <v>2009</v>
      </c>
      <c r="F35" s="20">
        <v>4917888</v>
      </c>
      <c r="G35" s="20"/>
      <c r="H35" s="20">
        <v>42683</v>
      </c>
      <c r="I35" s="20"/>
      <c r="J35" s="20">
        <v>266065</v>
      </c>
      <c r="K35" s="20"/>
      <c r="L35" s="20">
        <v>385637</v>
      </c>
      <c r="M35" s="21"/>
      <c r="N35" s="22">
        <f>+F35+H35+J35+L35</f>
        <v>5612273</v>
      </c>
    </row>
    <row r="36" spans="1:14" ht="12.75">
      <c r="A36" s="15"/>
      <c r="D36" s="8"/>
      <c r="F36" s="20"/>
      <c r="G36" s="20"/>
      <c r="H36" s="17"/>
      <c r="I36" s="20"/>
      <c r="J36" s="17"/>
      <c r="K36" s="20"/>
      <c r="L36" s="20"/>
      <c r="M36" s="15"/>
      <c r="N36" s="17"/>
    </row>
    <row r="37" spans="1:14" ht="12.75">
      <c r="A37" s="15">
        <f>A35+1</f>
        <v>12</v>
      </c>
      <c r="C37" t="s">
        <v>14</v>
      </c>
      <c r="D37" s="8">
        <v>2009</v>
      </c>
      <c r="F37" s="25">
        <v>4798246</v>
      </c>
      <c r="G37" s="20"/>
      <c r="H37" s="25">
        <v>42683</v>
      </c>
      <c r="I37" s="20"/>
      <c r="J37" s="25">
        <v>266065</v>
      </c>
      <c r="K37" s="20"/>
      <c r="L37" s="25">
        <v>385637</v>
      </c>
      <c r="M37" s="21"/>
      <c r="N37" s="25">
        <f>+F37+H37+J37+L37</f>
        <v>5492631</v>
      </c>
    </row>
    <row r="38" spans="1:14" ht="12.75">
      <c r="A38" s="15"/>
      <c r="F38" s="20"/>
      <c r="G38" s="20"/>
      <c r="H38" s="20"/>
      <c r="I38" s="20"/>
      <c r="J38" s="20"/>
      <c r="K38" s="20"/>
      <c r="L38" s="20"/>
      <c r="M38" s="26"/>
      <c r="N38" s="20"/>
    </row>
    <row r="39" spans="1:14" ht="13.5" thickBot="1">
      <c r="A39" s="15">
        <f>A37+1</f>
        <v>13</v>
      </c>
      <c r="C39" t="s">
        <v>43</v>
      </c>
      <c r="F39" s="27">
        <f>SUM(F15:F37)</f>
        <v>57077395</v>
      </c>
      <c r="G39" s="20"/>
      <c r="H39" s="27">
        <f>SUM(H15:H37)</f>
        <v>512196</v>
      </c>
      <c r="I39" s="20"/>
      <c r="J39" s="27">
        <f>SUM(J15:J37)</f>
        <v>3192780</v>
      </c>
      <c r="K39" s="20"/>
      <c r="L39" s="27">
        <f>SUM(L15:L37)</f>
        <v>5282982</v>
      </c>
      <c r="M39" s="21"/>
      <c r="N39" s="22">
        <f>SUM(N15:N37)</f>
        <v>66065353</v>
      </c>
    </row>
    <row r="40" spans="1:14" ht="13.5" thickTop="1">
      <c r="A40" s="15"/>
      <c r="N40" s="28"/>
    </row>
    <row r="41" spans="1:14" ht="12.75">
      <c r="A41" s="15">
        <f>A39+1</f>
        <v>14</v>
      </c>
      <c r="C41" t="s">
        <v>44</v>
      </c>
      <c r="N41" s="29">
        <f>+F39</f>
        <v>57077395</v>
      </c>
    </row>
    <row r="42" spans="1:14" ht="12.75">
      <c r="A42" s="15"/>
      <c r="N42" s="30"/>
    </row>
    <row r="43" spans="1:14" ht="12.75">
      <c r="A43" s="15">
        <f>A41+1</f>
        <v>15</v>
      </c>
      <c r="C43" t="s">
        <v>45</v>
      </c>
      <c r="N43" s="30">
        <f>+N39-N41</f>
        <v>8987958</v>
      </c>
    </row>
    <row r="44" ht="12.75">
      <c r="A44" s="15"/>
    </row>
    <row r="45" spans="1:14" ht="12.75">
      <c r="A45" s="15">
        <f>A43+1</f>
        <v>16</v>
      </c>
      <c r="C45" t="s">
        <v>46</v>
      </c>
      <c r="N45" s="31">
        <f>+'[1]Factors'!G24</f>
        <v>0.991</v>
      </c>
    </row>
    <row r="46" ht="12.75">
      <c r="A46" s="15"/>
    </row>
    <row r="47" spans="1:14" ht="13.5" thickBot="1">
      <c r="A47" s="15">
        <f>A45+1</f>
        <v>17</v>
      </c>
      <c r="C47" t="s">
        <v>47</v>
      </c>
      <c r="N47" s="27">
        <f>ROUND(N43*N45,0)</f>
        <v>8907066</v>
      </c>
    </row>
    <row r="48" ht="13.5" thickTop="1"/>
    <row r="55" ht="12.75">
      <c r="C55" t="s">
        <v>48</v>
      </c>
    </row>
    <row r="57" ht="12.75">
      <c r="C57" t="s">
        <v>49</v>
      </c>
    </row>
  </sheetData>
  <mergeCells count="3">
    <mergeCell ref="C1:M1"/>
    <mergeCell ref="C2:M2"/>
    <mergeCell ref="C3:M3"/>
  </mergeCells>
  <printOptions horizontalCentered="1"/>
  <pageMargins left="0.5" right="0" top="0.75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AEP-SS-IT-DesktopServices-11-6-3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J. Elliott</dc:creator>
  <cp:keywords/>
  <dc:description/>
  <cp:lastModifiedBy>Amy J. Elliott</cp:lastModifiedBy>
  <dcterms:created xsi:type="dcterms:W3CDTF">2013-02-15T19:49:23Z</dcterms:created>
  <dcterms:modified xsi:type="dcterms:W3CDTF">2013-02-15T19:49:52Z</dcterms:modified>
  <cp:category/>
  <cp:version/>
  <cp:contentType/>
  <cp:contentStatus/>
</cp:coreProperties>
</file>