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" windowWidth="19032" windowHeight="11964" activeTab="0"/>
  </bookViews>
  <sheets>
    <sheet name="Ex SCW-4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<sst xmlns="http://schemas.openxmlformats.org/spreadsheetml/2006/main" count="56" uniqueCount="49">
  <si>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TOTAL</t>
  </si>
  <si>
    <t>o Coal Combustion Residuals (CCR) Rule</t>
  </si>
  <si>
    <t>o Clean Water Act "316(b)" Rule</t>
  </si>
  <si>
    <t>o Steam Electric Effluent Limitations Guidelines (ELG)</t>
  </si>
  <si>
    <t>Total</t>
  </si>
  <si>
    <t>($000)</t>
  </si>
  <si>
    <t>BS U2 Ash Waste Water Treatment System</t>
  </si>
  <si>
    <t>BS U2 316(b)</t>
  </si>
  <si>
    <t xml:space="preserve">BS U2 Bottom Ash Pond Reline </t>
  </si>
  <si>
    <r>
      <rPr>
        <b/>
        <sz val="12"/>
        <color indexed="8"/>
        <rFont val="Calibri"/>
        <family val="2"/>
      </rPr>
      <t>Option #5</t>
    </r>
    <r>
      <rPr>
        <sz val="11"/>
        <color theme="1"/>
        <rFont val="Calibri"/>
        <family val="2"/>
      </rPr>
      <t xml:space="preserve"> (Big Sandy 1 Convert to Gas)</t>
    </r>
  </si>
  <si>
    <t>BS U1 316(b)</t>
  </si>
  <si>
    <r>
      <rPr>
        <b/>
        <sz val="12"/>
        <color indexed="8"/>
        <rFont val="Calibri"/>
        <family val="2"/>
      </rPr>
      <t>Options #1A, 2A, 3A, 5A &amp; 6</t>
    </r>
    <r>
      <rPr>
        <sz val="11"/>
        <color theme="1"/>
        <rFont val="Calibri"/>
        <family val="2"/>
      </rPr>
      <t xml:space="preserve"> (Mitchell Asset Transfer)</t>
    </r>
  </si>
  <si>
    <t>All Costs Exclude AFUDC</t>
  </si>
  <si>
    <r>
      <rPr>
        <i/>
        <u val="single"/>
        <sz val="11"/>
        <color indexed="8"/>
        <rFont val="Calibri"/>
        <family val="2"/>
      </rPr>
      <t>100%</t>
    </r>
    <r>
      <rPr>
        <i/>
        <sz val="11"/>
        <color indexed="8"/>
        <rFont val="Calibri"/>
        <family val="2"/>
      </rPr>
      <t xml:space="preserve"> of Est. Unit Costs</t>
    </r>
  </si>
  <si>
    <t>ML U1&amp;2 Dry Fly Ash Conversion</t>
  </si>
  <si>
    <t xml:space="preserve">ML U1&amp;2 Bottom Ash Pond Reline </t>
  </si>
  <si>
    <r>
      <rPr>
        <b/>
        <sz val="12"/>
        <color indexed="8"/>
        <rFont val="Calibri"/>
        <family val="2"/>
      </rPr>
      <t>Option #1</t>
    </r>
    <r>
      <rPr>
        <sz val="11"/>
        <color theme="1"/>
        <rFont val="Calibri"/>
        <family val="2"/>
      </rPr>
      <t xml:space="preserve"> (Big Sandy 2 Retrofit)</t>
    </r>
  </si>
  <si>
    <t>o Mercury and Air Toxics Standards (MATs) Rule</t>
  </si>
  <si>
    <t>ML U1 Ash Waste Water Treatment System</t>
  </si>
  <si>
    <t>ML U1 Electro-static Precipitator Upgrades (Ph 1)</t>
  </si>
  <si>
    <t>ML U1 316(b)</t>
  </si>
  <si>
    <t>ML U1 ELG Waste Water Treatment System</t>
  </si>
  <si>
    <t>ML U1 Electro-static Precipitator Upgrades (Ph 2)</t>
  </si>
  <si>
    <t>ML U2 Ash Waste Water Treatment System</t>
  </si>
  <si>
    <t>ML U2 Electro-static Precipitator Upgrades (Ph 1)</t>
  </si>
  <si>
    <t>ML U2 316(b)</t>
  </si>
  <si>
    <t>ML U2 ELG Waste Water Treatment System</t>
  </si>
  <si>
    <t>ML U2 Electro-static Precipitator Upgrades (Ph 2)</t>
  </si>
  <si>
    <t>(A)</t>
  </si>
  <si>
    <t>Subtotal</t>
  </si>
  <si>
    <r>
      <t>(</t>
    </r>
    <r>
      <rPr>
        <i/>
        <u val="single"/>
        <sz val="11"/>
        <color indexed="8"/>
        <rFont val="Calibri"/>
        <family val="2"/>
      </rPr>
      <t>Excluding</t>
    </r>
    <r>
      <rPr>
        <i/>
        <sz val="11"/>
        <color indexed="8"/>
        <rFont val="Calibri"/>
        <family val="2"/>
      </rPr>
      <t xml:space="preserve"> DFGD &amp; Assoc. Projects)</t>
    </r>
  </si>
  <si>
    <t>2012 Est. *</t>
  </si>
  <si>
    <t xml:space="preserve"> *  Note:  2012 represents a full-year forecast estimate</t>
  </si>
  <si>
    <t>50% of TOTAL Mitchell (KPCo Options:  #5A &amp; 6)</t>
  </si>
  <si>
    <t>20% of TOTAL Mitchell (KPCo Options:  #1A, 2A &amp; 3A)</t>
  </si>
  <si>
    <r>
      <rPr>
        <i/>
        <u val="single"/>
        <sz val="14"/>
        <color indexed="8"/>
        <rFont val="Calibri"/>
        <family val="2"/>
      </rPr>
      <t>Included</t>
    </r>
    <r>
      <rPr>
        <i/>
        <sz val="14"/>
        <color indexed="8"/>
        <rFont val="Calibri"/>
        <family val="2"/>
      </rPr>
      <t xml:space="preserve"> in Strategist</t>
    </r>
    <r>
      <rPr>
        <sz val="14"/>
        <color indexed="8"/>
        <rFont val="Calibri"/>
        <family val="2"/>
      </rPr>
      <t>®</t>
    </r>
    <r>
      <rPr>
        <i/>
        <sz val="14"/>
        <color indexed="8"/>
        <rFont val="Calibri"/>
        <family val="2"/>
      </rPr>
      <t xml:space="preserve"> KPCo-Resource Modeling for either Big Sandy or Mitchell Plants 'Options'</t>
    </r>
  </si>
  <si>
    <t>ML U0 New Haul Road and Landfill Expansion</t>
  </si>
  <si>
    <t>(2014-2021)</t>
  </si>
  <si>
    <r>
      <rPr>
        <vertAlign val="superscript"/>
        <sz val="12"/>
        <color indexed="8"/>
        <rFont val="Calibri"/>
        <family val="2"/>
      </rPr>
      <t xml:space="preserve"> (A)</t>
    </r>
    <r>
      <rPr>
        <sz val="11"/>
        <color theme="1"/>
        <rFont val="Calibri"/>
        <family val="2"/>
      </rPr>
      <t xml:space="preserve"> Estimated Costs incurred </t>
    </r>
    <r>
      <rPr>
        <u val="single"/>
        <sz val="11"/>
        <color indexed="8"/>
        <rFont val="Calibri"/>
        <family val="2"/>
      </rPr>
      <t>prior t</t>
    </r>
    <r>
      <rPr>
        <sz val="11"/>
        <color theme="1"/>
        <rFont val="Calibri"/>
        <family val="2"/>
      </rPr>
      <t xml:space="preserve">o 1/1/2014 were incorporated into the overall "Asset Transfer" Cost </t>
    </r>
  </si>
  <si>
    <t>Associated with Emerging and Proposed U.S. EPA Rulemaking</t>
  </si>
  <si>
    <t>Source:  AEP Generartion and Engineering, Projects &amp; Field Services (EP&amp;FS)</t>
  </si>
  <si>
    <t>o NPDES Permit Limits (Mitchell only)</t>
  </si>
  <si>
    <t>Estimated Non-Recurring Major Environmental Capital Expenditures</t>
  </si>
  <si>
    <t>KPSC Case No. 2012-00578</t>
  </si>
  <si>
    <t>Dated February 6, 2013</t>
  </si>
  <si>
    <t>Attachment 1</t>
  </si>
  <si>
    <t>Page 1 of 1</t>
  </si>
  <si>
    <t>Kentucky Industrial Utility Customers First Set of Data Requests</t>
  </si>
  <si>
    <t>Item No. 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</si>
</sst>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%"/>
    <numFmt numFmtId="171" formatCode="&quot;$&quot;#,##0.0_);[Red]\(&quot;$&quot;#,##0.0\)"/>
    <numFmt numFmtId="172" formatCode="&quot;$&quot;#,##0.000_);[Red]\(&quot;$&quot;#,##0.000\)"/>
    <numFmt numFmtId="173" formatCode="_(&quot;$&quot;* #,##0.0_);_(&quot;$&quot;* \(#,##0.0\);_(&quot;$&quot;* &quot;-&quot;?_);_(@_)"/>
    <numFmt numFmtId="174" formatCode="_(* #,##0.0_);_(* \(#,##0.0\);_(* &quot;-&quot;?_);_(@_)"/>
    <numFmt numFmtId="175" formatCode="#,##0.0_);[Red]\(#,##0.0\)"/>
    <numFmt numFmtId="176" formatCode="#,##0.000_);[Red]\(#,##0.000\)"/>
    <numFmt numFmtId="177" formatCode="_(* #,##0.0000_);_(* \(#,##0.0000\);_(* &quot;-&quot;????_);_(@_)"/>
    <numFmt numFmtId="178" formatCode="&quot;$&quot;#,##0.0000_);[Red]\(&quot;$&quot;#,##0.0000\)"/>
    <numFmt numFmtId="179" formatCode="#,##0;[Red]#,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i/>
      <u val="single"/>
      <sz val="14"/>
      <color indexed="8"/>
      <name val="Calibri"/>
      <family val="2"/>
    </font>
    <font>
      <vertAlign val="superscript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1"/>
      <name val="Arial"/>
      <family val="2"/>
    </font>
    <font>
      <vertAlign val="superscript"/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38" fontId="49" fillId="0" borderId="0" xfId="0" applyNumberFormat="1" applyFont="1" applyAlignment="1">
      <alignment/>
    </xf>
    <xf numFmtId="0" fontId="0" fillId="0" borderId="0" xfId="0" applyFill="1" applyAlignment="1">
      <alignment/>
    </xf>
    <xf numFmtId="0" fontId="49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0" fontId="51" fillId="0" borderId="0" xfId="0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0" fontId="0" fillId="0" borderId="0" xfId="0" applyFill="1" applyBorder="1" applyAlignment="1">
      <alignment horizontal="right"/>
    </xf>
    <xf numFmtId="3" fontId="49" fillId="0" borderId="0" xfId="0" applyNumberFormat="1" applyFont="1" applyAlignment="1">
      <alignment/>
    </xf>
    <xf numFmtId="0" fontId="46" fillId="0" borderId="0" xfId="0" applyFont="1" applyAlignment="1">
      <alignment/>
    </xf>
    <xf numFmtId="179" fontId="0" fillId="0" borderId="0" xfId="0" applyNumberFormat="1" applyAlignment="1">
      <alignment/>
    </xf>
    <xf numFmtId="0" fontId="0" fillId="33" borderId="0" xfId="0" applyFill="1" applyAlignment="1">
      <alignment/>
    </xf>
    <xf numFmtId="179" fontId="0" fillId="33" borderId="0" xfId="0" applyNumberFormat="1" applyFill="1" applyAlignment="1">
      <alignment/>
    </xf>
    <xf numFmtId="179" fontId="0" fillId="0" borderId="0" xfId="0" applyNumberFormat="1" applyFill="1" applyBorder="1" applyAlignment="1">
      <alignment/>
    </xf>
    <xf numFmtId="179" fontId="0" fillId="0" borderId="0" xfId="0" applyNumberFormat="1" applyFont="1" applyAlignment="1">
      <alignment/>
    </xf>
    <xf numFmtId="179" fontId="0" fillId="0" borderId="0" xfId="0" applyNumberFormat="1" applyBorder="1" applyAlignment="1">
      <alignment/>
    </xf>
    <xf numFmtId="179" fontId="0" fillId="34" borderId="0" xfId="0" applyNumberFormat="1" applyFill="1" applyBorder="1" applyAlignment="1">
      <alignment/>
    </xf>
    <xf numFmtId="179" fontId="0" fillId="34" borderId="0" xfId="0" applyNumberFormat="1" applyFont="1" applyFill="1" applyAlignment="1">
      <alignment/>
    </xf>
    <xf numFmtId="0" fontId="52" fillId="0" borderId="0" xfId="0" applyFont="1" applyAlignment="1">
      <alignment horizontal="right"/>
    </xf>
    <xf numFmtId="0" fontId="49" fillId="0" borderId="0" xfId="0" applyFont="1" applyFill="1" applyAlignment="1">
      <alignment horizontal="center"/>
    </xf>
    <xf numFmtId="179" fontId="46" fillId="0" borderId="0" xfId="0" applyNumberFormat="1" applyFont="1" applyAlignment="1">
      <alignment/>
    </xf>
    <xf numFmtId="179" fontId="49" fillId="0" borderId="0" xfId="0" applyNumberFormat="1" applyFont="1" applyAlignment="1">
      <alignment/>
    </xf>
    <xf numFmtId="179" fontId="49" fillId="0" borderId="0" xfId="0" applyNumberFormat="1" applyFont="1" applyBorder="1" applyAlignment="1">
      <alignment/>
    </xf>
    <xf numFmtId="179" fontId="49" fillId="34" borderId="0" xfId="0" applyNumberFormat="1" applyFont="1" applyFill="1" applyAlignment="1">
      <alignment/>
    </xf>
    <xf numFmtId="3" fontId="50" fillId="0" borderId="0" xfId="0" applyNumberFormat="1" applyFont="1" applyAlignment="1">
      <alignment/>
    </xf>
    <xf numFmtId="3" fontId="50" fillId="0" borderId="10" xfId="0" applyNumberFormat="1" applyFont="1" applyBorder="1" applyAlignment="1">
      <alignment/>
    </xf>
    <xf numFmtId="179" fontId="48" fillId="34" borderId="0" xfId="0" applyNumberFormat="1" applyFont="1" applyFill="1" applyBorder="1" applyAlignment="1">
      <alignment/>
    </xf>
    <xf numFmtId="179" fontId="50" fillId="0" borderId="0" xfId="0" applyNumberFormat="1" applyFont="1" applyBorder="1" applyAlignment="1">
      <alignment/>
    </xf>
    <xf numFmtId="179" fontId="50" fillId="0" borderId="0" xfId="0" applyNumberFormat="1" applyFont="1" applyAlignment="1">
      <alignment/>
    </xf>
    <xf numFmtId="179" fontId="48" fillId="34" borderId="0" xfId="0" applyNumberFormat="1" applyFont="1" applyFill="1" applyAlignment="1">
      <alignment/>
    </xf>
    <xf numFmtId="3" fontId="0" fillId="34" borderId="0" xfId="0" applyNumberFormat="1" applyFill="1" applyAlignment="1">
      <alignment/>
    </xf>
    <xf numFmtId="3" fontId="49" fillId="34" borderId="0" xfId="0" applyNumberFormat="1" applyFont="1" applyFill="1" applyAlignment="1">
      <alignment/>
    </xf>
    <xf numFmtId="179" fontId="0" fillId="34" borderId="0" xfId="0" applyNumberFormat="1" applyFill="1" applyAlignment="1">
      <alignment/>
    </xf>
    <xf numFmtId="179" fontId="5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9" fontId="49" fillId="0" borderId="0" xfId="0" applyNumberFormat="1" applyFont="1" applyFill="1" applyAlignment="1">
      <alignment/>
    </xf>
    <xf numFmtId="179" fontId="46" fillId="0" borderId="0" xfId="0" applyNumberFormat="1" applyFont="1" applyFill="1" applyAlignment="1">
      <alignment/>
    </xf>
    <xf numFmtId="179" fontId="50" fillId="0" borderId="0" xfId="0" applyNumberFormat="1" applyFont="1" applyFill="1" applyBorder="1" applyAlignment="1">
      <alignment/>
    </xf>
    <xf numFmtId="179" fontId="50" fillId="0" borderId="10" xfId="0" applyNumberFormat="1" applyFont="1" applyFill="1" applyBorder="1" applyAlignment="1">
      <alignment/>
    </xf>
    <xf numFmtId="0" fontId="53" fillId="0" borderId="0" xfId="0" applyFont="1" applyAlignment="1" quotePrefix="1">
      <alignment horizontal="center"/>
    </xf>
    <xf numFmtId="0" fontId="46" fillId="0" borderId="0" xfId="0" applyFont="1" applyFill="1" applyBorder="1" applyAlignment="1">
      <alignment horizontal="right"/>
    </xf>
    <xf numFmtId="179" fontId="0" fillId="0" borderId="0" xfId="0" applyNumberFormat="1" applyFont="1" applyBorder="1" applyAlignment="1">
      <alignment/>
    </xf>
    <xf numFmtId="0" fontId="54" fillId="0" borderId="0" xfId="0" applyFont="1" applyAlignment="1">
      <alignment horizontal="center"/>
    </xf>
    <xf numFmtId="0" fontId="46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R53"/>
  <sheetViews>
    <sheetView showGridLines="0" tabSelected="1" zoomScalePageLayoutView="0" workbookViewId="0" topLeftCell="C1">
      <selection activeCell="F3" sqref="F3"/>
    </sheetView>
  </sheetViews>
  <sheetFormatPr defaultColWidth="9.140625" defaultRowHeight="15"/>
  <cols>
    <col min="1" max="1" width="4.57421875" style="0" customWidth="1"/>
    <col min="2" max="2" width="5.28125" style="0" customWidth="1"/>
    <col min="3" max="3" width="44.00390625" style="0" customWidth="1"/>
    <col min="4" max="4" width="2.8515625" style="0" customWidth="1"/>
    <col min="5" max="14" width="9.7109375" style="0" customWidth="1"/>
    <col min="15" max="15" width="5.57421875" style="0" customWidth="1"/>
    <col min="16" max="16" width="12.7109375" style="0" customWidth="1"/>
    <col min="17" max="17" width="11.7109375" style="0" customWidth="1"/>
  </cols>
  <sheetData>
    <row r="1" ht="14.25">
      <c r="Q1" s="53" t="s">
        <v>43</v>
      </c>
    </row>
    <row r="2" ht="14.25">
      <c r="Q2" s="53" t="s">
        <v>47</v>
      </c>
    </row>
    <row r="3" ht="14.25">
      <c r="Q3" s="53" t="s">
        <v>44</v>
      </c>
    </row>
    <row r="4" ht="14.25">
      <c r="Q4" s="53" t="s">
        <v>48</v>
      </c>
    </row>
    <row r="5" ht="14.25">
      <c r="Q5" s="53" t="s">
        <v>45</v>
      </c>
    </row>
    <row r="6" ht="14.25">
      <c r="Q6" s="53" t="s">
        <v>46</v>
      </c>
    </row>
    <row r="7" ht="14.25">
      <c r="H7" s="14" t="s">
        <v>42</v>
      </c>
    </row>
    <row r="8" ht="14.25">
      <c r="H8" s="14" t="s">
        <v>39</v>
      </c>
    </row>
    <row r="9" spans="6:7" ht="14.25">
      <c r="F9" s="2" t="s">
        <v>17</v>
      </c>
      <c r="G9" s="14"/>
    </row>
    <row r="10" ht="14.25">
      <c r="F10" s="2" t="s">
        <v>1</v>
      </c>
    </row>
    <row r="11" ht="14.25">
      <c r="F11" s="2" t="s">
        <v>2</v>
      </c>
    </row>
    <row r="12" ht="14.25">
      <c r="F12" s="2" t="s">
        <v>3</v>
      </c>
    </row>
    <row r="13" ht="14.25">
      <c r="F13" s="2" t="s">
        <v>41</v>
      </c>
    </row>
    <row r="14" spans="3:17" ht="18">
      <c r="C14" s="52" t="s">
        <v>35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</row>
    <row r="15" ht="6.75" customHeight="1"/>
    <row r="16" spans="2:5" ht="14.25">
      <c r="B16" s="15"/>
      <c r="C16" s="3" t="s">
        <v>12</v>
      </c>
      <c r="D16" s="16"/>
      <c r="E16" s="16"/>
    </row>
    <row r="17" spans="3:18" ht="15">
      <c r="C17" s="49" t="s">
        <v>5</v>
      </c>
      <c r="E17" s="4" t="s">
        <v>31</v>
      </c>
      <c r="F17" s="4">
        <v>2013</v>
      </c>
      <c r="G17" s="4">
        <v>2014</v>
      </c>
      <c r="H17" s="4">
        <v>2015</v>
      </c>
      <c r="I17" s="4">
        <v>2016</v>
      </c>
      <c r="J17" s="4">
        <v>2017</v>
      </c>
      <c r="K17" s="4">
        <v>2018</v>
      </c>
      <c r="L17" s="4">
        <v>2019</v>
      </c>
      <c r="M17" s="4">
        <v>2020</v>
      </c>
      <c r="N17" s="4">
        <v>2021</v>
      </c>
      <c r="O17" s="4"/>
      <c r="P17" s="4"/>
      <c r="Q17" s="4" t="s">
        <v>4</v>
      </c>
      <c r="R17" s="4"/>
    </row>
    <row r="18" ht="15">
      <c r="B18" t="s">
        <v>16</v>
      </c>
    </row>
    <row r="19" ht="14.25">
      <c r="C19" s="1" t="s">
        <v>30</v>
      </c>
    </row>
    <row r="20" spans="3:17" ht="14.25">
      <c r="C20" t="s">
        <v>6</v>
      </c>
      <c r="E20" s="12">
        <v>0</v>
      </c>
      <c r="F20" s="12">
        <v>0</v>
      </c>
      <c r="G20" s="12">
        <v>0</v>
      </c>
      <c r="H20" s="12">
        <v>781.0000799999999</v>
      </c>
      <c r="I20" s="12">
        <v>9621</v>
      </c>
      <c r="J20" s="12">
        <v>17335.999920000002</v>
      </c>
      <c r="K20" s="13">
        <v>6934.00008</v>
      </c>
      <c r="L20" s="12">
        <v>0</v>
      </c>
      <c r="M20" s="12">
        <v>0</v>
      </c>
      <c r="N20" s="12">
        <v>0</v>
      </c>
      <c r="Q20" s="9">
        <f>SUM(F20:O20)</f>
        <v>34672.00008</v>
      </c>
    </row>
    <row r="21" spans="3:17" ht="14.25">
      <c r="C21" s="10" t="s">
        <v>7</v>
      </c>
      <c r="D21" s="10"/>
      <c r="E21" s="12">
        <v>0</v>
      </c>
      <c r="F21" s="12">
        <v>0</v>
      </c>
      <c r="G21" s="12">
        <v>0</v>
      </c>
      <c r="H21" s="12">
        <v>17.000040000000002</v>
      </c>
      <c r="I21" s="12">
        <v>35.00004</v>
      </c>
      <c r="J21" s="12">
        <v>177.99996</v>
      </c>
      <c r="K21" s="13">
        <v>1157.0000400000001</v>
      </c>
      <c r="L21" s="12">
        <v>0</v>
      </c>
      <c r="M21" s="12">
        <v>0</v>
      </c>
      <c r="N21" s="12">
        <v>0</v>
      </c>
      <c r="Q21" s="9">
        <f>SUM(F21:O21)</f>
        <v>1387.00008</v>
      </c>
    </row>
    <row r="22" spans="3:17" ht="14.25">
      <c r="C22" s="10" t="s">
        <v>8</v>
      </c>
      <c r="D22" s="10"/>
      <c r="E22" s="18">
        <v>0</v>
      </c>
      <c r="F22" s="18">
        <v>0</v>
      </c>
      <c r="G22" s="18">
        <v>0</v>
      </c>
      <c r="H22" s="18">
        <v>0</v>
      </c>
      <c r="I22" s="18">
        <v>883</v>
      </c>
      <c r="J22" s="18">
        <v>4089</v>
      </c>
      <c r="K22" s="6">
        <v>4213</v>
      </c>
      <c r="L22" s="18">
        <v>0</v>
      </c>
      <c r="M22" s="18">
        <v>0</v>
      </c>
      <c r="N22" s="18">
        <v>0</v>
      </c>
      <c r="O22" s="8"/>
      <c r="P22" s="8"/>
      <c r="Q22" s="18">
        <f>SUM(F22:O22)</f>
        <v>9185</v>
      </c>
    </row>
    <row r="23" spans="3:17" ht="14.25">
      <c r="C23" s="50" t="s">
        <v>0</v>
      </c>
      <c r="D23" s="17"/>
      <c r="E23" s="34">
        <f>SUM(E20:E22)</f>
        <v>0</v>
      </c>
      <c r="F23" s="34">
        <f>SUM(F20:F22)</f>
        <v>0</v>
      </c>
      <c r="G23" s="34">
        <f aca="true" t="shared" si="0" ref="G23:L23">SUM(G20:G22)</f>
        <v>0</v>
      </c>
      <c r="H23" s="34">
        <f t="shared" si="0"/>
        <v>798.0001199999999</v>
      </c>
      <c r="I23" s="34">
        <f t="shared" si="0"/>
        <v>10539.00004</v>
      </c>
      <c r="J23" s="34">
        <f t="shared" si="0"/>
        <v>21602.999880000003</v>
      </c>
      <c r="K23" s="34">
        <f t="shared" si="0"/>
        <v>12304.00012</v>
      </c>
      <c r="L23" s="34">
        <f t="shared" si="0"/>
        <v>0</v>
      </c>
      <c r="M23" s="34">
        <f>SUM(M20:M22)</f>
        <v>0</v>
      </c>
      <c r="N23" s="34">
        <f>SUM(N20:N22)</f>
        <v>0</v>
      </c>
      <c r="O23" s="5"/>
      <c r="P23" s="5"/>
      <c r="Q23" s="35">
        <f>SUM(F23:O23)</f>
        <v>45244.00016000001</v>
      </c>
    </row>
    <row r="24" spans="2:17" ht="14.25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3:18" ht="14.25">
      <c r="C25" s="7"/>
      <c r="D25" s="7"/>
      <c r="E25" s="4" t="s">
        <v>31</v>
      </c>
      <c r="F25" s="29">
        <v>2013</v>
      </c>
      <c r="G25" s="29">
        <v>2014</v>
      </c>
      <c r="H25" s="29">
        <v>2015</v>
      </c>
      <c r="I25" s="29">
        <v>2016</v>
      </c>
      <c r="J25" s="29">
        <v>2017</v>
      </c>
      <c r="K25" s="29">
        <v>2018</v>
      </c>
      <c r="L25" s="29">
        <v>2019</v>
      </c>
      <c r="M25" s="4">
        <v>2020</v>
      </c>
      <c r="N25" s="4">
        <v>2021</v>
      </c>
      <c r="O25" s="29"/>
      <c r="P25" s="29"/>
      <c r="Q25" s="29" t="s">
        <v>4</v>
      </c>
      <c r="R25" s="7"/>
    </row>
    <row r="26" ht="15">
      <c r="B26" t="s">
        <v>9</v>
      </c>
    </row>
    <row r="27" spans="3:17" ht="14.25">
      <c r="C27" s="10" t="s">
        <v>10</v>
      </c>
      <c r="D27" s="10"/>
      <c r="E27" s="10"/>
      <c r="F27" s="20">
        <v>0</v>
      </c>
      <c r="G27" s="20">
        <v>71.292</v>
      </c>
      <c r="H27" s="20">
        <v>159.882</v>
      </c>
      <c r="I27" s="20">
        <v>199.659</v>
      </c>
      <c r="J27" s="20">
        <v>356</v>
      </c>
      <c r="K27" s="20">
        <v>2312</v>
      </c>
      <c r="L27" s="20">
        <v>0</v>
      </c>
      <c r="M27" s="20">
        <v>0</v>
      </c>
      <c r="N27" s="20">
        <v>0</v>
      </c>
      <c r="O27" s="20"/>
      <c r="P27" s="20"/>
      <c r="Q27" s="35">
        <f>SUM(F27:O27)</f>
        <v>3098.833</v>
      </c>
    </row>
    <row r="28" spans="2:17" ht="14.25">
      <c r="B28" s="21"/>
      <c r="C28" s="21"/>
      <c r="D28" s="21"/>
      <c r="E28" s="21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3:17" ht="14.25">
      <c r="C29" s="7"/>
      <c r="D29" s="7"/>
      <c r="E29" s="4" t="s">
        <v>31</v>
      </c>
      <c r="F29" s="29">
        <v>2013</v>
      </c>
      <c r="G29" s="29">
        <v>2014</v>
      </c>
      <c r="H29" s="29">
        <v>2015</v>
      </c>
      <c r="I29" s="29">
        <v>2016</v>
      </c>
      <c r="J29" s="29">
        <v>2017</v>
      </c>
      <c r="K29" s="29">
        <v>2018</v>
      </c>
      <c r="L29" s="29">
        <v>2019</v>
      </c>
      <c r="M29" s="4">
        <v>2020</v>
      </c>
      <c r="N29" s="4">
        <v>2021</v>
      </c>
      <c r="O29" s="29"/>
      <c r="P29" s="3" t="s">
        <v>29</v>
      </c>
      <c r="Q29" s="29" t="s">
        <v>4</v>
      </c>
    </row>
    <row r="30" spans="2:16" ht="15">
      <c r="B30" t="s">
        <v>11</v>
      </c>
      <c r="P30" s="3" t="s">
        <v>37</v>
      </c>
    </row>
    <row r="31" spans="3:17" ht="17.25">
      <c r="C31" s="1" t="s">
        <v>13</v>
      </c>
      <c r="D31" s="1"/>
      <c r="E31" s="28" t="s">
        <v>28</v>
      </c>
      <c r="F31" s="28" t="s">
        <v>28</v>
      </c>
      <c r="Q31" s="28" t="s">
        <v>28</v>
      </c>
    </row>
    <row r="32" spans="3:18" ht="14.25">
      <c r="C32" s="11" t="s">
        <v>14</v>
      </c>
      <c r="D32" s="1"/>
      <c r="E32" s="26">
        <v>29219.051530000004</v>
      </c>
      <c r="F32" s="26">
        <v>54797.779109999996</v>
      </c>
      <c r="G32" s="23">
        <v>20779.54067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P32" s="20">
        <f>SUM(G32:N32)</f>
        <v>20779.54067</v>
      </c>
      <c r="Q32" s="40">
        <f>SUM(E32:O32)</f>
        <v>104796.37131</v>
      </c>
      <c r="R32" s="20"/>
    </row>
    <row r="33" spans="3:18" ht="14.25">
      <c r="C33" s="11" t="s">
        <v>15</v>
      </c>
      <c r="D33" s="1"/>
      <c r="E33" s="27">
        <v>0</v>
      </c>
      <c r="F33" s="27">
        <v>0</v>
      </c>
      <c r="G33" s="44">
        <v>0</v>
      </c>
      <c r="H33" s="24">
        <v>0</v>
      </c>
      <c r="I33" s="23">
        <v>1442.14501</v>
      </c>
      <c r="J33" s="23">
        <v>6417.12561</v>
      </c>
      <c r="K33" s="23">
        <v>6784.95919</v>
      </c>
      <c r="L33" s="24">
        <v>0</v>
      </c>
      <c r="M33" s="24">
        <v>0</v>
      </c>
      <c r="N33" s="24">
        <v>0</v>
      </c>
      <c r="P33" s="20">
        <f aca="true" t="shared" si="1" ref="P33:P43">SUM(G33:N33)</f>
        <v>14644.22981</v>
      </c>
      <c r="Q33" s="40">
        <f aca="true" t="shared" si="2" ref="Q33:Q44">SUM(E33:O33)</f>
        <v>14644.22981</v>
      </c>
      <c r="R33" s="20"/>
    </row>
    <row r="34" spans="3:18" ht="14.25">
      <c r="C34" s="11" t="s">
        <v>18</v>
      </c>
      <c r="D34" s="1"/>
      <c r="E34" s="26">
        <v>566.42453</v>
      </c>
      <c r="F34" s="26">
        <v>1528.63749</v>
      </c>
      <c r="G34" s="23">
        <v>4345.61775</v>
      </c>
      <c r="H34" s="25">
        <v>3335.78962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P34" s="20">
        <f t="shared" si="1"/>
        <v>7681.407370000001</v>
      </c>
      <c r="Q34" s="40">
        <f t="shared" si="2"/>
        <v>9776.46939</v>
      </c>
      <c r="R34" s="20"/>
    </row>
    <row r="35" spans="3:18" ht="14.25">
      <c r="C35" s="11" t="s">
        <v>19</v>
      </c>
      <c r="D35" s="1"/>
      <c r="E35" s="26">
        <v>1223.73352</v>
      </c>
      <c r="F35" s="26">
        <v>4527.30768</v>
      </c>
      <c r="G35" s="4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P35" s="20">
        <f t="shared" si="1"/>
        <v>0</v>
      </c>
      <c r="Q35" s="40">
        <f t="shared" si="2"/>
        <v>5751.0412</v>
      </c>
      <c r="R35" s="20"/>
    </row>
    <row r="36" spans="3:18" ht="14.25">
      <c r="C36" s="11" t="s">
        <v>20</v>
      </c>
      <c r="D36" s="1"/>
      <c r="E36" s="27">
        <v>0</v>
      </c>
      <c r="F36" s="27">
        <v>0</v>
      </c>
      <c r="G36" s="23">
        <v>40.203450000000004</v>
      </c>
      <c r="H36" s="25">
        <v>72.24981</v>
      </c>
      <c r="I36" s="25">
        <v>88.3814</v>
      </c>
      <c r="J36" s="25">
        <v>26.50422</v>
      </c>
      <c r="K36" s="25">
        <v>42.03826</v>
      </c>
      <c r="L36" s="25">
        <v>1143.03322</v>
      </c>
      <c r="M36" s="24">
        <v>0</v>
      </c>
      <c r="N36" s="24">
        <v>0</v>
      </c>
      <c r="P36" s="20">
        <f t="shared" si="1"/>
        <v>1412.41036</v>
      </c>
      <c r="Q36" s="40">
        <f t="shared" si="2"/>
        <v>1412.41036</v>
      </c>
      <c r="R36" s="20"/>
    </row>
    <row r="37" spans="3:18" ht="14.25">
      <c r="C37" s="11" t="s">
        <v>21</v>
      </c>
      <c r="D37" s="1"/>
      <c r="E37" s="27">
        <v>0</v>
      </c>
      <c r="F37" s="27">
        <v>0</v>
      </c>
      <c r="G37" s="44">
        <v>0</v>
      </c>
      <c r="H37" s="25">
        <v>1631.1621</v>
      </c>
      <c r="I37" s="25">
        <v>4127.5184899999995</v>
      </c>
      <c r="J37" s="25">
        <v>6753.40874</v>
      </c>
      <c r="K37" s="25">
        <v>7613.28251</v>
      </c>
      <c r="L37" s="24">
        <v>0</v>
      </c>
      <c r="M37" s="24">
        <v>0</v>
      </c>
      <c r="N37" s="24">
        <v>0</v>
      </c>
      <c r="P37" s="20">
        <f t="shared" si="1"/>
        <v>20125.37184</v>
      </c>
      <c r="Q37" s="40">
        <f t="shared" si="2"/>
        <v>20125.37184</v>
      </c>
      <c r="R37" s="20"/>
    </row>
    <row r="38" spans="3:18" ht="14.25">
      <c r="C38" s="11" t="s">
        <v>22</v>
      </c>
      <c r="D38" s="1"/>
      <c r="E38" s="27">
        <v>0</v>
      </c>
      <c r="F38" s="27">
        <v>0</v>
      </c>
      <c r="G38" s="44">
        <v>0</v>
      </c>
      <c r="H38" s="24">
        <v>0</v>
      </c>
      <c r="I38" s="24">
        <v>0</v>
      </c>
      <c r="J38" s="24">
        <v>0</v>
      </c>
      <c r="K38" s="25">
        <v>5696.85901</v>
      </c>
      <c r="L38" s="25">
        <v>19172.820359999998</v>
      </c>
      <c r="M38" s="24">
        <v>0</v>
      </c>
      <c r="N38" s="24">
        <v>0</v>
      </c>
      <c r="P38" s="20">
        <f t="shared" si="1"/>
        <v>24869.679369999998</v>
      </c>
      <c r="Q38" s="40">
        <f t="shared" si="2"/>
        <v>24869.679369999998</v>
      </c>
      <c r="R38" s="20"/>
    </row>
    <row r="39" spans="3:18" ht="14.25">
      <c r="C39" s="11" t="s">
        <v>23</v>
      </c>
      <c r="D39" s="1"/>
      <c r="E39" s="26">
        <v>566.42453</v>
      </c>
      <c r="F39" s="26">
        <v>1528.63749</v>
      </c>
      <c r="G39" s="23">
        <v>4345.61775</v>
      </c>
      <c r="H39" s="25">
        <v>3335.78962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P39" s="20">
        <f t="shared" si="1"/>
        <v>7681.407370000001</v>
      </c>
      <c r="Q39" s="40">
        <f t="shared" si="2"/>
        <v>9776.46939</v>
      </c>
      <c r="R39" s="20"/>
    </row>
    <row r="40" spans="3:18" ht="14.25">
      <c r="C40" s="11" t="s">
        <v>24</v>
      </c>
      <c r="D40" s="1"/>
      <c r="E40" s="27">
        <v>0</v>
      </c>
      <c r="F40" s="27">
        <v>0</v>
      </c>
      <c r="G40" s="23">
        <v>880.85322</v>
      </c>
      <c r="H40" s="25">
        <v>4189.82523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P40" s="20">
        <f t="shared" si="1"/>
        <v>5070.67845</v>
      </c>
      <c r="Q40" s="40">
        <f t="shared" si="2"/>
        <v>5070.67845</v>
      </c>
      <c r="R40" s="20"/>
    </row>
    <row r="41" spans="3:18" ht="14.25">
      <c r="C41" s="11" t="s">
        <v>25</v>
      </c>
      <c r="D41" s="1"/>
      <c r="E41" s="27">
        <v>0</v>
      </c>
      <c r="F41" s="27">
        <v>0</v>
      </c>
      <c r="G41" s="23">
        <v>40.203450000000004</v>
      </c>
      <c r="H41" s="25">
        <v>72.24981</v>
      </c>
      <c r="I41" s="25">
        <v>88.85209</v>
      </c>
      <c r="J41" s="25">
        <v>26.63629</v>
      </c>
      <c r="K41" s="25">
        <v>42.15676</v>
      </c>
      <c r="L41" s="25">
        <v>1143.17941</v>
      </c>
      <c r="M41" s="24">
        <v>0</v>
      </c>
      <c r="N41" s="24">
        <v>0</v>
      </c>
      <c r="P41" s="20">
        <f t="shared" si="1"/>
        <v>1413.27781</v>
      </c>
      <c r="Q41" s="40">
        <f t="shared" si="2"/>
        <v>1413.27781</v>
      </c>
      <c r="R41" s="20"/>
    </row>
    <row r="42" spans="3:18" ht="14.25">
      <c r="C42" s="11" t="s">
        <v>26</v>
      </c>
      <c r="D42" s="1"/>
      <c r="E42" s="27">
        <v>0</v>
      </c>
      <c r="F42" s="27">
        <v>0</v>
      </c>
      <c r="G42" s="44">
        <v>0</v>
      </c>
      <c r="H42" s="25">
        <v>1631.1621</v>
      </c>
      <c r="I42" s="25">
        <v>4127.5184899999995</v>
      </c>
      <c r="J42" s="25">
        <v>6753.40874</v>
      </c>
      <c r="K42" s="25">
        <v>7613.28251</v>
      </c>
      <c r="L42" s="24">
        <v>0</v>
      </c>
      <c r="M42" s="24">
        <v>0</v>
      </c>
      <c r="N42" s="24">
        <v>0</v>
      </c>
      <c r="P42" s="20">
        <f t="shared" si="1"/>
        <v>20125.37184</v>
      </c>
      <c r="Q42" s="40">
        <f t="shared" si="2"/>
        <v>20125.37184</v>
      </c>
      <c r="R42" s="20"/>
    </row>
    <row r="43" spans="3:18" ht="14.25">
      <c r="C43" s="11" t="s">
        <v>27</v>
      </c>
      <c r="D43" s="1"/>
      <c r="E43" s="27">
        <v>0</v>
      </c>
      <c r="F43" s="27">
        <v>0</v>
      </c>
      <c r="G43" s="44">
        <v>0</v>
      </c>
      <c r="H43" s="24">
        <v>0</v>
      </c>
      <c r="I43" s="24">
        <v>0</v>
      </c>
      <c r="J43" s="51">
        <v>12360.90219</v>
      </c>
      <c r="K43" s="51">
        <v>10040.71417</v>
      </c>
      <c r="L43" s="24">
        <v>0</v>
      </c>
      <c r="M43" s="24">
        <v>0</v>
      </c>
      <c r="N43" s="24">
        <v>0</v>
      </c>
      <c r="P43" s="20">
        <f t="shared" si="1"/>
        <v>22401.61636</v>
      </c>
      <c r="Q43" s="40">
        <f t="shared" si="2"/>
        <v>22401.61636</v>
      </c>
      <c r="R43" s="20"/>
    </row>
    <row r="44" spans="3:18" ht="14.25">
      <c r="C44" s="11" t="s">
        <v>36</v>
      </c>
      <c r="D44" s="1"/>
      <c r="E44" s="33">
        <v>10107.61694</v>
      </c>
      <c r="F44" s="33">
        <v>11673.330249999999</v>
      </c>
      <c r="G44" s="45">
        <v>13733.71224</v>
      </c>
      <c r="H44" s="31">
        <v>0</v>
      </c>
      <c r="I44" s="31">
        <v>805.49639</v>
      </c>
      <c r="J44" s="32">
        <v>3884.4586</v>
      </c>
      <c r="K44" s="32">
        <v>5754.77907</v>
      </c>
      <c r="L44" s="31">
        <v>4194.05443</v>
      </c>
      <c r="M44" s="31">
        <v>4445.74281</v>
      </c>
      <c r="N44" s="31">
        <v>4240.57411</v>
      </c>
      <c r="P44" s="31">
        <f>SUM(G44:N44)</f>
        <v>37058.81765</v>
      </c>
      <c r="Q44" s="41">
        <f t="shared" si="2"/>
        <v>58839.76483999999</v>
      </c>
      <c r="R44" s="20"/>
    </row>
    <row r="45" spans="3:18" ht="14.25">
      <c r="C45" s="50" t="s">
        <v>0</v>
      </c>
      <c r="D45" s="1"/>
      <c r="E45" s="36">
        <f aca="true" t="shared" si="3" ref="E45:N45">SUM(E32:E44)</f>
        <v>41683.251050000006</v>
      </c>
      <c r="F45" s="36">
        <f t="shared" si="3"/>
        <v>74055.69201999999</v>
      </c>
      <c r="G45" s="47">
        <f t="shared" si="3"/>
        <v>44165.748530000004</v>
      </c>
      <c r="H45" s="47">
        <f t="shared" si="3"/>
        <v>14268.22829</v>
      </c>
      <c r="I45" s="47">
        <f t="shared" si="3"/>
        <v>10679.91187</v>
      </c>
      <c r="J45" s="47">
        <f t="shared" si="3"/>
        <v>36222.444390000004</v>
      </c>
      <c r="K45" s="47">
        <f t="shared" si="3"/>
        <v>43588.07148</v>
      </c>
      <c r="L45" s="47">
        <f t="shared" si="3"/>
        <v>25653.08742</v>
      </c>
      <c r="M45" s="47">
        <f t="shared" si="3"/>
        <v>4445.74281</v>
      </c>
      <c r="N45" s="47">
        <f t="shared" si="3"/>
        <v>4240.57411</v>
      </c>
      <c r="P45" s="37">
        <f>SUM(G45:N45)</f>
        <v>183263.80889999997</v>
      </c>
      <c r="Q45" s="36">
        <f>SUM(Q32:Q44)</f>
        <v>299002.75197</v>
      </c>
      <c r="R45" s="20"/>
    </row>
    <row r="46" spans="5:18" ht="14.25">
      <c r="E46" s="42"/>
      <c r="F46" s="42"/>
      <c r="G46" s="46"/>
      <c r="H46" s="30"/>
      <c r="I46" s="30"/>
      <c r="J46" s="30"/>
      <c r="K46" s="30"/>
      <c r="L46" s="30"/>
      <c r="M46" s="30"/>
      <c r="N46" s="30"/>
      <c r="O46" s="37"/>
      <c r="P46" s="20"/>
      <c r="Q46" s="42"/>
      <c r="R46" s="20"/>
    </row>
    <row r="47" spans="3:18" ht="14.25">
      <c r="C47" s="19" t="s">
        <v>34</v>
      </c>
      <c r="E47" s="39">
        <f aca="true" t="shared" si="4" ref="E47:L47">E45*0.2</f>
        <v>8336.650210000002</v>
      </c>
      <c r="F47" s="39">
        <f t="shared" si="4"/>
        <v>14811.138403999998</v>
      </c>
      <c r="G47" s="43">
        <f t="shared" si="4"/>
        <v>8833.149706000002</v>
      </c>
      <c r="H47" s="38">
        <f t="shared" si="4"/>
        <v>2853.645658</v>
      </c>
      <c r="I47" s="38">
        <f t="shared" si="4"/>
        <v>2135.982374</v>
      </c>
      <c r="J47" s="38">
        <f t="shared" si="4"/>
        <v>7244.488878000001</v>
      </c>
      <c r="K47" s="38">
        <f t="shared" si="4"/>
        <v>8717.614296</v>
      </c>
      <c r="L47" s="38">
        <f t="shared" si="4"/>
        <v>5130.617484</v>
      </c>
      <c r="M47" s="38">
        <f>M45*0.2</f>
        <v>889.148562</v>
      </c>
      <c r="N47" s="38">
        <f>N45*0.2</f>
        <v>848.114822</v>
      </c>
      <c r="O47" s="37"/>
      <c r="P47" s="48">
        <f>P45*0.2</f>
        <v>36652.76177999999</v>
      </c>
      <c r="Q47" s="39">
        <f>Q45*0.2</f>
        <v>59800.550394</v>
      </c>
      <c r="R47" s="20"/>
    </row>
    <row r="48" spans="3:18" ht="14.25">
      <c r="C48" s="19" t="s">
        <v>33</v>
      </c>
      <c r="E48" s="39">
        <f aca="true" t="shared" si="5" ref="E48:L48">E45*0.5</f>
        <v>20841.625525000003</v>
      </c>
      <c r="F48" s="39">
        <f t="shared" si="5"/>
        <v>37027.846009999994</v>
      </c>
      <c r="G48" s="43">
        <f t="shared" si="5"/>
        <v>22082.874265000002</v>
      </c>
      <c r="H48" s="43">
        <f t="shared" si="5"/>
        <v>7134.114145</v>
      </c>
      <c r="I48" s="43">
        <f t="shared" si="5"/>
        <v>5339.955935</v>
      </c>
      <c r="J48" s="43">
        <f t="shared" si="5"/>
        <v>18111.222195000002</v>
      </c>
      <c r="K48" s="43">
        <f t="shared" si="5"/>
        <v>21794.03574</v>
      </c>
      <c r="L48" s="43">
        <f t="shared" si="5"/>
        <v>12826.54371</v>
      </c>
      <c r="M48" s="43">
        <f>M45*0.5</f>
        <v>2222.871405</v>
      </c>
      <c r="N48" s="43">
        <f>N45*0.5</f>
        <v>2120.287055</v>
      </c>
      <c r="O48" s="37"/>
      <c r="P48" s="48">
        <f>P45*0.5</f>
        <v>91631.90444999999</v>
      </c>
      <c r="Q48" s="39">
        <f>Q45*0.5</f>
        <v>149501.375985</v>
      </c>
      <c r="R48" s="20"/>
    </row>
    <row r="49" ht="14.25">
      <c r="R49" s="20"/>
    </row>
    <row r="50" spans="3:18" ht="14.25">
      <c r="C50" s="1" t="s">
        <v>32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1" ht="17.25">
      <c r="C51" t="s">
        <v>38</v>
      </c>
    </row>
    <row r="52" ht="9" customHeight="1"/>
    <row r="53" ht="14.25">
      <c r="C53" t="s">
        <v>40</v>
      </c>
    </row>
  </sheetData>
  <sheetProtection/>
  <mergeCells count="1">
    <mergeCell ref="C14:Q1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Scott- Resource Planning Weaver</dc:creator>
  <cp:keywords/>
  <dc:description/>
  <cp:lastModifiedBy>John F Torpey</cp:lastModifiedBy>
  <cp:lastPrinted>2012-11-09T21:07:16Z</cp:lastPrinted>
  <dcterms:created xsi:type="dcterms:W3CDTF">2011-04-22T18:35:23Z</dcterms:created>
  <dcterms:modified xsi:type="dcterms:W3CDTF">2013-02-08T18:47:32Z</dcterms:modified>
  <cp:category/>
  <cp:version/>
  <cp:contentType/>
  <cp:contentStatus/>
</cp:coreProperties>
</file>