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90" windowWidth="17115" windowHeight="9465"/>
  </bookViews>
  <sheets>
    <sheet name="42(a)" sheetId="1" r:id="rId1"/>
    <sheet name="42(b)" sheetId="4" r:id="rId2"/>
    <sheet name="42(c)" sheetId="5" r:id="rId3"/>
    <sheet name="42(d)" sheetId="6" r:id="rId4"/>
    <sheet name="42(e)" sheetId="7" r:id="rId5"/>
  </sheets>
  <definedNames>
    <definedName name="_xlnm.Print_Area" localSheetId="0">'42(a)'!$A$1:$G$48</definedName>
    <definedName name="_xlnm.Print_Area" localSheetId="1">'42(b)'!$A$1:$G$38</definedName>
    <definedName name="_xlnm.Print_Area" localSheetId="2">'42(c)'!$A$1:$H$26</definedName>
    <definedName name="_xlnm.Print_Area" localSheetId="3">'42(d)'!$A$1:$I$26</definedName>
    <definedName name="_xlnm.Print_Area" localSheetId="4">'42(e)'!$A$1:$J$37</definedName>
  </definedNames>
  <calcPr calcId="114210" calcMode="manual"/>
</workbook>
</file>

<file path=xl/calcChain.xml><?xml version="1.0" encoding="utf-8"?>
<calcChain xmlns="http://schemas.openxmlformats.org/spreadsheetml/2006/main">
  <c r="H10" i="7"/>
  <c r="H11"/>
  <c r="H12"/>
  <c r="H13"/>
  <c r="H14"/>
  <c r="H15"/>
  <c r="H16"/>
  <c r="H17"/>
  <c r="H18"/>
  <c r="H19"/>
  <c r="H20"/>
  <c r="H21"/>
  <c r="H22"/>
  <c r="H23"/>
  <c r="H24"/>
  <c r="H25"/>
  <c r="H26"/>
  <c r="H27"/>
  <c r="H28"/>
  <c r="H9"/>
  <c r="D31"/>
  <c r="E31"/>
  <c r="F31"/>
  <c r="G31"/>
  <c r="I31"/>
  <c r="D32"/>
  <c r="E32"/>
  <c r="F32"/>
  <c r="G32"/>
  <c r="I32"/>
  <c r="C32"/>
  <c r="F42" i="1"/>
  <c r="C31" i="7"/>
  <c r="F34" i="4"/>
  <c r="F33"/>
  <c r="F32"/>
  <c r="F31"/>
  <c r="F30"/>
  <c r="F29"/>
  <c r="F28"/>
  <c r="F27"/>
  <c r="F26"/>
  <c r="F25"/>
  <c r="F24"/>
  <c r="F23"/>
  <c r="F22"/>
  <c r="F21"/>
  <c r="F20"/>
  <c r="F19"/>
  <c r="F18"/>
  <c r="F17"/>
  <c r="F16"/>
  <c r="F15"/>
  <c r="D41" i="1"/>
  <c r="F41"/>
  <c r="G41"/>
  <c r="D42"/>
  <c r="G42"/>
  <c r="D43"/>
  <c r="F43"/>
  <c r="G43"/>
  <c r="C43"/>
  <c r="C42"/>
  <c r="C41"/>
  <c r="H32" i="7"/>
  <c r="H31"/>
  <c r="G34" i="4"/>
  <c r="G24"/>
  <c r="I10" i="6"/>
  <c r="I11"/>
  <c r="I12"/>
  <c r="I13"/>
  <c r="I14"/>
  <c r="I15"/>
  <c r="I16"/>
  <c r="I17"/>
  <c r="I18"/>
  <c r="I9"/>
  <c r="F22"/>
  <c r="H10"/>
  <c r="H11"/>
  <c r="H12"/>
  <c r="H13"/>
  <c r="H14"/>
  <c r="H15"/>
  <c r="H16"/>
  <c r="H17"/>
  <c r="E22"/>
  <c r="G22"/>
  <c r="I22"/>
  <c r="H9"/>
  <c r="C22"/>
  <c r="D22"/>
  <c r="H18"/>
  <c r="G23" i="5"/>
  <c r="F23"/>
  <c r="C23"/>
  <c r="J28" i="7"/>
  <c r="J27"/>
  <c r="J26"/>
  <c r="J25"/>
  <c r="J24"/>
  <c r="J23"/>
  <c r="J22"/>
  <c r="J21"/>
  <c r="J20"/>
  <c r="J19"/>
  <c r="J18"/>
  <c r="J17"/>
  <c r="J16"/>
  <c r="J15"/>
  <c r="J14"/>
  <c r="J13"/>
  <c r="J12"/>
  <c r="J11"/>
  <c r="J10"/>
  <c r="J9"/>
  <c r="J31"/>
  <c r="J32"/>
  <c r="D23" i="5"/>
  <c r="H22" i="6"/>
  <c r="C15" i="4"/>
  <c r="C33"/>
  <c r="C31"/>
  <c r="C29"/>
  <c r="C27"/>
  <c r="C25"/>
  <c r="C23"/>
  <c r="C21"/>
  <c r="C19"/>
  <c r="C17"/>
  <c r="C34"/>
  <c r="C32"/>
  <c r="C30"/>
  <c r="C28"/>
  <c r="C26"/>
  <c r="C24"/>
  <c r="C22"/>
  <c r="C20"/>
  <c r="C18"/>
  <c r="C16"/>
  <c r="D24"/>
  <c r="D34"/>
</calcChain>
</file>

<file path=xl/sharedStrings.xml><?xml version="1.0" encoding="utf-8"?>
<sst xmlns="http://schemas.openxmlformats.org/spreadsheetml/2006/main" count="85" uniqueCount="52">
  <si>
    <t>KPCo</t>
  </si>
  <si>
    <t>AEP-East</t>
  </si>
  <si>
    <t>42. Direct Testimony of Scott Weaver page 20 and Table 1-1 of Exhibit SCW-1, page 4.</t>
  </si>
  <si>
    <t>a. Please provide the Company’s projection of peak demand and internal load from</t>
  </si>
  <si>
    <t>2031 through 2040, and the basis for that projection.</t>
  </si>
  <si>
    <t>Case No. 2011-00401</t>
  </si>
  <si>
    <t>c. Please provide KPC’s weather-normalized peak demand and internal load by year</t>
  </si>
  <si>
    <t>for 2001 through 2010, and the corresponding compound annual rate of growth</t>
  </si>
  <si>
    <t>for each.</t>
  </si>
  <si>
    <t>2001-2010 Compound Growth Rate</t>
  </si>
  <si>
    <t>b. Please describe the factors driving the Company’s projection that the KPC</t>
  </si>
  <si>
    <t>d. Please provide KPC’s actual, weather-normalized internal load by major retail</t>
  </si>
  <si>
    <t>rate class for 2001 through 2010,</t>
  </si>
  <si>
    <t>Residential</t>
  </si>
  <si>
    <t>Commercial</t>
  </si>
  <si>
    <t>Industrial</t>
  </si>
  <si>
    <t>Other Retail</t>
  </si>
  <si>
    <t>Wholesale</t>
  </si>
  <si>
    <t>Total</t>
  </si>
  <si>
    <t>Losses</t>
  </si>
  <si>
    <t>Sierra Club 42</t>
  </si>
  <si>
    <t>e. Please provide KPC’s projection of internal load by major retail rate class by year</t>
  </si>
  <si>
    <t>through 2030.</t>
  </si>
  <si>
    <t>DSM</t>
  </si>
  <si>
    <t>Summer Peak Demand (MW)*</t>
  </si>
  <si>
    <t>*Summer Peak Demand in MW diversified to PJM annual peak.</t>
  </si>
  <si>
    <t xml:space="preserve">Response:  </t>
  </si>
  <si>
    <t>Weather normalized GWh load*</t>
  </si>
  <si>
    <t>*Includes losses.</t>
  </si>
  <si>
    <t>Compound Growth Rates:</t>
  </si>
  <si>
    <t>2011-2030</t>
  </si>
  <si>
    <t>2011-2040</t>
  </si>
  <si>
    <t>2011-2020</t>
  </si>
  <si>
    <t>Summer Non-Coincident Peak Demand (MW)*</t>
  </si>
  <si>
    <t>Internal Load (GWh)*</t>
  </si>
  <si>
    <t>*Weather adjusted</t>
  </si>
  <si>
    <t>*Retail and wholesale classes are summed premise metered loads (i.e., excludes losses).</t>
  </si>
  <si>
    <t>Internal Load</t>
  </si>
  <si>
    <t>Internal Load Before DSM</t>
  </si>
  <si>
    <t>MW</t>
  </si>
  <si>
    <t>Compound Growth Rates</t>
  </si>
  <si>
    <t>GWh</t>
  </si>
  <si>
    <t>Peak Demand</t>
  </si>
  <si>
    <t>Slightly slower growth in the first ten years of the Company’s load forecast as compared with the second ten years can be attributed largely to efficiency gains caused by national appliance and lighting standards.  These impacts are expected to impact most in the residential and commercial classes.  This pattern is consistent with projections developed by the Energy Information Administration.</t>
  </si>
  <si>
    <t>Internal Load (GWh) **</t>
  </si>
  <si>
    <t>Energy *</t>
  </si>
  <si>
    <t>GWh Load*  **</t>
  </si>
  <si>
    <t>* Annual GWh differences result from a revised Cumulative Energy Efficiency estimate</t>
  </si>
  <si>
    <t xml:space="preserve">that is slightly different from what was assumed in the load forecast summarized on </t>
  </si>
  <si>
    <t>Exhibit SCW-1, Table 1-1 and shown in Exhibit SCW-1, Table 1-2.</t>
  </si>
  <si>
    <t>** Annual GWh differences result from a revised Cumulative Energy Efficiency estimate</t>
  </si>
  <si>
    <t>compound rate of growth from 2021 to 2030 will be higher than from 2011 to 2020</t>
  </si>
</sst>
</file>

<file path=xl/styles.xml><?xml version="1.0" encoding="utf-8"?>
<styleSheet xmlns="http://schemas.openxmlformats.org/spreadsheetml/2006/main">
  <numFmts count="2">
    <numFmt numFmtId="43" formatCode="_(* #,##0.00_);_(* \(#,##0.00\);_(* &quot;-&quot;??_);_(@_)"/>
    <numFmt numFmtId="164" formatCode="_(* #,##0_);_(* \(#,##0\);_(* &quot;-&quot;??_);_(@_)"/>
  </numFmts>
  <fonts count="6">
    <font>
      <sz val="11"/>
      <color theme="1"/>
      <name val="Calibri"/>
      <family val="2"/>
      <scheme val="minor"/>
    </font>
    <font>
      <sz val="11"/>
      <color indexed="8"/>
      <name val="Calibri"/>
      <family val="2"/>
    </font>
    <font>
      <b/>
      <sz val="12"/>
      <color indexed="8"/>
      <name val="Times New Roman"/>
      <family val="1"/>
    </font>
    <font>
      <sz val="11"/>
      <color indexed="10"/>
      <name val="Calibri"/>
      <family val="2"/>
    </font>
    <font>
      <sz val="11"/>
      <name val="Calibri"/>
      <family val="2"/>
    </font>
    <font>
      <sz val="8"/>
      <name val="Calibri"/>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164" fontId="0" fillId="0" borderId="0" xfId="1" applyNumberFormat="1" applyFont="1"/>
    <xf numFmtId="0" fontId="2" fillId="0" borderId="0" xfId="0" applyFont="1"/>
    <xf numFmtId="0" fontId="0" fillId="0" borderId="0" xfId="0" quotePrefix="1"/>
    <xf numFmtId="164" fontId="0" fillId="0" borderId="0" xfId="1" quotePrefix="1" applyNumberFormat="1" applyFont="1"/>
    <xf numFmtId="10" fontId="0" fillId="0" borderId="0" xfId="2" applyNumberFormat="1" applyFont="1"/>
    <xf numFmtId="164" fontId="0" fillId="0" borderId="0" xfId="0" applyNumberFormat="1"/>
    <xf numFmtId="3" fontId="0" fillId="0" borderId="0" xfId="0" applyNumberFormat="1"/>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0" xfId="0" applyAlignment="1">
      <alignment wrapText="1"/>
    </xf>
    <xf numFmtId="0" fontId="0" fillId="0" borderId="0" xfId="0" applyAlignment="1">
      <alignment horizontal="center" wrapText="1"/>
    </xf>
    <xf numFmtId="43" fontId="0" fillId="0" borderId="0" xfId="0" applyNumberFormat="1"/>
    <xf numFmtId="0" fontId="0" fillId="0" borderId="1" xfId="0" applyBorder="1" applyAlignment="1">
      <alignment horizontal="center" wrapText="1"/>
    </xf>
    <xf numFmtId="0" fontId="3" fillId="0" borderId="0" xfId="0" applyFont="1"/>
    <xf numFmtId="0" fontId="0" fillId="0" borderId="0" xfId="0" applyAlignment="1">
      <alignment horizontal="center"/>
    </xf>
    <xf numFmtId="0" fontId="0" fillId="0" borderId="2" xfId="0" applyBorder="1" applyAlignment="1">
      <alignment horizontal="center"/>
    </xf>
    <xf numFmtId="0" fontId="4" fillId="0" borderId="0" xfId="0" applyFont="1" applyAlignment="1">
      <alignment wrapText="1"/>
    </xf>
    <xf numFmtId="0" fontId="0" fillId="0" borderId="0" xfId="0" applyAlignment="1">
      <alignment horizontal="center" wrapText="1"/>
    </xf>
    <xf numFmtId="0" fontId="0" fillId="0" borderId="0" xfId="0" applyBorder="1" applyAlignment="1">
      <alignment horizontal="center"/>
    </xf>
    <xf numFmtId="0" fontId="0" fillId="0" borderId="0" xfId="0"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H49"/>
  <sheetViews>
    <sheetView tabSelected="1" zoomScaleNormal="100" workbookViewId="0">
      <selection activeCell="F5" sqref="F5"/>
    </sheetView>
  </sheetViews>
  <sheetFormatPr defaultColWidth="0" defaultRowHeight="15" zeroHeight="1"/>
  <cols>
    <col min="1" max="2" width="11.7109375" customWidth="1"/>
    <col min="3" max="4" width="17.42578125" customWidth="1"/>
    <col min="5" max="5" width="2.85546875" customWidth="1"/>
    <col min="6" max="6" width="17.5703125" customWidth="1"/>
    <col min="7" max="7" width="19.5703125" customWidth="1"/>
    <col min="8" max="8" width="1.42578125" customWidth="1"/>
  </cols>
  <sheetData>
    <row r="1" spans="1:8" ht="15.75">
      <c r="A1" s="2" t="s">
        <v>5</v>
      </c>
    </row>
    <row r="2" spans="1:8">
      <c r="A2" t="s">
        <v>20</v>
      </c>
    </row>
    <row r="3" spans="1:8">
      <c r="A3" t="s">
        <v>2</v>
      </c>
    </row>
    <row r="4" spans="1:8">
      <c r="A4" t="s">
        <v>3</v>
      </c>
    </row>
    <row r="5" spans="1:8">
      <c r="A5" t="s">
        <v>4</v>
      </c>
    </row>
    <row r="6" spans="1:8"/>
    <row r="7" spans="1:8">
      <c r="C7" s="17" t="s">
        <v>24</v>
      </c>
      <c r="D7" s="17"/>
      <c r="F7" s="16" t="s">
        <v>44</v>
      </c>
      <c r="G7" s="16"/>
    </row>
    <row r="8" spans="1:8">
      <c r="C8" s="9" t="s">
        <v>0</v>
      </c>
      <c r="D8" s="9" t="s">
        <v>1</v>
      </c>
      <c r="E8" s="8"/>
      <c r="F8" s="9" t="s">
        <v>0</v>
      </c>
      <c r="G8" s="9" t="s">
        <v>1</v>
      </c>
      <c r="H8" s="8"/>
    </row>
    <row r="9" spans="1:8">
      <c r="A9" s="1"/>
      <c r="B9">
        <v>2011</v>
      </c>
      <c r="C9" s="1">
        <v>1221.3331127052941</v>
      </c>
      <c r="D9" s="1">
        <v>20698.322936639772</v>
      </c>
      <c r="F9" s="4">
        <v>7666.04</v>
      </c>
      <c r="G9" s="1">
        <v>125557.61</v>
      </c>
    </row>
    <row r="10" spans="1:8">
      <c r="A10" s="1"/>
      <c r="B10">
        <v>2012</v>
      </c>
      <c r="C10" s="1">
        <v>1237.7061229795474</v>
      </c>
      <c r="D10" s="1">
        <v>21101.159880757368</v>
      </c>
      <c r="F10" s="4">
        <v>7729.13</v>
      </c>
      <c r="G10" s="1">
        <v>127336.96000000001</v>
      </c>
    </row>
    <row r="11" spans="1:8">
      <c r="A11" s="1"/>
      <c r="B11">
        <v>2013</v>
      </c>
      <c r="C11" s="1">
        <v>1239.3062766073822</v>
      </c>
      <c r="D11" s="1">
        <v>21378.616405236829</v>
      </c>
      <c r="F11" s="4">
        <v>7727.91</v>
      </c>
      <c r="G11" s="1">
        <v>128585.02</v>
      </c>
    </row>
    <row r="12" spans="1:8">
      <c r="A12" s="1"/>
      <c r="B12">
        <v>2014</v>
      </c>
      <c r="C12" s="1">
        <v>1242.9866268283552</v>
      </c>
      <c r="D12" s="1">
        <v>21542.332151127539</v>
      </c>
      <c r="F12" s="4">
        <v>7754.54</v>
      </c>
      <c r="G12" s="1">
        <v>129353.21</v>
      </c>
    </row>
    <row r="13" spans="1:8">
      <c r="A13" s="1"/>
      <c r="B13">
        <v>2015</v>
      </c>
      <c r="C13" s="1">
        <v>1247.2659302462507</v>
      </c>
      <c r="D13" s="1">
        <v>21672.393937483626</v>
      </c>
      <c r="F13" s="4">
        <v>7775.94</v>
      </c>
      <c r="G13" s="1">
        <v>129953.4</v>
      </c>
    </row>
    <row r="14" spans="1:8">
      <c r="A14" s="1"/>
      <c r="B14">
        <v>2016</v>
      </c>
      <c r="C14" s="1">
        <v>1252.1496698306162</v>
      </c>
      <c r="D14" s="1">
        <v>21739.584537533181</v>
      </c>
      <c r="F14" s="4">
        <v>7811.79</v>
      </c>
      <c r="G14" s="1">
        <v>130521.51</v>
      </c>
    </row>
    <row r="15" spans="1:8">
      <c r="A15" s="1"/>
      <c r="B15">
        <v>2017</v>
      </c>
      <c r="C15" s="1">
        <v>1255.9753313922993</v>
      </c>
      <c r="D15" s="1">
        <v>21880.822565137976</v>
      </c>
      <c r="F15" s="4">
        <v>7848.06</v>
      </c>
      <c r="G15" s="1">
        <v>131135.45000000001</v>
      </c>
    </row>
    <row r="16" spans="1:8">
      <c r="A16" s="1"/>
      <c r="B16">
        <v>2018</v>
      </c>
      <c r="C16" s="1">
        <v>1270.5849099595398</v>
      </c>
      <c r="D16" s="1">
        <v>22033.4789054668</v>
      </c>
      <c r="F16" s="4">
        <v>7889.55</v>
      </c>
      <c r="G16" s="1">
        <v>131897.57999999999</v>
      </c>
    </row>
    <row r="17" spans="1:7">
      <c r="A17" s="1"/>
      <c r="B17">
        <v>2019</v>
      </c>
      <c r="C17" s="1">
        <v>1281.0829098143138</v>
      </c>
      <c r="D17" s="1">
        <v>22190.608501305283</v>
      </c>
      <c r="F17" s="4">
        <v>7933.61</v>
      </c>
      <c r="G17" s="1">
        <v>132739.75</v>
      </c>
    </row>
    <row r="18" spans="1:7">
      <c r="A18" s="1"/>
      <c r="B18">
        <v>2020</v>
      </c>
      <c r="C18" s="1">
        <v>1287.2359694003308</v>
      </c>
      <c r="D18" s="1">
        <v>22301.394603232562</v>
      </c>
      <c r="F18" s="4">
        <v>7975.52</v>
      </c>
      <c r="G18" s="1">
        <v>133523.12</v>
      </c>
    </row>
    <row r="19" spans="1:7">
      <c r="A19" s="1"/>
      <c r="B19">
        <v>2021</v>
      </c>
      <c r="C19" s="1">
        <v>1299.2103396181033</v>
      </c>
      <c r="D19" s="1">
        <v>22528.89838900878</v>
      </c>
      <c r="F19" s="4">
        <v>8021.42</v>
      </c>
      <c r="G19" s="1">
        <v>134415.26999999999</v>
      </c>
    </row>
    <row r="20" spans="1:7">
      <c r="A20" s="1"/>
      <c r="B20">
        <v>2022</v>
      </c>
      <c r="C20" s="1">
        <v>1308.797492240524</v>
      </c>
      <c r="D20" s="1">
        <v>22701.326144719769</v>
      </c>
      <c r="F20" s="4">
        <v>8070.77</v>
      </c>
      <c r="G20" s="1">
        <v>135299.64000000001</v>
      </c>
    </row>
    <row r="21" spans="1:7">
      <c r="A21" s="1"/>
      <c r="B21">
        <v>2023</v>
      </c>
      <c r="C21" s="1">
        <v>1312.7302543098392</v>
      </c>
      <c r="D21" s="1">
        <v>22842.993746595697</v>
      </c>
      <c r="F21" s="4">
        <v>8121.59</v>
      </c>
      <c r="G21" s="1">
        <v>136190.81</v>
      </c>
    </row>
    <row r="22" spans="1:7">
      <c r="A22" s="1"/>
      <c r="B22">
        <v>2024</v>
      </c>
      <c r="C22" s="1">
        <v>1319.8756357480604</v>
      </c>
      <c r="D22" s="1">
        <v>22972.459719241044</v>
      </c>
      <c r="F22" s="4">
        <v>8176.53</v>
      </c>
      <c r="G22" s="1">
        <v>137166.19</v>
      </c>
    </row>
    <row r="23" spans="1:7">
      <c r="A23" s="1"/>
      <c r="B23">
        <v>2025</v>
      </c>
      <c r="C23" s="1">
        <v>1333.4395385029047</v>
      </c>
      <c r="D23" s="1">
        <v>23214.867781823494</v>
      </c>
      <c r="F23" s="4">
        <v>8225.4699999999993</v>
      </c>
      <c r="G23" s="1">
        <v>138101.16</v>
      </c>
    </row>
    <row r="24" spans="1:7">
      <c r="A24" s="1"/>
      <c r="B24">
        <v>2026</v>
      </c>
      <c r="C24" s="1">
        <v>1343.561356965012</v>
      </c>
      <c r="D24" s="1">
        <v>23403.976386742317</v>
      </c>
      <c r="F24" s="4">
        <v>8276.49</v>
      </c>
      <c r="G24" s="1">
        <v>139066.64000000001</v>
      </c>
    </row>
    <row r="25" spans="1:7">
      <c r="A25" s="1"/>
      <c r="B25">
        <v>2027</v>
      </c>
      <c r="C25" s="1">
        <v>1354.4809204618482</v>
      </c>
      <c r="D25" s="1">
        <v>23598.542030611443</v>
      </c>
      <c r="F25" s="4">
        <v>8328.27</v>
      </c>
      <c r="G25" s="1">
        <v>140069.01</v>
      </c>
    </row>
    <row r="26" spans="1:7">
      <c r="A26" s="1"/>
      <c r="B26">
        <v>2028</v>
      </c>
      <c r="C26" s="1">
        <v>1361.7482251700271</v>
      </c>
      <c r="D26" s="1">
        <v>23751.377912416778</v>
      </c>
      <c r="F26" s="4">
        <v>8381.67</v>
      </c>
      <c r="G26" s="1">
        <v>141117.76000000001</v>
      </c>
    </row>
    <row r="27" spans="1:7">
      <c r="A27" s="1"/>
      <c r="B27">
        <v>2029</v>
      </c>
      <c r="C27" s="1">
        <v>1369.1163134027531</v>
      </c>
      <c r="D27" s="1">
        <v>23961.537302995865</v>
      </c>
      <c r="F27" s="4">
        <v>8428.52</v>
      </c>
      <c r="G27" s="1">
        <v>142088.84</v>
      </c>
    </row>
    <row r="28" spans="1:7">
      <c r="A28" s="1"/>
      <c r="B28">
        <v>2030</v>
      </c>
      <c r="C28" s="1">
        <v>1378.8245522554141</v>
      </c>
      <c r="D28" s="1">
        <v>24164.789299293338</v>
      </c>
      <c r="F28" s="4">
        <v>8478.7099999999991</v>
      </c>
      <c r="G28" s="1">
        <v>143121.21</v>
      </c>
    </row>
    <row r="29" spans="1:7">
      <c r="A29" s="1"/>
      <c r="B29">
        <v>2031</v>
      </c>
      <c r="C29" s="1">
        <v>1388.8517502509458</v>
      </c>
      <c r="D29" s="1">
        <v>24375.173999817365</v>
      </c>
      <c r="F29" s="4">
        <v>8530.2900000000009</v>
      </c>
      <c r="G29" s="1">
        <v>144193.14000000001</v>
      </c>
    </row>
    <row r="30" spans="1:7">
      <c r="A30" s="1"/>
      <c r="B30">
        <v>2032</v>
      </c>
      <c r="C30" s="1">
        <v>1395.7127189371997</v>
      </c>
      <c r="D30" s="1">
        <v>24531.689808003197</v>
      </c>
      <c r="F30" s="4">
        <v>8583.67</v>
      </c>
      <c r="G30" s="1">
        <v>145324.39000000001</v>
      </c>
    </row>
    <row r="31" spans="1:7">
      <c r="A31" s="1"/>
      <c r="B31">
        <v>2033</v>
      </c>
      <c r="C31" s="1">
        <v>1409.2264956831086</v>
      </c>
      <c r="D31" s="1">
        <v>24800.196079727219</v>
      </c>
      <c r="F31" s="4">
        <v>8631.19</v>
      </c>
      <c r="G31" s="1">
        <v>146371.98000000001</v>
      </c>
    </row>
    <row r="32" spans="1:7">
      <c r="A32" s="1"/>
      <c r="B32">
        <v>2034</v>
      </c>
      <c r="C32" s="1">
        <v>1414.1968723881121</v>
      </c>
      <c r="D32" s="1">
        <v>24973.885842947788</v>
      </c>
      <c r="F32" s="4">
        <v>8680.65</v>
      </c>
      <c r="G32" s="1">
        <v>147420.70000000001</v>
      </c>
    </row>
    <row r="33" spans="1:8">
      <c r="A33" s="1"/>
      <c r="B33">
        <v>2035</v>
      </c>
      <c r="C33" s="1">
        <v>1424.1582063704436</v>
      </c>
      <c r="D33" s="1">
        <v>25185.955793275833</v>
      </c>
      <c r="F33" s="4">
        <v>8731.83</v>
      </c>
      <c r="G33" s="1">
        <v>148493.18</v>
      </c>
    </row>
    <row r="34" spans="1:8">
      <c r="A34" s="1"/>
      <c r="B34">
        <v>2036</v>
      </c>
      <c r="C34" s="1">
        <v>1429.4243112609054</v>
      </c>
      <c r="D34" s="1">
        <v>25336.933733001555</v>
      </c>
      <c r="F34" s="4">
        <v>8783.82</v>
      </c>
      <c r="G34" s="1">
        <v>149643.57999999999</v>
      </c>
    </row>
    <row r="35" spans="1:8">
      <c r="A35" s="1"/>
      <c r="B35">
        <v>2037</v>
      </c>
      <c r="C35" s="1">
        <v>1444.5163698946649</v>
      </c>
      <c r="D35" s="1">
        <v>25637.542175320563</v>
      </c>
      <c r="F35" s="4">
        <v>8834.8700000000008</v>
      </c>
      <c r="G35" s="1">
        <v>150814.79</v>
      </c>
    </row>
    <row r="36" spans="1:8">
      <c r="A36" s="1"/>
      <c r="B36">
        <v>2038</v>
      </c>
      <c r="C36" s="1">
        <v>1455.3908365224424</v>
      </c>
      <c r="D36" s="1">
        <v>25860.585291523024</v>
      </c>
      <c r="F36" s="4">
        <v>8886.01</v>
      </c>
      <c r="G36" s="1">
        <v>151977.10999999999</v>
      </c>
    </row>
    <row r="37" spans="1:8">
      <c r="A37" s="1"/>
      <c r="B37">
        <v>2039</v>
      </c>
      <c r="C37" s="1">
        <v>1465.562149536649</v>
      </c>
      <c r="D37" s="1">
        <v>26089.071038867834</v>
      </c>
      <c r="F37" s="4">
        <v>8937.52</v>
      </c>
      <c r="G37" s="1">
        <v>153149.63</v>
      </c>
    </row>
    <row r="38" spans="1:8">
      <c r="A38" s="1"/>
      <c r="B38">
        <v>2040</v>
      </c>
      <c r="C38" s="1">
        <v>1466.8446723679376</v>
      </c>
      <c r="D38" s="1">
        <v>26213.50522500095</v>
      </c>
      <c r="F38" s="4">
        <v>8989.25</v>
      </c>
      <c r="G38" s="1">
        <v>154294.32</v>
      </c>
    </row>
    <row r="39" spans="1:8"/>
    <row r="40" spans="1:8">
      <c r="B40" t="s">
        <v>29</v>
      </c>
    </row>
    <row r="41" spans="1:8">
      <c r="B41" t="s">
        <v>32</v>
      </c>
      <c r="C41" s="5">
        <f>(C18/C$9)^(1/9)-1</f>
        <v>5.8564470703965643E-3</v>
      </c>
      <c r="D41" s="5">
        <f>(D18/D$9)^(1/9)-1</f>
        <v>8.3229486743321424E-3</v>
      </c>
      <c r="E41" s="5"/>
      <c r="F41" s="5">
        <f>(F18/F$9)^(1/9)-1</f>
        <v>4.4070900629262777E-3</v>
      </c>
      <c r="G41" s="5">
        <f>(G18/G$9)^(1/9)-1</f>
        <v>6.8578468844726626E-3</v>
      </c>
      <c r="H41" s="5"/>
    </row>
    <row r="42" spans="1:8">
      <c r="B42" t="s">
        <v>30</v>
      </c>
      <c r="C42" s="5">
        <f>(C28/C$9)^(1/19)-1</f>
        <v>6.404017803680162E-3</v>
      </c>
      <c r="D42" s="5">
        <f>(D28/D$9)^(1/19)-1</f>
        <v>8.1829783269120604E-3</v>
      </c>
      <c r="E42" s="5"/>
      <c r="F42" s="5">
        <f>(F28/F$9)^(1/19)-1</f>
        <v>5.3171456247573801E-3</v>
      </c>
      <c r="G42" s="5">
        <f>(G28/G$9)^(1/19)-1</f>
        <v>6.9147019968511803E-3</v>
      </c>
      <c r="H42" s="5"/>
    </row>
    <row r="43" spans="1:8">
      <c r="B43" t="s">
        <v>31</v>
      </c>
      <c r="C43" s="5">
        <f>(C38/C$9)^(1/29)-1</f>
        <v>6.3362182270880751E-3</v>
      </c>
      <c r="D43" s="5">
        <f>(D38/D$9)^(1/29)-1</f>
        <v>8.1788540194795978E-3</v>
      </c>
      <c r="E43" s="5"/>
      <c r="F43" s="5">
        <f>(F38/F$9)^(1/29)-1</f>
        <v>5.5057645652967224E-3</v>
      </c>
      <c r="G43" s="5">
        <f>(G38/G$9)^(1/29)-1</f>
        <v>7.1321149769236758E-3</v>
      </c>
      <c r="H43" s="5"/>
    </row>
    <row r="44" spans="1:8"/>
    <row r="45" spans="1:8">
      <c r="B45" t="s">
        <v>25</v>
      </c>
    </row>
    <row r="46" spans="1:8">
      <c r="B46" t="s">
        <v>50</v>
      </c>
    </row>
    <row r="47" spans="1:8">
      <c r="B47" t="s">
        <v>48</v>
      </c>
    </row>
    <row r="48" spans="1:8">
      <c r="B48" t="s">
        <v>49</v>
      </c>
    </row>
    <row r="49" ht="7.5" customHeight="1"/>
  </sheetData>
  <mergeCells count="2">
    <mergeCell ref="F7:G7"/>
    <mergeCell ref="C7:D7"/>
  </mergeCells>
  <phoneticPr fontId="5" type="noConversion"/>
  <pageMargins left="0.7" right="0.7" top="0.75" bottom="0.75" header="0.3" footer="0.3"/>
  <pageSetup scale="92" orientation="portrait" r:id="rId1"/>
</worksheet>
</file>

<file path=xl/worksheets/sheet2.xml><?xml version="1.0" encoding="utf-8"?>
<worksheet xmlns="http://schemas.openxmlformats.org/spreadsheetml/2006/main" xmlns:r="http://schemas.openxmlformats.org/officeDocument/2006/relationships">
  <dimension ref="A1:G49"/>
  <sheetViews>
    <sheetView tabSelected="1" zoomScaleNormal="100" workbookViewId="0">
      <selection activeCell="F5" sqref="F5"/>
    </sheetView>
  </sheetViews>
  <sheetFormatPr defaultColWidth="0" defaultRowHeight="15" zeroHeight="1"/>
  <cols>
    <col min="1" max="1" width="10" customWidth="1"/>
    <col min="2" max="2" width="11.140625" customWidth="1"/>
    <col min="3" max="4" width="17.140625" customWidth="1"/>
    <col min="5" max="5" width="3.28515625" customWidth="1"/>
    <col min="6" max="6" width="18.85546875" customWidth="1"/>
    <col min="7" max="7" width="19.7109375" customWidth="1"/>
    <col min="8" max="8" width="1.42578125" customWidth="1"/>
  </cols>
  <sheetData>
    <row r="1" spans="1:7" ht="15.75">
      <c r="A1" s="2" t="s">
        <v>5</v>
      </c>
    </row>
    <row r="2" spans="1:7">
      <c r="A2" t="s">
        <v>20</v>
      </c>
    </row>
    <row r="3" spans="1:7">
      <c r="A3" t="s">
        <v>2</v>
      </c>
    </row>
    <row r="4" spans="1:7">
      <c r="A4" t="s">
        <v>10</v>
      </c>
    </row>
    <row r="5" spans="1:7">
      <c r="A5" t="s">
        <v>51</v>
      </c>
    </row>
    <row r="6" spans="1:7">
      <c r="A6" s="3"/>
    </row>
    <row r="7" spans="1:7">
      <c r="A7" t="s">
        <v>26</v>
      </c>
      <c r="B7" s="18" t="s">
        <v>43</v>
      </c>
      <c r="C7" s="18"/>
      <c r="D7" s="18"/>
      <c r="E7" s="18"/>
      <c r="F7" s="18"/>
      <c r="G7" s="18"/>
    </row>
    <row r="8" spans="1:7">
      <c r="B8" s="18"/>
      <c r="C8" s="18"/>
      <c r="D8" s="18"/>
      <c r="E8" s="18"/>
      <c r="F8" s="18"/>
      <c r="G8" s="18"/>
    </row>
    <row r="9" spans="1:7">
      <c r="B9" s="18"/>
      <c r="C9" s="18"/>
      <c r="D9" s="18"/>
      <c r="E9" s="18"/>
      <c r="F9" s="18"/>
      <c r="G9" s="18"/>
    </row>
    <row r="10" spans="1:7">
      <c r="B10" s="18"/>
      <c r="C10" s="18"/>
      <c r="D10" s="18"/>
      <c r="E10" s="18"/>
      <c r="F10" s="18"/>
      <c r="G10" s="18"/>
    </row>
    <row r="11" spans="1:7">
      <c r="B11" s="18"/>
      <c r="C11" s="18"/>
      <c r="D11" s="18"/>
      <c r="E11" s="18"/>
      <c r="F11" s="18"/>
      <c r="G11" s="18"/>
    </row>
    <row r="12" spans="1:7">
      <c r="B12" s="15"/>
      <c r="C12" s="15"/>
      <c r="D12" s="15"/>
      <c r="E12" s="15"/>
      <c r="F12" s="15"/>
      <c r="G12" s="15"/>
    </row>
    <row r="13" spans="1:7">
      <c r="C13" s="17" t="s">
        <v>42</v>
      </c>
      <c r="D13" s="17"/>
      <c r="F13" s="17" t="s">
        <v>45</v>
      </c>
      <c r="G13" s="17"/>
    </row>
    <row r="14" spans="1:7" s="12" customFormat="1" ht="30">
      <c r="C14" s="14" t="s">
        <v>39</v>
      </c>
      <c r="D14" s="14" t="s">
        <v>40</v>
      </c>
      <c r="F14" s="14" t="s">
        <v>41</v>
      </c>
      <c r="G14" s="14" t="s">
        <v>40</v>
      </c>
    </row>
    <row r="15" spans="1:7">
      <c r="B15">
        <v>2011</v>
      </c>
      <c r="C15" s="1">
        <f ca="1">'42(a)'!C9</f>
        <v>1221.3331127052941</v>
      </c>
      <c r="D15" s="1"/>
      <c r="E15" s="1"/>
      <c r="F15" s="1">
        <f ca="1">'42(a)'!F9</f>
        <v>7666.04</v>
      </c>
      <c r="G15" s="1"/>
    </row>
    <row r="16" spans="1:7">
      <c r="B16">
        <v>2012</v>
      </c>
      <c r="C16" s="1">
        <f ca="1">'42(a)'!C10</f>
        <v>1237.7061229795474</v>
      </c>
      <c r="D16" s="1"/>
      <c r="E16" s="1"/>
      <c r="F16" s="1">
        <f ca="1">'42(a)'!F10</f>
        <v>7729.13</v>
      </c>
      <c r="G16" s="1"/>
    </row>
    <row r="17" spans="2:7">
      <c r="B17">
        <v>2013</v>
      </c>
      <c r="C17" s="1">
        <f ca="1">'42(a)'!C11</f>
        <v>1239.3062766073822</v>
      </c>
      <c r="D17" s="1"/>
      <c r="E17" s="1"/>
      <c r="F17" s="1">
        <f ca="1">'42(a)'!F11</f>
        <v>7727.91</v>
      </c>
      <c r="G17" s="1"/>
    </row>
    <row r="18" spans="2:7">
      <c r="B18">
        <v>2014</v>
      </c>
      <c r="C18" s="1">
        <f ca="1">'42(a)'!C12</f>
        <v>1242.9866268283552</v>
      </c>
      <c r="D18" s="1"/>
      <c r="E18" s="1"/>
      <c r="F18" s="1">
        <f ca="1">'42(a)'!F12</f>
        <v>7754.54</v>
      </c>
      <c r="G18" s="1"/>
    </row>
    <row r="19" spans="2:7">
      <c r="B19">
        <v>2015</v>
      </c>
      <c r="C19" s="1">
        <f ca="1">'42(a)'!C13</f>
        <v>1247.2659302462507</v>
      </c>
      <c r="D19" s="1"/>
      <c r="E19" s="1"/>
      <c r="F19" s="1">
        <f ca="1">'42(a)'!F13</f>
        <v>7775.94</v>
      </c>
      <c r="G19" s="1"/>
    </row>
    <row r="20" spans="2:7">
      <c r="B20">
        <v>2016</v>
      </c>
      <c r="C20" s="1">
        <f ca="1">'42(a)'!C14</f>
        <v>1252.1496698306162</v>
      </c>
      <c r="D20" s="1"/>
      <c r="E20" s="1"/>
      <c r="F20" s="1">
        <f ca="1">'42(a)'!F14</f>
        <v>7811.79</v>
      </c>
      <c r="G20" s="1"/>
    </row>
    <row r="21" spans="2:7">
      <c r="B21">
        <v>2017</v>
      </c>
      <c r="C21" s="1">
        <f ca="1">'42(a)'!C15</f>
        <v>1255.9753313922993</v>
      </c>
      <c r="D21" s="1"/>
      <c r="E21" s="1"/>
      <c r="F21" s="1">
        <f ca="1">'42(a)'!F15</f>
        <v>7848.06</v>
      </c>
      <c r="G21" s="1"/>
    </row>
    <row r="22" spans="2:7">
      <c r="B22">
        <v>2018</v>
      </c>
      <c r="C22" s="1">
        <f ca="1">'42(a)'!C16</f>
        <v>1270.5849099595398</v>
      </c>
      <c r="D22" s="1"/>
      <c r="E22" s="1"/>
      <c r="F22" s="1">
        <f ca="1">'42(a)'!F16</f>
        <v>7889.55</v>
      </c>
      <c r="G22" s="1"/>
    </row>
    <row r="23" spans="2:7">
      <c r="B23">
        <v>2019</v>
      </c>
      <c r="C23" s="1">
        <f ca="1">'42(a)'!C17</f>
        <v>1281.0829098143138</v>
      </c>
      <c r="D23" s="1"/>
      <c r="E23" s="1"/>
      <c r="F23" s="1">
        <f ca="1">'42(a)'!F17</f>
        <v>7933.61</v>
      </c>
      <c r="G23" s="1"/>
    </row>
    <row r="24" spans="2:7">
      <c r="B24">
        <v>2020</v>
      </c>
      <c r="C24" s="1">
        <f ca="1">'42(a)'!C18</f>
        <v>1287.2359694003308</v>
      </c>
      <c r="D24" s="5">
        <f ca="1">((C24/C15)^(1/9))-1</f>
        <v>5.8564470703965643E-3</v>
      </c>
      <c r="E24" s="1"/>
      <c r="F24" s="1">
        <f ca="1">'42(a)'!F18</f>
        <v>7975.52</v>
      </c>
      <c r="G24" s="5">
        <f>((F24/F15)^(1/9))-1</f>
        <v>4.4070900629262777E-3</v>
      </c>
    </row>
    <row r="25" spans="2:7">
      <c r="B25">
        <v>2021</v>
      </c>
      <c r="C25" s="1">
        <f ca="1">'42(a)'!C19</f>
        <v>1299.2103396181033</v>
      </c>
      <c r="D25" s="1"/>
      <c r="E25" s="1"/>
      <c r="F25" s="1">
        <f ca="1">'42(a)'!F19</f>
        <v>8021.42</v>
      </c>
      <c r="G25" s="1"/>
    </row>
    <row r="26" spans="2:7">
      <c r="B26">
        <v>2022</v>
      </c>
      <c r="C26" s="1">
        <f ca="1">'42(a)'!C20</f>
        <v>1308.797492240524</v>
      </c>
      <c r="D26" s="1"/>
      <c r="E26" s="1"/>
      <c r="F26" s="1">
        <f ca="1">'42(a)'!F20</f>
        <v>8070.77</v>
      </c>
      <c r="G26" s="1"/>
    </row>
    <row r="27" spans="2:7">
      <c r="B27">
        <v>2023</v>
      </c>
      <c r="C27" s="1">
        <f ca="1">'42(a)'!C21</f>
        <v>1312.7302543098392</v>
      </c>
      <c r="D27" s="1"/>
      <c r="E27" s="1"/>
      <c r="F27" s="1">
        <f ca="1">'42(a)'!F21</f>
        <v>8121.59</v>
      </c>
      <c r="G27" s="1"/>
    </row>
    <row r="28" spans="2:7">
      <c r="B28">
        <v>2024</v>
      </c>
      <c r="C28" s="1">
        <f ca="1">'42(a)'!C22</f>
        <v>1319.8756357480604</v>
      </c>
      <c r="D28" s="1"/>
      <c r="E28" s="1"/>
      <c r="F28" s="1">
        <f ca="1">'42(a)'!F22</f>
        <v>8176.53</v>
      </c>
      <c r="G28" s="1"/>
    </row>
    <row r="29" spans="2:7">
      <c r="B29">
        <v>2025</v>
      </c>
      <c r="C29" s="1">
        <f ca="1">'42(a)'!C23</f>
        <v>1333.4395385029047</v>
      </c>
      <c r="D29" s="1"/>
      <c r="E29" s="1"/>
      <c r="F29" s="1">
        <f ca="1">'42(a)'!F23</f>
        <v>8225.4699999999993</v>
      </c>
      <c r="G29" s="1"/>
    </row>
    <row r="30" spans="2:7">
      <c r="B30">
        <v>2026</v>
      </c>
      <c r="C30" s="1">
        <f ca="1">'42(a)'!C24</f>
        <v>1343.561356965012</v>
      </c>
      <c r="D30" s="1"/>
      <c r="E30" s="1"/>
      <c r="F30" s="1">
        <f ca="1">'42(a)'!F24</f>
        <v>8276.49</v>
      </c>
      <c r="G30" s="1"/>
    </row>
    <row r="31" spans="2:7">
      <c r="B31">
        <v>2027</v>
      </c>
      <c r="C31" s="1">
        <f ca="1">'42(a)'!C25</f>
        <v>1354.4809204618482</v>
      </c>
      <c r="D31" s="1"/>
      <c r="E31" s="1"/>
      <c r="F31" s="1">
        <f ca="1">'42(a)'!F25</f>
        <v>8328.27</v>
      </c>
      <c r="G31" s="1"/>
    </row>
    <row r="32" spans="2:7">
      <c r="B32">
        <v>2028</v>
      </c>
      <c r="C32" s="1">
        <f ca="1">'42(a)'!C26</f>
        <v>1361.7482251700271</v>
      </c>
      <c r="D32" s="1"/>
      <c r="E32" s="1"/>
      <c r="F32" s="1">
        <f ca="1">'42(a)'!F26</f>
        <v>8381.67</v>
      </c>
      <c r="G32" s="1"/>
    </row>
    <row r="33" spans="2:7">
      <c r="B33">
        <v>2029</v>
      </c>
      <c r="C33" s="1">
        <f ca="1">'42(a)'!C27</f>
        <v>1369.1163134027531</v>
      </c>
      <c r="D33" s="1"/>
      <c r="E33" s="1"/>
      <c r="F33" s="1">
        <f ca="1">'42(a)'!F27</f>
        <v>8428.52</v>
      </c>
      <c r="G33" s="1"/>
    </row>
    <row r="34" spans="2:7">
      <c r="B34">
        <v>2030</v>
      </c>
      <c r="C34" s="1">
        <f ca="1">'42(a)'!C28</f>
        <v>1378.8245522554141</v>
      </c>
      <c r="D34" s="5">
        <f ca="1">((C34/C25)^(1/9))-1</f>
        <v>6.6301845157523687E-3</v>
      </c>
      <c r="E34" s="1"/>
      <c r="F34" s="1">
        <f ca="1">'42(a)'!F28</f>
        <v>8478.7099999999991</v>
      </c>
      <c r="G34" s="5">
        <f>((F34/F25)^(1/9))-1</f>
        <v>6.1793306677091486E-3</v>
      </c>
    </row>
    <row r="35" spans="2:7">
      <c r="C35" s="1"/>
      <c r="D35" s="1"/>
      <c r="E35" s="1"/>
    </row>
    <row r="36" spans="2:7">
      <c r="B36" t="s">
        <v>47</v>
      </c>
      <c r="C36" s="1"/>
      <c r="D36" s="1"/>
      <c r="E36" s="1"/>
    </row>
    <row r="37" spans="2:7">
      <c r="B37" t="s">
        <v>48</v>
      </c>
      <c r="C37" s="1"/>
      <c r="D37" s="1"/>
      <c r="E37" s="1"/>
    </row>
    <row r="38" spans="2:7">
      <c r="B38" t="s">
        <v>49</v>
      </c>
      <c r="C38" s="1"/>
      <c r="D38" s="1"/>
      <c r="E38" s="1"/>
    </row>
    <row r="39" spans="2:7" ht="7.5" customHeight="1">
      <c r="C39" s="1"/>
      <c r="D39" s="1"/>
      <c r="E39" s="1"/>
    </row>
    <row r="40" spans="2:7" hidden="1">
      <c r="C40" s="1"/>
      <c r="D40" s="1"/>
      <c r="E40" s="1"/>
    </row>
    <row r="41" spans="2:7" hidden="1">
      <c r="C41" s="1"/>
      <c r="D41" s="1"/>
      <c r="E41" s="1"/>
    </row>
    <row r="42" spans="2:7" hidden="1">
      <c r="C42" s="1"/>
      <c r="D42" s="1"/>
      <c r="E42" s="1"/>
    </row>
    <row r="43" spans="2:7" hidden="1">
      <c r="C43" s="1"/>
      <c r="D43" s="1"/>
      <c r="E43" s="1"/>
    </row>
    <row r="44" spans="2:7" hidden="1">
      <c r="C44" s="1"/>
      <c r="D44" s="1"/>
      <c r="E44" s="1"/>
    </row>
    <row r="45" spans="2:7" hidden="1"/>
    <row r="46" spans="2:7" hidden="1"/>
    <row r="47" spans="2:7" hidden="1"/>
    <row r="48" spans="2:7" hidden="1"/>
    <row r="49" hidden="1"/>
  </sheetData>
  <mergeCells count="3">
    <mergeCell ref="B7:G11"/>
    <mergeCell ref="C13:D13"/>
    <mergeCell ref="F13:G13"/>
  </mergeCells>
  <phoneticPr fontId="5" type="noConversion"/>
  <pageMargins left="0.7" right="0.7" top="0.98" bottom="0.75" header="0.3" footer="0.3"/>
  <pageSetup scale="92" orientation="portrait" r:id="rId1"/>
</worksheet>
</file>

<file path=xl/worksheets/sheet3.xml><?xml version="1.0" encoding="utf-8"?>
<worksheet xmlns="http://schemas.openxmlformats.org/spreadsheetml/2006/main" xmlns:r="http://schemas.openxmlformats.org/officeDocument/2006/relationships">
  <dimension ref="A1:G49"/>
  <sheetViews>
    <sheetView tabSelected="1" workbookViewId="0">
      <selection activeCell="F5" sqref="F5"/>
    </sheetView>
  </sheetViews>
  <sheetFormatPr defaultColWidth="0" defaultRowHeight="15" zeroHeight="1"/>
  <cols>
    <col min="1" max="2" width="10" customWidth="1"/>
    <col min="3" max="4" width="17.140625" customWidth="1"/>
    <col min="5" max="5" width="1.42578125" customWidth="1"/>
    <col min="6" max="7" width="17.140625" customWidth="1"/>
    <col min="8" max="8" width="1.42578125" customWidth="1"/>
  </cols>
  <sheetData>
    <row r="1" spans="1:7" ht="15.75">
      <c r="A1" s="2" t="s">
        <v>5</v>
      </c>
    </row>
    <row r="2" spans="1:7">
      <c r="A2" t="s">
        <v>20</v>
      </c>
    </row>
    <row r="3" spans="1:7">
      <c r="A3" t="s">
        <v>2</v>
      </c>
    </row>
    <row r="4" spans="1:7">
      <c r="A4" t="s">
        <v>6</v>
      </c>
    </row>
    <row r="5" spans="1:7">
      <c r="A5" t="s">
        <v>7</v>
      </c>
    </row>
    <row r="6" spans="1:7">
      <c r="A6" t="s">
        <v>8</v>
      </c>
    </row>
    <row r="7" spans="1:7"/>
    <row r="8" spans="1:7" s="11" customFormat="1" ht="45.75" customHeight="1">
      <c r="C8" s="19" t="s">
        <v>33</v>
      </c>
      <c r="D8" s="19"/>
      <c r="F8" s="19" t="s">
        <v>34</v>
      </c>
      <c r="G8" s="19"/>
    </row>
    <row r="9" spans="1:7" ht="15.75" customHeight="1">
      <c r="C9" s="9" t="s">
        <v>0</v>
      </c>
      <c r="D9" s="9" t="s">
        <v>1</v>
      </c>
      <c r="F9" s="10" t="s">
        <v>0</v>
      </c>
      <c r="G9" s="10" t="s">
        <v>1</v>
      </c>
    </row>
    <row r="10" spans="1:7">
      <c r="B10">
        <v>2001</v>
      </c>
      <c r="C10" s="1">
        <v>1259.9727379790299</v>
      </c>
      <c r="D10" s="1">
        <v>19994.273861910598</v>
      </c>
      <c r="E10" s="1"/>
      <c r="F10" s="1">
        <v>7463.39</v>
      </c>
      <c r="G10" s="1">
        <v>113484.3</v>
      </c>
    </row>
    <row r="11" spans="1:7">
      <c r="B11">
        <v>2002</v>
      </c>
      <c r="C11" s="1">
        <v>1299.60730281467</v>
      </c>
      <c r="D11" s="1">
        <v>20253.107195141401</v>
      </c>
      <c r="E11" s="1"/>
      <c r="F11" s="1">
        <v>7741.92</v>
      </c>
      <c r="G11" s="1">
        <v>115134.74</v>
      </c>
    </row>
    <row r="12" spans="1:7">
      <c r="B12">
        <v>2003</v>
      </c>
      <c r="C12" s="1">
        <v>1248.03472776015</v>
      </c>
      <c r="D12" s="1">
        <v>20113.0956002083</v>
      </c>
      <c r="E12" s="1"/>
      <c r="F12" s="1">
        <v>7549.37</v>
      </c>
      <c r="G12" s="1">
        <v>115812.62</v>
      </c>
    </row>
    <row r="13" spans="1:7">
      <c r="B13">
        <v>2004</v>
      </c>
      <c r="C13" s="1">
        <v>1280.02788931346</v>
      </c>
      <c r="D13" s="1">
        <v>20216.2783777515</v>
      </c>
      <c r="E13" s="1"/>
      <c r="F13" s="1">
        <v>7844.03</v>
      </c>
      <c r="G13" s="1">
        <v>117890.17</v>
      </c>
    </row>
    <row r="14" spans="1:7">
      <c r="B14">
        <v>2005</v>
      </c>
      <c r="C14" s="1">
        <v>1286.5387682512401</v>
      </c>
      <c r="D14" s="1">
        <v>20559.471391252901</v>
      </c>
      <c r="E14" s="1"/>
      <c r="F14" s="1">
        <v>7976.05</v>
      </c>
      <c r="G14" s="1">
        <v>119753.53</v>
      </c>
    </row>
    <row r="15" spans="1:7">
      <c r="B15">
        <v>2006</v>
      </c>
      <c r="C15" s="1">
        <v>1266.85117831202</v>
      </c>
      <c r="D15" s="1">
        <v>21045.9130175071</v>
      </c>
      <c r="E15" s="1"/>
      <c r="F15" s="1">
        <v>7854.29</v>
      </c>
      <c r="G15" s="1">
        <v>123806.67</v>
      </c>
    </row>
    <row r="16" spans="1:7">
      <c r="B16">
        <v>2007</v>
      </c>
      <c r="C16" s="1">
        <v>1268.72939149782</v>
      </c>
      <c r="D16" s="1">
        <v>21687.490804731598</v>
      </c>
      <c r="E16" s="1"/>
      <c r="F16" s="1">
        <v>7709.81</v>
      </c>
      <c r="G16" s="1">
        <v>128824.09</v>
      </c>
    </row>
    <row r="17" spans="2:7">
      <c r="B17">
        <v>2008</v>
      </c>
      <c r="C17" s="1">
        <v>1265.07133088768</v>
      </c>
      <c r="D17" s="1">
        <v>21606.339644441199</v>
      </c>
      <c r="E17" s="1"/>
      <c r="F17" s="1">
        <v>7876.97</v>
      </c>
      <c r="G17" s="1">
        <v>131413.51</v>
      </c>
    </row>
    <row r="18" spans="2:7">
      <c r="B18">
        <v>2009</v>
      </c>
      <c r="C18" s="1">
        <v>1244.9721249072199</v>
      </c>
      <c r="D18" s="1">
        <v>20382.838907767298</v>
      </c>
      <c r="E18" s="1"/>
      <c r="F18" s="1">
        <v>7608.27</v>
      </c>
      <c r="G18" s="1">
        <v>121963.92</v>
      </c>
    </row>
    <row r="19" spans="2:7">
      <c r="B19">
        <v>2010</v>
      </c>
      <c r="C19" s="1">
        <v>1272.5742366705299</v>
      </c>
      <c r="D19" s="1">
        <v>20961.0055870898</v>
      </c>
      <c r="E19" s="1"/>
      <c r="F19" s="1">
        <v>7740.43</v>
      </c>
      <c r="G19" s="1">
        <v>123319.98</v>
      </c>
    </row>
    <row r="20" spans="2:7"/>
    <row r="21" spans="2:7">
      <c r="B21" t="s">
        <v>9</v>
      </c>
    </row>
    <row r="22" spans="2:7">
      <c r="F22" s="5"/>
      <c r="G22" s="5"/>
    </row>
    <row r="23" spans="2:7">
      <c r="C23" s="5">
        <f>((C19/C10)^(1/9))-1</f>
        <v>1.1063585376225316E-3</v>
      </c>
      <c r="D23" s="5">
        <f>((D19/D10)^(1/9))-1</f>
        <v>5.2602209840790781E-3</v>
      </c>
      <c r="F23" s="5">
        <f>((F19/F10)^(1/9))-1</f>
        <v>4.0579342116102701E-3</v>
      </c>
      <c r="G23" s="5">
        <f>((G19/G10)^(1/9))-1</f>
        <v>9.278103822987438E-3</v>
      </c>
    </row>
    <row r="24" spans="2:7"/>
    <row r="25" spans="2:7">
      <c r="B25" t="s">
        <v>35</v>
      </c>
    </row>
    <row r="26" spans="2:7" ht="7.5" customHeight="1"/>
    <row r="27" spans="2:7" hidden="1"/>
    <row r="28" spans="2:7" hidden="1"/>
    <row r="29" spans="2:7" hidden="1"/>
    <row r="30" spans="2:7" hidden="1"/>
    <row r="31" spans="2:7" hidden="1"/>
    <row r="32" spans="2:7"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sheetData>
  <mergeCells count="2">
    <mergeCell ref="C8:D8"/>
    <mergeCell ref="F8:G8"/>
  </mergeCells>
  <phoneticPr fontId="5" type="noConversion"/>
  <pageMargins left="0.7" right="0.7" top="1" bottom="0.75" header="0.3" footer="0.3"/>
  <pageSetup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K39"/>
  <sheetViews>
    <sheetView tabSelected="1" workbookViewId="0">
      <selection activeCell="F5" sqref="F5"/>
    </sheetView>
  </sheetViews>
  <sheetFormatPr defaultColWidth="0" defaultRowHeight="15" zeroHeight="1"/>
  <cols>
    <col min="1" max="1" width="7.140625" customWidth="1"/>
    <col min="2" max="2" width="10" customWidth="1"/>
    <col min="3" max="9" width="12.140625" customWidth="1"/>
    <col min="10" max="10" width="1.42578125" customWidth="1"/>
    <col min="11" max="11" width="0" hidden="1" customWidth="1"/>
  </cols>
  <sheetData>
    <row r="1" spans="1:11" ht="15.75">
      <c r="A1" s="2" t="s">
        <v>5</v>
      </c>
    </row>
    <row r="2" spans="1:11">
      <c r="A2" t="s">
        <v>20</v>
      </c>
    </row>
    <row r="3" spans="1:11">
      <c r="A3" t="s">
        <v>2</v>
      </c>
    </row>
    <row r="4" spans="1:11">
      <c r="A4" t="s">
        <v>11</v>
      </c>
    </row>
    <row r="5" spans="1:11">
      <c r="A5" t="s">
        <v>12</v>
      </c>
    </row>
    <row r="6" spans="1:11"/>
    <row r="7" spans="1:11">
      <c r="C7" s="20" t="s">
        <v>27</v>
      </c>
      <c r="D7" s="20"/>
      <c r="E7" s="20"/>
      <c r="F7" s="20"/>
      <c r="G7" s="20"/>
      <c r="H7" s="20"/>
      <c r="I7" s="20"/>
    </row>
    <row r="8" spans="1:11">
      <c r="C8" s="9" t="s">
        <v>13</v>
      </c>
      <c r="D8" s="9" t="s">
        <v>14</v>
      </c>
      <c r="E8" s="9" t="s">
        <v>15</v>
      </c>
      <c r="F8" s="9" t="s">
        <v>16</v>
      </c>
      <c r="G8" s="9" t="s">
        <v>17</v>
      </c>
      <c r="H8" s="9" t="s">
        <v>19</v>
      </c>
      <c r="I8" s="9" t="s">
        <v>18</v>
      </c>
    </row>
    <row r="9" spans="1:11">
      <c r="B9">
        <v>2001</v>
      </c>
      <c r="C9" s="1">
        <v>2346.1446509669299</v>
      </c>
      <c r="D9" s="1">
        <v>1281.7713202507</v>
      </c>
      <c r="E9" s="1">
        <v>3126.3968679999998</v>
      </c>
      <c r="F9" s="1">
        <v>11.315956</v>
      </c>
      <c r="G9" s="1">
        <v>79.493926154666696</v>
      </c>
      <c r="H9" s="6">
        <f>I9-SUM(C9:G9)</f>
        <v>618.26727862770349</v>
      </c>
      <c r="I9" s="1">
        <f ca="1">'42(c)'!F10</f>
        <v>7463.39</v>
      </c>
      <c r="J9" s="7"/>
      <c r="K9" s="13"/>
    </row>
    <row r="10" spans="1:11">
      <c r="B10">
        <v>2002</v>
      </c>
      <c r="C10" s="1">
        <v>2454.1012724471302</v>
      </c>
      <c r="D10" s="1">
        <v>1316.44380075394</v>
      </c>
      <c r="E10" s="1">
        <v>3154.027423</v>
      </c>
      <c r="F10" s="1">
        <v>11.351675999999999</v>
      </c>
      <c r="G10" s="1">
        <v>92.674538174222207</v>
      </c>
      <c r="H10" s="6">
        <f t="shared" ref="H10:H18" si="0">I10-SUM(C10:G10)</f>
        <v>713.32128962470779</v>
      </c>
      <c r="I10" s="1">
        <f ca="1">'42(c)'!F11</f>
        <v>7741.92</v>
      </c>
      <c r="J10" s="7"/>
      <c r="K10" s="13"/>
    </row>
    <row r="11" spans="1:11">
      <c r="B11">
        <v>2003</v>
      </c>
      <c r="C11" s="1">
        <v>2390.98906690892</v>
      </c>
      <c r="D11" s="1">
        <v>1323.68746727744</v>
      </c>
      <c r="E11" s="1">
        <v>2930.2089879999999</v>
      </c>
      <c r="F11" s="1">
        <v>10.558877000000001</v>
      </c>
      <c r="G11" s="1">
        <v>90.092253118333304</v>
      </c>
      <c r="H11" s="6">
        <f t="shared" si="0"/>
        <v>803.83334769530666</v>
      </c>
      <c r="I11" s="1">
        <f ca="1">'42(c)'!F12</f>
        <v>7549.37</v>
      </c>
      <c r="J11" s="7"/>
      <c r="K11" s="13"/>
    </row>
    <row r="12" spans="1:11">
      <c r="B12">
        <v>2004</v>
      </c>
      <c r="C12" s="1">
        <v>2446.8075683186898</v>
      </c>
      <c r="D12" s="1">
        <v>1380.85696137386</v>
      </c>
      <c r="E12" s="1">
        <v>3180.9966629999999</v>
      </c>
      <c r="F12" s="1">
        <v>11.144425999999999</v>
      </c>
      <c r="G12" s="1">
        <v>95.713455419166706</v>
      </c>
      <c r="H12" s="6">
        <f t="shared" si="0"/>
        <v>728.51092588828305</v>
      </c>
      <c r="I12" s="1">
        <f ca="1">'42(c)'!F13</f>
        <v>7844.03</v>
      </c>
      <c r="J12" s="7"/>
      <c r="K12" s="13"/>
    </row>
    <row r="13" spans="1:11">
      <c r="B13">
        <v>2005</v>
      </c>
      <c r="C13" s="1">
        <v>2494.2725110115098</v>
      </c>
      <c r="D13" s="1">
        <v>1404.2059048021899</v>
      </c>
      <c r="E13" s="1">
        <v>3342.6186899999998</v>
      </c>
      <c r="F13" s="1">
        <v>10.034482000000001</v>
      </c>
      <c r="G13" s="1">
        <v>96.421121344499994</v>
      </c>
      <c r="H13" s="6">
        <f t="shared" si="0"/>
        <v>628.49729084180035</v>
      </c>
      <c r="I13" s="1">
        <f ca="1">'42(c)'!F14</f>
        <v>7976.05</v>
      </c>
      <c r="J13" s="7"/>
      <c r="K13" s="13"/>
    </row>
    <row r="14" spans="1:11">
      <c r="B14">
        <v>2006</v>
      </c>
      <c r="C14" s="1">
        <v>2509.4494590518698</v>
      </c>
      <c r="D14" s="1">
        <v>1417.7747553957099</v>
      </c>
      <c r="E14" s="1">
        <v>3311.179306</v>
      </c>
      <c r="F14" s="1">
        <v>9.8092579999999998</v>
      </c>
      <c r="G14" s="1">
        <v>98.092224684888905</v>
      </c>
      <c r="H14" s="6">
        <f t="shared" si="0"/>
        <v>507.98499686753166</v>
      </c>
      <c r="I14" s="1">
        <f ca="1">'42(c)'!F15</f>
        <v>7854.29</v>
      </c>
      <c r="J14" s="7"/>
      <c r="K14" s="13"/>
    </row>
    <row r="15" spans="1:11">
      <c r="B15">
        <v>2007</v>
      </c>
      <c r="C15" s="1">
        <v>2434.0351087990298</v>
      </c>
      <c r="D15" s="1">
        <v>1423.77174949859</v>
      </c>
      <c r="E15" s="1">
        <v>3174.0473320000001</v>
      </c>
      <c r="F15" s="1">
        <v>10.084894</v>
      </c>
      <c r="G15" s="1">
        <v>99.034046038249997</v>
      </c>
      <c r="H15" s="6">
        <f t="shared" si="0"/>
        <v>568.83686966413097</v>
      </c>
      <c r="I15" s="1">
        <f ca="1">'42(c)'!F16</f>
        <v>7709.81</v>
      </c>
      <c r="J15" s="7"/>
      <c r="K15" s="13"/>
    </row>
    <row r="16" spans="1:11">
      <c r="B16">
        <v>2008</v>
      </c>
      <c r="C16" s="1">
        <v>2460.3326177630302</v>
      </c>
      <c r="D16" s="1">
        <v>1428.94404648053</v>
      </c>
      <c r="E16" s="1">
        <v>3321.7594989999998</v>
      </c>
      <c r="F16" s="1">
        <v>10.230911000000001</v>
      </c>
      <c r="G16" s="1">
        <v>100.252486362561</v>
      </c>
      <c r="H16" s="6">
        <f t="shared" si="0"/>
        <v>555.45043939387961</v>
      </c>
      <c r="I16" s="1">
        <f ca="1">'42(c)'!F17</f>
        <v>7876.97</v>
      </c>
      <c r="J16" s="7"/>
      <c r="K16" s="13"/>
    </row>
    <row r="17" spans="2:11">
      <c r="B17">
        <v>2009</v>
      </c>
      <c r="C17" s="1">
        <v>2453.4852344641199</v>
      </c>
      <c r="D17" s="1">
        <v>1438.10772277244</v>
      </c>
      <c r="E17" s="1">
        <v>3206.3114970000001</v>
      </c>
      <c r="F17" s="1">
        <v>10.268254000000001</v>
      </c>
      <c r="G17" s="1">
        <v>94.483660360564301</v>
      </c>
      <c r="H17" s="6">
        <f t="shared" si="0"/>
        <v>405.61363140287631</v>
      </c>
      <c r="I17" s="1">
        <f ca="1">'42(c)'!F18</f>
        <v>7608.27</v>
      </c>
      <c r="J17" s="7"/>
      <c r="K17" s="13"/>
    </row>
    <row r="18" spans="2:11">
      <c r="B18">
        <v>2010</v>
      </c>
      <c r="C18" s="1">
        <v>2501.16740368822</v>
      </c>
      <c r="D18" s="1">
        <v>1438.8587360623701</v>
      </c>
      <c r="E18" s="1">
        <v>3255.7305550000001</v>
      </c>
      <c r="F18" s="1">
        <v>10.328487000000001</v>
      </c>
      <c r="G18" s="1">
        <v>99.803011161651</v>
      </c>
      <c r="H18" s="6">
        <f t="shared" si="0"/>
        <v>434.54180708775948</v>
      </c>
      <c r="I18" s="1">
        <f ca="1">'42(c)'!F19</f>
        <v>7740.43</v>
      </c>
      <c r="J18" s="7"/>
      <c r="K18" s="13"/>
    </row>
    <row r="19" spans="2:11"/>
    <row r="20" spans="2:11">
      <c r="B20" t="s">
        <v>9</v>
      </c>
    </row>
    <row r="21" spans="2:11"/>
    <row r="22" spans="2:11">
      <c r="C22" s="5">
        <f>((C18/C9)^(1/9))-1</f>
        <v>7.1346844974162771E-3</v>
      </c>
      <c r="D22" s="5">
        <f t="shared" ref="D22:I22" si="1">((D18/D9)^(1/9))-1</f>
        <v>1.2928109075637684E-2</v>
      </c>
      <c r="E22" s="5">
        <f t="shared" si="1"/>
        <v>4.514103592342833E-3</v>
      </c>
      <c r="F22" s="5">
        <f>((F18/F9)^(1/9))-1</f>
        <v>-1.0094038564747887E-2</v>
      </c>
      <c r="G22" s="5">
        <f t="shared" si="1"/>
        <v>2.5601991032588423E-2</v>
      </c>
      <c r="H22" s="5">
        <f t="shared" si="1"/>
        <v>-3.8423319363264596E-2</v>
      </c>
      <c r="I22" s="5">
        <f t="shared" si="1"/>
        <v>4.0579342116102701E-3</v>
      </c>
    </row>
    <row r="23" spans="2:11"/>
    <row r="24" spans="2:11">
      <c r="B24" t="s">
        <v>36</v>
      </c>
    </row>
    <row r="25" spans="2:11" ht="7.5" customHeight="1"/>
    <row r="26" spans="2:11" hidden="1"/>
    <row r="27" spans="2:11" hidden="1"/>
    <row r="28" spans="2:11" hidden="1"/>
    <row r="29" spans="2:11" hidden="1"/>
    <row r="30" spans="2:11" hidden="1"/>
    <row r="31" spans="2:11" hidden="1"/>
    <row r="32" spans="2:11" hidden="1"/>
    <row r="33" hidden="1"/>
    <row r="34" hidden="1"/>
    <row r="35" hidden="1"/>
    <row r="36" hidden="1"/>
    <row r="37" hidden="1"/>
    <row r="38" hidden="1"/>
    <row r="39" hidden="1"/>
  </sheetData>
  <mergeCells count="1">
    <mergeCell ref="C7:I7"/>
  </mergeCells>
  <phoneticPr fontId="5" type="noConversion"/>
  <pageMargins left="0.7" right="0.7" top="0.91" bottom="0.75" header="0.3" footer="0.3"/>
  <pageSetup scale="88"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W39"/>
  <sheetViews>
    <sheetView tabSelected="1" zoomScaleNormal="100" workbookViewId="0">
      <selection activeCell="F5" sqref="F5"/>
    </sheetView>
  </sheetViews>
  <sheetFormatPr defaultColWidth="0" defaultRowHeight="15" zeroHeight="1"/>
  <cols>
    <col min="1" max="1" width="7.140625" customWidth="1"/>
    <col min="2" max="2" width="10" customWidth="1"/>
    <col min="3" max="10" width="12.140625" customWidth="1"/>
    <col min="11" max="11" width="1.42578125" customWidth="1"/>
    <col min="12" max="12" width="9.5703125" hidden="1" customWidth="1"/>
    <col min="13" max="23" width="0" hidden="1" customWidth="1"/>
  </cols>
  <sheetData>
    <row r="1" spans="1:12" ht="15.75">
      <c r="A1" s="2" t="s">
        <v>5</v>
      </c>
    </row>
    <row r="2" spans="1:12">
      <c r="A2" t="s">
        <v>20</v>
      </c>
    </row>
    <row r="3" spans="1:12">
      <c r="A3" t="s">
        <v>2</v>
      </c>
    </row>
    <row r="4" spans="1:12">
      <c r="A4" t="s">
        <v>21</v>
      </c>
    </row>
    <row r="5" spans="1:12">
      <c r="A5" t="s">
        <v>22</v>
      </c>
    </row>
    <row r="6" spans="1:12"/>
    <row r="7" spans="1:12">
      <c r="C7" s="21" t="s">
        <v>46</v>
      </c>
      <c r="D7" s="21"/>
      <c r="E7" s="21"/>
      <c r="F7" s="21"/>
      <c r="G7" s="21"/>
      <c r="H7" s="21"/>
      <c r="I7" s="21"/>
      <c r="J7" s="21"/>
    </row>
    <row r="8" spans="1:12" s="11" customFormat="1" ht="45">
      <c r="C8" s="14" t="s">
        <v>13</v>
      </c>
      <c r="D8" s="14" t="s">
        <v>14</v>
      </c>
      <c r="E8" s="14" t="s">
        <v>15</v>
      </c>
      <c r="F8" s="14" t="s">
        <v>16</v>
      </c>
      <c r="G8" s="14" t="s">
        <v>17</v>
      </c>
      <c r="H8" s="14" t="s">
        <v>37</v>
      </c>
      <c r="I8" s="14" t="s">
        <v>23</v>
      </c>
      <c r="J8" s="14" t="s">
        <v>38</v>
      </c>
    </row>
    <row r="9" spans="1:12">
      <c r="B9">
        <v>2011</v>
      </c>
      <c r="C9" s="1">
        <v>2643.09</v>
      </c>
      <c r="D9" s="1">
        <v>1542.98</v>
      </c>
      <c r="E9" s="1">
        <v>3355.6534486999999</v>
      </c>
      <c r="F9" s="1">
        <v>11.344456521</v>
      </c>
      <c r="G9" s="1">
        <v>100.855</v>
      </c>
      <c r="H9" s="1">
        <f>SUM(C9:G9)</f>
        <v>7653.9229052209994</v>
      </c>
      <c r="I9" s="6">
        <v>12.121</v>
      </c>
      <c r="J9" s="1">
        <f ca="1">'42(a)'!F9</f>
        <v>7666.04</v>
      </c>
      <c r="K9" s="6"/>
      <c r="L9" s="5"/>
    </row>
    <row r="10" spans="1:12">
      <c r="B10">
        <v>2012</v>
      </c>
      <c r="C10" s="1">
        <v>2662.14</v>
      </c>
      <c r="D10" s="1">
        <v>1544.93</v>
      </c>
      <c r="E10" s="1">
        <v>3378.1171094000001</v>
      </c>
      <c r="F10" s="1">
        <v>11.169072593999999</v>
      </c>
      <c r="G10" s="1">
        <v>102.572</v>
      </c>
      <c r="H10" s="1">
        <f t="shared" ref="H10:H28" si="0">SUM(C10:G10)</f>
        <v>7698.9281819939997</v>
      </c>
      <c r="I10" s="6">
        <v>30.202000000000002</v>
      </c>
      <c r="J10" s="1">
        <f ca="1">'42(a)'!F10</f>
        <v>7729.13</v>
      </c>
      <c r="K10" s="6"/>
      <c r="L10" s="1"/>
    </row>
    <row r="11" spans="1:12">
      <c r="B11">
        <v>2013</v>
      </c>
      <c r="C11" s="1">
        <v>2620.37</v>
      </c>
      <c r="D11" s="1">
        <v>1544.24</v>
      </c>
      <c r="E11" s="1">
        <v>3400.0947992000001</v>
      </c>
      <c r="F11" s="1">
        <v>11.172071938</v>
      </c>
      <c r="G11" s="1">
        <v>103.40300000000001</v>
      </c>
      <c r="H11" s="1">
        <f t="shared" si="0"/>
        <v>7679.2798711380001</v>
      </c>
      <c r="I11" s="6">
        <v>48.634</v>
      </c>
      <c r="J11" s="1">
        <f ca="1">'42(a)'!F11</f>
        <v>7727.91</v>
      </c>
      <c r="K11" s="6"/>
      <c r="L11" s="1"/>
    </row>
    <row r="12" spans="1:12">
      <c r="B12">
        <v>2014</v>
      </c>
      <c r="C12" s="1">
        <v>2595.9499999999998</v>
      </c>
      <c r="D12" s="1">
        <v>1546.15</v>
      </c>
      <c r="E12" s="1">
        <v>3434.6789232000001</v>
      </c>
      <c r="F12" s="1">
        <v>11.274289706999999</v>
      </c>
      <c r="G12" s="1">
        <v>103.833</v>
      </c>
      <c r="H12" s="1">
        <f t="shared" si="0"/>
        <v>7691.8862129070003</v>
      </c>
      <c r="I12" s="6">
        <v>62.652000000000001</v>
      </c>
      <c r="J12" s="1">
        <f ca="1">'42(a)'!F12</f>
        <v>7754.54</v>
      </c>
      <c r="K12" s="6"/>
      <c r="L12" s="1"/>
    </row>
    <row r="13" spans="1:12">
      <c r="B13">
        <v>2015</v>
      </c>
      <c r="C13" s="1">
        <v>2576.9899999999998</v>
      </c>
      <c r="D13" s="1">
        <v>1546.97</v>
      </c>
      <c r="E13" s="1">
        <v>3462.6212503000002</v>
      </c>
      <c r="F13" s="1">
        <v>11.337043305</v>
      </c>
      <c r="G13" s="1">
        <v>104.08499999999999</v>
      </c>
      <c r="H13" s="1">
        <f t="shared" si="0"/>
        <v>7702.0032936050002</v>
      </c>
      <c r="I13" s="6">
        <v>73.935000000000002</v>
      </c>
      <c r="J13" s="1">
        <f ca="1">'42(a)'!F13</f>
        <v>7775.94</v>
      </c>
      <c r="K13" s="6"/>
      <c r="L13" s="1"/>
    </row>
    <row r="14" spans="1:12">
      <c r="B14">
        <v>2016</v>
      </c>
      <c r="C14" s="1">
        <v>2558.1799999999998</v>
      </c>
      <c r="D14" s="1">
        <v>1541.46</v>
      </c>
      <c r="E14" s="1">
        <v>3495.7842534000001</v>
      </c>
      <c r="F14" s="1">
        <v>11.368525957999999</v>
      </c>
      <c r="G14" s="1">
        <v>104.40300000000001</v>
      </c>
      <c r="H14" s="1">
        <f t="shared" si="0"/>
        <v>7711.1957793579995</v>
      </c>
      <c r="I14" s="6">
        <v>100.593</v>
      </c>
      <c r="J14" s="1">
        <f ca="1">'42(a)'!F14</f>
        <v>7811.79</v>
      </c>
      <c r="K14" s="6"/>
      <c r="L14" s="1"/>
    </row>
    <row r="15" spans="1:12">
      <c r="B15">
        <v>2017</v>
      </c>
      <c r="C15" s="1">
        <v>2542.2399999999998</v>
      </c>
      <c r="D15" s="1">
        <v>1540.9</v>
      </c>
      <c r="E15" s="1">
        <v>3529.3443235999998</v>
      </c>
      <c r="F15" s="1">
        <v>11.389956491</v>
      </c>
      <c r="G15" s="1">
        <v>104.79600000000001</v>
      </c>
      <c r="H15" s="1">
        <f t="shared" si="0"/>
        <v>7728.6702800909998</v>
      </c>
      <c r="I15" s="6">
        <v>119.39</v>
      </c>
      <c r="J15" s="1">
        <f ca="1">'42(a)'!F15</f>
        <v>7848.06</v>
      </c>
      <c r="K15" s="6"/>
      <c r="L15" s="1"/>
    </row>
    <row r="16" spans="1:12">
      <c r="B16">
        <v>2018</v>
      </c>
      <c r="C16" s="1">
        <v>2535.04</v>
      </c>
      <c r="D16" s="1">
        <v>1545.86</v>
      </c>
      <c r="E16" s="1">
        <v>3563.0194652999999</v>
      </c>
      <c r="F16" s="1">
        <v>11.410025831</v>
      </c>
      <c r="G16" s="1">
        <v>105.206</v>
      </c>
      <c r="H16" s="1">
        <f t="shared" si="0"/>
        <v>7760.5354911309996</v>
      </c>
      <c r="I16" s="6">
        <v>129.017</v>
      </c>
      <c r="J16" s="1">
        <f ca="1">'42(a)'!F16</f>
        <v>7889.55</v>
      </c>
      <c r="K16" s="6"/>
      <c r="L16" s="1"/>
    </row>
    <row r="17" spans="2:23">
      <c r="B17">
        <v>2019</v>
      </c>
      <c r="C17" s="1">
        <v>2532.04</v>
      </c>
      <c r="D17" s="1">
        <v>1551.85</v>
      </c>
      <c r="E17" s="1">
        <v>3595.4559184</v>
      </c>
      <c r="F17" s="1">
        <v>11.433185812</v>
      </c>
      <c r="G17" s="1">
        <v>105.617</v>
      </c>
      <c r="H17" s="1">
        <f t="shared" si="0"/>
        <v>7796.3961042120009</v>
      </c>
      <c r="I17" s="6">
        <v>137.21199999999999</v>
      </c>
      <c r="J17" s="1">
        <f ca="1">'42(a)'!F17</f>
        <v>7933.61</v>
      </c>
      <c r="K17" s="6"/>
      <c r="L17" s="1"/>
    </row>
    <row r="18" spans="2:23">
      <c r="B18">
        <v>2020</v>
      </c>
      <c r="C18" s="1">
        <v>2526.3200000000002</v>
      </c>
      <c r="D18" s="1">
        <v>1558.08</v>
      </c>
      <c r="E18" s="1">
        <v>3629.3969436000002</v>
      </c>
      <c r="F18" s="1">
        <v>11.459206753</v>
      </c>
      <c r="G18" s="1">
        <v>106.032</v>
      </c>
      <c r="H18" s="1">
        <f t="shared" si="0"/>
        <v>7831.2881503530007</v>
      </c>
      <c r="I18" s="6">
        <v>144.23099999999999</v>
      </c>
      <c r="J18" s="1">
        <f ca="1">'42(a)'!F18</f>
        <v>7975.52</v>
      </c>
      <c r="K18" s="6"/>
      <c r="L18" s="5"/>
      <c r="M18" s="5"/>
      <c r="N18" s="5"/>
      <c r="O18" s="5"/>
      <c r="P18" s="5"/>
      <c r="Q18" s="5"/>
      <c r="R18" s="5"/>
      <c r="S18" s="5"/>
      <c r="T18" s="5"/>
      <c r="U18" s="5"/>
      <c r="V18" s="5"/>
      <c r="W18" s="5"/>
    </row>
    <row r="19" spans="2:23">
      <c r="B19">
        <v>2021</v>
      </c>
      <c r="C19" s="1">
        <v>2525.5300000000002</v>
      </c>
      <c r="D19" s="1">
        <v>1568.1</v>
      </c>
      <c r="E19" s="1">
        <v>3664.1798950000002</v>
      </c>
      <c r="F19" s="1">
        <v>11.482380949</v>
      </c>
      <c r="G19" s="1">
        <v>106.431</v>
      </c>
      <c r="H19" s="1">
        <f t="shared" si="0"/>
        <v>7875.7232759489998</v>
      </c>
      <c r="I19" s="6">
        <v>145.703</v>
      </c>
      <c r="J19" s="1">
        <f ca="1">'42(a)'!F19</f>
        <v>8021.42</v>
      </c>
      <c r="K19" s="6"/>
      <c r="L19" s="1"/>
      <c r="M19" s="1"/>
      <c r="N19" s="1"/>
      <c r="O19" s="1"/>
      <c r="P19" s="1"/>
      <c r="Q19" s="1"/>
      <c r="R19" s="1"/>
      <c r="S19" s="1"/>
      <c r="T19" s="1"/>
      <c r="U19" s="1"/>
      <c r="V19" s="1"/>
      <c r="W19" s="1"/>
    </row>
    <row r="20" spans="2:23">
      <c r="B20">
        <v>2022</v>
      </c>
      <c r="C20" s="1">
        <v>2529.19</v>
      </c>
      <c r="D20" s="1">
        <v>1578.28</v>
      </c>
      <c r="E20" s="1">
        <v>3698.601748</v>
      </c>
      <c r="F20" s="1">
        <v>11.505420108999999</v>
      </c>
      <c r="G20" s="1">
        <v>106.81399999999999</v>
      </c>
      <c r="H20" s="1">
        <f t="shared" si="0"/>
        <v>7924.3911681090003</v>
      </c>
      <c r="I20" s="6">
        <v>146.37799999999999</v>
      </c>
      <c r="J20" s="1">
        <f ca="1">'42(a)'!F20</f>
        <v>8070.77</v>
      </c>
      <c r="K20" s="6"/>
      <c r="L20" s="1"/>
      <c r="M20" s="1"/>
      <c r="N20" s="1"/>
      <c r="O20" s="1"/>
      <c r="P20" s="1"/>
      <c r="Q20" s="1"/>
      <c r="R20" s="1"/>
      <c r="S20" s="1"/>
      <c r="T20" s="1"/>
      <c r="U20" s="1"/>
      <c r="V20" s="1"/>
      <c r="W20" s="1"/>
    </row>
    <row r="21" spans="2:23">
      <c r="B21">
        <v>2023</v>
      </c>
      <c r="C21" s="1">
        <v>2534.44</v>
      </c>
      <c r="D21" s="1">
        <v>1589.45</v>
      </c>
      <c r="E21" s="1">
        <v>3732.5962174000001</v>
      </c>
      <c r="F21" s="1">
        <v>11.526211542</v>
      </c>
      <c r="G21" s="1">
        <v>107.179</v>
      </c>
      <c r="H21" s="1">
        <f t="shared" si="0"/>
        <v>7975.191428942001</v>
      </c>
      <c r="I21" s="6">
        <v>146.39599999999999</v>
      </c>
      <c r="J21" s="1">
        <f ca="1">'42(a)'!F21</f>
        <v>8121.59</v>
      </c>
      <c r="K21" s="6"/>
      <c r="L21" s="1"/>
      <c r="M21" s="1"/>
      <c r="N21" s="1"/>
      <c r="O21" s="1"/>
      <c r="P21" s="1"/>
      <c r="Q21" s="1"/>
      <c r="R21" s="1"/>
      <c r="S21" s="1"/>
      <c r="T21" s="1"/>
      <c r="U21" s="1"/>
      <c r="V21" s="1"/>
      <c r="W21" s="1"/>
    </row>
    <row r="22" spans="2:23">
      <c r="B22">
        <v>2024</v>
      </c>
      <c r="C22" s="1">
        <v>2543.36</v>
      </c>
      <c r="D22" s="1">
        <v>1601.19</v>
      </c>
      <c r="E22" s="1">
        <v>3767.0153768999999</v>
      </c>
      <c r="F22" s="1">
        <v>11.546016415</v>
      </c>
      <c r="G22" s="1">
        <v>107.54</v>
      </c>
      <c r="H22" s="1">
        <f t="shared" si="0"/>
        <v>8030.651393315</v>
      </c>
      <c r="I22" s="6">
        <v>145.87700000000001</v>
      </c>
      <c r="J22" s="1">
        <f ca="1">'42(a)'!F22</f>
        <v>8176.53</v>
      </c>
      <c r="K22" s="6"/>
      <c r="L22" s="1"/>
      <c r="M22" s="1"/>
      <c r="N22" s="1"/>
      <c r="O22" s="1"/>
      <c r="P22" s="1"/>
      <c r="Q22" s="1"/>
      <c r="R22" s="1"/>
      <c r="S22" s="1"/>
      <c r="T22" s="1"/>
      <c r="U22" s="1"/>
      <c r="V22" s="1"/>
      <c r="W22" s="1"/>
    </row>
    <row r="23" spans="2:23">
      <c r="B23">
        <v>2025</v>
      </c>
      <c r="C23" s="1">
        <v>2548.9299999999998</v>
      </c>
      <c r="D23" s="1">
        <v>1613.21</v>
      </c>
      <c r="E23" s="1">
        <v>3798.9688262</v>
      </c>
      <c r="F23" s="1">
        <v>11.565531556</v>
      </c>
      <c r="G23" s="1">
        <v>107.86499999999999</v>
      </c>
      <c r="H23" s="1">
        <f t="shared" si="0"/>
        <v>8080.5393577559989</v>
      </c>
      <c r="I23" s="6">
        <v>144.922</v>
      </c>
      <c r="J23" s="1">
        <f ca="1">'42(a)'!F23</f>
        <v>8225.4699999999993</v>
      </c>
      <c r="K23" s="6"/>
      <c r="L23" s="1"/>
      <c r="M23" s="1"/>
      <c r="N23" s="1"/>
      <c r="O23" s="1"/>
      <c r="P23" s="1"/>
      <c r="Q23" s="1"/>
      <c r="R23" s="1"/>
      <c r="S23" s="1"/>
      <c r="T23" s="1"/>
      <c r="U23" s="1"/>
      <c r="V23" s="1"/>
      <c r="W23" s="1"/>
    </row>
    <row r="24" spans="2:23">
      <c r="B24">
        <v>2026</v>
      </c>
      <c r="C24" s="1">
        <v>2557.4899999999998</v>
      </c>
      <c r="D24" s="1">
        <v>1624.71</v>
      </c>
      <c r="E24" s="1">
        <v>3830.1941566</v>
      </c>
      <c r="F24" s="1">
        <v>11.585854853000001</v>
      </c>
      <c r="G24" s="1">
        <v>108.16500000000001</v>
      </c>
      <c r="H24" s="1">
        <f t="shared" si="0"/>
        <v>8132.1450114529989</v>
      </c>
      <c r="I24" s="6">
        <v>144.34800000000001</v>
      </c>
      <c r="J24" s="1">
        <f ca="1">'42(a)'!F24</f>
        <v>8276.49</v>
      </c>
      <c r="K24" s="6"/>
      <c r="L24" s="1"/>
      <c r="M24" s="1"/>
      <c r="N24" s="1"/>
      <c r="O24" s="1"/>
      <c r="P24" s="1"/>
      <c r="Q24" s="1"/>
      <c r="R24" s="1"/>
      <c r="S24" s="1"/>
      <c r="T24" s="1"/>
      <c r="U24" s="1"/>
      <c r="V24" s="1"/>
      <c r="W24" s="1"/>
    </row>
    <row r="25" spans="2:23">
      <c r="B25">
        <v>2027</v>
      </c>
      <c r="C25" s="1">
        <v>2566.6799999999998</v>
      </c>
      <c r="D25" s="1">
        <v>1635.52</v>
      </c>
      <c r="E25" s="1">
        <v>3861.6692050000001</v>
      </c>
      <c r="F25" s="1">
        <v>11.605377108000001</v>
      </c>
      <c r="G25" s="1">
        <v>108.449</v>
      </c>
      <c r="H25" s="1">
        <f t="shared" si="0"/>
        <v>8183.9235821079992</v>
      </c>
      <c r="I25" s="6">
        <v>144.34800000000001</v>
      </c>
      <c r="J25" s="1">
        <f ca="1">'42(a)'!F25</f>
        <v>8328.27</v>
      </c>
      <c r="K25" s="6"/>
      <c r="L25" s="1"/>
      <c r="M25" s="1"/>
      <c r="N25" s="1"/>
      <c r="O25" s="1"/>
      <c r="P25" s="1"/>
      <c r="Q25" s="1"/>
      <c r="R25" s="1"/>
      <c r="S25" s="1"/>
      <c r="T25" s="1"/>
      <c r="U25" s="1"/>
      <c r="V25" s="1"/>
      <c r="W25" s="1"/>
    </row>
    <row r="26" spans="2:23">
      <c r="B26">
        <v>2028</v>
      </c>
      <c r="C26" s="1">
        <v>2578.7199999999998</v>
      </c>
      <c r="D26" s="1">
        <v>1645.71</v>
      </c>
      <c r="E26" s="1">
        <v>3892.5499963000002</v>
      </c>
      <c r="F26" s="1">
        <v>11.624769945000001</v>
      </c>
      <c r="G26" s="1">
        <v>108.715</v>
      </c>
      <c r="H26" s="1">
        <f t="shared" si="0"/>
        <v>8237.3197662450002</v>
      </c>
      <c r="I26" s="6">
        <v>144.34800000000001</v>
      </c>
      <c r="J26" s="1">
        <f ca="1">'42(a)'!F26</f>
        <v>8381.67</v>
      </c>
      <c r="K26" s="6"/>
      <c r="L26" s="1"/>
      <c r="M26" s="1"/>
      <c r="N26" s="1"/>
      <c r="O26" s="1"/>
      <c r="P26" s="1"/>
      <c r="Q26" s="1"/>
      <c r="R26" s="1"/>
      <c r="S26" s="1"/>
      <c r="T26" s="1"/>
      <c r="U26" s="1"/>
      <c r="V26" s="1"/>
      <c r="W26" s="1"/>
    </row>
    <row r="27" spans="2:23">
      <c r="B27">
        <v>2029</v>
      </c>
      <c r="C27" s="1">
        <v>2586.6</v>
      </c>
      <c r="D27" s="1">
        <v>1655.37</v>
      </c>
      <c r="E27" s="1">
        <v>3921.5970333999999</v>
      </c>
      <c r="F27" s="1">
        <v>11.642793889</v>
      </c>
      <c r="G27" s="1">
        <v>108.964</v>
      </c>
      <c r="H27" s="1">
        <f t="shared" si="0"/>
        <v>8284.1738272889997</v>
      </c>
      <c r="I27" s="6">
        <v>144.34800000000001</v>
      </c>
      <c r="J27" s="1">
        <f ca="1">'42(a)'!F27</f>
        <v>8428.52</v>
      </c>
      <c r="K27" s="6"/>
      <c r="L27" s="1"/>
      <c r="M27" s="1"/>
      <c r="N27" s="1"/>
      <c r="O27" s="1"/>
      <c r="P27" s="1"/>
      <c r="Q27" s="1"/>
      <c r="R27" s="1"/>
      <c r="S27" s="1"/>
      <c r="T27" s="1"/>
      <c r="U27" s="1"/>
      <c r="V27" s="1"/>
      <c r="W27" s="1"/>
    </row>
    <row r="28" spans="2:23">
      <c r="B28">
        <v>2030</v>
      </c>
      <c r="C28" s="1">
        <v>2597.4899999999998</v>
      </c>
      <c r="D28" s="1">
        <v>1664.92</v>
      </c>
      <c r="E28" s="1">
        <v>3951.0884114999999</v>
      </c>
      <c r="F28" s="1">
        <v>11.660608479</v>
      </c>
      <c r="G28" s="1">
        <v>109.208</v>
      </c>
      <c r="H28" s="1">
        <f t="shared" si="0"/>
        <v>8334.3670199790013</v>
      </c>
      <c r="I28" s="6">
        <v>144.34800000000001</v>
      </c>
      <c r="J28" s="1">
        <f ca="1">'42(a)'!F28</f>
        <v>8478.7099999999991</v>
      </c>
      <c r="K28" s="6"/>
      <c r="L28" s="5"/>
      <c r="M28" s="5"/>
      <c r="N28" s="5"/>
      <c r="O28" s="5"/>
      <c r="P28" s="5"/>
      <c r="Q28" s="5"/>
      <c r="R28" s="5"/>
      <c r="S28" s="5"/>
      <c r="T28" s="5"/>
      <c r="U28" s="5"/>
      <c r="V28" s="5"/>
      <c r="W28" s="5"/>
    </row>
    <row r="29" spans="2:23"/>
    <row r="30" spans="2:23">
      <c r="B30" t="s">
        <v>29</v>
      </c>
    </row>
    <row r="31" spans="2:23">
      <c r="B31" t="s">
        <v>32</v>
      </c>
      <c r="C31" s="5">
        <f>(C18/C$9)^(1/9)-1</f>
        <v>-5.0079723986127256E-3</v>
      </c>
      <c r="D31" s="5">
        <f t="shared" ref="D31:J31" si="1">(D18/D$9)^(1/9)-1</f>
        <v>1.082661486160541E-3</v>
      </c>
      <c r="E31" s="5">
        <f t="shared" si="1"/>
        <v>8.751403031545868E-3</v>
      </c>
      <c r="F31" s="5">
        <f t="shared" si="1"/>
        <v>1.1188785627012088E-3</v>
      </c>
      <c r="G31" s="5">
        <f t="shared" si="1"/>
        <v>5.5773953657964892E-3</v>
      </c>
      <c r="H31" s="5">
        <f>(H18/H$9)^(1/9)-1</f>
        <v>2.548653056499095E-3</v>
      </c>
      <c r="I31" s="5">
        <f t="shared" si="1"/>
        <v>0.31674670535239802</v>
      </c>
      <c r="J31" s="5">
        <f t="shared" si="1"/>
        <v>4.4070900629262777E-3</v>
      </c>
      <c r="K31" s="5"/>
      <c r="L31" s="5"/>
    </row>
    <row r="32" spans="2:23">
      <c r="B32" t="s">
        <v>30</v>
      </c>
      <c r="C32" s="5">
        <f>(C28/C$9)^(1/19)-1</f>
        <v>-9.1553291363877243E-4</v>
      </c>
      <c r="D32" s="5">
        <f t="shared" ref="D32:J32" si="2">(D28/D$9)^(1/19)-1</f>
        <v>4.0112585267495504E-3</v>
      </c>
      <c r="E32" s="5">
        <f t="shared" si="2"/>
        <v>8.634143575056541E-3</v>
      </c>
      <c r="F32" s="5">
        <f t="shared" si="2"/>
        <v>1.4477391932359307E-3</v>
      </c>
      <c r="G32" s="5">
        <f t="shared" si="2"/>
        <v>4.1967015359178905E-3</v>
      </c>
      <c r="H32" s="5">
        <f>(H28/H$9)^(1/19)-1</f>
        <v>4.4926542901924105E-3</v>
      </c>
      <c r="I32" s="5">
        <f t="shared" si="2"/>
        <v>0.13926527164285596</v>
      </c>
      <c r="J32" s="5">
        <f t="shared" si="2"/>
        <v>5.3171456247573801E-3</v>
      </c>
      <c r="K32" s="5"/>
      <c r="L32" s="5"/>
    </row>
    <row r="33" spans="2:2"/>
    <row r="34" spans="2:2">
      <c r="B34" t="s">
        <v>28</v>
      </c>
    </row>
    <row r="35" spans="2:2">
      <c r="B35" t="s">
        <v>50</v>
      </c>
    </row>
    <row r="36" spans="2:2">
      <c r="B36" t="s">
        <v>48</v>
      </c>
    </row>
    <row r="37" spans="2:2">
      <c r="B37" t="s">
        <v>49</v>
      </c>
    </row>
    <row r="38" spans="2:2" ht="7.5" customHeight="1"/>
    <row r="39" spans="2:2" hidden="1"/>
  </sheetData>
  <mergeCells count="1">
    <mergeCell ref="C7:J7"/>
  </mergeCells>
  <phoneticPr fontId="5" type="noConversion"/>
  <pageMargins left="0.7" right="0.7" top="1"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42(a)</vt:lpstr>
      <vt:lpstr>42(b)</vt:lpstr>
      <vt:lpstr>42(c)</vt:lpstr>
      <vt:lpstr>42(d)</vt:lpstr>
      <vt:lpstr>42(e)</vt:lpstr>
      <vt:lpstr>'42(a)'!Print_Area</vt:lpstr>
      <vt:lpstr>'42(b)'!Print_Area</vt:lpstr>
      <vt:lpstr>'42(c)'!Print_Area</vt:lpstr>
      <vt:lpstr>'42(d)'!Print_Area</vt:lpstr>
      <vt:lpstr>'42(e)'!Print_Area</vt:lpstr>
    </vt:vector>
  </TitlesOfParts>
  <Company>American Electric Power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Brown</dc:creator>
  <cp:lastModifiedBy>s136477</cp:lastModifiedBy>
  <cp:lastPrinted>2012-01-26T04:12:31Z</cp:lastPrinted>
  <dcterms:created xsi:type="dcterms:W3CDTF">2012-01-16T21:48:44Z</dcterms:created>
  <dcterms:modified xsi:type="dcterms:W3CDTF">2012-01-26T04:14:27Z</dcterms:modified>
</cp:coreProperties>
</file>