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60" yWindow="615" windowWidth="18705" windowHeight="10845" activeTab="0"/>
  </bookViews>
  <sheets>
    <sheet name="Y2011H2_FT_CSAPR" sheetId="1" r:id="rId1"/>
    <sheet name="FromEcon" sheetId="2" r:id="rId2"/>
  </sheets>
  <definedNames>
    <definedName name="Pgh__8">#REF!</definedName>
    <definedName name="_xlnm.Print_Area" localSheetId="1">'FromEcon'!$A$1:$C$51</definedName>
  </definedNames>
  <calcPr fullCalcOnLoad="1"/>
</workbook>
</file>

<file path=xl/sharedStrings.xml><?xml version="1.0" encoding="utf-8"?>
<sst xmlns="http://schemas.openxmlformats.org/spreadsheetml/2006/main" count="30" uniqueCount="26">
  <si>
    <t>PulvEast</t>
  </si>
  <si>
    <t>PulvWest</t>
  </si>
  <si>
    <t>IGCCEast</t>
  </si>
  <si>
    <t>IGCCCCSEast</t>
  </si>
  <si>
    <t>Nuclear</t>
  </si>
  <si>
    <t>CT200</t>
  </si>
  <si>
    <t>CC600</t>
  </si>
  <si>
    <t>Capital Component</t>
  </si>
  <si>
    <t>RefCase</t>
  </si>
  <si>
    <t>Real $/kW</t>
  </si>
  <si>
    <t>Nominal $/kW</t>
  </si>
  <si>
    <t>PC East</t>
  </si>
  <si>
    <t>PC West</t>
  </si>
  <si>
    <t>IGCC East</t>
  </si>
  <si>
    <t>IGCC CCS East</t>
  </si>
  <si>
    <t>GDP Deflator</t>
  </si>
  <si>
    <t>Multiplier</t>
  </si>
  <si>
    <t>Implicit GDP Price Deflator</t>
  </si>
  <si>
    <t>(2005=100.0)</t>
  </si>
  <si>
    <t>Growth</t>
  </si>
  <si>
    <t>Year</t>
  </si>
  <si>
    <t>Index</t>
  </si>
  <si>
    <t>Rate</t>
  </si>
  <si>
    <t>Annual</t>
  </si>
  <si>
    <t>Source: Moody's Analytics</t>
  </si>
  <si>
    <t>GDP Deflator from Randy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</si>
</sst>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[Red]\(0.00\)"/>
    <numFmt numFmtId="166" formatCode="_(* #,##0.000_);_(* \(#,##0.000\);_(* &quot;-&quot;??_);_(@_)"/>
    <numFmt numFmtId="167" formatCode="0.000"/>
    <numFmt numFmtId="168" formatCode="#,##0.0"/>
    <numFmt numFmtId="169" formatCode="mmmm\ d\,\ yyyy"/>
    <numFmt numFmtId="170" formatCode="&quot;$&quot;#,##0"/>
    <numFmt numFmtId="171" formatCode="0.0%"/>
    <numFmt numFmtId="172" formatCode="0.0"/>
    <numFmt numFmtId="173" formatCode="#,##0.000"/>
    <numFmt numFmtId="174" formatCode="&quot;$&quot;#,##0.00"/>
    <numFmt numFmtId="175" formatCode="&quot;$&quot;#,##0.0000_);[Red]\(&quot;$&quot;#,##0.0000\)"/>
    <numFmt numFmtId="176" formatCode="##0E+0"/>
    <numFmt numFmtId="177" formatCode="#,##0\ &quot;MWN  Nominal&quot;"/>
    <numFmt numFmtId="178" formatCode="&quot;1 X &quot;#,##0"/>
    <numFmt numFmtId="179" formatCode="#,##0.0_);[Red]\(#,##0.0\)"/>
    <numFmt numFmtId="180" formatCode="0.0000"/>
    <numFmt numFmtId="181" formatCode="0%\ &quot;CO2 Capture&quot;"/>
    <numFmt numFmtId="182" formatCode="0\ &quot;$&quot;"/>
    <numFmt numFmtId="183" formatCode="#,##0&quot;MW Plant&quot;"/>
    <numFmt numFmtId="184" formatCode="#,##0\ &quot;X GE7FA&quot;"/>
    <numFmt numFmtId="185" formatCode="_(* #,##0.0000_);_(* \(#,##0.0000\);_(* &quot;-&quot;??_);_(@_)"/>
    <numFmt numFmtId="186" formatCode="0.0_);[Red]\(0.0\)"/>
    <numFmt numFmtId="187" formatCode="#,##0\ &quot;X GE7EA&quot;"/>
    <numFmt numFmtId="188" formatCode="#,##0\ &quot; X 1 GE7H&quot;"/>
    <numFmt numFmtId="189" formatCode="#,##0\ &quot;GE LM6000PC Sprint&quot;"/>
    <numFmt numFmtId="190" formatCode="#,##0\ &quot; X 1 GE7FA&quot;"/>
    <numFmt numFmtId="191" formatCode="#,##0\ &quot; X 1 SW501G&quot;"/>
    <numFmt numFmtId="192" formatCode="0.0%\ &quot;CO2 Capture&quot;"/>
    <numFmt numFmtId="193" formatCode="#,##0\ &quot;GE LM6000PF Sprint&quot;"/>
    <numFmt numFmtId="194" formatCode="#,##0\ &quot;GE LMS100PB&quot;"/>
    <numFmt numFmtId="195" formatCode="_(* #,##0.0_);_(* \(#,##0.0\);_(* &quot;-&quot;??_);_(@_)"/>
    <numFmt numFmtId="196" formatCode="_(* #,##0.0000_);_(* \(#,##0.0000\);_(* &quot;-&quot;????_);_(@_)"/>
    <numFmt numFmtId="197" formatCode="_(* #,##0.00000_);_(* \(#,##0.00000\);_(* &quot;-&quot;??_);_(@_)"/>
    <numFmt numFmtId="198" formatCode="_(* #,##0.000000_);_(* \(#,##0.000000\);_(* &quot;-&quot;??_);_(@_)"/>
    <numFmt numFmtId="199" formatCode="_(* #,##0.0000000_);_(* \(#,##0.0000000\);_(* &quot;-&quot;??_);_(@_)"/>
  </numFmts>
  <fonts count="42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7">
      <alignment horizontal="center"/>
      <protection/>
    </xf>
    <xf numFmtId="0" fontId="40" fillId="0" borderId="0" applyNumberFormat="0" applyFill="0" applyBorder="0" applyAlignment="0" applyProtection="0"/>
    <xf numFmtId="0" fontId="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33" borderId="9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9" xfId="0" applyFill="1" applyBorder="1" applyAlignment="1">
      <alignment/>
    </xf>
    <xf numFmtId="0" fontId="10" fillId="33" borderId="12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164" fontId="0" fillId="0" borderId="12" xfId="42" applyNumberFormat="1" applyFill="1" applyBorder="1" applyAlignment="1">
      <alignment/>
    </xf>
    <xf numFmtId="164" fontId="0" fillId="0" borderId="0" xfId="42" applyNumberFormat="1" applyBorder="1" applyAlignment="1">
      <alignment/>
    </xf>
    <xf numFmtId="10" fontId="0" fillId="0" borderId="9" xfId="69" applyNumberFormat="1" applyBorder="1" applyAlignment="1">
      <alignment/>
    </xf>
    <xf numFmtId="166" fontId="0" fillId="0" borderId="10" xfId="42" applyNumberFormat="1" applyFont="1" applyBorder="1" applyAlignment="1">
      <alignment/>
    </xf>
    <xf numFmtId="164" fontId="0" fillId="0" borderId="9" xfId="42" applyNumberFormat="1" applyBorder="1" applyAlignment="1">
      <alignment/>
    </xf>
    <xf numFmtId="164" fontId="0" fillId="0" borderId="10" xfId="42" applyNumberFormat="1" applyBorder="1" applyAlignment="1">
      <alignment/>
    </xf>
    <xf numFmtId="166" fontId="0" fillId="0" borderId="12" xfId="42" applyNumberFormat="1" applyBorder="1" applyAlignment="1">
      <alignment/>
    </xf>
    <xf numFmtId="10" fontId="0" fillId="0" borderId="12" xfId="69" applyNumberFormat="1" applyBorder="1" applyAlignment="1">
      <alignment/>
    </xf>
    <xf numFmtId="166" fontId="0" fillId="0" borderId="0" xfId="42" applyNumberFormat="1" applyFont="1" applyBorder="1" applyAlignment="1">
      <alignment/>
    </xf>
    <xf numFmtId="164" fontId="0" fillId="0" borderId="12" xfId="42" applyNumberFormat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42" applyNumberFormat="1" applyFill="1" applyBorder="1" applyAlignment="1">
      <alignment/>
    </xf>
    <xf numFmtId="10" fontId="0" fillId="0" borderId="12" xfId="69" applyNumberForma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0" fillId="34" borderId="0" xfId="0" applyFill="1" applyAlignment="1">
      <alignment/>
    </xf>
    <xf numFmtId="164" fontId="0" fillId="34" borderId="12" xfId="42" applyNumberFormat="1" applyFill="1" applyBorder="1" applyAlignment="1">
      <alignment/>
    </xf>
    <xf numFmtId="164" fontId="0" fillId="34" borderId="0" xfId="42" applyNumberFormat="1" applyFill="1" applyBorder="1" applyAlignment="1">
      <alignment/>
    </xf>
    <xf numFmtId="164" fontId="0" fillId="35" borderId="0" xfId="42" applyNumberFormat="1" applyFill="1" applyBorder="1" applyAlignment="1">
      <alignment/>
    </xf>
    <xf numFmtId="171" fontId="0" fillId="0" borderId="12" xfId="0" applyNumberFormat="1" applyBorder="1" applyAlignment="1">
      <alignment/>
    </xf>
    <xf numFmtId="171" fontId="0" fillId="0" borderId="14" xfId="0" applyNumberFormat="1" applyBorder="1" applyAlignment="1">
      <alignment/>
    </xf>
    <xf numFmtId="166" fontId="0" fillId="0" borderId="16" xfId="42" applyNumberFormat="1" applyFont="1" applyBorder="1" applyAlignment="1">
      <alignment/>
    </xf>
    <xf numFmtId="164" fontId="0" fillId="0" borderId="14" xfId="42" applyNumberFormat="1" applyBorder="1" applyAlignment="1">
      <alignment/>
    </xf>
    <xf numFmtId="164" fontId="0" fillId="0" borderId="16" xfId="42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0" fontId="13" fillId="0" borderId="0" xfId="0" applyFont="1" applyAlignment="1">
      <alignment/>
    </xf>
    <xf numFmtId="185" fontId="0" fillId="0" borderId="0" xfId="0" applyNumberFormat="1" applyAlignment="1">
      <alignment/>
    </xf>
    <xf numFmtId="0" fontId="0" fillId="34" borderId="0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99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66" fontId="0" fillId="0" borderId="0" xfId="42" applyNumberFormat="1" applyBorder="1" applyAlignment="1">
      <alignment/>
    </xf>
    <xf numFmtId="185" fontId="0" fillId="0" borderId="0" xfId="42" applyNumberFormat="1" applyBorder="1" applyAlignment="1">
      <alignment/>
    </xf>
    <xf numFmtId="0" fontId="12" fillId="0" borderId="0" xfId="65" applyFont="1" applyAlignment="1">
      <alignment horizontal="centerContinuous"/>
    </xf>
    <xf numFmtId="0" fontId="0" fillId="0" borderId="0" xfId="65" applyAlignment="1">
      <alignment horizontal="centerContinuous"/>
    </xf>
    <xf numFmtId="0" fontId="0" fillId="0" borderId="0" xfId="65" applyAlignment="1">
      <alignment/>
    </xf>
    <xf numFmtId="0" fontId="12" fillId="0" borderId="0" xfId="65" applyFont="1" applyAlignment="1">
      <alignment/>
    </xf>
    <xf numFmtId="0" fontId="12" fillId="0" borderId="0" xfId="65" applyFont="1" applyAlignment="1">
      <alignment horizontal="center"/>
    </xf>
    <xf numFmtId="172" fontId="0" fillId="0" borderId="0" xfId="65" applyNumberFormat="1" applyAlignment="1">
      <alignment horizontal="center"/>
    </xf>
    <xf numFmtId="171" fontId="0" fillId="0" borderId="0" xfId="65" applyNumberFormat="1" applyAlignment="1">
      <alignment horizontal="center"/>
    </xf>
    <xf numFmtId="0" fontId="12" fillId="0" borderId="0" xfId="65" applyFont="1" applyAlignment="1">
      <alignment horizontal="lef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- Style3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ixed2 - Style2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EADING1" xfId="59"/>
    <cellStyle name="HEADING2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 - Style1" xfId="68"/>
    <cellStyle name="Percent" xfId="69"/>
    <cellStyle name="PSChar" xfId="70"/>
    <cellStyle name="PSDec" xfId="71"/>
    <cellStyle name="PSHeading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S163"/>
  <sheetViews>
    <sheetView tabSelected="1" zoomScalePageLayoutView="0" workbookViewId="0" topLeftCell="A1">
      <pane xSplit="2" ySplit="4" topLeftCell="C10" activePane="bottomRight" state="frozen"/>
      <selection pane="topLeft" activeCell="L12" sqref="L12"/>
      <selection pane="topRight" activeCell="L12" sqref="L12"/>
      <selection pane="bottomLeft" activeCell="L12" sqref="L12"/>
      <selection pane="bottomRight" activeCell="C10" sqref="C10"/>
    </sheetView>
  </sheetViews>
  <sheetFormatPr defaultColWidth="9.140625" defaultRowHeight="12.75"/>
  <cols>
    <col min="1" max="1" width="1.7109375" style="1" customWidth="1"/>
    <col min="3" max="6" width="12.7109375" style="0" customWidth="1"/>
    <col min="10" max="10" width="2.00390625" style="0" customWidth="1"/>
    <col min="11" max="11" width="12.7109375" style="0" bestFit="1" customWidth="1"/>
    <col min="12" max="12" width="10.28125" style="0" bestFit="1" customWidth="1"/>
  </cols>
  <sheetData>
    <row r="1" spans="3:19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M1" t="str">
        <f aca="true" t="shared" si="0" ref="M1:S1">+C1</f>
        <v>PulvEast</v>
      </c>
      <c r="N1" t="str">
        <f t="shared" si="0"/>
        <v>PulvWest</v>
      </c>
      <c r="O1" t="str">
        <f t="shared" si="0"/>
        <v>IGCCEast</v>
      </c>
      <c r="P1" t="str">
        <f t="shared" si="0"/>
        <v>IGCCCCSEast</v>
      </c>
      <c r="Q1" t="str">
        <f t="shared" si="0"/>
        <v>Nuclear</v>
      </c>
      <c r="R1" t="str">
        <f t="shared" si="0"/>
        <v>CT200</v>
      </c>
      <c r="S1" t="str">
        <f t="shared" si="0"/>
        <v>CC600</v>
      </c>
    </row>
    <row r="2" spans="3:19" ht="12.75">
      <c r="C2" s="2" t="s">
        <v>7</v>
      </c>
      <c r="D2" s="3"/>
      <c r="E2" s="3"/>
      <c r="F2" s="3"/>
      <c r="G2" s="3"/>
      <c r="H2" s="3"/>
      <c r="I2" s="3"/>
      <c r="K2" s="5"/>
      <c r="L2" s="4"/>
      <c r="M2" s="2" t="s">
        <v>7</v>
      </c>
      <c r="N2" s="3"/>
      <c r="O2" s="3"/>
      <c r="P2" s="3"/>
      <c r="Q2" s="3"/>
      <c r="R2" s="3"/>
      <c r="S2" s="3"/>
    </row>
    <row r="3" spans="2:19" ht="12.75">
      <c r="B3" t="s">
        <v>8</v>
      </c>
      <c r="C3" s="6" t="s">
        <v>9</v>
      </c>
      <c r="D3" s="7"/>
      <c r="E3" s="7"/>
      <c r="F3" s="7"/>
      <c r="G3" s="8"/>
      <c r="H3" s="8"/>
      <c r="I3" s="8"/>
      <c r="K3" s="10"/>
      <c r="L3" s="9"/>
      <c r="M3" s="6" t="s">
        <v>10</v>
      </c>
      <c r="N3" s="7"/>
      <c r="O3" s="7"/>
      <c r="P3" s="7"/>
      <c r="Q3" s="8"/>
      <c r="R3" s="8"/>
      <c r="S3" s="8"/>
    </row>
    <row r="4" spans="3:19" ht="12.75">
      <c r="C4" s="11" t="s">
        <v>11</v>
      </c>
      <c r="D4" s="12" t="s">
        <v>12</v>
      </c>
      <c r="E4" s="12" t="s">
        <v>13</v>
      </c>
      <c r="F4" s="12" t="s">
        <v>14</v>
      </c>
      <c r="G4" s="12" t="s">
        <v>4</v>
      </c>
      <c r="H4" s="12" t="s">
        <v>5</v>
      </c>
      <c r="I4" s="12" t="s">
        <v>6</v>
      </c>
      <c r="K4" s="13" t="s">
        <v>15</v>
      </c>
      <c r="L4" s="14" t="s">
        <v>16</v>
      </c>
      <c r="M4" s="11" t="str">
        <f aca="true" t="shared" si="1" ref="M4:S4">+C4</f>
        <v>PC East</v>
      </c>
      <c r="N4" s="12" t="str">
        <f t="shared" si="1"/>
        <v>PC West</v>
      </c>
      <c r="O4" s="12" t="str">
        <f t="shared" si="1"/>
        <v>IGCC East</v>
      </c>
      <c r="P4" s="12" t="str">
        <f t="shared" si="1"/>
        <v>IGCC CCS East</v>
      </c>
      <c r="Q4" s="12" t="str">
        <f t="shared" si="1"/>
        <v>Nuclear</v>
      </c>
      <c r="R4" s="12" t="str">
        <f t="shared" si="1"/>
        <v>CT200</v>
      </c>
      <c r="S4" s="12" t="str">
        <f t="shared" si="1"/>
        <v>CC600</v>
      </c>
    </row>
    <row r="5" spans="2:19" ht="12.75" hidden="1">
      <c r="B5">
        <v>2006</v>
      </c>
      <c r="C5" s="15"/>
      <c r="D5" s="16"/>
      <c r="E5" s="16"/>
      <c r="F5" s="16"/>
      <c r="G5" s="16"/>
      <c r="H5" s="16"/>
      <c r="I5" s="16"/>
      <c r="K5" s="17">
        <v>0.0315</v>
      </c>
      <c r="L5" s="18">
        <v>1</v>
      </c>
      <c r="M5" s="19"/>
      <c r="N5" s="20"/>
      <c r="O5" s="20"/>
      <c r="P5" s="20"/>
      <c r="Q5" s="20"/>
      <c r="R5" s="20"/>
      <c r="S5" s="20"/>
    </row>
    <row r="6" spans="3:19" ht="12.75" hidden="1">
      <c r="C6" s="21"/>
      <c r="D6" s="16"/>
      <c r="E6" s="16"/>
      <c r="F6" s="16"/>
      <c r="G6" s="16"/>
      <c r="H6" s="16"/>
      <c r="I6" s="16"/>
      <c r="K6" s="22"/>
      <c r="L6" s="23"/>
      <c r="M6" s="24"/>
      <c r="N6" s="16"/>
      <c r="O6" s="16"/>
      <c r="P6" s="16"/>
      <c r="Q6" s="16"/>
      <c r="R6" s="16"/>
      <c r="S6" s="16"/>
    </row>
    <row r="7" spans="1:19" ht="12.75" hidden="1">
      <c r="A7" s="1">
        <v>11</v>
      </c>
      <c r="B7">
        <v>2007</v>
      </c>
      <c r="C7" s="15">
        <v>2621.0248064222433</v>
      </c>
      <c r="D7" s="16">
        <v>2283.6730273162593</v>
      </c>
      <c r="E7" s="16">
        <v>3367.1990122956704</v>
      </c>
      <c r="F7" s="16">
        <v>4528.551296524052</v>
      </c>
      <c r="G7" s="16">
        <v>4450.770989457817</v>
      </c>
      <c r="H7" s="16">
        <v>611.3922605052396</v>
      </c>
      <c r="I7" s="16">
        <v>907.3075054794058</v>
      </c>
      <c r="K7" s="22">
        <v>0.026699999999999998</v>
      </c>
      <c r="L7" s="23">
        <f>+L5+K7</f>
        <v>1.0267</v>
      </c>
      <c r="M7" s="24">
        <f aca="true" t="shared" si="2" ref="M7:M30">+C7*$L7</f>
        <v>2691.0061687537172</v>
      </c>
      <c r="N7" s="16">
        <f aca="true" t="shared" si="3" ref="N7:N30">+D7*$L7</f>
        <v>2344.6470971456033</v>
      </c>
      <c r="O7" s="16">
        <f aca="true" t="shared" si="4" ref="O7:O30">+E7*$L7</f>
        <v>3457.1032259239646</v>
      </c>
      <c r="P7" s="16">
        <f aca="true" t="shared" si="5" ref="P7:P30">+F7*$L7</f>
        <v>4649.4636161412445</v>
      </c>
      <c r="Q7" s="16">
        <f aca="true" t="shared" si="6" ref="Q7:Q30">+G7*$L7</f>
        <v>4569.606574876341</v>
      </c>
      <c r="R7" s="16">
        <f aca="true" t="shared" si="7" ref="R7:R30">+H7*$L7</f>
        <v>627.7164338607295</v>
      </c>
      <c r="S7" s="16">
        <f aca="true" t="shared" si="8" ref="S7:S30">+I7*$L7</f>
        <v>931.5326158757059</v>
      </c>
    </row>
    <row r="8" spans="1:19" s="26" customFormat="1" ht="12.75" hidden="1">
      <c r="A8" s="25">
        <v>12</v>
      </c>
      <c r="B8" s="26">
        <v>2008</v>
      </c>
      <c r="C8" s="15">
        <v>3021.1979563531086</v>
      </c>
      <c r="D8" s="27">
        <v>2412.550300408484</v>
      </c>
      <c r="E8" s="27">
        <v>3676.0456896676933</v>
      </c>
      <c r="F8" s="27">
        <v>5328.975809412698</v>
      </c>
      <c r="G8" s="27">
        <v>5179.352428393525</v>
      </c>
      <c r="H8" s="27">
        <v>757.1754893670155</v>
      </c>
      <c r="I8" s="27">
        <v>935.2353190726036</v>
      </c>
      <c r="K8" s="28">
        <v>0.0212</v>
      </c>
      <c r="L8" s="29">
        <f>+(1+K8)*L7</f>
        <v>1.04846604</v>
      </c>
      <c r="M8" s="15">
        <f t="shared" si="2"/>
        <v>3167.6234573536367</v>
      </c>
      <c r="N8" s="27">
        <f t="shared" si="3"/>
        <v>2529.477059770094</v>
      </c>
      <c r="O8" s="27">
        <f t="shared" si="4"/>
        <v>3854.2090671049555</v>
      </c>
      <c r="P8" s="27">
        <f t="shared" si="5"/>
        <v>5587.250164150727</v>
      </c>
      <c r="Q8" s="27">
        <f t="shared" si="6"/>
        <v>5430.375130362143</v>
      </c>
      <c r="R8" s="27">
        <f t="shared" si="7"/>
        <v>793.872786921697</v>
      </c>
      <c r="S8" s="27">
        <f t="shared" si="8"/>
        <v>980.5624714561893</v>
      </c>
    </row>
    <row r="9" spans="1:19" ht="12.75" hidden="1">
      <c r="A9" s="1">
        <v>13</v>
      </c>
      <c r="B9">
        <v>2009</v>
      </c>
      <c r="C9" s="15">
        <v>3021.1979563531086</v>
      </c>
      <c r="D9" s="27">
        <v>2412.550300408484</v>
      </c>
      <c r="E9" s="27">
        <v>3676.0456896676933</v>
      </c>
      <c r="F9" s="27">
        <v>5328.975809412698</v>
      </c>
      <c r="G9" s="27">
        <v>5179.352428393525</v>
      </c>
      <c r="H9" s="27">
        <v>757.1754893670155</v>
      </c>
      <c r="I9" s="27">
        <v>935.2353190726036</v>
      </c>
      <c r="K9" s="22">
        <v>0.019799999999999995</v>
      </c>
      <c r="L9" s="23">
        <f>+(1+K9)*L8</f>
        <v>1.0692256675920002</v>
      </c>
      <c r="M9" s="24">
        <f t="shared" si="2"/>
        <v>3230.342401809239</v>
      </c>
      <c r="N9" s="16">
        <f t="shared" si="3"/>
        <v>2579.560705553542</v>
      </c>
      <c r="O9" s="16">
        <f t="shared" si="4"/>
        <v>3930.522406633634</v>
      </c>
      <c r="P9" s="16">
        <f t="shared" si="5"/>
        <v>5697.877717400912</v>
      </c>
      <c r="Q9" s="16">
        <f t="shared" si="6"/>
        <v>5537.896557943314</v>
      </c>
      <c r="R9" s="16">
        <f t="shared" si="7"/>
        <v>809.5914681027466</v>
      </c>
      <c r="S9" s="16">
        <f t="shared" si="8"/>
        <v>999.9776083910219</v>
      </c>
    </row>
    <row r="10" spans="1:19" ht="12.75">
      <c r="A10" s="1">
        <v>14</v>
      </c>
      <c r="B10" s="30">
        <v>2010</v>
      </c>
      <c r="C10" s="31">
        <v>3314</v>
      </c>
      <c r="D10" s="32">
        <v>2811</v>
      </c>
      <c r="E10" s="32">
        <v>3833</v>
      </c>
      <c r="F10" s="32">
        <v>6153</v>
      </c>
      <c r="G10" s="33">
        <v>6970</v>
      </c>
      <c r="H10" s="33">
        <v>910</v>
      </c>
      <c r="I10" s="33">
        <v>1001</v>
      </c>
      <c r="K10" s="34">
        <f>VLOOKUP(B10,FromEcon!$A$9:$C$49,3,FALSE)</f>
        <v>0.01148066127150793</v>
      </c>
      <c r="L10" s="23">
        <v>1</v>
      </c>
      <c r="M10" s="24">
        <f t="shared" si="2"/>
        <v>3314</v>
      </c>
      <c r="N10" s="16">
        <f t="shared" si="3"/>
        <v>2811</v>
      </c>
      <c r="O10" s="16">
        <f t="shared" si="4"/>
        <v>3833</v>
      </c>
      <c r="P10" s="16">
        <f t="shared" si="5"/>
        <v>6153</v>
      </c>
      <c r="Q10" s="16">
        <f t="shared" si="6"/>
        <v>6970</v>
      </c>
      <c r="R10" s="16">
        <f t="shared" si="7"/>
        <v>910</v>
      </c>
      <c r="S10" s="16">
        <f t="shared" si="8"/>
        <v>1001</v>
      </c>
    </row>
    <row r="11" spans="1:19" ht="12.75">
      <c r="A11" s="1">
        <v>15</v>
      </c>
      <c r="B11">
        <v>2011</v>
      </c>
      <c r="C11" s="24">
        <v>3314</v>
      </c>
      <c r="D11" s="16">
        <v>2811</v>
      </c>
      <c r="E11" s="16">
        <v>3833</v>
      </c>
      <c r="F11" s="16">
        <v>6153</v>
      </c>
      <c r="G11" s="16">
        <v>6970</v>
      </c>
      <c r="H11" s="16">
        <v>910</v>
      </c>
      <c r="I11" s="16">
        <v>1001</v>
      </c>
      <c r="K11" s="34">
        <f>VLOOKUP(B11,FromEcon!$A$9:$C$49,3,FALSE)</f>
        <v>0.01755008998740859</v>
      </c>
      <c r="L11" s="23">
        <f aca="true" t="shared" si="9" ref="L11:L30">+(1+K11)*L10</f>
        <v>1.0175500899874086</v>
      </c>
      <c r="M11" s="24">
        <f t="shared" si="2"/>
        <v>3372.160998218272</v>
      </c>
      <c r="N11" s="16">
        <f t="shared" si="3"/>
        <v>2860.3333029546056</v>
      </c>
      <c r="O11" s="16">
        <f t="shared" si="4"/>
        <v>3900.269494921737</v>
      </c>
      <c r="P11" s="16">
        <f t="shared" si="5"/>
        <v>6260.985703692525</v>
      </c>
      <c r="Q11" s="16">
        <f t="shared" si="6"/>
        <v>7092.324127212238</v>
      </c>
      <c r="R11" s="16">
        <f t="shared" si="7"/>
        <v>925.9705818885418</v>
      </c>
      <c r="S11" s="16">
        <f t="shared" si="8"/>
        <v>1018.567640077396</v>
      </c>
    </row>
    <row r="12" spans="1:19" ht="12.75">
      <c r="A12" s="1">
        <v>16</v>
      </c>
      <c r="B12">
        <v>2012</v>
      </c>
      <c r="C12" s="24">
        <v>3314</v>
      </c>
      <c r="D12" s="16">
        <v>2811</v>
      </c>
      <c r="E12" s="16">
        <v>3833</v>
      </c>
      <c r="F12" s="16">
        <v>6153</v>
      </c>
      <c r="G12" s="16">
        <v>6970</v>
      </c>
      <c r="H12" s="16">
        <v>910</v>
      </c>
      <c r="I12" s="16">
        <v>1001</v>
      </c>
      <c r="K12" s="34">
        <f>VLOOKUP(B12,FromEcon!$A$9:$C$49,3,FALSE)</f>
        <v>0.016784234412542842</v>
      </c>
      <c r="L12" s="23">
        <f t="shared" si="9"/>
        <v>1.0346288892242612</v>
      </c>
      <c r="M12" s="24">
        <f t="shared" si="2"/>
        <v>3428.7601388892017</v>
      </c>
      <c r="N12" s="16">
        <f t="shared" si="3"/>
        <v>2908.341807609398</v>
      </c>
      <c r="O12" s="16">
        <f t="shared" si="4"/>
        <v>3965.7325323965933</v>
      </c>
      <c r="P12" s="16">
        <f t="shared" si="5"/>
        <v>6366.071555396879</v>
      </c>
      <c r="Q12" s="16">
        <f t="shared" si="6"/>
        <v>7211.3633578931</v>
      </c>
      <c r="R12" s="16">
        <f t="shared" si="7"/>
        <v>941.5122891940777</v>
      </c>
      <c r="S12" s="16">
        <f t="shared" si="8"/>
        <v>1035.6635181134855</v>
      </c>
    </row>
    <row r="13" spans="1:19" ht="12.75">
      <c r="A13" s="1">
        <v>17</v>
      </c>
      <c r="B13">
        <v>2013</v>
      </c>
      <c r="C13" s="24">
        <v>3314</v>
      </c>
      <c r="D13" s="16">
        <v>2811</v>
      </c>
      <c r="E13" s="16">
        <v>3833</v>
      </c>
      <c r="F13" s="16">
        <v>6153</v>
      </c>
      <c r="G13" s="16">
        <v>6970</v>
      </c>
      <c r="H13" s="16">
        <v>910</v>
      </c>
      <c r="I13" s="16">
        <v>1001</v>
      </c>
      <c r="K13" s="34">
        <f>VLOOKUP(B13,FromEcon!$A$9:$C$49,3,FALSE)</f>
        <v>0.027419393429739314</v>
      </c>
      <c r="L13" s="23">
        <f t="shared" si="9"/>
        <v>1.0629977857916755</v>
      </c>
      <c r="M13" s="24">
        <f t="shared" si="2"/>
        <v>3522.7746621136125</v>
      </c>
      <c r="N13" s="16">
        <f t="shared" si="3"/>
        <v>2988.0867758604</v>
      </c>
      <c r="O13" s="16">
        <f t="shared" si="4"/>
        <v>4074.470512939492</v>
      </c>
      <c r="P13" s="16">
        <f t="shared" si="5"/>
        <v>6540.625375976179</v>
      </c>
      <c r="Q13" s="16">
        <f t="shared" si="6"/>
        <v>7409.094566967978</v>
      </c>
      <c r="R13" s="16">
        <f t="shared" si="7"/>
        <v>967.3279850704247</v>
      </c>
      <c r="S13" s="16">
        <f t="shared" si="8"/>
        <v>1064.0607835774672</v>
      </c>
    </row>
    <row r="14" spans="1:19" ht="12.75">
      <c r="A14" s="1">
        <v>18</v>
      </c>
      <c r="B14">
        <v>2014</v>
      </c>
      <c r="C14" s="24">
        <v>3314</v>
      </c>
      <c r="D14" s="16">
        <v>2811</v>
      </c>
      <c r="E14" s="16">
        <v>3833</v>
      </c>
      <c r="F14" s="16">
        <v>6153</v>
      </c>
      <c r="G14" s="16">
        <v>6970</v>
      </c>
      <c r="H14" s="16">
        <v>910</v>
      </c>
      <c r="I14" s="16">
        <v>1001</v>
      </c>
      <c r="K14" s="34">
        <f>VLOOKUP(B14,FromEcon!$A$9:$C$49,3,FALSE)</f>
        <v>0.023773384127650843</v>
      </c>
      <c r="L14" s="23">
        <f t="shared" si="9"/>
        <v>1.0882688404801433</v>
      </c>
      <c r="M14" s="24">
        <f t="shared" si="2"/>
        <v>3606.5229373511947</v>
      </c>
      <c r="N14" s="16">
        <f t="shared" si="3"/>
        <v>3059.1237105896826</v>
      </c>
      <c r="O14" s="16">
        <f t="shared" si="4"/>
        <v>4171.33446556039</v>
      </c>
      <c r="P14" s="16">
        <f t="shared" si="5"/>
        <v>6696.118175474322</v>
      </c>
      <c r="Q14" s="16">
        <f t="shared" si="6"/>
        <v>7585.233818146598</v>
      </c>
      <c r="R14" s="16">
        <f t="shared" si="7"/>
        <v>990.3246448369304</v>
      </c>
      <c r="S14" s="16">
        <f t="shared" si="8"/>
        <v>1089.3571093206235</v>
      </c>
    </row>
    <row r="15" spans="1:19" ht="12.75">
      <c r="A15" s="1">
        <v>19</v>
      </c>
      <c r="B15">
        <v>2015</v>
      </c>
      <c r="C15" s="24">
        <v>3314</v>
      </c>
      <c r="D15" s="16">
        <v>2811</v>
      </c>
      <c r="E15" s="16">
        <v>3833</v>
      </c>
      <c r="F15" s="16">
        <v>6153</v>
      </c>
      <c r="G15" s="16">
        <v>6970</v>
      </c>
      <c r="H15" s="16">
        <v>910</v>
      </c>
      <c r="I15" s="16">
        <v>1001</v>
      </c>
      <c r="K15" s="34">
        <f>VLOOKUP(B15,FromEcon!$A$9:$C$49,3,FALSE)</f>
        <v>0.016808881370632633</v>
      </c>
      <c r="L15" s="23">
        <f t="shared" si="9"/>
        <v>1.10656142231913</v>
      </c>
      <c r="M15" s="24">
        <f t="shared" si="2"/>
        <v>3667.1445535655967</v>
      </c>
      <c r="N15" s="16">
        <f t="shared" si="3"/>
        <v>3110.5441581390746</v>
      </c>
      <c r="O15" s="16">
        <f t="shared" si="4"/>
        <v>4241.4499317492255</v>
      </c>
      <c r="P15" s="16">
        <f t="shared" si="5"/>
        <v>6808.672431529607</v>
      </c>
      <c r="Q15" s="16">
        <f t="shared" si="6"/>
        <v>7712.733113564336</v>
      </c>
      <c r="R15" s="16">
        <f t="shared" si="7"/>
        <v>1006.9708943104083</v>
      </c>
      <c r="S15" s="16">
        <f t="shared" si="8"/>
        <v>1107.6679837414492</v>
      </c>
    </row>
    <row r="16" spans="1:19" ht="12.75">
      <c r="A16" s="1">
        <v>20</v>
      </c>
      <c r="B16">
        <v>2016</v>
      </c>
      <c r="C16" s="24">
        <v>3314</v>
      </c>
      <c r="D16" s="16">
        <v>2811</v>
      </c>
      <c r="E16" s="16">
        <v>3833</v>
      </c>
      <c r="F16" s="16">
        <v>6153</v>
      </c>
      <c r="G16" s="16">
        <v>6970</v>
      </c>
      <c r="H16" s="16">
        <v>910</v>
      </c>
      <c r="I16" s="16">
        <v>1001</v>
      </c>
      <c r="K16" s="34">
        <f>VLOOKUP(B16,FromEcon!$A$9:$C$49,3,FALSE)</f>
        <v>0.01451824653408429</v>
      </c>
      <c r="L16" s="23">
        <f t="shared" si="9"/>
        <v>1.122626753853466</v>
      </c>
      <c r="M16" s="24">
        <f t="shared" si="2"/>
        <v>3720.3850622703862</v>
      </c>
      <c r="N16" s="16">
        <f t="shared" si="3"/>
        <v>3155.703805082093</v>
      </c>
      <c r="O16" s="16">
        <f t="shared" si="4"/>
        <v>4303.028347520335</v>
      </c>
      <c r="P16" s="16">
        <f t="shared" si="5"/>
        <v>6907.522416460376</v>
      </c>
      <c r="Q16" s="16">
        <f t="shared" si="6"/>
        <v>7824.708474358658</v>
      </c>
      <c r="R16" s="16">
        <f t="shared" si="7"/>
        <v>1021.590346006654</v>
      </c>
      <c r="S16" s="16">
        <f t="shared" si="8"/>
        <v>1123.7493806073194</v>
      </c>
    </row>
    <row r="17" spans="1:19" ht="12.75">
      <c r="A17" s="1">
        <v>21</v>
      </c>
      <c r="B17">
        <v>2017</v>
      </c>
      <c r="C17" s="24">
        <v>3314</v>
      </c>
      <c r="D17" s="16">
        <v>2811</v>
      </c>
      <c r="E17" s="16">
        <v>3833</v>
      </c>
      <c r="F17" s="16">
        <v>6153</v>
      </c>
      <c r="G17" s="16">
        <v>6970</v>
      </c>
      <c r="H17" s="16">
        <v>910</v>
      </c>
      <c r="I17" s="16">
        <v>1001</v>
      </c>
      <c r="K17" s="34">
        <f>VLOOKUP(B17,FromEcon!$A$9:$C$49,3,FALSE)</f>
        <v>0.01577936949015979</v>
      </c>
      <c r="L17" s="23">
        <f t="shared" si="9"/>
        <v>1.1403410962020586</v>
      </c>
      <c r="M17" s="24">
        <f t="shared" si="2"/>
        <v>3779.090392813622</v>
      </c>
      <c r="N17" s="16">
        <f t="shared" si="3"/>
        <v>3205.4988214239866</v>
      </c>
      <c r="O17" s="16">
        <f t="shared" si="4"/>
        <v>4370.927421742491</v>
      </c>
      <c r="P17" s="16">
        <f t="shared" si="5"/>
        <v>7016.518764931267</v>
      </c>
      <c r="Q17" s="16">
        <f t="shared" si="6"/>
        <v>7948.177440528349</v>
      </c>
      <c r="R17" s="16">
        <f t="shared" si="7"/>
        <v>1037.7103975438733</v>
      </c>
      <c r="S17" s="16">
        <f t="shared" si="8"/>
        <v>1141.4814372982607</v>
      </c>
    </row>
    <row r="18" spans="1:19" ht="12.75">
      <c r="A18" s="1">
        <v>22</v>
      </c>
      <c r="B18">
        <v>2018</v>
      </c>
      <c r="C18" s="24">
        <v>3314</v>
      </c>
      <c r="D18" s="16">
        <v>2811</v>
      </c>
      <c r="E18" s="16">
        <v>3833</v>
      </c>
      <c r="F18" s="16">
        <v>6153</v>
      </c>
      <c r="G18" s="16">
        <v>6970</v>
      </c>
      <c r="H18" s="16">
        <v>910</v>
      </c>
      <c r="I18" s="16">
        <v>1001</v>
      </c>
      <c r="K18" s="34">
        <f>VLOOKUP(B18,FromEcon!$A$9:$C$49,3,FALSE)</f>
        <v>0.015239753312738857</v>
      </c>
      <c r="L18" s="23">
        <f t="shared" si="9"/>
        <v>1.1577196132005563</v>
      </c>
      <c r="M18" s="24">
        <f t="shared" si="2"/>
        <v>3836.6827981466436</v>
      </c>
      <c r="N18" s="16">
        <f t="shared" si="3"/>
        <v>3254.3498327067637</v>
      </c>
      <c r="O18" s="16">
        <f t="shared" si="4"/>
        <v>4437.539277397732</v>
      </c>
      <c r="P18" s="16">
        <f t="shared" si="5"/>
        <v>7123.448780023023</v>
      </c>
      <c r="Q18" s="16">
        <f t="shared" si="6"/>
        <v>8069.3057040078775</v>
      </c>
      <c r="R18" s="16">
        <f t="shared" si="7"/>
        <v>1053.5248480125063</v>
      </c>
      <c r="S18" s="16">
        <f t="shared" si="8"/>
        <v>1158.8773328137568</v>
      </c>
    </row>
    <row r="19" spans="1:19" ht="12.75">
      <c r="A19" s="1">
        <v>23</v>
      </c>
      <c r="B19">
        <v>2019</v>
      </c>
      <c r="C19" s="24">
        <v>3314</v>
      </c>
      <c r="D19" s="16">
        <v>2811</v>
      </c>
      <c r="E19" s="16">
        <v>3833</v>
      </c>
      <c r="F19" s="16">
        <v>6153</v>
      </c>
      <c r="G19" s="16">
        <v>6970</v>
      </c>
      <c r="H19" s="16">
        <v>910</v>
      </c>
      <c r="I19" s="16">
        <v>1001</v>
      </c>
      <c r="K19" s="34">
        <f>VLOOKUP(B19,FromEcon!$A$9:$C$49,3,FALSE)</f>
        <v>0.014822029376845292</v>
      </c>
      <c r="L19" s="23">
        <f t="shared" si="9"/>
        <v>1.1748793673175648</v>
      </c>
      <c r="M19" s="24">
        <f t="shared" si="2"/>
        <v>3893.5502232904096</v>
      </c>
      <c r="N19" s="16">
        <f t="shared" si="3"/>
        <v>3302.5859015296746</v>
      </c>
      <c r="O19" s="16">
        <f t="shared" si="4"/>
        <v>4503.312614928226</v>
      </c>
      <c r="P19" s="16">
        <f t="shared" si="5"/>
        <v>7229.032747104976</v>
      </c>
      <c r="Q19" s="16">
        <f t="shared" si="6"/>
        <v>8188.909190203427</v>
      </c>
      <c r="R19" s="16">
        <f t="shared" si="7"/>
        <v>1069.140224258984</v>
      </c>
      <c r="S19" s="16">
        <f t="shared" si="8"/>
        <v>1176.0542466848824</v>
      </c>
    </row>
    <row r="20" spans="1:19" ht="12.75">
      <c r="A20" s="1">
        <v>24</v>
      </c>
      <c r="B20">
        <v>2020</v>
      </c>
      <c r="C20" s="24">
        <v>3314</v>
      </c>
      <c r="D20" s="16">
        <v>2811</v>
      </c>
      <c r="E20" s="16">
        <v>3833</v>
      </c>
      <c r="F20" s="16">
        <v>6153</v>
      </c>
      <c r="G20" s="16">
        <v>6970</v>
      </c>
      <c r="H20" s="16">
        <v>910</v>
      </c>
      <c r="I20" s="16">
        <v>1001</v>
      </c>
      <c r="K20" s="34">
        <f>VLOOKUP(B20,FromEcon!$A$9:$C$49,3,FALSE)</f>
        <v>0.014840558235071022</v>
      </c>
      <c r="L20" s="23">
        <f t="shared" si="9"/>
        <v>1.1923152329874245</v>
      </c>
      <c r="M20" s="24">
        <f t="shared" si="2"/>
        <v>3951.3326821203245</v>
      </c>
      <c r="N20" s="16">
        <f t="shared" si="3"/>
        <v>3351.5981199276503</v>
      </c>
      <c r="O20" s="16">
        <f t="shared" si="4"/>
        <v>4570.144288040798</v>
      </c>
      <c r="P20" s="16">
        <f t="shared" si="5"/>
        <v>7336.315628571623</v>
      </c>
      <c r="Q20" s="16">
        <f t="shared" si="6"/>
        <v>8310.437173922348</v>
      </c>
      <c r="R20" s="16">
        <f t="shared" si="7"/>
        <v>1085.0068620185564</v>
      </c>
      <c r="S20" s="16">
        <f t="shared" si="8"/>
        <v>1193.507548220412</v>
      </c>
    </row>
    <row r="21" spans="1:19" ht="12.75">
      <c r="A21" s="1">
        <v>25</v>
      </c>
      <c r="B21">
        <v>2021</v>
      </c>
      <c r="C21" s="24">
        <v>3314</v>
      </c>
      <c r="D21" s="16">
        <v>2811</v>
      </c>
      <c r="E21" s="16">
        <v>3833</v>
      </c>
      <c r="F21" s="16">
        <v>6153</v>
      </c>
      <c r="G21" s="16">
        <v>6970</v>
      </c>
      <c r="H21" s="16">
        <v>910</v>
      </c>
      <c r="I21" s="16">
        <v>1001</v>
      </c>
      <c r="K21" s="34">
        <f>VLOOKUP(B21,FromEcon!$A$9:$C$49,3,FALSE)</f>
        <v>0.015152640073705426</v>
      </c>
      <c r="L21" s="23">
        <f t="shared" si="9"/>
        <v>1.210381956567279</v>
      </c>
      <c r="M21" s="24">
        <f t="shared" si="2"/>
        <v>4011.205804063963</v>
      </c>
      <c r="N21" s="16">
        <f t="shared" si="3"/>
        <v>3402.3836799106216</v>
      </c>
      <c r="O21" s="16">
        <f t="shared" si="4"/>
        <v>4639.394039522381</v>
      </c>
      <c r="P21" s="16">
        <f t="shared" si="5"/>
        <v>7447.480178758468</v>
      </c>
      <c r="Q21" s="16">
        <f t="shared" si="6"/>
        <v>8436.362237273936</v>
      </c>
      <c r="R21" s="16">
        <f t="shared" si="7"/>
        <v>1101.447580476224</v>
      </c>
      <c r="S21" s="16">
        <f t="shared" si="8"/>
        <v>1211.5923385238464</v>
      </c>
    </row>
    <row r="22" spans="1:19" ht="12.75">
      <c r="A22" s="1">
        <v>26</v>
      </c>
      <c r="B22">
        <v>2022</v>
      </c>
      <c r="C22" s="24">
        <v>3314</v>
      </c>
      <c r="D22" s="16">
        <v>2811</v>
      </c>
      <c r="E22" s="16">
        <v>3833</v>
      </c>
      <c r="F22" s="16">
        <v>6153</v>
      </c>
      <c r="G22" s="16">
        <v>6970</v>
      </c>
      <c r="H22" s="16">
        <v>910</v>
      </c>
      <c r="I22" s="16">
        <v>1001</v>
      </c>
      <c r="K22" s="34">
        <f>VLOOKUP(B22,FromEcon!$A$9:$C$49,3,FALSE)</f>
        <v>0.015444022844837813</v>
      </c>
      <c r="L22" s="23">
        <f t="shared" si="9"/>
        <v>1.2290751231554837</v>
      </c>
      <c r="M22" s="24">
        <f t="shared" si="2"/>
        <v>4073.1549581372733</v>
      </c>
      <c r="N22" s="16">
        <f t="shared" si="3"/>
        <v>3454.930171190065</v>
      </c>
      <c r="O22" s="16">
        <f t="shared" si="4"/>
        <v>4711.044947054969</v>
      </c>
      <c r="P22" s="16">
        <f t="shared" si="5"/>
        <v>7562.499232775692</v>
      </c>
      <c r="Q22" s="16">
        <f t="shared" si="6"/>
        <v>8566.65360839372</v>
      </c>
      <c r="R22" s="16">
        <f t="shared" si="7"/>
        <v>1118.4583620714902</v>
      </c>
      <c r="S22" s="16">
        <f t="shared" si="8"/>
        <v>1230.3041982786392</v>
      </c>
    </row>
    <row r="23" spans="1:19" ht="12.75">
      <c r="A23" s="1">
        <v>27</v>
      </c>
      <c r="B23">
        <v>2023</v>
      </c>
      <c r="C23" s="24">
        <v>3314</v>
      </c>
      <c r="D23" s="16">
        <v>2811</v>
      </c>
      <c r="E23" s="16">
        <v>3833</v>
      </c>
      <c r="F23" s="16">
        <v>6153</v>
      </c>
      <c r="G23" s="16">
        <v>6970</v>
      </c>
      <c r="H23" s="16">
        <v>910</v>
      </c>
      <c r="I23" s="16">
        <v>1001</v>
      </c>
      <c r="K23" s="34">
        <f>VLOOKUP(B23,FromEcon!$A$9:$C$49,3,FALSE)</f>
        <v>0.01545513322819736</v>
      </c>
      <c r="L23" s="23">
        <f t="shared" si="9"/>
        <v>1.2480706429313149</v>
      </c>
      <c r="M23" s="24">
        <f t="shared" si="2"/>
        <v>4136.106110674377</v>
      </c>
      <c r="N23" s="16">
        <f t="shared" si="3"/>
        <v>3508.326577279926</v>
      </c>
      <c r="O23" s="16">
        <f t="shared" si="4"/>
        <v>4783.85477435573</v>
      </c>
      <c r="P23" s="16">
        <f t="shared" si="5"/>
        <v>7679.37866595638</v>
      </c>
      <c r="Q23" s="16">
        <f t="shared" si="6"/>
        <v>8699.052381231264</v>
      </c>
      <c r="R23" s="16">
        <f t="shared" si="7"/>
        <v>1135.7442850674965</v>
      </c>
      <c r="S23" s="16">
        <f t="shared" si="8"/>
        <v>1249.3187135742462</v>
      </c>
    </row>
    <row r="24" spans="1:19" ht="12.75">
      <c r="A24" s="1">
        <v>28</v>
      </c>
      <c r="B24">
        <v>2024</v>
      </c>
      <c r="C24" s="24">
        <v>3314</v>
      </c>
      <c r="D24" s="16">
        <v>2811</v>
      </c>
      <c r="E24" s="16">
        <v>3833</v>
      </c>
      <c r="F24" s="16">
        <v>6153</v>
      </c>
      <c r="G24" s="16">
        <v>6970</v>
      </c>
      <c r="H24" s="16">
        <v>910</v>
      </c>
      <c r="I24" s="16">
        <v>1001</v>
      </c>
      <c r="K24" s="34">
        <f>VLOOKUP(B24,FromEcon!$A$9:$C$49,3,FALSE)</f>
        <v>0.015357071290919011</v>
      </c>
      <c r="L24" s="23">
        <f t="shared" si="9"/>
        <v>1.2672373527709142</v>
      </c>
      <c r="M24" s="24">
        <f t="shared" si="2"/>
        <v>4199.62458708281</v>
      </c>
      <c r="N24" s="16">
        <f t="shared" si="3"/>
        <v>3562.20419863904</v>
      </c>
      <c r="O24" s="16">
        <f t="shared" si="4"/>
        <v>4857.320773170914</v>
      </c>
      <c r="P24" s="16">
        <f t="shared" si="5"/>
        <v>7797.311431599435</v>
      </c>
      <c r="Q24" s="16">
        <f t="shared" si="6"/>
        <v>8832.644348813272</v>
      </c>
      <c r="R24" s="16">
        <f t="shared" si="7"/>
        <v>1153.185991021532</v>
      </c>
      <c r="S24" s="16">
        <f t="shared" si="8"/>
        <v>1268.5045901236851</v>
      </c>
    </row>
    <row r="25" spans="1:19" ht="12.75">
      <c r="A25" s="1">
        <v>29</v>
      </c>
      <c r="B25">
        <v>2025</v>
      </c>
      <c r="C25" s="24">
        <v>3314</v>
      </c>
      <c r="D25" s="16">
        <v>2811</v>
      </c>
      <c r="E25" s="16">
        <v>3833</v>
      </c>
      <c r="F25" s="16">
        <v>6153</v>
      </c>
      <c r="G25" s="16">
        <v>6970</v>
      </c>
      <c r="H25" s="16">
        <v>910</v>
      </c>
      <c r="I25" s="16">
        <v>1001</v>
      </c>
      <c r="K25" s="34">
        <f>VLOOKUP(B25,FromEcon!$A$9:$C$49,3,FALSE)</f>
        <v>0.015175990371269599</v>
      </c>
      <c r="L25" s="23">
        <f t="shared" si="9"/>
        <v>1.2864689346346787</v>
      </c>
      <c r="M25" s="24">
        <f t="shared" si="2"/>
        <v>4263.358049379325</v>
      </c>
      <c r="N25" s="16">
        <f t="shared" si="3"/>
        <v>3616.2641752580817</v>
      </c>
      <c r="O25" s="16">
        <f t="shared" si="4"/>
        <v>4931.035426454723</v>
      </c>
      <c r="P25" s="16">
        <f t="shared" si="5"/>
        <v>7915.643354807178</v>
      </c>
      <c r="Q25" s="16">
        <f t="shared" si="6"/>
        <v>8966.68847440371</v>
      </c>
      <c r="R25" s="16">
        <f t="shared" si="7"/>
        <v>1170.6867305175576</v>
      </c>
      <c r="S25" s="16">
        <f t="shared" si="8"/>
        <v>1287.7554035693133</v>
      </c>
    </row>
    <row r="26" spans="1:19" ht="12.75">
      <c r="A26" s="1">
        <v>30</v>
      </c>
      <c r="B26">
        <v>2026</v>
      </c>
      <c r="C26" s="24">
        <v>3314</v>
      </c>
      <c r="D26" s="16">
        <v>2811</v>
      </c>
      <c r="E26" s="16">
        <v>3833</v>
      </c>
      <c r="F26" s="16">
        <v>6153</v>
      </c>
      <c r="G26" s="16">
        <v>6970</v>
      </c>
      <c r="H26" s="16">
        <v>910</v>
      </c>
      <c r="I26" s="16">
        <v>1001</v>
      </c>
      <c r="K26" s="34">
        <f>VLOOKUP(B26,FromEcon!$A$9:$C$49,3,FALSE)</f>
        <v>0.01487815794805214</v>
      </c>
      <c r="L26" s="23">
        <f t="shared" si="9"/>
        <v>1.3056092226394358</v>
      </c>
      <c r="M26" s="24">
        <f t="shared" si="2"/>
        <v>4326.78896382709</v>
      </c>
      <c r="N26" s="16">
        <f t="shared" si="3"/>
        <v>3670.067524839454</v>
      </c>
      <c r="O26" s="16">
        <f t="shared" si="4"/>
        <v>5004.400150376958</v>
      </c>
      <c r="P26" s="16">
        <f t="shared" si="5"/>
        <v>8033.413546900449</v>
      </c>
      <c r="Q26" s="16">
        <f t="shared" si="6"/>
        <v>9100.096281796867</v>
      </c>
      <c r="R26" s="16">
        <f t="shared" si="7"/>
        <v>1188.1043926018865</v>
      </c>
      <c r="S26" s="16">
        <f t="shared" si="8"/>
        <v>1306.9148318620753</v>
      </c>
    </row>
    <row r="27" spans="1:19" ht="12.75">
      <c r="A27" s="1">
        <v>31</v>
      </c>
      <c r="B27">
        <v>2027</v>
      </c>
      <c r="C27" s="24">
        <v>3314</v>
      </c>
      <c r="D27" s="16">
        <v>2811</v>
      </c>
      <c r="E27" s="16">
        <v>3833</v>
      </c>
      <c r="F27" s="16">
        <v>6153</v>
      </c>
      <c r="G27" s="16">
        <v>6970</v>
      </c>
      <c r="H27" s="16">
        <v>910</v>
      </c>
      <c r="I27" s="16">
        <v>1001</v>
      </c>
      <c r="K27" s="34">
        <f>VLOOKUP(B27,FromEcon!$A$9:$C$49,3,FALSE)</f>
        <v>0.014607837474379215</v>
      </c>
      <c r="L27" s="23">
        <f t="shared" si="9"/>
        <v>1.3246813499688033</v>
      </c>
      <c r="M27" s="24">
        <f t="shared" si="2"/>
        <v>4389.993993796614</v>
      </c>
      <c r="N27" s="16">
        <f t="shared" si="3"/>
        <v>3723.679274762306</v>
      </c>
      <c r="O27" s="16">
        <f t="shared" si="4"/>
        <v>5077.503614430423</v>
      </c>
      <c r="P27" s="16">
        <f t="shared" si="5"/>
        <v>8150.764346358046</v>
      </c>
      <c r="Q27" s="16">
        <f t="shared" si="6"/>
        <v>9233.029009282558</v>
      </c>
      <c r="R27" s="16">
        <f t="shared" si="7"/>
        <v>1205.460028471611</v>
      </c>
      <c r="S27" s="16">
        <f t="shared" si="8"/>
        <v>1326.006031318772</v>
      </c>
    </row>
    <row r="28" spans="1:19" ht="12.75">
      <c r="A28" s="1">
        <v>32</v>
      </c>
      <c r="B28">
        <v>2028</v>
      </c>
      <c r="C28" s="24">
        <v>3314</v>
      </c>
      <c r="D28" s="16">
        <v>2811</v>
      </c>
      <c r="E28" s="16">
        <v>3833</v>
      </c>
      <c r="F28" s="16">
        <v>6153</v>
      </c>
      <c r="G28" s="16">
        <v>6970</v>
      </c>
      <c r="H28" s="16">
        <v>910</v>
      </c>
      <c r="I28" s="16">
        <v>1001</v>
      </c>
      <c r="K28" s="34">
        <f>VLOOKUP(B28,FromEcon!$A$9:$C$49,3,FALSE)</f>
        <v>0.014503592378771302</v>
      </c>
      <c r="L28" s="23">
        <f t="shared" si="9"/>
        <v>1.3438939883005112</v>
      </c>
      <c r="M28" s="24">
        <f t="shared" si="2"/>
        <v>4453.664677227895</v>
      </c>
      <c r="N28" s="16">
        <f t="shared" si="3"/>
        <v>3777.686001112737</v>
      </c>
      <c r="O28" s="16">
        <f t="shared" si="4"/>
        <v>5151.145657155859</v>
      </c>
      <c r="P28" s="16">
        <f t="shared" si="5"/>
        <v>8268.979710013045</v>
      </c>
      <c r="Q28" s="16">
        <f t="shared" si="6"/>
        <v>9366.941098454563</v>
      </c>
      <c r="R28" s="16">
        <f t="shared" si="7"/>
        <v>1222.9435293534652</v>
      </c>
      <c r="S28" s="16">
        <f t="shared" si="8"/>
        <v>1345.2378822888118</v>
      </c>
    </row>
    <row r="29" spans="1:19" ht="12.75">
      <c r="A29" s="1">
        <v>33</v>
      </c>
      <c r="B29">
        <v>2029</v>
      </c>
      <c r="C29" s="24">
        <v>3314</v>
      </c>
      <c r="D29" s="16">
        <v>2811</v>
      </c>
      <c r="E29" s="16">
        <v>3833</v>
      </c>
      <c r="F29" s="16">
        <v>6153</v>
      </c>
      <c r="G29" s="16">
        <v>6970</v>
      </c>
      <c r="H29" s="16">
        <v>910</v>
      </c>
      <c r="I29" s="16">
        <v>1001</v>
      </c>
      <c r="K29" s="34">
        <f>VLOOKUP(B29,FromEcon!$A$9:$C$49,3,FALSE)</f>
        <v>0.014388146030153592</v>
      </c>
      <c r="L29" s="23">
        <f t="shared" si="9"/>
        <v>1.3632301312532245</v>
      </c>
      <c r="M29" s="24">
        <f t="shared" si="2"/>
        <v>4517.744654973186</v>
      </c>
      <c r="N29" s="16">
        <f t="shared" si="3"/>
        <v>3832.039898952814</v>
      </c>
      <c r="O29" s="16">
        <f t="shared" si="4"/>
        <v>5225.261093093609</v>
      </c>
      <c r="P29" s="16">
        <f t="shared" si="5"/>
        <v>8387.95499760109</v>
      </c>
      <c r="Q29" s="16">
        <f t="shared" si="6"/>
        <v>9501.714014834974</v>
      </c>
      <c r="R29" s="16">
        <f t="shared" si="7"/>
        <v>1240.5394194404344</v>
      </c>
      <c r="S29" s="16">
        <f t="shared" si="8"/>
        <v>1364.5933613844777</v>
      </c>
    </row>
    <row r="30" spans="1:19" ht="12.75">
      <c r="A30" s="1">
        <v>34</v>
      </c>
      <c r="B30">
        <v>2030</v>
      </c>
      <c r="C30" s="24">
        <v>3314</v>
      </c>
      <c r="D30" s="16">
        <v>2811</v>
      </c>
      <c r="E30" s="16">
        <v>3833</v>
      </c>
      <c r="F30" s="16">
        <v>6153</v>
      </c>
      <c r="G30" s="16">
        <v>6970</v>
      </c>
      <c r="H30" s="16">
        <v>910</v>
      </c>
      <c r="I30" s="16">
        <v>1001</v>
      </c>
      <c r="K30" s="35">
        <f>VLOOKUP(B30,FromEcon!$A$9:$C$49,3,FALSE)</f>
        <v>0.014081685520754617</v>
      </c>
      <c r="L30" s="36">
        <f t="shared" si="9"/>
        <v>1.3824267092539495</v>
      </c>
      <c r="M30" s="37">
        <f t="shared" si="2"/>
        <v>4581.362114467589</v>
      </c>
      <c r="N30" s="38">
        <f t="shared" si="3"/>
        <v>3886.001479712852</v>
      </c>
      <c r="O30" s="38">
        <f t="shared" si="4"/>
        <v>5298.8415765703885</v>
      </c>
      <c r="P30" s="38">
        <f t="shared" si="5"/>
        <v>8506.071542039552</v>
      </c>
      <c r="Q30" s="38">
        <f t="shared" si="6"/>
        <v>9635.514163500027</v>
      </c>
      <c r="R30" s="38">
        <f t="shared" si="7"/>
        <v>1258.008305421094</v>
      </c>
      <c r="S30" s="38">
        <f t="shared" si="8"/>
        <v>1383.8091359632035</v>
      </c>
    </row>
    <row r="31" spans="3:13" ht="12.75" hidden="1">
      <c r="C31" s="39">
        <v>1965.7686048166825</v>
      </c>
      <c r="D31" s="39">
        <v>1712.7547704871945</v>
      </c>
      <c r="E31" s="39">
        <v>2525.399259221753</v>
      </c>
      <c r="F31" s="39">
        <v>3396.4134723930392</v>
      </c>
      <c r="G31" s="39">
        <v>3338.078242093363</v>
      </c>
      <c r="H31" s="39">
        <v>703.1010995810256</v>
      </c>
      <c r="I31" s="39">
        <v>1043.4036313013166</v>
      </c>
      <c r="M31" s="40"/>
    </row>
    <row r="32" spans="3:9" ht="12.75" hidden="1">
      <c r="C32">
        <f aca="true" t="shared" si="10" ref="C32:I32">+C30/C31</f>
        <v>1.6858545771255955</v>
      </c>
      <c r="D32">
        <f t="shared" si="10"/>
        <v>1.6412156885719307</v>
      </c>
      <c r="E32">
        <f t="shared" si="10"/>
        <v>1.5177798068972301</v>
      </c>
      <c r="F32">
        <f t="shared" si="10"/>
        <v>1.8116168864636877</v>
      </c>
      <c r="G32">
        <f t="shared" si="10"/>
        <v>2.0880277496518476</v>
      </c>
      <c r="H32">
        <f t="shared" si="10"/>
        <v>1.2942662165402166</v>
      </c>
      <c r="I32">
        <f t="shared" si="10"/>
        <v>0.9593602801166875</v>
      </c>
    </row>
    <row r="34" spans="11:12" ht="12.75">
      <c r="K34" t="s">
        <v>25</v>
      </c>
      <c r="L34" s="47"/>
    </row>
    <row r="35" ht="12.75">
      <c r="L35" s="47"/>
    </row>
    <row r="36" spans="2:19" ht="12.75">
      <c r="B36" s="41"/>
      <c r="C36" s="45"/>
      <c r="D36" s="42"/>
      <c r="E36" s="42"/>
      <c r="F36" s="42"/>
      <c r="L36" s="47"/>
      <c r="M36" s="16"/>
      <c r="N36" s="16"/>
      <c r="O36" s="16"/>
      <c r="P36" s="16"/>
      <c r="Q36" s="16"/>
      <c r="R36" s="16"/>
      <c r="S36" s="16"/>
    </row>
    <row r="37" spans="3:19" ht="12.75">
      <c r="C37" s="42"/>
      <c r="D37" s="40"/>
      <c r="E37" s="46"/>
      <c r="L37" s="47"/>
      <c r="M37" s="16"/>
      <c r="N37" s="48"/>
      <c r="O37" s="16"/>
      <c r="P37" s="16"/>
      <c r="Q37" s="16"/>
      <c r="R37" s="16"/>
      <c r="S37" s="16"/>
    </row>
    <row r="38" spans="3:19" ht="12.75" hidden="1">
      <c r="C38" s="42"/>
      <c r="L38" s="39"/>
      <c r="M38" s="16"/>
      <c r="N38" s="16"/>
      <c r="O38" s="16"/>
      <c r="P38" s="16"/>
      <c r="Q38" s="16"/>
      <c r="R38" s="16"/>
      <c r="S38" s="16"/>
    </row>
    <row r="39" spans="3:19" ht="12.75">
      <c r="C39" s="42"/>
      <c r="L39" s="47"/>
      <c r="M39" s="16"/>
      <c r="N39" s="49"/>
      <c r="O39" s="16"/>
      <c r="P39" s="16"/>
      <c r="Q39" s="16"/>
      <c r="R39" s="16"/>
      <c r="S39" s="16"/>
    </row>
    <row r="40" spans="3:19" ht="12.75">
      <c r="C40" s="42"/>
      <c r="L40" s="39"/>
      <c r="M40" s="16"/>
      <c r="N40" s="16"/>
      <c r="O40" s="16"/>
      <c r="P40" s="16"/>
      <c r="Q40" s="16"/>
      <c r="R40" s="16"/>
      <c r="S40" s="16"/>
    </row>
    <row r="41" spans="3:19" ht="12.75">
      <c r="C41" s="42"/>
      <c r="L41" s="39"/>
      <c r="M41" s="16"/>
      <c r="N41" s="16"/>
      <c r="O41" s="16"/>
      <c r="P41" s="16"/>
      <c r="Q41" s="16"/>
      <c r="R41" s="16"/>
      <c r="S41" s="16"/>
    </row>
    <row r="42" spans="3:19" ht="12.75">
      <c r="C42" s="42"/>
      <c r="L42" s="39"/>
      <c r="M42" s="16"/>
      <c r="N42" s="16"/>
      <c r="O42" s="16"/>
      <c r="P42" s="16"/>
      <c r="Q42" s="16"/>
      <c r="R42" s="16"/>
      <c r="S42" s="16"/>
    </row>
    <row r="43" spans="3:19" ht="12.75">
      <c r="C43" s="42"/>
      <c r="L43" s="39"/>
      <c r="M43" s="16"/>
      <c r="N43" s="16"/>
      <c r="O43" s="16"/>
      <c r="P43" s="16"/>
      <c r="Q43" s="16"/>
      <c r="R43" s="16"/>
      <c r="S43" s="16"/>
    </row>
    <row r="44" spans="3:19" ht="12.75">
      <c r="C44" s="42"/>
      <c r="L44" s="39"/>
      <c r="M44" s="16"/>
      <c r="N44" s="16"/>
      <c r="O44" s="16"/>
      <c r="P44" s="16"/>
      <c r="Q44" s="16"/>
      <c r="R44" s="16"/>
      <c r="S44" s="16"/>
    </row>
    <row r="45" spans="3:19" ht="12.75">
      <c r="C45" s="42"/>
      <c r="L45" s="39"/>
      <c r="M45" s="16"/>
      <c r="N45" s="16"/>
      <c r="O45" s="16"/>
      <c r="P45" s="16"/>
      <c r="Q45" s="16"/>
      <c r="R45" s="16"/>
      <c r="S45" s="16"/>
    </row>
    <row r="46" spans="3:19" ht="12.75">
      <c r="C46" s="42"/>
      <c r="L46" s="39"/>
      <c r="M46" s="16"/>
      <c r="N46" s="16"/>
      <c r="O46" s="16"/>
      <c r="P46" s="16"/>
      <c r="Q46" s="16"/>
      <c r="R46" s="16"/>
      <c r="S46" s="16"/>
    </row>
    <row r="47" spans="3:19" ht="12.75">
      <c r="C47" s="42"/>
      <c r="L47" s="39"/>
      <c r="M47" s="16"/>
      <c r="N47" s="16"/>
      <c r="O47" s="16"/>
      <c r="P47" s="16"/>
      <c r="Q47" s="16"/>
      <c r="R47" s="16"/>
      <c r="S47" s="16"/>
    </row>
    <row r="48" spans="3:19" ht="12.75">
      <c r="C48" s="42"/>
      <c r="L48" s="39"/>
      <c r="M48" s="16"/>
      <c r="N48" s="16"/>
      <c r="O48" s="16"/>
      <c r="P48" s="16"/>
      <c r="Q48" s="16"/>
      <c r="R48" s="16"/>
      <c r="S48" s="16"/>
    </row>
    <row r="49" spans="3:19" ht="12.75">
      <c r="C49" s="42"/>
      <c r="L49" s="39"/>
      <c r="M49" s="16"/>
      <c r="N49" s="16"/>
      <c r="O49" s="16"/>
      <c r="P49" s="16"/>
      <c r="Q49" s="16"/>
      <c r="R49" s="16"/>
      <c r="S49" s="16"/>
    </row>
    <row r="50" spans="12:19" ht="12.75">
      <c r="L50" s="39"/>
      <c r="M50" s="16"/>
      <c r="N50" s="16"/>
      <c r="O50" s="16"/>
      <c r="P50" s="16"/>
      <c r="Q50" s="16"/>
      <c r="R50" s="16"/>
      <c r="S50" s="16"/>
    </row>
    <row r="51" spans="12:19" ht="12.75">
      <c r="L51" s="39"/>
      <c r="M51" s="16"/>
      <c r="N51" s="16"/>
      <c r="O51" s="16"/>
      <c r="P51" s="16"/>
      <c r="Q51" s="16"/>
      <c r="R51" s="16"/>
      <c r="S51" s="16"/>
    </row>
    <row r="52" spans="12:19" ht="12.75">
      <c r="L52" s="39"/>
      <c r="M52" s="16"/>
      <c r="N52" s="16"/>
      <c r="O52" s="16"/>
      <c r="P52" s="16"/>
      <c r="Q52" s="16"/>
      <c r="R52" s="16"/>
      <c r="S52" s="16"/>
    </row>
    <row r="53" spans="12:19" ht="12.75">
      <c r="L53" s="39"/>
      <c r="M53" s="16"/>
      <c r="N53" s="16"/>
      <c r="O53" s="16"/>
      <c r="P53" s="16"/>
      <c r="Q53" s="16"/>
      <c r="R53" s="16"/>
      <c r="S53" s="16"/>
    </row>
    <row r="54" spans="12:19" ht="12.75">
      <c r="L54" s="39"/>
      <c r="M54" s="16"/>
      <c r="N54" s="16"/>
      <c r="O54" s="16"/>
      <c r="P54" s="16"/>
      <c r="Q54" s="16"/>
      <c r="R54" s="16"/>
      <c r="S54" s="16"/>
    </row>
    <row r="55" spans="12:19" ht="12.75">
      <c r="L55" s="39"/>
      <c r="M55" s="16"/>
      <c r="N55" s="16"/>
      <c r="O55" s="16"/>
      <c r="P55" s="16"/>
      <c r="Q55" s="16"/>
      <c r="R55" s="16"/>
      <c r="S55" s="16"/>
    </row>
    <row r="56" spans="12:19" ht="12.75">
      <c r="L56" s="39"/>
      <c r="M56" s="16"/>
      <c r="N56" s="16"/>
      <c r="O56" s="16"/>
      <c r="P56" s="16"/>
      <c r="Q56" s="16"/>
      <c r="R56" s="16"/>
      <c r="S56" s="16"/>
    </row>
    <row r="57" spans="12:19" ht="12.75">
      <c r="L57" s="39"/>
      <c r="M57" s="39"/>
      <c r="N57" s="39"/>
      <c r="O57" s="39"/>
      <c r="P57" s="39"/>
      <c r="Q57" s="39"/>
      <c r="R57" s="39"/>
      <c r="S57" s="39"/>
    </row>
    <row r="58" spans="12:19" ht="12.75">
      <c r="L58" s="39"/>
      <c r="M58" s="39"/>
      <c r="N58" s="39"/>
      <c r="O58" s="39"/>
      <c r="P58" s="39"/>
      <c r="Q58" s="39"/>
      <c r="R58" s="39"/>
      <c r="S58" s="39"/>
    </row>
    <row r="59" spans="12:19" ht="12.75">
      <c r="L59" s="39"/>
      <c r="M59" s="39"/>
      <c r="N59" s="39"/>
      <c r="O59" s="39"/>
      <c r="P59" s="39"/>
      <c r="Q59" s="39"/>
      <c r="R59" s="39"/>
      <c r="S59" s="39"/>
    </row>
    <row r="60" spans="12:19" ht="12.75">
      <c r="L60" s="43"/>
      <c r="M60" s="44"/>
      <c r="N60" s="44"/>
      <c r="O60" s="44"/>
      <c r="P60" s="44"/>
      <c r="Q60" s="44"/>
      <c r="R60" s="44"/>
      <c r="S60" s="44"/>
    </row>
    <row r="61" spans="12:19" ht="12.75">
      <c r="L61" s="39"/>
      <c r="M61" s="44"/>
      <c r="N61" s="44"/>
      <c r="O61" s="44"/>
      <c r="P61" s="44"/>
      <c r="Q61" s="44"/>
      <c r="R61" s="44"/>
      <c r="S61" s="44"/>
    </row>
    <row r="62" spans="12:19" ht="12.75">
      <c r="L62" s="39"/>
      <c r="M62" s="44"/>
      <c r="N62" s="44"/>
      <c r="O62" s="44"/>
      <c r="P62" s="44"/>
      <c r="Q62" s="44"/>
      <c r="R62" s="44"/>
      <c r="S62" s="44"/>
    </row>
    <row r="63" spans="12:19" ht="12.75">
      <c r="L63" s="39"/>
      <c r="M63" s="44"/>
      <c r="N63" s="44"/>
      <c r="O63" s="44"/>
      <c r="P63" s="44"/>
      <c r="Q63" s="44"/>
      <c r="R63" s="44"/>
      <c r="S63" s="44"/>
    </row>
    <row r="64" spans="12:19" ht="12.75">
      <c r="L64" s="39"/>
      <c r="M64" s="44"/>
      <c r="N64" s="44"/>
      <c r="O64" s="44"/>
      <c r="P64" s="44"/>
      <c r="Q64" s="44"/>
      <c r="R64" s="44"/>
      <c r="S64" s="44"/>
    </row>
    <row r="65" spans="12:19" ht="12.75">
      <c r="L65" s="39"/>
      <c r="M65" s="44"/>
      <c r="N65" s="44"/>
      <c r="O65" s="44"/>
      <c r="P65" s="44"/>
      <c r="Q65" s="44"/>
      <c r="R65" s="44"/>
      <c r="S65" s="44"/>
    </row>
    <row r="66" spans="12:19" ht="12.75">
      <c r="L66" s="39"/>
      <c r="M66" s="44"/>
      <c r="N66" s="44"/>
      <c r="O66" s="44"/>
      <c r="P66" s="44"/>
      <c r="Q66" s="44"/>
      <c r="R66" s="44"/>
      <c r="S66" s="44"/>
    </row>
    <row r="67" spans="12:19" ht="12.75">
      <c r="L67" s="39"/>
      <c r="M67" s="44"/>
      <c r="N67" s="44"/>
      <c r="O67" s="44"/>
      <c r="P67" s="44"/>
      <c r="Q67" s="44"/>
      <c r="R67" s="44"/>
      <c r="S67" s="44"/>
    </row>
    <row r="68" spans="12:19" ht="12.75">
      <c r="L68" s="39"/>
      <c r="M68" s="44"/>
      <c r="N68" s="44"/>
      <c r="O68" s="44"/>
      <c r="P68" s="44"/>
      <c r="Q68" s="44"/>
      <c r="R68" s="44"/>
      <c r="S68" s="44"/>
    </row>
    <row r="69" spans="12:19" ht="12.75">
      <c r="L69" s="39"/>
      <c r="M69" s="44"/>
      <c r="N69" s="44"/>
      <c r="O69" s="44"/>
      <c r="P69" s="44"/>
      <c r="Q69" s="44"/>
      <c r="R69" s="44"/>
      <c r="S69" s="44"/>
    </row>
    <row r="70" spans="12:19" ht="12.75">
      <c r="L70" s="39"/>
      <c r="M70" s="44"/>
      <c r="N70" s="44"/>
      <c r="O70" s="44"/>
      <c r="P70" s="44"/>
      <c r="Q70" s="44"/>
      <c r="R70" s="44"/>
      <c r="S70" s="44"/>
    </row>
    <row r="71" spans="12:19" ht="12.75">
      <c r="L71" s="39"/>
      <c r="M71" s="44"/>
      <c r="N71" s="44"/>
      <c r="O71" s="44"/>
      <c r="P71" s="44"/>
      <c r="Q71" s="44"/>
      <c r="R71" s="44"/>
      <c r="S71" s="44"/>
    </row>
    <row r="72" spans="12:19" ht="12.75">
      <c r="L72" s="39"/>
      <c r="M72" s="44"/>
      <c r="N72" s="44"/>
      <c r="O72" s="44"/>
      <c r="P72" s="44"/>
      <c r="Q72" s="44"/>
      <c r="R72" s="44"/>
      <c r="S72" s="44"/>
    </row>
    <row r="73" spans="12:19" ht="12.75">
      <c r="L73" s="39"/>
      <c r="M73" s="44"/>
      <c r="N73" s="44"/>
      <c r="O73" s="44"/>
      <c r="P73" s="44"/>
      <c r="Q73" s="44"/>
      <c r="R73" s="44"/>
      <c r="S73" s="44"/>
    </row>
    <row r="74" spans="12:19" ht="12.75">
      <c r="L74" s="39"/>
      <c r="M74" s="44"/>
      <c r="N74" s="44"/>
      <c r="O74" s="44"/>
      <c r="P74" s="44"/>
      <c r="Q74" s="44"/>
      <c r="R74" s="44"/>
      <c r="S74" s="44"/>
    </row>
    <row r="75" spans="12:19" ht="12.75">
      <c r="L75" s="39"/>
      <c r="M75" s="44"/>
      <c r="N75" s="44"/>
      <c r="O75" s="44"/>
      <c r="P75" s="44"/>
      <c r="Q75" s="44"/>
      <c r="R75" s="44"/>
      <c r="S75" s="44"/>
    </row>
    <row r="76" spans="12:19" ht="12.75">
      <c r="L76" s="39"/>
      <c r="M76" s="44"/>
      <c r="N76" s="44"/>
      <c r="O76" s="44"/>
      <c r="P76" s="44"/>
      <c r="Q76" s="44"/>
      <c r="R76" s="44"/>
      <c r="S76" s="44"/>
    </row>
    <row r="77" spans="12:19" ht="12.75">
      <c r="L77" s="39"/>
      <c r="M77" s="44"/>
      <c r="N77" s="44"/>
      <c r="O77" s="44"/>
      <c r="P77" s="44"/>
      <c r="Q77" s="44"/>
      <c r="R77" s="44"/>
      <c r="S77" s="44"/>
    </row>
    <row r="78" spans="12:19" ht="12.75">
      <c r="L78" s="39"/>
      <c r="M78" s="44"/>
      <c r="N78" s="44"/>
      <c r="O78" s="44"/>
      <c r="P78" s="44"/>
      <c r="Q78" s="44"/>
      <c r="R78" s="44"/>
      <c r="S78" s="44"/>
    </row>
    <row r="79" spans="12:19" ht="12.75">
      <c r="L79" s="39"/>
      <c r="M79" s="44"/>
      <c r="N79" s="44"/>
      <c r="O79" s="44"/>
      <c r="P79" s="44"/>
      <c r="Q79" s="44"/>
      <c r="R79" s="44"/>
      <c r="S79" s="44"/>
    </row>
    <row r="80" spans="12:19" ht="12.75">
      <c r="L80" s="39"/>
      <c r="M80" s="44"/>
      <c r="N80" s="44"/>
      <c r="O80" s="44"/>
      <c r="P80" s="44"/>
      <c r="Q80" s="44"/>
      <c r="R80" s="44"/>
      <c r="S80" s="44"/>
    </row>
    <row r="81" spans="12:19" ht="12.75">
      <c r="L81" s="39"/>
      <c r="M81" s="39"/>
      <c r="N81" s="39"/>
      <c r="O81" s="39"/>
      <c r="P81" s="39"/>
      <c r="Q81" s="39"/>
      <c r="R81" s="39"/>
      <c r="S81" s="39"/>
    </row>
    <row r="82" spans="12:19" ht="12.75">
      <c r="L82" s="39"/>
      <c r="M82" s="39"/>
      <c r="N82" s="39"/>
      <c r="O82" s="39"/>
      <c r="P82" s="39"/>
      <c r="Q82" s="39"/>
      <c r="R82" s="39"/>
      <c r="S82" s="39"/>
    </row>
    <row r="83" spans="12:19" ht="12.75">
      <c r="L83" s="39"/>
      <c r="M83" s="39"/>
      <c r="N83" s="39"/>
      <c r="O83" s="39"/>
      <c r="P83" s="39"/>
      <c r="Q83" s="39"/>
      <c r="R83" s="39"/>
      <c r="S83" s="39"/>
    </row>
    <row r="84" spans="12:19" ht="12.75">
      <c r="L84" s="39"/>
      <c r="M84" s="39"/>
      <c r="N84" s="39"/>
      <c r="O84" s="39"/>
      <c r="P84" s="39"/>
      <c r="Q84" s="39"/>
      <c r="R84" s="39"/>
      <c r="S84" s="39"/>
    </row>
    <row r="85" spans="12:19" ht="12.75">
      <c r="L85" s="39"/>
      <c r="M85" s="39"/>
      <c r="N85" s="39"/>
      <c r="O85" s="39"/>
      <c r="P85" s="39"/>
      <c r="Q85" s="39"/>
      <c r="R85" s="39"/>
      <c r="S85" s="39"/>
    </row>
    <row r="86" spans="12:19" ht="12.75">
      <c r="L86" s="39"/>
      <c r="M86" s="39"/>
      <c r="N86" s="39"/>
      <c r="O86" s="39"/>
      <c r="P86" s="39"/>
      <c r="Q86" s="39"/>
      <c r="R86" s="39"/>
      <c r="S86" s="39"/>
    </row>
    <row r="87" spans="12:19" ht="12.75">
      <c r="L87" s="39"/>
      <c r="M87" s="39"/>
      <c r="N87" s="39"/>
      <c r="O87" s="39"/>
      <c r="P87" s="39"/>
      <c r="Q87" s="39"/>
      <c r="R87" s="39"/>
      <c r="S87" s="39"/>
    </row>
    <row r="88" spans="12:19" ht="12.75">
      <c r="L88" s="39"/>
      <c r="M88" s="39"/>
      <c r="N88" s="39"/>
      <c r="O88" s="39"/>
      <c r="P88" s="39"/>
      <c r="Q88" s="39"/>
      <c r="R88" s="39"/>
      <c r="S88" s="39"/>
    </row>
    <row r="89" spans="12:19" ht="12.75">
      <c r="L89" s="39"/>
      <c r="M89" s="39"/>
      <c r="N89" s="39"/>
      <c r="O89" s="39"/>
      <c r="P89" s="39"/>
      <c r="Q89" s="39"/>
      <c r="R89" s="39"/>
      <c r="S89" s="39"/>
    </row>
    <row r="90" spans="12:19" ht="12.75">
      <c r="L90" s="39"/>
      <c r="M90" s="39"/>
      <c r="N90" s="39"/>
      <c r="O90" s="39"/>
      <c r="P90" s="39"/>
      <c r="Q90" s="39"/>
      <c r="R90" s="39"/>
      <c r="S90" s="39"/>
    </row>
    <row r="91" spans="12:19" ht="12.75">
      <c r="L91" s="39"/>
      <c r="M91" s="39"/>
      <c r="N91" s="39"/>
      <c r="O91" s="39"/>
      <c r="P91" s="39"/>
      <c r="Q91" s="39"/>
      <c r="R91" s="39"/>
      <c r="S91" s="39"/>
    </row>
    <row r="92" spans="12:19" ht="12.75">
      <c r="L92" s="39"/>
      <c r="M92" s="39"/>
      <c r="N92" s="39"/>
      <c r="O92" s="39"/>
      <c r="P92" s="39"/>
      <c r="Q92" s="39"/>
      <c r="R92" s="39"/>
      <c r="S92" s="39"/>
    </row>
    <row r="93" spans="12:19" ht="12.75">
      <c r="L93" s="39"/>
      <c r="M93" s="39"/>
      <c r="N93" s="39"/>
      <c r="O93" s="39"/>
      <c r="P93" s="39"/>
      <c r="Q93" s="39"/>
      <c r="R93" s="39"/>
      <c r="S93" s="39"/>
    </row>
    <row r="94" spans="12:19" ht="12.75">
      <c r="L94" s="39"/>
      <c r="M94" s="39"/>
      <c r="N94" s="39"/>
      <c r="O94" s="39"/>
      <c r="P94" s="39"/>
      <c r="Q94" s="39"/>
      <c r="R94" s="39"/>
      <c r="S94" s="39"/>
    </row>
    <row r="95" spans="12:19" ht="12.75">
      <c r="L95" s="39"/>
      <c r="M95" s="39"/>
      <c r="N95" s="39"/>
      <c r="O95" s="39"/>
      <c r="P95" s="39"/>
      <c r="Q95" s="39"/>
      <c r="R95" s="39"/>
      <c r="S95" s="39"/>
    </row>
    <row r="96" spans="12:19" ht="12.75">
      <c r="L96" s="39"/>
      <c r="M96" s="39"/>
      <c r="N96" s="39"/>
      <c r="O96" s="39"/>
      <c r="P96" s="39"/>
      <c r="Q96" s="39"/>
      <c r="R96" s="39"/>
      <c r="S96" s="39"/>
    </row>
    <row r="97" spans="12:19" ht="12.75">
      <c r="L97" s="39"/>
      <c r="M97" s="39"/>
      <c r="N97" s="39"/>
      <c r="O97" s="39"/>
      <c r="P97" s="39"/>
      <c r="Q97" s="39"/>
      <c r="R97" s="39"/>
      <c r="S97" s="39"/>
    </row>
    <row r="98" spans="12:19" ht="12.75">
      <c r="L98" s="39"/>
      <c r="M98" s="39"/>
      <c r="N98" s="39"/>
      <c r="O98" s="39"/>
      <c r="P98" s="39"/>
      <c r="Q98" s="39"/>
      <c r="R98" s="39"/>
      <c r="S98" s="39"/>
    </row>
    <row r="99" spans="12:19" ht="12.75">
      <c r="L99" s="39"/>
      <c r="M99" s="39"/>
      <c r="N99" s="39"/>
      <c r="O99" s="39"/>
      <c r="P99" s="39"/>
      <c r="Q99" s="39"/>
      <c r="R99" s="39"/>
      <c r="S99" s="39"/>
    </row>
    <row r="100" spans="12:19" ht="12.75">
      <c r="L100" s="39"/>
      <c r="M100" s="39"/>
      <c r="N100" s="39"/>
      <c r="O100" s="39"/>
      <c r="P100" s="39"/>
      <c r="Q100" s="39"/>
      <c r="R100" s="39"/>
      <c r="S100" s="39"/>
    </row>
    <row r="101" spans="12:19" ht="12.75">
      <c r="L101" s="39"/>
      <c r="M101" s="39"/>
      <c r="N101" s="39"/>
      <c r="O101" s="39"/>
      <c r="P101" s="39"/>
      <c r="Q101" s="39"/>
      <c r="R101" s="39"/>
      <c r="S101" s="39"/>
    </row>
    <row r="102" spans="12:19" ht="12.75">
      <c r="L102" s="39"/>
      <c r="M102" s="39"/>
      <c r="N102" s="39"/>
      <c r="O102" s="39"/>
      <c r="P102" s="39"/>
      <c r="Q102" s="39"/>
      <c r="R102" s="39"/>
      <c r="S102" s="39"/>
    </row>
    <row r="103" spans="12:19" ht="12.75">
      <c r="L103" s="39"/>
      <c r="M103" s="39"/>
      <c r="N103" s="39"/>
      <c r="O103" s="39"/>
      <c r="P103" s="39"/>
      <c r="Q103" s="39"/>
      <c r="R103" s="39"/>
      <c r="S103" s="39"/>
    </row>
    <row r="104" spans="12:19" ht="12.75">
      <c r="L104" s="39"/>
      <c r="M104" s="39"/>
      <c r="N104" s="39"/>
      <c r="O104" s="39"/>
      <c r="P104" s="39"/>
      <c r="Q104" s="39"/>
      <c r="R104" s="39"/>
      <c r="S104" s="39"/>
    </row>
    <row r="105" spans="12:19" ht="12.75">
      <c r="L105" s="39"/>
      <c r="M105" s="39"/>
      <c r="N105" s="39"/>
      <c r="O105" s="39"/>
      <c r="P105" s="39"/>
      <c r="Q105" s="39"/>
      <c r="R105" s="39"/>
      <c r="S105" s="39"/>
    </row>
    <row r="106" spans="12:19" ht="12.75">
      <c r="L106" s="39"/>
      <c r="M106" s="39"/>
      <c r="N106" s="39"/>
      <c r="O106" s="39"/>
      <c r="P106" s="39"/>
      <c r="Q106" s="39"/>
      <c r="R106" s="39"/>
      <c r="S106" s="39"/>
    </row>
    <row r="107" spans="12:19" ht="12.75">
      <c r="L107" s="39"/>
      <c r="M107" s="39"/>
      <c r="N107" s="39"/>
      <c r="O107" s="39"/>
      <c r="P107" s="39"/>
      <c r="Q107" s="39"/>
      <c r="R107" s="39"/>
      <c r="S107" s="39"/>
    </row>
    <row r="108" spans="12:19" ht="12.75">
      <c r="L108" s="39"/>
      <c r="M108" s="39"/>
      <c r="N108" s="39"/>
      <c r="O108" s="39"/>
      <c r="P108" s="39"/>
      <c r="Q108" s="39"/>
      <c r="R108" s="39"/>
      <c r="S108" s="39"/>
    </row>
    <row r="109" spans="12:19" ht="12.75">
      <c r="L109" s="39"/>
      <c r="M109" s="39"/>
      <c r="N109" s="39"/>
      <c r="O109" s="39"/>
      <c r="P109" s="39"/>
      <c r="Q109" s="39"/>
      <c r="R109" s="39"/>
      <c r="S109" s="39"/>
    </row>
    <row r="110" spans="12:19" ht="12.75">
      <c r="L110" s="39"/>
      <c r="M110" s="39"/>
      <c r="N110" s="39"/>
      <c r="O110" s="39"/>
      <c r="P110" s="39"/>
      <c r="Q110" s="39"/>
      <c r="R110" s="39"/>
      <c r="S110" s="39"/>
    </row>
    <row r="111" spans="12:19" ht="12.75">
      <c r="L111" s="39"/>
      <c r="M111" s="39"/>
      <c r="N111" s="39"/>
      <c r="O111" s="39"/>
      <c r="P111" s="39"/>
      <c r="Q111" s="39"/>
      <c r="R111" s="39"/>
      <c r="S111" s="39"/>
    </row>
    <row r="112" spans="12:19" ht="12.75">
      <c r="L112" s="39"/>
      <c r="M112" s="39"/>
      <c r="N112" s="39"/>
      <c r="O112" s="39"/>
      <c r="P112" s="39"/>
      <c r="Q112" s="39"/>
      <c r="R112" s="39"/>
      <c r="S112" s="39"/>
    </row>
    <row r="113" spans="12:19" ht="12.75">
      <c r="L113" s="39"/>
      <c r="M113" s="39"/>
      <c r="N113" s="39"/>
      <c r="O113" s="39"/>
      <c r="P113" s="39"/>
      <c r="Q113" s="39"/>
      <c r="R113" s="39"/>
      <c r="S113" s="39"/>
    </row>
    <row r="114" spans="12:19" ht="12.75">
      <c r="L114" s="39"/>
      <c r="M114" s="39"/>
      <c r="N114" s="39"/>
      <c r="O114" s="39"/>
      <c r="P114" s="39"/>
      <c r="Q114" s="39"/>
      <c r="R114" s="39"/>
      <c r="S114" s="39"/>
    </row>
    <row r="115" spans="12:19" ht="12.75">
      <c r="L115" s="39"/>
      <c r="M115" s="39"/>
      <c r="N115" s="39"/>
      <c r="O115" s="39"/>
      <c r="P115" s="39"/>
      <c r="Q115" s="39"/>
      <c r="R115" s="39"/>
      <c r="S115" s="39"/>
    </row>
    <row r="116" spans="12:19" ht="12.75">
      <c r="L116" s="39"/>
      <c r="M116" s="39"/>
      <c r="N116" s="39"/>
      <c r="O116" s="39"/>
      <c r="P116" s="39"/>
      <c r="Q116" s="39"/>
      <c r="R116" s="39"/>
      <c r="S116" s="39"/>
    </row>
    <row r="117" spans="12:19" ht="12.75">
      <c r="L117" s="39"/>
      <c r="M117" s="39"/>
      <c r="N117" s="39"/>
      <c r="O117" s="39"/>
      <c r="P117" s="39"/>
      <c r="Q117" s="39"/>
      <c r="R117" s="39"/>
      <c r="S117" s="39"/>
    </row>
    <row r="118" spans="12:19" ht="12.75">
      <c r="L118" s="39"/>
      <c r="M118" s="39"/>
      <c r="N118" s="39"/>
      <c r="O118" s="39"/>
      <c r="P118" s="39"/>
      <c r="Q118" s="39"/>
      <c r="R118" s="39"/>
      <c r="S118" s="39"/>
    </row>
    <row r="119" spans="12:19" ht="12.75">
      <c r="L119" s="39"/>
      <c r="M119" s="39"/>
      <c r="N119" s="39"/>
      <c r="O119" s="39"/>
      <c r="P119" s="39"/>
      <c r="Q119" s="39"/>
      <c r="R119" s="39"/>
      <c r="S119" s="39"/>
    </row>
    <row r="120" spans="12:19" ht="12.75">
      <c r="L120" s="39"/>
      <c r="M120" s="39"/>
      <c r="N120" s="39"/>
      <c r="O120" s="39"/>
      <c r="P120" s="39"/>
      <c r="Q120" s="39"/>
      <c r="R120" s="39"/>
      <c r="S120" s="39"/>
    </row>
    <row r="121" spans="12:19" ht="12.75">
      <c r="L121" s="39"/>
      <c r="M121" s="39"/>
      <c r="N121" s="39"/>
      <c r="O121" s="39"/>
      <c r="P121" s="39"/>
      <c r="Q121" s="39"/>
      <c r="R121" s="39"/>
      <c r="S121" s="39"/>
    </row>
    <row r="122" spans="12:19" ht="12.75">
      <c r="L122" s="39"/>
      <c r="M122" s="39"/>
      <c r="N122" s="39"/>
      <c r="O122" s="39"/>
      <c r="P122" s="39"/>
      <c r="Q122" s="39"/>
      <c r="R122" s="39"/>
      <c r="S122" s="39"/>
    </row>
    <row r="123" spans="12:19" ht="12.75">
      <c r="L123" s="39"/>
      <c r="M123" s="39"/>
      <c r="N123" s="39"/>
      <c r="O123" s="39"/>
      <c r="P123" s="39"/>
      <c r="Q123" s="39"/>
      <c r="R123" s="39"/>
      <c r="S123" s="39"/>
    </row>
    <row r="124" spans="12:19" ht="12.75">
      <c r="L124" s="39"/>
      <c r="M124" s="39"/>
      <c r="N124" s="39"/>
      <c r="O124" s="39"/>
      <c r="P124" s="39"/>
      <c r="Q124" s="39"/>
      <c r="R124" s="39"/>
      <c r="S124" s="39"/>
    </row>
    <row r="125" spans="12:19" ht="12.75">
      <c r="L125" s="39"/>
      <c r="M125" s="39"/>
      <c r="N125" s="39"/>
      <c r="O125" s="39"/>
      <c r="P125" s="39"/>
      <c r="Q125" s="39"/>
      <c r="R125" s="39"/>
      <c r="S125" s="39"/>
    </row>
    <row r="126" spans="12:19" ht="12.75">
      <c r="L126" s="39"/>
      <c r="M126" s="39"/>
      <c r="N126" s="39"/>
      <c r="O126" s="39"/>
      <c r="P126" s="39"/>
      <c r="Q126" s="39"/>
      <c r="R126" s="39"/>
      <c r="S126" s="39"/>
    </row>
    <row r="127" spans="12:19" ht="12.75">
      <c r="L127" s="39"/>
      <c r="M127" s="39"/>
      <c r="N127" s="39"/>
      <c r="O127" s="39"/>
      <c r="P127" s="39"/>
      <c r="Q127" s="39"/>
      <c r="R127" s="39"/>
      <c r="S127" s="39"/>
    </row>
    <row r="128" spans="12:19" ht="12.75">
      <c r="L128" s="39"/>
      <c r="M128" s="39"/>
      <c r="N128" s="39"/>
      <c r="O128" s="39"/>
      <c r="P128" s="39"/>
      <c r="Q128" s="39"/>
      <c r="R128" s="39"/>
      <c r="S128" s="39"/>
    </row>
    <row r="129" spans="12:19" ht="12.75">
      <c r="L129" s="39"/>
      <c r="M129" s="39"/>
      <c r="N129" s="39"/>
      <c r="O129" s="39"/>
      <c r="P129" s="39"/>
      <c r="Q129" s="39"/>
      <c r="R129" s="39"/>
      <c r="S129" s="39"/>
    </row>
    <row r="130" spans="12:19" ht="12.75">
      <c r="L130" s="39"/>
      <c r="M130" s="39"/>
      <c r="N130" s="39"/>
      <c r="O130" s="39"/>
      <c r="P130" s="39"/>
      <c r="Q130" s="39"/>
      <c r="R130" s="39"/>
      <c r="S130" s="39"/>
    </row>
    <row r="131" spans="12:19" ht="12.75">
      <c r="L131" s="39"/>
      <c r="M131" s="39"/>
      <c r="N131" s="39"/>
      <c r="O131" s="39"/>
      <c r="P131" s="39"/>
      <c r="Q131" s="39"/>
      <c r="R131" s="39"/>
      <c r="S131" s="39"/>
    </row>
    <row r="132" spans="12:19" ht="12.75">
      <c r="L132" s="39"/>
      <c r="M132" s="39"/>
      <c r="N132" s="39"/>
      <c r="O132" s="39"/>
      <c r="P132" s="39"/>
      <c r="Q132" s="39"/>
      <c r="R132" s="39"/>
      <c r="S132" s="39"/>
    </row>
    <row r="133" spans="12:19" ht="12.75">
      <c r="L133" s="39"/>
      <c r="M133" s="39"/>
      <c r="N133" s="39"/>
      <c r="O133" s="39"/>
      <c r="P133" s="39"/>
      <c r="Q133" s="39"/>
      <c r="R133" s="39"/>
      <c r="S133" s="39"/>
    </row>
    <row r="134" spans="12:19" ht="12.75">
      <c r="L134" s="39"/>
      <c r="M134" s="39"/>
      <c r="N134" s="39"/>
      <c r="O134" s="39"/>
      <c r="P134" s="39"/>
      <c r="Q134" s="39"/>
      <c r="R134" s="39"/>
      <c r="S134" s="39"/>
    </row>
    <row r="135" spans="12:19" ht="12.75">
      <c r="L135" s="39"/>
      <c r="M135" s="39"/>
      <c r="N135" s="39"/>
      <c r="O135" s="39"/>
      <c r="P135" s="39"/>
      <c r="Q135" s="39"/>
      <c r="R135" s="39"/>
      <c r="S135" s="39"/>
    </row>
    <row r="136" spans="12:19" ht="12.75">
      <c r="L136" s="39"/>
      <c r="M136" s="39"/>
      <c r="N136" s="39"/>
      <c r="O136" s="39"/>
      <c r="P136" s="39"/>
      <c r="Q136" s="39"/>
      <c r="R136" s="39"/>
      <c r="S136" s="39"/>
    </row>
    <row r="137" spans="12:19" ht="12.75">
      <c r="L137" s="39"/>
      <c r="M137" s="39"/>
      <c r="N137" s="39"/>
      <c r="O137" s="39"/>
      <c r="P137" s="39"/>
      <c r="Q137" s="39"/>
      <c r="R137" s="39"/>
      <c r="S137" s="39"/>
    </row>
    <row r="138" spans="12:19" ht="12.75">
      <c r="L138" s="39"/>
      <c r="M138" s="39"/>
      <c r="N138" s="39"/>
      <c r="O138" s="39"/>
      <c r="P138" s="39"/>
      <c r="Q138" s="39"/>
      <c r="R138" s="39"/>
      <c r="S138" s="39"/>
    </row>
    <row r="139" spans="12:19" ht="12.75">
      <c r="L139" s="39"/>
      <c r="M139" s="39"/>
      <c r="N139" s="39"/>
      <c r="O139" s="39"/>
      <c r="P139" s="39"/>
      <c r="Q139" s="39"/>
      <c r="R139" s="39"/>
      <c r="S139" s="39"/>
    </row>
    <row r="140" spans="12:19" ht="12.75">
      <c r="L140" s="39"/>
      <c r="M140" s="39"/>
      <c r="N140" s="39"/>
      <c r="O140" s="39"/>
      <c r="P140" s="39"/>
      <c r="Q140" s="39"/>
      <c r="R140" s="39"/>
      <c r="S140" s="39"/>
    </row>
    <row r="141" spans="12:19" ht="12.75">
      <c r="L141" s="39"/>
      <c r="M141" s="39"/>
      <c r="N141" s="39"/>
      <c r="O141" s="39"/>
      <c r="P141" s="39"/>
      <c r="Q141" s="39"/>
      <c r="R141" s="39"/>
      <c r="S141" s="39"/>
    </row>
    <row r="142" spans="12:19" ht="12.75">
      <c r="L142" s="39"/>
      <c r="M142" s="39"/>
      <c r="N142" s="39"/>
      <c r="O142" s="39"/>
      <c r="P142" s="39"/>
      <c r="Q142" s="39"/>
      <c r="R142" s="39"/>
      <c r="S142" s="39"/>
    </row>
    <row r="143" spans="12:19" ht="12.75">
      <c r="L143" s="39"/>
      <c r="M143" s="39"/>
      <c r="N143" s="39"/>
      <c r="O143" s="39"/>
      <c r="P143" s="39"/>
      <c r="Q143" s="39"/>
      <c r="R143" s="39"/>
      <c r="S143" s="39"/>
    </row>
    <row r="144" spans="12:19" ht="12.75">
      <c r="L144" s="39"/>
      <c r="M144" s="39"/>
      <c r="N144" s="39"/>
      <c r="O144" s="39"/>
      <c r="P144" s="39"/>
      <c r="Q144" s="39"/>
      <c r="R144" s="39"/>
      <c r="S144" s="39"/>
    </row>
    <row r="145" spans="12:19" ht="12.75">
      <c r="L145" s="39"/>
      <c r="M145" s="39"/>
      <c r="N145" s="39"/>
      <c r="O145" s="39"/>
      <c r="P145" s="39"/>
      <c r="Q145" s="39"/>
      <c r="R145" s="39"/>
      <c r="S145" s="39"/>
    </row>
    <row r="146" spans="12:19" ht="12.75">
      <c r="L146" s="39"/>
      <c r="M146" s="39"/>
      <c r="N146" s="39"/>
      <c r="O146" s="39"/>
      <c r="P146" s="39"/>
      <c r="Q146" s="39"/>
      <c r="R146" s="39"/>
      <c r="S146" s="39"/>
    </row>
    <row r="147" spans="12:19" ht="12.75">
      <c r="L147" s="39"/>
      <c r="M147" s="39"/>
      <c r="N147" s="39"/>
      <c r="O147" s="39"/>
      <c r="P147" s="39"/>
      <c r="Q147" s="39"/>
      <c r="R147" s="39"/>
      <c r="S147" s="39"/>
    </row>
    <row r="148" spans="12:19" ht="12.75">
      <c r="L148" s="39"/>
      <c r="M148" s="39"/>
      <c r="N148" s="39"/>
      <c r="O148" s="39"/>
      <c r="P148" s="39"/>
      <c r="Q148" s="39"/>
      <c r="R148" s="39"/>
      <c r="S148" s="39"/>
    </row>
    <row r="149" spans="12:19" ht="12.75">
      <c r="L149" s="39"/>
      <c r="M149" s="39"/>
      <c r="N149" s="39"/>
      <c r="O149" s="39"/>
      <c r="P149" s="39"/>
      <c r="Q149" s="39"/>
      <c r="R149" s="39"/>
      <c r="S149" s="39"/>
    </row>
    <row r="150" spans="12:19" ht="12.75">
      <c r="L150" s="39"/>
      <c r="M150" s="39"/>
      <c r="N150" s="39"/>
      <c r="O150" s="39"/>
      <c r="P150" s="39"/>
      <c r="Q150" s="39"/>
      <c r="R150" s="39"/>
      <c r="S150" s="39"/>
    </row>
    <row r="151" spans="12:19" ht="12.75">
      <c r="L151" s="39"/>
      <c r="M151" s="39"/>
      <c r="N151" s="39"/>
      <c r="O151" s="39"/>
      <c r="P151" s="39"/>
      <c r="Q151" s="39"/>
      <c r="R151" s="39"/>
      <c r="S151" s="39"/>
    </row>
    <row r="152" spans="12:19" ht="12.75">
      <c r="L152" s="39"/>
      <c r="M152" s="39"/>
      <c r="N152" s="39"/>
      <c r="O152" s="39"/>
      <c r="P152" s="39"/>
      <c r="Q152" s="39"/>
      <c r="R152" s="39"/>
      <c r="S152" s="39"/>
    </row>
    <row r="153" spans="12:19" ht="12.75">
      <c r="L153" s="39"/>
      <c r="M153" s="39"/>
      <c r="N153" s="39"/>
      <c r="O153" s="39"/>
      <c r="P153" s="39"/>
      <c r="Q153" s="39"/>
      <c r="R153" s="39"/>
      <c r="S153" s="39"/>
    </row>
    <row r="154" spans="12:19" ht="12.75">
      <c r="L154" s="39"/>
      <c r="M154" s="39"/>
      <c r="N154" s="39"/>
      <c r="O154" s="39"/>
      <c r="P154" s="39"/>
      <c r="Q154" s="39"/>
      <c r="R154" s="39"/>
      <c r="S154" s="39"/>
    </row>
    <row r="155" spans="12:19" ht="12.75">
      <c r="L155" s="39"/>
      <c r="M155" s="39"/>
      <c r="N155" s="39"/>
      <c r="O155" s="39"/>
      <c r="P155" s="39"/>
      <c r="Q155" s="39"/>
      <c r="R155" s="39"/>
      <c r="S155" s="39"/>
    </row>
    <row r="156" spans="12:19" ht="12.75">
      <c r="L156" s="39"/>
      <c r="M156" s="39"/>
      <c r="N156" s="39"/>
      <c r="O156" s="39"/>
      <c r="P156" s="39"/>
      <c r="Q156" s="39"/>
      <c r="R156" s="39"/>
      <c r="S156" s="39"/>
    </row>
    <row r="157" spans="12:19" ht="12.75">
      <c r="L157" s="39"/>
      <c r="M157" s="39"/>
      <c r="N157" s="39"/>
      <c r="O157" s="39"/>
      <c r="P157" s="39"/>
      <c r="Q157" s="39"/>
      <c r="R157" s="39"/>
      <c r="S157" s="39"/>
    </row>
    <row r="158" spans="12:19" ht="12.75">
      <c r="L158" s="39"/>
      <c r="M158" s="39"/>
      <c r="N158" s="39"/>
      <c r="O158" s="39"/>
      <c r="P158" s="39"/>
      <c r="Q158" s="39"/>
      <c r="R158" s="39"/>
      <c r="S158" s="39"/>
    </row>
    <row r="159" spans="12:19" ht="12.75">
      <c r="L159" s="39"/>
      <c r="M159" s="39"/>
      <c r="N159" s="39"/>
      <c r="O159" s="39"/>
      <c r="P159" s="39"/>
      <c r="Q159" s="39"/>
      <c r="R159" s="39"/>
      <c r="S159" s="39"/>
    </row>
    <row r="160" spans="12:19" ht="12.75">
      <c r="L160" s="39"/>
      <c r="M160" s="39"/>
      <c r="N160" s="39"/>
      <c r="O160" s="39"/>
      <c r="P160" s="39"/>
      <c r="Q160" s="39"/>
      <c r="R160" s="39"/>
      <c r="S160" s="39"/>
    </row>
    <row r="161" spans="12:19" ht="12.75">
      <c r="L161" s="39"/>
      <c r="M161" s="39"/>
      <c r="N161" s="39"/>
      <c r="O161" s="39"/>
      <c r="P161" s="39"/>
      <c r="Q161" s="39"/>
      <c r="R161" s="39"/>
      <c r="S161" s="39"/>
    </row>
    <row r="162" spans="12:19" ht="12.75">
      <c r="L162" s="39"/>
      <c r="M162" s="39"/>
      <c r="N162" s="39"/>
      <c r="O162" s="39"/>
      <c r="P162" s="39"/>
      <c r="Q162" s="39"/>
      <c r="R162" s="39"/>
      <c r="S162" s="39"/>
    </row>
    <row r="163" spans="12:19" ht="12.75">
      <c r="L163" s="39"/>
      <c r="M163" s="39"/>
      <c r="N163" s="39"/>
      <c r="O163" s="39"/>
      <c r="P163" s="39"/>
      <c r="Q163" s="39"/>
      <c r="R163" s="39"/>
      <c r="S163" s="3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6384" width="9.7109375" style="52" customWidth="1"/>
  </cols>
  <sheetData>
    <row r="1" spans="1:3" ht="12.75">
      <c r="A1" s="50" t="s">
        <v>17</v>
      </c>
      <c r="B1" s="50"/>
      <c r="C1" s="51"/>
    </row>
    <row r="2" spans="1:3" ht="12.75">
      <c r="A2" s="50" t="s">
        <v>18</v>
      </c>
      <c r="B2" s="50"/>
      <c r="C2" s="51"/>
    </row>
    <row r="3" spans="1:2" ht="12.75">
      <c r="A3" s="53"/>
      <c r="B3" s="53"/>
    </row>
    <row r="4" spans="1:2" ht="12.75">
      <c r="A4" s="53"/>
      <c r="B4" s="53"/>
    </row>
    <row r="5" spans="1:2" ht="12.75">
      <c r="A5" s="53"/>
      <c r="B5" s="53"/>
    </row>
    <row r="6" spans="1:3" ht="12.75">
      <c r="A6" s="54"/>
      <c r="B6" s="54"/>
      <c r="C6" s="54" t="s">
        <v>19</v>
      </c>
    </row>
    <row r="7" spans="1:3" ht="12.75">
      <c r="A7" s="54" t="s">
        <v>20</v>
      </c>
      <c r="B7" s="54" t="s">
        <v>21</v>
      </c>
      <c r="C7" s="54" t="s">
        <v>22</v>
      </c>
    </row>
    <row r="8" spans="1:2" ht="12.75">
      <c r="A8" s="53"/>
      <c r="B8" s="53" t="s">
        <v>23</v>
      </c>
    </row>
    <row r="9" spans="1:2" ht="12.75">
      <c r="A9" s="52">
        <v>2000</v>
      </c>
      <c r="B9" s="55">
        <v>88.7179985</v>
      </c>
    </row>
    <row r="10" spans="1:3" ht="12.75">
      <c r="A10" s="52">
        <v>2001</v>
      </c>
      <c r="B10" s="55">
        <v>90.7260015</v>
      </c>
      <c r="C10" s="56">
        <f>+(B10/B9)-1</f>
        <v>0.02263354712629151</v>
      </c>
    </row>
    <row r="11" spans="1:3" ht="12.75">
      <c r="A11" s="52">
        <v>2002</v>
      </c>
      <c r="B11" s="55">
        <v>92.194248</v>
      </c>
      <c r="C11" s="56">
        <f aca="true" t="shared" si="0" ref="C11:C49">+(B11/B10)-1</f>
        <v>0.016183304408053267</v>
      </c>
    </row>
    <row r="12" spans="1:3" ht="12.75">
      <c r="A12" s="52">
        <v>2003</v>
      </c>
      <c r="B12" s="55">
        <v>94.12825</v>
      </c>
      <c r="C12" s="56">
        <f t="shared" si="0"/>
        <v>0.020977469223459444</v>
      </c>
    </row>
    <row r="13" spans="1:3" ht="12.75">
      <c r="A13" s="52">
        <v>2004</v>
      </c>
      <c r="B13" s="55">
        <v>96.7789995</v>
      </c>
      <c r="C13" s="56">
        <f t="shared" si="0"/>
        <v>0.02816104092023397</v>
      </c>
    </row>
    <row r="14" spans="1:3" ht="12.75">
      <c r="A14" s="52">
        <v>2005</v>
      </c>
      <c r="B14" s="55">
        <v>99.99324924999999</v>
      </c>
      <c r="C14" s="56">
        <f t="shared" si="0"/>
        <v>0.03321226471244931</v>
      </c>
    </row>
    <row r="15" spans="1:3" ht="12.75">
      <c r="A15" s="52">
        <v>2006</v>
      </c>
      <c r="B15" s="55">
        <v>103.22825</v>
      </c>
      <c r="C15" s="56">
        <f t="shared" si="0"/>
        <v>0.032352191515568895</v>
      </c>
    </row>
    <row r="16" spans="1:3" ht="12.75">
      <c r="A16" s="52">
        <v>2007</v>
      </c>
      <c r="B16" s="55">
        <v>106.22225</v>
      </c>
      <c r="C16" s="56">
        <f t="shared" si="0"/>
        <v>0.029003688428312913</v>
      </c>
    </row>
    <row r="17" spans="1:3" ht="12.75">
      <c r="A17" s="52">
        <v>2008</v>
      </c>
      <c r="B17" s="55">
        <v>108.58875</v>
      </c>
      <c r="C17" s="56">
        <f t="shared" si="0"/>
        <v>0.022278759864341025</v>
      </c>
    </row>
    <row r="18" spans="1:3" ht="12.75">
      <c r="A18" s="52">
        <v>2009</v>
      </c>
      <c r="B18" s="55">
        <v>109.728</v>
      </c>
      <c r="C18" s="56">
        <f t="shared" si="0"/>
        <v>0.01049141830990763</v>
      </c>
    </row>
    <row r="19" spans="1:3" ht="12.75">
      <c r="A19" s="52">
        <v>2010</v>
      </c>
      <c r="B19" s="55">
        <v>110.98775</v>
      </c>
      <c r="C19" s="56">
        <f t="shared" si="0"/>
        <v>0.01148066127150793</v>
      </c>
    </row>
    <row r="20" spans="1:3" ht="12.75">
      <c r="A20" s="52">
        <v>2011</v>
      </c>
      <c r="B20" s="55">
        <v>112.935595</v>
      </c>
      <c r="C20" s="56">
        <f t="shared" si="0"/>
        <v>0.01755008998740859</v>
      </c>
    </row>
    <row r="21" spans="1:3" ht="12.75">
      <c r="A21" s="52">
        <v>2012</v>
      </c>
      <c r="B21" s="55">
        <v>114.8311325</v>
      </c>
      <c r="C21" s="56">
        <f t="shared" si="0"/>
        <v>0.016784234412542842</v>
      </c>
    </row>
    <row r="22" spans="1:3" ht="12.75">
      <c r="A22" s="52">
        <v>2013</v>
      </c>
      <c r="B22" s="55">
        <v>117.97973250000001</v>
      </c>
      <c r="C22" s="56">
        <f t="shared" si="0"/>
        <v>0.027419393429739314</v>
      </c>
    </row>
    <row r="23" spans="1:3" ht="12.75">
      <c r="A23" s="52">
        <v>2014</v>
      </c>
      <c r="B23" s="55">
        <v>120.78451</v>
      </c>
      <c r="C23" s="56">
        <f t="shared" si="0"/>
        <v>0.023773384127650843</v>
      </c>
    </row>
    <row r="24" spans="1:3" ht="12.75">
      <c r="A24" s="52">
        <v>2015</v>
      </c>
      <c r="B24" s="55">
        <v>122.8147625</v>
      </c>
      <c r="C24" s="56">
        <f t="shared" si="0"/>
        <v>0.016808881370632633</v>
      </c>
    </row>
    <row r="25" spans="1:3" ht="12.75">
      <c r="A25" s="52">
        <v>2016</v>
      </c>
      <c r="B25" s="55">
        <v>124.59781750000002</v>
      </c>
      <c r="C25" s="56">
        <f t="shared" si="0"/>
        <v>0.01451824653408429</v>
      </c>
    </row>
    <row r="26" spans="1:3" ht="12.75">
      <c r="A26" s="52">
        <v>2017</v>
      </c>
      <c r="B26" s="55">
        <v>126.56389250000001</v>
      </c>
      <c r="C26" s="56">
        <f t="shared" si="0"/>
        <v>0.01577936949015979</v>
      </c>
    </row>
    <row r="27" spans="1:3" ht="12.75">
      <c r="A27" s="52">
        <v>2018</v>
      </c>
      <c r="B27" s="55">
        <v>128.492695</v>
      </c>
      <c r="C27" s="56">
        <f t="shared" si="0"/>
        <v>0.015239753312738857</v>
      </c>
    </row>
    <row r="28" spans="1:3" ht="12.75">
      <c r="A28" s="52">
        <v>2019</v>
      </c>
      <c r="B28" s="55">
        <v>130.3972175</v>
      </c>
      <c r="C28" s="56">
        <f t="shared" si="0"/>
        <v>0.014822029376845292</v>
      </c>
    </row>
    <row r="29" spans="1:3" ht="12.75">
      <c r="A29" s="52">
        <v>2020</v>
      </c>
      <c r="B29" s="55">
        <v>132.332385</v>
      </c>
      <c r="C29" s="56">
        <f t="shared" si="0"/>
        <v>0.014840558235071022</v>
      </c>
    </row>
    <row r="30" spans="1:3" ht="12.75">
      <c r="A30" s="52">
        <v>2021</v>
      </c>
      <c r="B30" s="55">
        <v>134.33757</v>
      </c>
      <c r="C30" s="56">
        <f t="shared" si="0"/>
        <v>0.015152640073705426</v>
      </c>
    </row>
    <row r="31" spans="1:3" ht="12.75">
      <c r="A31" s="52">
        <v>2022</v>
      </c>
      <c r="B31" s="55">
        <v>136.4122825</v>
      </c>
      <c r="C31" s="56">
        <f t="shared" si="0"/>
        <v>0.015444022844837813</v>
      </c>
    </row>
    <row r="32" spans="1:3" ht="12.75">
      <c r="A32" s="52">
        <v>2023</v>
      </c>
      <c r="B32" s="55">
        <v>138.5205525</v>
      </c>
      <c r="C32" s="56">
        <f t="shared" si="0"/>
        <v>0.01545513322819736</v>
      </c>
    </row>
    <row r="33" spans="1:3" ht="12.75">
      <c r="A33" s="52">
        <v>2024</v>
      </c>
      <c r="B33" s="55">
        <v>140.6478225</v>
      </c>
      <c r="C33" s="56">
        <f t="shared" si="0"/>
        <v>0.015357071290919011</v>
      </c>
    </row>
    <row r="34" spans="1:3" ht="12.75">
      <c r="A34" s="52">
        <v>2025</v>
      </c>
      <c r="B34" s="55">
        <v>142.7822925</v>
      </c>
      <c r="C34" s="56">
        <f t="shared" si="0"/>
        <v>0.015175990371269599</v>
      </c>
    </row>
    <row r="35" spans="1:3" ht="12.75">
      <c r="A35" s="52">
        <v>2026</v>
      </c>
      <c r="B35" s="55">
        <v>144.90663</v>
      </c>
      <c r="C35" s="56">
        <f t="shared" si="0"/>
        <v>0.01487815794805214</v>
      </c>
    </row>
    <row r="36" spans="1:3" ht="12.75">
      <c r="A36" s="52">
        <v>2027</v>
      </c>
      <c r="B36" s="55">
        <v>147.0234025</v>
      </c>
      <c r="C36" s="56">
        <f t="shared" si="0"/>
        <v>0.014607837474379215</v>
      </c>
    </row>
    <row r="37" spans="1:3" ht="12.75">
      <c r="A37" s="52">
        <v>2028</v>
      </c>
      <c r="B37" s="55">
        <v>149.15577000000002</v>
      </c>
      <c r="C37" s="56">
        <f t="shared" si="0"/>
        <v>0.014503592378771302</v>
      </c>
    </row>
    <row r="38" spans="1:3" ht="12.75">
      <c r="A38" s="52">
        <v>2029</v>
      </c>
      <c r="B38" s="55">
        <v>151.30184500000001</v>
      </c>
      <c r="C38" s="56">
        <f t="shared" si="0"/>
        <v>0.014388146030153592</v>
      </c>
    </row>
    <row r="39" spans="1:3" ht="12.75">
      <c r="A39" s="52">
        <v>2030</v>
      </c>
      <c r="B39" s="55">
        <v>153.43242999999998</v>
      </c>
      <c r="C39" s="56">
        <f t="shared" si="0"/>
        <v>0.014081685520754617</v>
      </c>
    </row>
    <row r="40" spans="1:3" ht="12.75">
      <c r="A40" s="52">
        <v>2031</v>
      </c>
      <c r="B40" s="55">
        <v>155.602145</v>
      </c>
      <c r="C40" s="56">
        <f t="shared" si="0"/>
        <v>0.014141176021262414</v>
      </c>
    </row>
    <row r="41" spans="1:3" ht="12.75">
      <c r="A41" s="52">
        <v>2032</v>
      </c>
      <c r="B41" s="55">
        <v>157.767605</v>
      </c>
      <c r="C41" s="56">
        <f t="shared" si="0"/>
        <v>0.013916646200474947</v>
      </c>
    </row>
    <row r="42" spans="1:3" ht="12.75">
      <c r="A42" s="52">
        <v>2033</v>
      </c>
      <c r="B42" s="55">
        <v>159.93274</v>
      </c>
      <c r="C42" s="56">
        <f t="shared" si="0"/>
        <v>0.013723571451819794</v>
      </c>
    </row>
    <row r="43" spans="1:3" ht="12.75">
      <c r="A43" s="52">
        <v>2034</v>
      </c>
      <c r="B43" s="55">
        <v>162.1264775</v>
      </c>
      <c r="C43" s="56">
        <f t="shared" si="0"/>
        <v>0.013716625501445145</v>
      </c>
    </row>
    <row r="44" spans="1:3" ht="12.75">
      <c r="A44" s="52">
        <v>2035</v>
      </c>
      <c r="B44" s="55">
        <v>164.4501775</v>
      </c>
      <c r="C44" s="56">
        <f t="shared" si="0"/>
        <v>0.014332637307808094</v>
      </c>
    </row>
    <row r="45" spans="1:3" ht="12.75">
      <c r="A45" s="52">
        <v>2036</v>
      </c>
      <c r="B45" s="55">
        <v>166.7417225</v>
      </c>
      <c r="C45" s="56">
        <f t="shared" si="0"/>
        <v>0.013934585142056255</v>
      </c>
    </row>
    <row r="46" spans="1:3" ht="12.75">
      <c r="A46" s="52">
        <v>2037</v>
      </c>
      <c r="B46" s="55">
        <v>169.020035</v>
      </c>
      <c r="C46" s="56">
        <f t="shared" si="0"/>
        <v>0.013663721747866564</v>
      </c>
    </row>
    <row r="47" spans="1:3" ht="12.75">
      <c r="A47" s="52">
        <v>2038</v>
      </c>
      <c r="B47" s="55">
        <v>171.3634825</v>
      </c>
      <c r="C47" s="56">
        <f t="shared" si="0"/>
        <v>0.013864909565306727</v>
      </c>
    </row>
    <row r="48" spans="1:3" ht="12.75">
      <c r="A48" s="52">
        <v>2039</v>
      </c>
      <c r="B48" s="55">
        <v>173.7914725</v>
      </c>
      <c r="C48" s="56">
        <f t="shared" si="0"/>
        <v>0.01416865463153738</v>
      </c>
    </row>
    <row r="49" spans="1:3" ht="12.75">
      <c r="A49" s="52">
        <v>2040</v>
      </c>
      <c r="B49" s="55">
        <v>176.1866775</v>
      </c>
      <c r="C49" s="56">
        <f t="shared" si="0"/>
        <v>0.013782062868475942</v>
      </c>
    </row>
    <row r="51" ht="12.75">
      <c r="A51" s="57" t="s">
        <v>24</v>
      </c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</dc:creator>
  <cp:keywords/>
  <dc:description/>
  <cp:lastModifiedBy>American Electric Power</cp:lastModifiedBy>
  <dcterms:created xsi:type="dcterms:W3CDTF">2010-11-22T15:35:54Z</dcterms:created>
  <dcterms:modified xsi:type="dcterms:W3CDTF">2012-02-14T16:31:08Z</dcterms:modified>
  <cp:category/>
  <cp:version/>
  <cp:contentType/>
  <cp:contentStatus/>
</cp:coreProperties>
</file>