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9945" activeTab="0"/>
  </bookViews>
  <sheets>
    <sheet name="BS" sheetId="1" r:id="rId1"/>
    <sheet name="BS Variables" sheetId="2" r:id="rId2"/>
    <sheet name="IS" sheetId="3" r:id="rId3"/>
    <sheet name="IS Variables" sheetId="4" r:id="rId4"/>
    <sheet name="SCF" sheetId="5" r:id="rId5"/>
    <sheet name="SCF Variables" sheetId="6" r:id="rId6"/>
  </sheets>
  <definedNames>
    <definedName name="CSPCO_BSTotalEquity">'BS'!$F$97:$L$103</definedName>
    <definedName name="_xlnm.Print_Area" localSheetId="4">'SCF'!$A$10:$L$60</definedName>
    <definedName name="Red_Cells_Section01">0</definedName>
    <definedName name="Red_Cells_Section02">0</definedName>
  </definedNames>
  <calcPr fullCalcOnLoad="1"/>
</workbook>
</file>

<file path=xl/comments4.xml><?xml version="1.0" encoding="utf-8"?>
<comments xmlns="http://schemas.openxmlformats.org/spreadsheetml/2006/main">
  <authors>
    <author>Bret M Gordon</author>
  </authors>
  <commentList>
    <comment ref="A13" authorId="0">
      <text>
        <r>
          <rPr>
            <b/>
            <sz val="9"/>
            <rFont val="Tahoma"/>
            <family val="0"/>
          </rPr>
          <t>Bret M Gordon:</t>
        </r>
        <r>
          <rPr>
            <sz val="9"/>
            <rFont val="Tahoma"/>
            <family val="0"/>
          </rPr>
          <t xml:space="preserve">
Remove ##S in Q2 &amp; Q3 reports, so the variables aren't defined twice.</t>
        </r>
      </text>
    </comment>
  </commentList>
</comments>
</file>

<file path=xl/sharedStrings.xml><?xml version="1.0" encoding="utf-8"?>
<sst xmlns="http://schemas.openxmlformats.org/spreadsheetml/2006/main" count="622" uniqueCount="268">
  <si>
    <t>Type</t>
  </si>
  <si>
    <t>KPCo Long-Term Debt CY</t>
  </si>
  <si>
    <t>Paid-in Capital</t>
  </si>
  <si>
    <t>KPCo_BSAccmDepAmt_CY</t>
  </si>
  <si>
    <t>KPCo_BSTotLTD_CY</t>
  </si>
  <si>
    <t>KPCo Assets = Liabilities PY</t>
  </si>
  <si>
    <t>##D</t>
  </si>
  <si>
    <t xml:space="preserve">Deferred Charges and Other Noncurrent Assets </t>
  </si>
  <si>
    <t>CONDENSED BALANCE SHEETS</t>
  </si>
  <si>
    <t>KPCo Total Liabilities and Equity CY</t>
  </si>
  <si>
    <t>Risk Management Liabilities</t>
  </si>
  <si>
    <t>Distribution</t>
  </si>
  <si>
    <t>Three</t>
  </si>
  <si>
    <t>##R</t>
  </si>
  <si>
    <t>Accounts Receivable:</t>
  </si>
  <si>
    <t>KPCo Accumulated Other Comprehensive Income (Loss) CY</t>
  </si>
  <si>
    <t>Deferred Credits and Other Noncurrent Liabilities</t>
  </si>
  <si>
    <t>KPCo_BSLTRiskMgmtLiab_PY</t>
  </si>
  <si>
    <t>Authorized – 2,000,000 Shares</t>
  </si>
  <si>
    <t>TOTAL COMMON SHAREHOLDER’S EQUITY</t>
  </si>
  <si>
    <t>Accumulated Other Comprehensive Income (Loss)</t>
  </si>
  <si>
    <t>KPCo_BSPPE_CY</t>
  </si>
  <si>
    <t>KPCo_BSAssets_PY</t>
  </si>
  <si>
    <t>Accrued Tax Benefits</t>
  </si>
  <si>
    <t>Current Month End Date</t>
  </si>
  <si>
    <t xml:space="preserve">KPCo Cash and Cash Equivalents CY </t>
  </si>
  <si>
    <t>Transmission</t>
  </si>
  <si>
    <t>Prior Year</t>
  </si>
  <si>
    <t>KPCo_BSCommEquity_CY</t>
  </si>
  <si>
    <t>Electric:</t>
  </si>
  <si>
    <t>KPCo_BSPPE_PY</t>
  </si>
  <si>
    <t>Long-term Debt – Nonaffiliated</t>
  </si>
  <si>
    <t xml:space="preserve">KPCo Cash and Cash Equivalents PY </t>
  </si>
  <si>
    <t>KPCo_BSRetEarn_CY</t>
  </si>
  <si>
    <t>Regulatory Liabilities and Deferred Investment Tax Credits</t>
  </si>
  <si>
    <t>KPCo Total Property, Plant, and Equipment Net CY</t>
  </si>
  <si>
    <t>KPCo Total Risk Management Assets CY</t>
  </si>
  <si>
    <t>Variables Defined</t>
  </si>
  <si>
    <t>KPCo Total Risk Management Liabilities PY</t>
  </si>
  <si>
    <t xml:space="preserve">Total Accounts Receivable </t>
  </si>
  <si>
    <t>Commitments and Contingencies (Note ##KPCo_CGC)</t>
  </si>
  <si>
    <t>KPCo_BSPaidInCap_PY</t>
  </si>
  <si>
    <t>KPCo Current Risk Management Liabilities PY</t>
  </si>
  <si>
    <t>##RE</t>
  </si>
  <si>
    <t>KPCo Retained Earnings CY</t>
  </si>
  <si>
    <t>Value</t>
  </si>
  <si>
    <t>KPCo Current Risk Management Liabilities CY</t>
  </si>
  <si>
    <t>Accrued Interest</t>
  </si>
  <si>
    <t>+</t>
  </si>
  <si>
    <t>KPCo_BSCurrRiskMgmtAssets_CY</t>
  </si>
  <si>
    <t>KPCo Total Assets CY</t>
  </si>
  <si>
    <t>See Condensed Notes to Condensed Financial Statements.</t>
  </si>
  <si>
    <t>KPCo Assets = Liabilities CY</t>
  </si>
  <si>
    <t>Affiliated Companies</t>
  </si>
  <si>
    <t>Advances to Affiliates</t>
  </si>
  <si>
    <t>Construction Work in Progress</t>
  </si>
  <si>
    <t>KPCo Long-Term Risk Management Assets PY</t>
  </si>
  <si>
    <t>NONCURRENT LIABILITIES</t>
  </si>
  <si>
    <t>KPCo_BSTotRiskMgmtLiab_CY</t>
  </si>
  <si>
    <t>KPCo_BSTotRiskMgmtAssets_PY</t>
  </si>
  <si>
    <t>KPCo_BSTotRiskMgmtAssets_CY</t>
  </si>
  <si>
    <t>##S</t>
  </si>
  <si>
    <t>KPCo_BSCurrRiskMgmtLiab_PY</t>
  </si>
  <si>
    <t>KPCo Long-Term Debt PY</t>
  </si>
  <si>
    <t>KPCo_BSAccmDepAmt_PY</t>
  </si>
  <si>
    <t>Retained Earnings</t>
  </si>
  <si>
    <t>KPCo_BSCurrRiskMgmtLiab_CY</t>
  </si>
  <si>
    <t>KPCo Total Risk Management Liabilities CY</t>
  </si>
  <si>
    <t>Miscellaneous</t>
  </si>
  <si>
    <t>KPCo_BSLiabEquity_PY</t>
  </si>
  <si>
    <t>Validations</t>
  </si>
  <si>
    <t>KPCo Common Shareholder's Equity PY</t>
  </si>
  <si>
    <t>KPCo_BSCommStk_CY</t>
  </si>
  <si>
    <t>COMMON SHAREHOLDER’S EQUITY</t>
  </si>
  <si>
    <t>KPCo_BSCash_PY</t>
  </si>
  <si>
    <t>KENTUCKY POWER COMPANY</t>
  </si>
  <si>
    <t>KPCo Long-Term Debt Due within 1 Year CY</t>
  </si>
  <si>
    <t>TOTAL ASSETS</t>
  </si>
  <si>
    <t>KPCo Long-Term Risk Management Liabilities CY</t>
  </si>
  <si>
    <t>PY</t>
  </si>
  <si>
    <t>KPCo_BSCash_CY</t>
  </si>
  <si>
    <t>TOTAL CURRENT ASSETS</t>
  </si>
  <si>
    <t>KPCo Paid-in Capital PY</t>
  </si>
  <si>
    <t>KPCo_BSPPENet_PY</t>
  </si>
  <si>
    <t>KPCo_BSCommStk_PY</t>
  </si>
  <si>
    <t>CY</t>
  </si>
  <si>
    <t>KPCo_BSLTRiskMgmtLiab_CY</t>
  </si>
  <si>
    <t>KPCo Total Property, Plant, and Equipment Net PY</t>
  </si>
  <si>
    <t>Deferred Income Taxes</t>
  </si>
  <si>
    <t>KPCo_BSLTRiskMgmtAssets_CY</t>
  </si>
  <si>
    <t>OTHER NONCURRENT ASSETS</t>
  </si>
  <si>
    <t>Employee Benefits and Pension Obligations</t>
  </si>
  <si>
    <t>KPCo_BSLTD1Yr_CY</t>
  </si>
  <si>
    <t>KPCo Long-Term Debt Due within 1 Year PY</t>
  </si>
  <si>
    <t>Other Current Liabilities</t>
  </si>
  <si>
    <t>Long-term Risk Management Assets</t>
  </si>
  <si>
    <t>Accounts Payable:</t>
  </si>
  <si>
    <t>KPCo Total Long-Term Debt CY</t>
  </si>
  <si>
    <t>KPCo_BSLTRiskMgmtAssets_PY</t>
  </si>
  <si>
    <t>Common Stock – Par Value – $50 Per Share:</t>
  </si>
  <si>
    <t>Cash and Cash Equivalents</t>
  </si>
  <si>
    <t>LIABILITIES AND SHAREHOLDER'S EQUITY</t>
  </si>
  <si>
    <t>KPCo Total Risk Management Assets PY</t>
  </si>
  <si>
    <t xml:space="preserve">Accrued Taxes </t>
  </si>
  <si>
    <t xml:space="preserve">Advances from Affiliates </t>
  </si>
  <si>
    <t>KPCo Total Property, Plant, and Equipment CY</t>
  </si>
  <si>
    <t>KPCo Common Shareholder's Equity CY</t>
  </si>
  <si>
    <t>Fuel</t>
  </si>
  <si>
    <t xml:space="preserve">Risk Management Assets </t>
  </si>
  <si>
    <t>KPCo_BSTotalEquity</t>
  </si>
  <si>
    <t>TOTAL LIABILITIES</t>
  </si>
  <si>
    <t>Current Year</t>
  </si>
  <si>
    <t>CURRENT ASSETS</t>
  </si>
  <si>
    <t>KPCo_BSAOCI_PY</t>
  </si>
  <si>
    <t>KPCo_BSAssetLiab_CY</t>
  </si>
  <si>
    <t>KPCo_BSTotRiskMgmtLiab_PY</t>
  </si>
  <si>
    <t>Generation</t>
  </si>
  <si>
    <t>ASSETS</t>
  </si>
  <si>
    <t>##RS</t>
  </si>
  <si>
    <t>KPCo Long-Term Risk Management Liabilities PY</t>
  </si>
  <si>
    <t>KPCo_BSAOCI_CY</t>
  </si>
  <si>
    <t>Comment</t>
  </si>
  <si>
    <t>KPCo Total Property, Plant, and Equipment PY</t>
  </si>
  <si>
    <t>Margin Deposits</t>
  </si>
  <si>
    <t>CURRENT LIABILITIES</t>
  </si>
  <si>
    <t>KPCo Paid-in Capital CY</t>
  </si>
  <si>
    <t>CME</t>
  </si>
  <si>
    <t>Long-term Risk Management Liabilities</t>
  </si>
  <si>
    <t>KPCo_BSTotLTD_PY</t>
  </si>
  <si>
    <t>KPCo_BSAssetLiab_PY</t>
  </si>
  <si>
    <t>KPCo Total Liabilities and Equity PY</t>
  </si>
  <si>
    <t>KPCo_BSLTD_PY</t>
  </si>
  <si>
    <t>Prepayments and Other Current Assets</t>
  </si>
  <si>
    <t>TOTAL LIABILITIES AND SHAREHOLDER'S EQUITY</t>
  </si>
  <si>
    <t>KPCo_BSLiabEquity_CY</t>
  </si>
  <si>
    <t>Customer Deposits</t>
  </si>
  <si>
    <t>Year to Date Month</t>
  </si>
  <si>
    <t>(in thousands)</t>
  </si>
  <si>
    <t>Regulatory Assets</t>
  </si>
  <si>
    <t>KPCo_BSAssets_CY</t>
  </si>
  <si>
    <t>KPCo Accumulated Other Comprehensive Income (Loss) PY</t>
  </si>
  <si>
    <t>KPCo Retained Earnings PY</t>
  </si>
  <si>
    <t>TOTAL NONCURRENT LIABILITIES</t>
  </si>
  <si>
    <t>KPCo_BSRetEarn_PY</t>
  </si>
  <si>
    <t>YTDMo</t>
  </si>
  <si>
    <t>Outstanding  – 1,009,000 Shares</t>
  </si>
  <si>
    <t>KPCo Total Long-Term Debt PY</t>
  </si>
  <si>
    <t>KPCo Common Stock CY</t>
  </si>
  <si>
    <t>Pixels</t>
  </si>
  <si>
    <t>Rate Matters (Note ##KPCo_RM)</t>
  </si>
  <si>
    <t>KPCo Common Stock PY</t>
  </si>
  <si>
    <t>KPCo_BSCommEquity_PY</t>
  </si>
  <si>
    <t>(Unaudited)</t>
  </si>
  <si>
    <t>TOTAL OTHER NONCURRENT ASSETS</t>
  </si>
  <si>
    <t>KPCo Current Risk Management Assets PY</t>
  </si>
  <si>
    <t>Materials and Supplies</t>
  </si>
  <si>
    <t>Customers</t>
  </si>
  <si>
    <t>KPCo Current Risk Management Assets CY</t>
  </si>
  <si>
    <t>Long-term Debt – Affiliated</t>
  </si>
  <si>
    <t>KPCo Accumulated Depreciation and Amortization PY</t>
  </si>
  <si>
    <t>KPCo_BSPaidInCap_CY</t>
  </si>
  <si>
    <t>Accumulated Depreciation and Amortization</t>
  </si>
  <si>
    <t>KPCo Total Assets PY</t>
  </si>
  <si>
    <t>KPCo Accumulated Depreciation and Amortization CY</t>
  </si>
  <si>
    <t>TOTAL CURRENT LIABILITIES</t>
  </si>
  <si>
    <t>KPCo Long-Term Risk Management Assets CY</t>
  </si>
  <si>
    <t>Total Property, Plant and Equipment</t>
  </si>
  <si>
    <t>Other Property, Plant and Equipment</t>
  </si>
  <si>
    <t>KPCo_BSLTD1Yr_PY</t>
  </si>
  <si>
    <t>Variables Referenced</t>
  </si>
  <si>
    <t>General</t>
  </si>
  <si>
    <t>March 31,</t>
  </si>
  <si>
    <t>KPCo_BSCurrRiskMgmtAssets_PY</t>
  </si>
  <si>
    <t>Range Variable for AEP Total Equity</t>
  </si>
  <si>
    <t>Allowance for Uncollectible Accounts</t>
  </si>
  <si>
    <t>PROPERTY, PLANT AND EQUIPMENT</t>
  </si>
  <si>
    <t>KPCo_BSPPENet_CY</t>
  </si>
  <si>
    <t>KPCo_BSLTD_CY</t>
  </si>
  <si>
    <t>$</t>
  </si>
  <si>
    <t>Name</t>
  </si>
  <si>
    <r>
      <t xml:space="preserve">TOTAL PROPERTY, PLANT AND EQUIPMENT </t>
    </r>
    <r>
      <rPr>
        <sz val="10"/>
        <color indexed="8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>NET</t>
    </r>
  </si>
  <si>
    <t>General Notes:
 \\OH0CO007\TREASURY\frr\External Reports\AEP &amp; Registrants\Current\bcd_AEP\bcd_AEP_IS_from_INTERNAL.xls</t>
  </si>
  <si>
    <t>CONDENSED STATEMENTS OF INCOME</t>
  </si>
  <si>
    <t>YTD Q1</t>
  </si>
  <si>
    <t>REVENUES</t>
  </si>
  <si>
    <t>Electric Generation, Transmission and Distribution</t>
  </si>
  <si>
    <t>Sales to AEP Affiliates</t>
  </si>
  <si>
    <t>Other Revenues</t>
  </si>
  <si>
    <t>TOTAL REVENUES</t>
  </si>
  <si>
    <t>EXPENSES</t>
  </si>
  <si>
    <t>Fuel and Other Consumables Used for Electric Generation</t>
  </si>
  <si>
    <t xml:space="preserve">Purchased Electricity for Resale </t>
  </si>
  <si>
    <t>Purchased Electricity from AEP Affiliates</t>
  </si>
  <si>
    <t>Other Operation</t>
  </si>
  <si>
    <t>Maintenance</t>
  </si>
  <si>
    <t>Depreciation and Amortization</t>
  </si>
  <si>
    <t>Taxes Other Than Income Taxes</t>
  </si>
  <si>
    <t>TOTAL EXPENSES</t>
  </si>
  <si>
    <t>OPERATING INCOME</t>
  </si>
  <si>
    <t>Other Income (Expense):</t>
  </si>
  <si>
    <t>Interest Income</t>
  </si>
  <si>
    <t>Allowance for Equity Funds Used During Construction</t>
  </si>
  <si>
    <t>Interest Expense</t>
  </si>
  <si>
    <t>INCOME BEFORE INCOME TAX EXPENSE</t>
  </si>
  <si>
    <t>Income Tax Expense</t>
  </si>
  <si>
    <t>NET INCOME</t>
  </si>
  <si>
    <t>The common stock of KPCo is wholly-owned by AEP.</t>
  </si>
  <si>
    <t>KPCo_ISNetInc_CYYTD</t>
  </si>
  <si>
    <t>KPCo Net Income CY YTD</t>
  </si>
  <si>
    <t>KPCo_ISNetInc_PYYTD</t>
  </si>
  <si>
    <t>KPCo Net Income PY YTD</t>
  </si>
  <si>
    <t xml:space="preserve">General Notes: the database tab is linked to 
\Current\bcd_AEP\bcd_AEP_Cashflow.xls  </t>
  </si>
  <si>
    <t>CONDENSED STATEMENTS OF CASH FLOWS</t>
  </si>
  <si>
    <t>OPERATING ACTIVITIES</t>
  </si>
  <si>
    <t>Net Income</t>
  </si>
  <si>
    <t>Adjustments to Reconcile Net Income to Net Cash Flows from Operating Activities:</t>
  </si>
  <si>
    <t>Mark-to-Market of Risk Management Contracts</t>
  </si>
  <si>
    <t>Fuel Over/Under-Recovery, Net</t>
  </si>
  <si>
    <t>Change in Other Noncurrent Assets</t>
  </si>
  <si>
    <t>Change in Other Noncurrent Liabilities</t>
  </si>
  <si>
    <t>Changes in Certain Components of Working Capital:</t>
  </si>
  <si>
    <t>Accounts Receivable, Net</t>
  </si>
  <si>
    <t>Fuel, Materials and Supplies</t>
  </si>
  <si>
    <t>Accounts Payable</t>
  </si>
  <si>
    <t xml:space="preserve">Accrued Taxes, Net </t>
  </si>
  <si>
    <t>Other Current Assets</t>
  </si>
  <si>
    <t>Net Cash Flows from Operating Activities</t>
  </si>
  <si>
    <t>INVESTING ACTIVITIES</t>
  </si>
  <si>
    <t>Construction Expenditures</t>
  </si>
  <si>
    <t>Change in Advances to Affiliates, Net</t>
  </si>
  <si>
    <t>Proceeds from Sales of Assets</t>
  </si>
  <si>
    <t>Other Investing Activities</t>
  </si>
  <si>
    <t>Net Cash Flows Used for Investing Activities</t>
  </si>
  <si>
    <t>FINANCING ACTIVITIES</t>
  </si>
  <si>
    <t>Change in Advances from Affiliates, Net</t>
  </si>
  <si>
    <t>Principal Payments for Capital Lease Obligations</t>
  </si>
  <si>
    <t>Dividends Paid on Common Stock</t>
  </si>
  <si>
    <t>Net Cash Flows Used for Financing Activities</t>
  </si>
  <si>
    <t>Net Increase in Cash and Cash Equivalents</t>
  </si>
  <si>
    <t>Cash and Cash Equivalents at Beginning of Period</t>
  </si>
  <si>
    <t>Cash and Cash Equivalents at End of Period</t>
  </si>
  <si>
    <t>SUPPLEMENTARY INFORMATION</t>
  </si>
  <si>
    <t>Cash Paid for Interest, Net of Capitalized Amounts</t>
  </si>
  <si>
    <t>Net Cash Paid for Income Taxes</t>
  </si>
  <si>
    <t>Noncash Acquisitions Under Capital Leases</t>
  </si>
  <si>
    <t>KPCo Cash and Cash Equivalents CY</t>
  </si>
  <si>
    <t>KPCo Cash and Cash Equivalents PY</t>
  </si>
  <si>
    <t>KPCo_CFDivPdCommStk_CY</t>
  </si>
  <si>
    <t>KPCo Cash Flow Stmt Dividends Paid on Common Stock CY</t>
  </si>
  <si>
    <t>KPCo_CFDivPdCommStk_PY</t>
  </si>
  <si>
    <t>KPCo Cash Flow Stmt Dividends Paid on Common Stock PY</t>
  </si>
  <si>
    <t>KPCo_CapitalContrib_CY</t>
  </si>
  <si>
    <t>KPCo Cash Flow Stmt Capital Contribution from Parent CY</t>
  </si>
  <si>
    <t>KPCo_CapitalContrib_PY</t>
  </si>
  <si>
    <t>KPCo Cash Flow Stmt Capital Contribution from Parent PY</t>
  </si>
  <si>
    <t>Validation Rules</t>
  </si>
  <si>
    <t>KPCo_CF_BSCash_CY</t>
  </si>
  <si>
    <t>KPCo Cash Flow End of Period Cash to Balance Sheet Cash CY</t>
  </si>
  <si>
    <t>KPCo_CF_BSCash_PY</t>
  </si>
  <si>
    <t>KPCo Cash Flow Begin of Period Cash to Balance Sheet Cash PY</t>
  </si>
  <si>
    <t>KPCo_CF_ISNetInc_CYYTD</t>
  </si>
  <si>
    <t>KPCo Cash Flow to Income Statement Net Income CY YTD</t>
  </si>
  <si>
    <t>KPCo_CF_ISNetInc_PYYTD</t>
  </si>
  <si>
    <t>KPCo Cash Flow to Income Statement Net Income PY YTD</t>
  </si>
  <si>
    <t>KPCo_CFOperInvFin_CFChgCash_CY</t>
  </si>
  <si>
    <t>KPCo Cash Flow Operating, Financing, and Investing Sections to Cash Flow Change in Cash CY</t>
  </si>
  <si>
    <t>KPCo_CFOperInvFin_CFChgCash_PY</t>
  </si>
  <si>
    <t>KPCo Cash Flow Operating, Financing, and Investing Sections to Cash Flow Change in Cash PY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</si>
</sst>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_);_(@_)"/>
    <numFmt numFmtId="169" formatCode="_(* #,##0_);_(* \(#,##0\);_(* &quot;-&quot;??_);_(@_)"/>
    <numFmt numFmtId="170" formatCode="[$-409]mmmm\ d\,\ yyyy;@"/>
    <numFmt numFmtId="171" formatCode="0.0"/>
    <numFmt numFmtId="172" formatCode="0.000"/>
    <numFmt numFmtId="173" formatCode="0.0000"/>
    <numFmt numFmtId="174" formatCode="_(&quot;$&quot;* #,##0.00_);_(&quot;$&quot;* \(#,##0.00\);_(&quot;$&quot;* &quot;-&quot;_);_(@_)"/>
    <numFmt numFmtId="175" formatCode="_(* #,##0.0_);_(* \(#,##0.0\);_(* &quot;-&quot;??_);_(@_)"/>
    <numFmt numFmtId="176" formatCode="0.00000"/>
    <numFmt numFmtId="177" formatCode="0.000000"/>
    <numFmt numFmtId="178" formatCode="0.0000000"/>
    <numFmt numFmtId="179" formatCode="0_);\(0\)"/>
    <numFmt numFmtId="180" formatCode="[$-409]dddd\,\ mmmm\ dd\,\ yyyy"/>
    <numFmt numFmtId="181" formatCode="_(* #,##0.0_);_(* \(#,##0.0\);_(* &quot;-&quot;_);_(@_)"/>
    <numFmt numFmtId="182" formatCode="#,##0.0_);\(#,##0.0\)"/>
  </numFmts>
  <fonts count="3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i/>
      <sz val="7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24" applyFont="1">
      <alignment/>
      <protection/>
    </xf>
    <xf numFmtId="0" fontId="3" fillId="0" borderId="0" xfId="24" applyFont="1" applyBorder="1">
      <alignment/>
      <protection/>
    </xf>
    <xf numFmtId="169" fontId="3" fillId="0" borderId="0" xfId="15" applyNumberFormat="1" applyFont="1" applyBorder="1" applyAlignment="1">
      <alignment/>
    </xf>
    <xf numFmtId="0" fontId="3" fillId="0" borderId="0" xfId="24" applyFont="1" applyAlignment="1">
      <alignment horizontal="right"/>
      <protection/>
    </xf>
    <xf numFmtId="1" fontId="0" fillId="0" borderId="0" xfId="24" applyNumberFormat="1" applyFont="1">
      <alignment/>
      <protection/>
    </xf>
    <xf numFmtId="0" fontId="10" fillId="0" borderId="0" xfId="24" applyFont="1" applyBorder="1" applyAlignment="1" applyProtection="1">
      <alignment horizontal="center"/>
      <protection/>
    </xf>
    <xf numFmtId="169" fontId="10" fillId="0" borderId="0" xfId="15" applyNumberFormat="1" applyFont="1" applyBorder="1" applyAlignment="1" applyProtection="1">
      <alignment horizontal="center"/>
      <protection/>
    </xf>
    <xf numFmtId="0" fontId="3" fillId="0" borderId="0" xfId="24" applyFont="1" applyBorder="1" applyAlignment="1" applyProtection="1">
      <alignment/>
      <protection/>
    </xf>
    <xf numFmtId="169" fontId="3" fillId="0" borderId="0" xfId="15" applyNumberFormat="1" applyFont="1" applyBorder="1" applyAlignment="1" applyProtection="1">
      <alignment/>
      <protection/>
    </xf>
    <xf numFmtId="0" fontId="11" fillId="0" borderId="0" xfId="24" applyFont="1" applyBorder="1" applyAlignment="1" applyProtection="1">
      <alignment horizontal="center"/>
      <protection/>
    </xf>
    <xf numFmtId="0" fontId="3" fillId="0" borderId="0" xfId="24" applyFont="1" applyFill="1">
      <alignment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169" fontId="11" fillId="0" borderId="0" xfId="15" applyNumberFormat="1" applyFont="1" applyBorder="1" applyAlignment="1" applyProtection="1">
      <alignment horizontal="center"/>
      <protection/>
    </xf>
    <xf numFmtId="0" fontId="3" fillId="0" borderId="0" xfId="24" applyFont="1" applyAlignment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3" fillId="0" borderId="0" xfId="24" applyNumberFormat="1" applyFont="1" applyFill="1" applyAlignment="1">
      <alignment horizontal="center"/>
      <protection/>
    </xf>
    <xf numFmtId="1" fontId="5" fillId="0" borderId="0" xfId="24" applyNumberFormat="1" applyFont="1" applyFill="1" applyAlignment="1">
      <alignment/>
      <protection/>
    </xf>
    <xf numFmtId="169" fontId="4" fillId="0" borderId="0" xfId="15" applyNumberFormat="1" applyFont="1" applyFill="1" applyBorder="1" applyAlignment="1" applyProtection="1">
      <alignment/>
      <protection/>
    </xf>
    <xf numFmtId="0" fontId="3" fillId="0" borderId="0" xfId="24" applyFont="1" applyFill="1" applyBorder="1" applyProtection="1">
      <alignment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0" fontId="0" fillId="0" borderId="0" xfId="0" applyFont="1" applyAlignment="1">
      <alignment/>
    </xf>
    <xf numFmtId="0" fontId="0" fillId="0" borderId="0" xfId="25" applyFont="1">
      <alignment/>
      <protection/>
    </xf>
    <xf numFmtId="0" fontId="0" fillId="0" borderId="0" xfId="25" applyFont="1" applyBorder="1">
      <alignment/>
      <protection/>
    </xf>
    <xf numFmtId="169" fontId="0" fillId="0" borderId="0" xfId="15" applyNumberFormat="1" applyFont="1" applyBorder="1" applyAlignment="1">
      <alignment/>
    </xf>
    <xf numFmtId="41" fontId="4" fillId="0" borderId="0" xfId="24" applyNumberFormat="1" applyFont="1" applyBorder="1" applyAlignment="1" applyProtection="1">
      <alignment horizontal="center"/>
      <protection/>
    </xf>
    <xf numFmtId="0" fontId="3" fillId="2" borderId="0" xfId="24" applyFont="1" applyFill="1">
      <alignment/>
      <protection/>
    </xf>
    <xf numFmtId="1" fontId="3" fillId="2" borderId="0" xfId="24" applyNumberFormat="1" applyFont="1" applyFill="1" applyAlignment="1">
      <alignment horizontal="left"/>
      <protection/>
    </xf>
    <xf numFmtId="0" fontId="3" fillId="2" borderId="0" xfId="24" applyFont="1" applyFill="1" applyAlignment="1">
      <alignment horizontal="right"/>
      <protection/>
    </xf>
    <xf numFmtId="0" fontId="3" fillId="2" borderId="0" xfId="24" applyFont="1" applyFill="1" applyAlignment="1">
      <alignment/>
      <protection/>
    </xf>
    <xf numFmtId="0" fontId="13" fillId="0" borderId="0" xfId="24" applyFont="1" applyAlignment="1">
      <alignment horizontal="center"/>
      <protection/>
    </xf>
    <xf numFmtId="1" fontId="13" fillId="0" borderId="0" xfId="24" applyNumberFormat="1" applyFont="1" applyAlignment="1">
      <alignment horizontal="center"/>
      <protection/>
    </xf>
    <xf numFmtId="0" fontId="13" fillId="0" borderId="0" xfId="24" applyFont="1" applyAlignment="1" applyProtection="1">
      <alignment horizontal="center"/>
      <protection/>
    </xf>
    <xf numFmtId="0" fontId="13" fillId="0" borderId="0" xfId="24" applyNumberFormat="1" applyFont="1" applyAlignment="1">
      <alignment horizontal="center"/>
      <protection/>
    </xf>
    <xf numFmtId="0" fontId="3" fillId="0" borderId="0" xfId="24" applyFont="1" applyFill="1" applyAlignment="1">
      <alignment/>
      <protection/>
    </xf>
    <xf numFmtId="0" fontId="6" fillId="0" borderId="0" xfId="24" applyFont="1" applyAlignment="1">
      <alignment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" xfId="15" applyNumberFormat="1" applyFont="1" applyBorder="1" applyAlignment="1">
      <alignment/>
    </xf>
    <xf numFmtId="41" fontId="4" fillId="0" borderId="2" xfId="15" applyNumberFormat="1" applyFont="1" applyBorder="1" applyAlignment="1">
      <alignment/>
    </xf>
    <xf numFmtId="41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41" fontId="4" fillId="0" borderId="0" xfId="15" applyNumberFormat="1" applyFont="1" applyAlignment="1">
      <alignment horizontal="right"/>
    </xf>
    <xf numFmtId="41" fontId="4" fillId="0" borderId="1" xfId="15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4" xfId="15" applyNumberFormat="1" applyFont="1" applyBorder="1" applyAlignment="1">
      <alignment horizontal="right"/>
    </xf>
    <xf numFmtId="41" fontId="4" fillId="0" borderId="3" xfId="15" applyNumberFormat="1" applyFont="1" applyBorder="1" applyAlignment="1">
      <alignment horizontal="right"/>
    </xf>
    <xf numFmtId="0" fontId="0" fillId="0" borderId="5" xfId="24" applyFont="1" applyFill="1" applyBorder="1" applyAlignment="1">
      <alignment horizontal="left"/>
      <protection/>
    </xf>
    <xf numFmtId="0" fontId="0" fillId="0" borderId="4" xfId="24" applyFont="1" applyFill="1" applyBorder="1" applyAlignment="1">
      <alignment horizontal="left"/>
      <protection/>
    </xf>
    <xf numFmtId="0" fontId="0" fillId="0" borderId="0" xfId="24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left"/>
      <protection/>
    </xf>
    <xf numFmtId="0" fontId="0" fillId="0" borderId="0" xfId="24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24" applyFont="1" applyFill="1" applyBorder="1" applyAlignment="1">
      <alignment horizontal="left"/>
      <protection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21" applyFont="1" applyFill="1">
      <alignment/>
      <protection/>
    </xf>
    <xf numFmtId="0" fontId="4" fillId="0" borderId="0" xfId="24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center"/>
      <protection/>
    </xf>
    <xf numFmtId="0" fontId="10" fillId="0" borderId="0" xfId="24" applyFont="1" applyFill="1" applyBorder="1" applyAlignment="1" applyProtection="1">
      <alignment horizontal="center"/>
      <protection/>
    </xf>
    <xf numFmtId="169" fontId="10" fillId="0" borderId="0" xfId="15" applyNumberFormat="1" applyFont="1" applyFill="1" applyBorder="1" applyAlignment="1" applyProtection="1">
      <alignment horizontal="center"/>
      <protection/>
    </xf>
    <xf numFmtId="0" fontId="3" fillId="0" borderId="0" xfId="24" applyFont="1" applyFill="1" applyBorder="1">
      <alignment/>
      <protection/>
    </xf>
    <xf numFmtId="0" fontId="7" fillId="0" borderId="0" xfId="24" applyFont="1" applyFill="1" applyBorder="1" applyAlignment="1" applyProtection="1">
      <alignment horizontal="center"/>
      <protection/>
    </xf>
    <xf numFmtId="0" fontId="8" fillId="0" borderId="0" xfId="24" applyFont="1" applyFill="1" applyBorder="1" applyAlignment="1" applyProtection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173" fontId="0" fillId="0" borderId="0" xfId="24" applyNumberFormat="1" applyFont="1" applyFill="1" applyBorder="1">
      <alignment/>
      <protection/>
    </xf>
    <xf numFmtId="41" fontId="18" fillId="0" borderId="0" xfId="0" applyNumberFormat="1" applyFont="1" applyFill="1" applyBorder="1" applyAlignment="1">
      <alignment horizontal="center"/>
    </xf>
    <xf numFmtId="169" fontId="18" fillId="0" borderId="0" xfId="15" applyNumberFormat="1" applyFont="1" applyFill="1" applyBorder="1" applyAlignment="1" applyProtection="1">
      <alignment horizontal="right"/>
      <protection locked="0"/>
    </xf>
    <xf numFmtId="0" fontId="19" fillId="0" borderId="0" xfId="24" applyFont="1" applyFill="1" applyBorder="1" applyAlignment="1" applyProtection="1">
      <alignment horizontal="center"/>
      <protection/>
    </xf>
    <xf numFmtId="41" fontId="18" fillId="0" borderId="0" xfId="24" applyNumberFormat="1" applyFont="1" applyFill="1" applyBorder="1" applyAlignment="1" applyProtection="1">
      <alignment horizontal="center"/>
      <protection/>
    </xf>
    <xf numFmtId="169" fontId="19" fillId="0" borderId="0" xfId="15" applyNumberFormat="1" applyFont="1" applyFill="1" applyBorder="1" applyAlignment="1" applyProtection="1">
      <alignment horizontal="center"/>
      <protection/>
    </xf>
    <xf numFmtId="0" fontId="18" fillId="0" borderId="0" xfId="24" applyFont="1" applyFill="1" applyBorder="1" applyAlignment="1">
      <alignment/>
      <protection/>
    </xf>
    <xf numFmtId="0" fontId="18" fillId="0" borderId="0" xfId="24" applyFont="1" applyFill="1" applyBorder="1">
      <alignment/>
      <protection/>
    </xf>
    <xf numFmtId="169" fontId="18" fillId="0" borderId="0" xfId="15" applyNumberFormat="1" applyFont="1" applyFill="1" applyBorder="1" applyAlignment="1" applyProtection="1">
      <alignment horizontal="right"/>
      <protection/>
    </xf>
    <xf numFmtId="41" fontId="4" fillId="0" borderId="0" xfId="15" applyNumberFormat="1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right"/>
      <protection locked="0"/>
    </xf>
    <xf numFmtId="0" fontId="11" fillId="0" borderId="0" xfId="24" applyFont="1" applyFill="1" applyBorder="1" applyAlignment="1" applyProtection="1">
      <alignment horizontal="center"/>
      <protection/>
    </xf>
    <xf numFmtId="169" fontId="11" fillId="0" borderId="0" xfId="15" applyNumberFormat="1" applyFont="1" applyFill="1" applyBorder="1" applyAlignment="1" applyProtection="1">
      <alignment horizontal="center"/>
      <protection/>
    </xf>
    <xf numFmtId="169" fontId="3" fillId="0" borderId="0" xfId="15" applyNumberFormat="1" applyFont="1" applyFill="1" applyBorder="1" applyAlignment="1">
      <alignment/>
    </xf>
    <xf numFmtId="169" fontId="4" fillId="0" borderId="0" xfId="15" applyNumberFormat="1" applyFont="1" applyFill="1" applyBorder="1" applyAlignment="1" applyProtection="1">
      <alignment horizontal="center"/>
      <protection locked="0"/>
    </xf>
    <xf numFmtId="0" fontId="3" fillId="0" borderId="0" xfId="24" applyFont="1" applyFill="1" applyBorder="1" applyAlignment="1">
      <alignment/>
      <protection/>
    </xf>
    <xf numFmtId="169" fontId="4" fillId="0" borderId="0" xfId="24" applyNumberFormat="1" applyFont="1" applyFill="1" applyBorder="1" applyAlignment="1" applyProtection="1">
      <alignment horizontal="center"/>
      <protection/>
    </xf>
    <xf numFmtId="169" fontId="4" fillId="0" borderId="0" xfId="15" applyNumberFormat="1" applyFont="1" applyFill="1" applyBorder="1" applyAlignment="1" applyProtection="1">
      <alignment horizontal="right"/>
      <protection/>
    </xf>
    <xf numFmtId="0" fontId="3" fillId="0" borderId="0" xfId="24" applyFont="1" applyFill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14" fillId="0" borderId="0" xfId="24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3" fillId="0" borderId="0" xfId="24" applyFont="1" applyFill="1" applyAlignment="1">
      <alignment horizontal="left"/>
      <protection/>
    </xf>
    <xf numFmtId="0" fontId="11" fillId="0" borderId="4" xfId="0" applyFont="1" applyBorder="1" applyAlignment="1">
      <alignment horizontal="center"/>
    </xf>
    <xf numFmtId="1" fontId="5" fillId="0" borderId="0" xfId="24" applyNumberFormat="1" applyFont="1" applyFill="1" applyBorder="1" applyAlignment="1">
      <alignment horizontal="center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0" xfId="24" applyFont="1" applyFill="1" applyAlignment="1" applyProtection="1">
      <alignment horizontal="center" vertical="top" wrapText="1"/>
      <protection locked="0"/>
    </xf>
    <xf numFmtId="1" fontId="15" fillId="0" borderId="0" xfId="24" applyNumberFormat="1" applyFont="1" applyFill="1" applyAlignment="1">
      <alignment horizontal="center"/>
      <protection/>
    </xf>
    <xf numFmtId="0" fontId="12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24" applyFont="1" applyFill="1" applyAlignment="1">
      <alignment horizontal="center"/>
      <protection/>
    </xf>
    <xf numFmtId="0" fontId="17" fillId="0" borderId="0" xfId="24" applyFont="1" applyFill="1" applyBorder="1" applyAlignment="1">
      <alignment horizontal="center"/>
      <protection/>
    </xf>
    <xf numFmtId="0" fontId="3" fillId="0" borderId="0" xfId="23" applyFont="1">
      <alignment/>
      <protection/>
    </xf>
    <xf numFmtId="0" fontId="4" fillId="3" borderId="0" xfId="23" applyFont="1" applyFill="1" applyAlignment="1" applyProtection="1">
      <alignment horizontal="center" vertical="top" wrapText="1"/>
      <protection locked="0"/>
    </xf>
    <xf numFmtId="0" fontId="3" fillId="0" borderId="0" xfId="23" applyFont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>
      <alignment horizontal="right"/>
      <protection/>
    </xf>
    <xf numFmtId="0" fontId="5" fillId="0" borderId="0" xfId="23" applyFont="1" applyFill="1" applyBorder="1" applyAlignment="1" applyProtection="1">
      <alignment horizontal="center"/>
      <protection/>
    </xf>
    <xf numFmtId="0" fontId="20" fillId="0" borderId="0" xfId="23" applyFont="1" applyFill="1" applyBorder="1" applyAlignment="1" applyProtection="1">
      <alignment horizontal="center"/>
      <protection locked="0"/>
    </xf>
    <xf numFmtId="0" fontId="21" fillId="0" borderId="0" xfId="23" applyFont="1" applyBorder="1" applyAlignment="1" applyProtection="1">
      <alignment horizontal="center"/>
      <protection/>
    </xf>
    <xf numFmtId="169" fontId="21" fillId="0" borderId="0" xfId="15" applyNumberFormat="1" applyFont="1" applyBorder="1" applyAlignment="1" applyProtection="1">
      <alignment horizontal="center"/>
      <protection/>
    </xf>
    <xf numFmtId="0" fontId="6" fillId="0" borderId="0" xfId="23" applyFont="1" applyFill="1" applyBorder="1" applyAlignment="1">
      <alignment/>
      <protection/>
    </xf>
    <xf numFmtId="0" fontId="7" fillId="0" borderId="0" xfId="23" applyFont="1" applyFill="1" applyBorder="1" applyAlignment="1" applyProtection="1">
      <alignment horizontal="center"/>
      <protection/>
    </xf>
    <xf numFmtId="0" fontId="9" fillId="0" borderId="0" xfId="23" applyFont="1" applyFill="1" applyBorder="1" applyAlignment="1" applyProtection="1">
      <alignment horizontal="center"/>
      <protection/>
    </xf>
    <xf numFmtId="0" fontId="4" fillId="0" borderId="0" xfId="23" applyFont="1" applyBorder="1" applyAlignment="1" applyProtection="1">
      <alignment horizontal="center"/>
      <protection/>
    </xf>
    <xf numFmtId="169" fontId="4" fillId="0" borderId="0" xfId="15" applyNumberFormat="1" applyFont="1" applyBorder="1" applyAlignment="1" applyProtection="1">
      <alignment horizontal="center"/>
      <protection/>
    </xf>
    <xf numFmtId="0" fontId="8" fillId="0" borderId="0" xfId="23" applyFont="1" applyFill="1" applyBorder="1" applyAlignment="1" applyProtection="1">
      <alignment horizontal="center"/>
      <protection/>
    </xf>
    <xf numFmtId="173" fontId="0" fillId="0" borderId="0" xfId="23" applyNumberFormat="1" applyFont="1" applyFill="1" applyBorder="1">
      <alignment/>
      <protection/>
    </xf>
    <xf numFmtId="0" fontId="10" fillId="0" borderId="0" xfId="23" applyFont="1" applyBorder="1" applyAlignment="1" applyProtection="1">
      <alignment horizontal="center"/>
      <protection/>
    </xf>
    <xf numFmtId="0" fontId="13" fillId="0" borderId="0" xfId="23" applyFont="1" applyAlignment="1">
      <alignment horizontal="center"/>
      <protection/>
    </xf>
    <xf numFmtId="0" fontId="13" fillId="0" borderId="0" xfId="23" applyFont="1" applyAlignment="1" applyProtection="1">
      <alignment horizontal="center"/>
      <protection/>
    </xf>
    <xf numFmtId="0" fontId="13" fillId="0" borderId="0" xfId="23" applyNumberFormat="1" applyFont="1" applyAlignment="1">
      <alignment horizontal="center"/>
      <protection/>
    </xf>
    <xf numFmtId="0" fontId="3" fillId="2" borderId="0" xfId="23" applyFont="1" applyFill="1">
      <alignment/>
      <protection/>
    </xf>
    <xf numFmtId="1" fontId="3" fillId="2" borderId="0" xfId="23" applyNumberFormat="1" applyFont="1" applyFill="1" applyAlignment="1">
      <alignment horizontal="left"/>
      <protection/>
    </xf>
    <xf numFmtId="0" fontId="3" fillId="2" borderId="0" xfId="23" applyFont="1" applyFill="1" applyAlignment="1">
      <alignment horizontal="right"/>
      <protection/>
    </xf>
    <xf numFmtId="0" fontId="3" fillId="0" borderId="0" xfId="23" applyFont="1" applyBorder="1" applyAlignment="1" applyProtection="1">
      <alignment/>
      <protection/>
    </xf>
    <xf numFmtId="0" fontId="14" fillId="0" borderId="0" xfId="23" applyFont="1" applyFill="1" applyAlignment="1">
      <alignment/>
      <protection/>
    </xf>
    <xf numFmtId="1" fontId="15" fillId="0" borderId="0" xfId="23" applyNumberFormat="1" applyFont="1" applyFill="1" applyAlignment="1">
      <alignment horizontal="center"/>
      <protection/>
    </xf>
    <xf numFmtId="0" fontId="3" fillId="2" borderId="0" xfId="23" applyFont="1" applyFill="1" applyAlignment="1">
      <alignment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 applyAlignment="1">
      <alignment horizontal="center"/>
      <protection/>
    </xf>
    <xf numFmtId="0" fontId="11" fillId="0" borderId="0" xfId="0" applyFont="1" applyAlignment="1">
      <alignment/>
    </xf>
    <xf numFmtId="179" fontId="5" fillId="3" borderId="0" xfId="23" applyNumberFormat="1" applyFont="1" applyFill="1" applyBorder="1" applyAlignment="1" applyProtection="1">
      <alignment horizontal="center"/>
      <protection/>
    </xf>
    <xf numFmtId="0" fontId="5" fillId="3" borderId="4" xfId="23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23" applyFont="1" applyBorder="1" applyAlignment="1" applyProtection="1">
      <alignment horizontal="center"/>
      <protection/>
    </xf>
    <xf numFmtId="0" fontId="3" fillId="0" borderId="0" xfId="23" applyFont="1" applyAlignment="1">
      <alignment/>
      <protection/>
    </xf>
    <xf numFmtId="0" fontId="3" fillId="0" borderId="2" xfId="0" applyFont="1" applyBorder="1" applyAlignment="1">
      <alignment horizontal="left"/>
    </xf>
    <xf numFmtId="169" fontId="4" fillId="0" borderId="0" xfId="15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9" fontId="4" fillId="0" borderId="0" xfId="15" applyNumberFormat="1" applyFont="1" applyFill="1" applyBorder="1" applyAlignment="1">
      <alignment horizontal="right"/>
    </xf>
    <xf numFmtId="41" fontId="4" fillId="0" borderId="0" xfId="15" applyNumberFormat="1" applyFont="1" applyFill="1" applyBorder="1" applyAlignment="1" applyProtection="1">
      <alignment horizontal="right"/>
      <protection/>
    </xf>
    <xf numFmtId="169" fontId="3" fillId="0" borderId="0" xfId="15" applyNumberFormat="1" applyFont="1" applyFill="1" applyAlignment="1">
      <alignment/>
    </xf>
    <xf numFmtId="169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9" fontId="4" fillId="0" borderId="1" xfId="15" applyNumberFormat="1" applyFont="1" applyBorder="1" applyAlignment="1">
      <alignment horizontal="right"/>
    </xf>
    <xf numFmtId="0" fontId="3" fillId="0" borderId="0" xfId="23" applyFont="1" applyFill="1" applyAlignment="1">
      <alignment horizontal="left"/>
      <protection/>
    </xf>
    <xf numFmtId="169" fontId="4" fillId="0" borderId="4" xfId="15" applyNumberFormat="1" applyFont="1" applyBorder="1" applyAlignment="1">
      <alignment horizontal="right"/>
    </xf>
    <xf numFmtId="169" fontId="4" fillId="0" borderId="3" xfId="15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9" fontId="3" fillId="0" borderId="0" xfId="15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23" applyFont="1" applyAlignment="1">
      <alignment horizontal="right"/>
      <protection/>
    </xf>
    <xf numFmtId="0" fontId="0" fillId="0" borderId="5" xfId="24" applyFont="1" applyFill="1" applyBorder="1" applyAlignment="1">
      <alignment horizontal="left"/>
      <protection/>
    </xf>
    <xf numFmtId="0" fontId="0" fillId="0" borderId="4" xfId="24" applyFont="1" applyFill="1" applyBorder="1" applyAlignment="1">
      <alignment horizontal="left"/>
      <protection/>
    </xf>
    <xf numFmtId="0" fontId="0" fillId="0" borderId="6" xfId="24" applyFont="1" applyFill="1" applyBorder="1" applyAlignment="1" applyProtection="1">
      <alignment horizontal="left"/>
      <protection/>
    </xf>
    <xf numFmtId="0" fontId="0" fillId="0" borderId="0" xfId="24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left"/>
      <protection/>
    </xf>
    <xf numFmtId="16" fontId="0" fillId="0" borderId="0" xfId="24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41" fontId="0" fillId="0" borderId="0" xfId="15" applyNumberFormat="1" applyFont="1" applyFill="1" applyAlignment="1">
      <alignment horizontal="right"/>
    </xf>
    <xf numFmtId="41" fontId="0" fillId="0" borderId="0" xfId="15" applyNumberFormat="1" applyFont="1" applyFill="1" applyBorder="1" applyAlignment="1" applyProtection="1">
      <alignment horizontal="right"/>
      <protection/>
    </xf>
    <xf numFmtId="169" fontId="0" fillId="0" borderId="0" xfId="15" applyNumberFormat="1" applyFont="1" applyFill="1" applyAlignment="1">
      <alignment horizontal="center"/>
    </xf>
    <xf numFmtId="169" fontId="0" fillId="0" borderId="0" xfId="1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4" fillId="0" borderId="0" xfId="22" applyFont="1">
      <alignment/>
      <protection/>
    </xf>
    <xf numFmtId="0" fontId="24" fillId="3" borderId="0" xfId="22" applyFont="1" applyFill="1" applyAlignment="1" applyProtection="1">
      <alignment horizontal="center" vertical="center" wrapText="1"/>
      <protection locked="0"/>
    </xf>
    <xf numFmtId="0" fontId="24" fillId="0" borderId="0" xfId="22" applyFont="1" applyAlignment="1">
      <alignment horizontal="right"/>
      <protection/>
    </xf>
    <xf numFmtId="37" fontId="24" fillId="0" borderId="0" xfId="22" applyNumberFormat="1" applyFont="1" applyBorder="1">
      <alignment/>
      <protection/>
    </xf>
    <xf numFmtId="37" fontId="24" fillId="0" borderId="0" xfId="15" applyNumberFormat="1" applyFont="1" applyBorder="1" applyAlignment="1" applyProtection="1">
      <alignment/>
      <protection/>
    </xf>
    <xf numFmtId="0" fontId="24" fillId="0" borderId="0" xfId="22" applyFont="1" applyBorder="1" applyProtection="1">
      <alignment/>
      <protection/>
    </xf>
    <xf numFmtId="0" fontId="24" fillId="0" borderId="0" xfId="22" applyFont="1" applyBorder="1">
      <alignment/>
      <protection/>
    </xf>
    <xf numFmtId="0" fontId="24" fillId="0" borderId="0" xfId="22" applyFont="1" applyFill="1">
      <alignment/>
      <protection/>
    </xf>
    <xf numFmtId="0" fontId="24" fillId="0" borderId="0" xfId="22" applyFont="1" applyFill="1" applyBorder="1">
      <alignment/>
      <protection/>
    </xf>
    <xf numFmtId="0" fontId="24" fillId="0" borderId="0" xfId="22" applyFont="1" applyFill="1" applyBorder="1" applyAlignment="1">
      <alignment horizontal="right"/>
      <protection/>
    </xf>
    <xf numFmtId="0" fontId="25" fillId="0" borderId="0" xfId="22" applyFont="1" applyFill="1" applyBorder="1" applyAlignment="1" applyProtection="1">
      <alignment horizontal="center"/>
      <protection locked="0"/>
    </xf>
    <xf numFmtId="0" fontId="25" fillId="0" borderId="0" xfId="22" applyFont="1" applyFill="1" applyBorder="1" applyAlignment="1" applyProtection="1">
      <alignment horizontal="center"/>
      <protection/>
    </xf>
    <xf numFmtId="37" fontId="24" fillId="0" borderId="0" xfId="22" applyNumberFormat="1" applyFont="1" applyFill="1" applyBorder="1" applyAlignment="1">
      <alignment horizontal="center"/>
      <protection/>
    </xf>
    <xf numFmtId="37" fontId="26" fillId="0" borderId="0" xfId="22" applyNumberFormat="1" applyFont="1" applyFill="1" applyBorder="1" applyAlignment="1" applyProtection="1">
      <alignment horizontal="center"/>
      <protection/>
    </xf>
    <xf numFmtId="37" fontId="26" fillId="0" borderId="0" xfId="15" applyNumberFormat="1" applyFont="1" applyFill="1" applyBorder="1" applyAlignment="1" applyProtection="1">
      <alignment horizontal="center"/>
      <protection/>
    </xf>
    <xf numFmtId="0" fontId="26" fillId="0" borderId="0" xfId="22" applyFont="1" applyFill="1" applyBorder="1" applyAlignment="1" applyProtection="1">
      <alignment horizontal="center"/>
      <protection/>
    </xf>
    <xf numFmtId="169" fontId="26" fillId="0" borderId="0" xfId="15" applyNumberFormat="1" applyFont="1" applyFill="1" applyBorder="1" applyAlignment="1" applyProtection="1">
      <alignment horizontal="center"/>
      <protection/>
    </xf>
    <xf numFmtId="0" fontId="27" fillId="0" borderId="0" xfId="22" applyFont="1" applyFill="1" applyBorder="1" applyAlignment="1" applyProtection="1">
      <alignment horizontal="center"/>
      <protection/>
    </xf>
    <xf numFmtId="37" fontId="28" fillId="0" borderId="0" xfId="22" applyNumberFormat="1" applyFont="1" applyFill="1" applyBorder="1" applyAlignment="1" applyProtection="1">
      <alignment horizontal="center"/>
      <protection/>
    </xf>
    <xf numFmtId="0" fontId="28" fillId="0" borderId="0" xfId="22" applyFont="1" applyFill="1" applyBorder="1" applyAlignment="1" applyProtection="1">
      <alignment horizontal="center"/>
      <protection/>
    </xf>
    <xf numFmtId="1" fontId="27" fillId="0" borderId="0" xfId="22" applyNumberFormat="1" applyFont="1">
      <alignment/>
      <protection/>
    </xf>
    <xf numFmtId="1" fontId="27" fillId="0" borderId="0" xfId="22" applyNumberFormat="1" applyFont="1" applyFill="1" applyBorder="1">
      <alignment/>
      <protection/>
    </xf>
    <xf numFmtId="173" fontId="27" fillId="0" borderId="0" xfId="22" applyNumberFormat="1" applyFont="1" applyFill="1" applyBorder="1">
      <alignment/>
      <protection/>
    </xf>
    <xf numFmtId="37" fontId="29" fillId="0" borderId="0" xfId="22" applyNumberFormat="1" applyFont="1" applyFill="1" applyBorder="1" applyAlignment="1" applyProtection="1">
      <alignment horizontal="center"/>
      <protection/>
    </xf>
    <xf numFmtId="37" fontId="29" fillId="0" borderId="0" xfId="15" applyNumberFormat="1" applyFont="1" applyFill="1" applyBorder="1" applyAlignment="1" applyProtection="1">
      <alignment horizontal="center"/>
      <protection/>
    </xf>
    <xf numFmtId="0" fontId="29" fillId="0" borderId="0" xfId="22" applyFont="1" applyFill="1" applyBorder="1" applyAlignment="1" applyProtection="1">
      <alignment horizontal="center"/>
      <protection/>
    </xf>
    <xf numFmtId="0" fontId="13" fillId="0" borderId="0" xfId="22" applyFont="1" applyAlignment="1">
      <alignment horizontal="center"/>
      <protection/>
    </xf>
    <xf numFmtId="1" fontId="13" fillId="0" borderId="0" xfId="22" applyNumberFormat="1" applyFont="1" applyAlignment="1">
      <alignment horizontal="center"/>
      <protection/>
    </xf>
    <xf numFmtId="0" fontId="13" fillId="0" borderId="0" xfId="22" applyFont="1" applyAlignment="1" applyProtection="1">
      <alignment horizontal="center"/>
      <protection/>
    </xf>
    <xf numFmtId="0" fontId="13" fillId="0" borderId="0" xfId="22" applyNumberFormat="1" applyFont="1" applyAlignment="1">
      <alignment horizontal="center"/>
      <protection/>
    </xf>
    <xf numFmtId="37" fontId="29" fillId="0" borderId="0" xfId="22" applyNumberFormat="1" applyFont="1" applyBorder="1" applyAlignment="1" applyProtection="1">
      <alignment horizontal="center"/>
      <protection/>
    </xf>
    <xf numFmtId="37" fontId="29" fillId="0" borderId="0" xfId="15" applyNumberFormat="1" applyFont="1" applyBorder="1" applyAlignment="1" applyProtection="1">
      <alignment horizontal="center"/>
      <protection/>
    </xf>
    <xf numFmtId="0" fontId="29" fillId="0" borderId="0" xfId="22" applyFont="1" applyBorder="1" applyAlignment="1" applyProtection="1">
      <alignment horizontal="center"/>
      <protection/>
    </xf>
    <xf numFmtId="0" fontId="29" fillId="0" borderId="0" xfId="22" applyFont="1" applyFill="1" applyAlignment="1" applyProtection="1">
      <alignment horizontal="center"/>
      <protection/>
    </xf>
    <xf numFmtId="0" fontId="24" fillId="2" borderId="0" xfId="22" applyFont="1" applyFill="1">
      <alignment/>
      <protection/>
    </xf>
    <xf numFmtId="1" fontId="24" fillId="2" borderId="0" xfId="22" applyNumberFormat="1" applyFont="1" applyFill="1" applyAlignment="1">
      <alignment horizontal="left"/>
      <protection/>
    </xf>
    <xf numFmtId="0" fontId="24" fillId="2" borderId="0" xfId="22" applyFont="1" applyFill="1" applyAlignment="1">
      <alignment horizontal="right"/>
      <protection/>
    </xf>
    <xf numFmtId="0" fontId="15" fillId="0" borderId="0" xfId="22" applyFont="1" applyAlignment="1">
      <alignment horizontal="center"/>
      <protection/>
    </xf>
    <xf numFmtId="0" fontId="14" fillId="0" borderId="0" xfId="22" applyFont="1" applyFill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0" fontId="11" fillId="0" borderId="0" xfId="22" applyFont="1" applyAlignment="1">
      <alignment horizontal="center"/>
      <protection/>
    </xf>
    <xf numFmtId="0" fontId="11" fillId="0" borderId="4" xfId="22" applyFont="1" applyBorder="1" applyAlignment="1">
      <alignment horizontal="center"/>
      <protection/>
    </xf>
    <xf numFmtId="0" fontId="3" fillId="0" borderId="0" xfId="22" applyFont="1" applyAlignment="1">
      <alignment/>
      <protection/>
    </xf>
    <xf numFmtId="37" fontId="30" fillId="0" borderId="0" xfId="22" applyNumberFormat="1" applyFont="1" applyBorder="1" applyAlignment="1">
      <alignment horizontal="center" wrapText="1"/>
      <protection/>
    </xf>
    <xf numFmtId="37" fontId="30" fillId="0" borderId="0" xfId="22" applyNumberFormat="1" applyFont="1" applyBorder="1" applyAlignment="1" applyProtection="1">
      <alignment horizontal="center" wrapText="1"/>
      <protection/>
    </xf>
    <xf numFmtId="0" fontId="30" fillId="0" borderId="0" xfId="22" applyFont="1" applyBorder="1" applyAlignment="1" applyProtection="1">
      <alignment horizontal="center" wrapText="1"/>
      <protection/>
    </xf>
    <xf numFmtId="0" fontId="30" fillId="0" borderId="0" xfId="22" applyFont="1" applyBorder="1" applyAlignment="1">
      <alignment horizontal="center" wrapText="1"/>
      <protection/>
    </xf>
    <xf numFmtId="0" fontId="5" fillId="0" borderId="4" xfId="22" applyNumberFormat="1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169" fontId="3" fillId="0" borderId="0" xfId="15" applyNumberFormat="1" applyFont="1" applyAlignment="1">
      <alignment horizontal="right"/>
    </xf>
    <xf numFmtId="37" fontId="27" fillId="0" borderId="0" xfId="15" applyNumberFormat="1" applyFont="1" applyBorder="1" applyAlignment="1">
      <alignment horizontal="right"/>
    </xf>
    <xf numFmtId="37" fontId="27" fillId="0" borderId="0" xfId="15" applyNumberFormat="1" applyFont="1" applyBorder="1" applyAlignment="1" applyProtection="1">
      <alignment horizontal="right"/>
      <protection/>
    </xf>
    <xf numFmtId="169" fontId="27" fillId="0" borderId="0" xfId="15" applyNumberFormat="1" applyFont="1" applyBorder="1" applyAlignment="1" applyProtection="1">
      <alignment horizontal="right"/>
      <protection/>
    </xf>
    <xf numFmtId="169" fontId="27" fillId="0" borderId="0" xfId="15" applyNumberFormat="1" applyFont="1" applyBorder="1" applyAlignment="1">
      <alignment horizontal="right"/>
    </xf>
    <xf numFmtId="0" fontId="11" fillId="0" borderId="2" xfId="22" applyNumberFormat="1" applyFont="1" applyBorder="1" applyAlignment="1">
      <alignment horizontal="left"/>
      <protection/>
    </xf>
    <xf numFmtId="0" fontId="4" fillId="0" borderId="0" xfId="22" applyFont="1" applyFill="1" applyBorder="1" applyAlignment="1">
      <alignment/>
      <protection/>
    </xf>
    <xf numFmtId="41" fontId="4" fillId="0" borderId="0" xfId="15" applyNumberFormat="1" applyFont="1" applyFill="1" applyBorder="1" applyAlignment="1" applyProtection="1">
      <alignment/>
      <protection/>
    </xf>
    <xf numFmtId="37" fontId="29" fillId="0" borderId="0" xfId="15" applyNumberFormat="1" applyFont="1" applyFill="1" applyBorder="1" applyAlignment="1" applyProtection="1">
      <alignment horizontal="right" wrapText="1"/>
      <protection/>
    </xf>
    <xf numFmtId="37" fontId="29" fillId="0" borderId="0" xfId="22" applyNumberFormat="1" applyFont="1" applyBorder="1" applyAlignment="1">
      <alignment horizontal="right" wrapText="1"/>
      <protection/>
    </xf>
    <xf numFmtId="37" fontId="29" fillId="0" borderId="0" xfId="22" applyNumberFormat="1" applyFont="1" applyFill="1" applyBorder="1" applyAlignment="1">
      <alignment horizontal="right" wrapText="1"/>
      <protection/>
    </xf>
    <xf numFmtId="169" fontId="29" fillId="0" borderId="0" xfId="15" applyNumberFormat="1" applyFont="1" applyFill="1" applyBorder="1" applyAlignment="1" applyProtection="1">
      <alignment horizontal="right" wrapText="1"/>
      <protection/>
    </xf>
    <xf numFmtId="169" fontId="29" fillId="0" borderId="0" xfId="15" applyNumberFormat="1" applyFont="1" applyFill="1" applyBorder="1" applyAlignment="1" applyProtection="1">
      <alignment horizontal="right" wrapText="1"/>
      <protection locked="0"/>
    </xf>
    <xf numFmtId="0" fontId="11" fillId="0" borderId="0" xfId="22" applyNumberFormat="1" applyFont="1" applyAlignment="1">
      <alignment horizontal="left"/>
      <protection/>
    </xf>
    <xf numFmtId="0" fontId="4" fillId="0" borderId="0" xfId="22" applyFont="1" applyFill="1" applyBorder="1" applyAlignment="1" applyProtection="1">
      <alignment/>
      <protection/>
    </xf>
    <xf numFmtId="0" fontId="4" fillId="0" borderId="0" xfId="22" applyFont="1" applyFill="1" applyBorder="1" applyAlignment="1" applyProtection="1">
      <alignment horizontal="right"/>
      <protection/>
    </xf>
    <xf numFmtId="0" fontId="24" fillId="2" borderId="0" xfId="22" applyFont="1" applyFill="1" applyProtection="1">
      <alignment/>
      <protection/>
    </xf>
    <xf numFmtId="37" fontId="29" fillId="0" borderId="0" xfId="22" applyNumberFormat="1" applyFont="1" applyFill="1" applyBorder="1" applyAlignment="1" applyProtection="1">
      <alignment horizontal="right" wrapText="1"/>
      <protection/>
    </xf>
    <xf numFmtId="0" fontId="24" fillId="0" borderId="0" xfId="22" applyFont="1" applyFill="1" applyProtection="1">
      <alignment/>
      <protection locked="0"/>
    </xf>
    <xf numFmtId="0" fontId="3" fillId="0" borderId="0" xfId="22" applyNumberFormat="1" applyFont="1" applyFill="1" applyAlignment="1">
      <alignment/>
      <protection/>
    </xf>
    <xf numFmtId="0" fontId="4" fillId="0" borderId="0" xfId="22" applyNumberFormat="1" applyFont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37" fontId="27" fillId="0" borderId="0" xfId="15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Alignment="1">
      <alignment horizontal="left"/>
      <protection/>
    </xf>
    <xf numFmtId="41" fontId="4" fillId="0" borderId="0" xfId="22" applyNumberFormat="1" applyFont="1" applyFill="1" applyBorder="1" applyAlignment="1" applyProtection="1">
      <alignment/>
      <protection/>
    </xf>
    <xf numFmtId="0" fontId="11" fillId="0" borderId="0" xfId="15" applyNumberFormat="1" applyFont="1" applyAlignment="1">
      <alignment horizontal="left"/>
    </xf>
    <xf numFmtId="169" fontId="3" fillId="0" borderId="1" xfId="15" applyNumberFormat="1" applyFont="1" applyBorder="1" applyAlignment="1">
      <alignment horizontal="right"/>
    </xf>
    <xf numFmtId="41" fontId="4" fillId="0" borderId="1" xfId="15" applyNumberFormat="1" applyFont="1" applyFill="1" applyBorder="1" applyAlignment="1" applyProtection="1">
      <alignment/>
      <protection/>
    </xf>
    <xf numFmtId="0" fontId="4" fillId="0" borderId="1" xfId="22" applyFont="1" applyFill="1" applyBorder="1" applyAlignment="1">
      <alignment horizontal="right"/>
      <protection/>
    </xf>
    <xf numFmtId="169" fontId="29" fillId="0" borderId="1" xfId="15" applyNumberFormat="1" applyFont="1" applyFill="1" applyBorder="1" applyAlignment="1" applyProtection="1">
      <alignment horizontal="right" wrapText="1"/>
      <protection/>
    </xf>
    <xf numFmtId="0" fontId="3" fillId="0" borderId="0" xfId="22" applyNumberFormat="1" applyFont="1" applyFill="1" applyAlignment="1">
      <alignment horizontal="left"/>
      <protection/>
    </xf>
    <xf numFmtId="0" fontId="11" fillId="0" borderId="4" xfId="22" applyNumberFormat="1" applyFont="1" applyBorder="1" applyAlignment="1">
      <alignment horizontal="center"/>
      <protection/>
    </xf>
    <xf numFmtId="0" fontId="4" fillId="0" borderId="2" xfId="22" applyNumberFormat="1" applyFont="1" applyBorder="1" applyAlignment="1">
      <alignment horizontal="left"/>
      <protection/>
    </xf>
    <xf numFmtId="0" fontId="11" fillId="0" borderId="0" xfId="15" applyNumberFormat="1" applyFont="1" applyAlignment="1" applyProtection="1">
      <alignment horizontal="left"/>
      <protection/>
    </xf>
    <xf numFmtId="0" fontId="11" fillId="0" borderId="0" xfId="22" applyFont="1" applyBorder="1" applyAlignment="1" applyProtection="1">
      <alignment horizontal="center"/>
      <protection/>
    </xf>
    <xf numFmtId="169" fontId="3" fillId="0" borderId="1" xfId="15" applyNumberFormat="1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right"/>
      <protection/>
    </xf>
    <xf numFmtId="0" fontId="24" fillId="0" borderId="0" xfId="22" applyFont="1" applyFill="1" applyBorder="1" applyProtection="1">
      <alignment/>
      <protection/>
    </xf>
    <xf numFmtId="0" fontId="24" fillId="0" borderId="0" xfId="22" applyFont="1" applyProtection="1">
      <alignment/>
      <protection/>
    </xf>
    <xf numFmtId="169" fontId="3" fillId="0" borderId="1" xfId="15" applyNumberFormat="1" applyFont="1" applyBorder="1" applyAlignment="1" applyProtection="1">
      <alignment horizontal="right"/>
      <protection/>
    </xf>
    <xf numFmtId="0" fontId="24" fillId="2" borderId="0" xfId="22" applyFont="1" applyFill="1" applyBorder="1">
      <alignment/>
      <protection/>
    </xf>
    <xf numFmtId="0" fontId="4" fillId="0" borderId="7" xfId="22" applyFont="1" applyFill="1" applyBorder="1" applyAlignment="1">
      <alignment/>
      <protection/>
    </xf>
    <xf numFmtId="41" fontId="4" fillId="0" borderId="7" xfId="15" applyNumberFormat="1" applyFont="1" applyFill="1" applyBorder="1" applyAlignment="1" applyProtection="1">
      <alignment/>
      <protection/>
    </xf>
    <xf numFmtId="0" fontId="12" fillId="0" borderId="0" xfId="22" applyFont="1" applyAlignment="1">
      <alignment horizontal="left"/>
      <protection/>
    </xf>
    <xf numFmtId="37" fontId="27" fillId="0" borderId="0" xfId="15" applyNumberFormat="1" applyFont="1" applyFill="1" applyBorder="1" applyAlignment="1">
      <alignment horizontal="right"/>
    </xf>
    <xf numFmtId="37" fontId="24" fillId="0" borderId="0" xfId="15" applyNumberFormat="1" applyFont="1" applyFill="1" applyBorder="1" applyAlignment="1" applyProtection="1">
      <alignment/>
      <protection/>
    </xf>
    <xf numFmtId="37" fontId="24" fillId="0" borderId="0" xfId="15" applyNumberFormat="1" applyFont="1" applyFill="1" applyBorder="1" applyAlignment="1">
      <alignment/>
    </xf>
    <xf numFmtId="0" fontId="29" fillId="2" borderId="0" xfId="22" applyFont="1" applyFill="1">
      <alignment/>
      <protection/>
    </xf>
    <xf numFmtId="0" fontId="29" fillId="2" borderId="0" xfId="22" applyFont="1" applyFill="1" applyAlignment="1">
      <alignment horizontal="right"/>
      <protection/>
    </xf>
    <xf numFmtId="169" fontId="29" fillId="2" borderId="0" xfId="22" applyNumberFormat="1" applyFont="1" applyFill="1">
      <alignment/>
      <protection/>
    </xf>
    <xf numFmtId="37" fontId="24" fillId="0" borderId="0" xfId="15" applyNumberFormat="1" applyFont="1" applyBorder="1" applyAlignment="1">
      <alignment/>
    </xf>
    <xf numFmtId="37" fontId="30" fillId="0" borderId="0" xfId="22" applyNumberFormat="1" applyFont="1" applyFill="1" applyBorder="1" applyAlignment="1">
      <alignment horizontal="center" wrapText="1"/>
      <protection/>
    </xf>
    <xf numFmtId="37" fontId="24" fillId="0" borderId="0" xfId="22" applyNumberFormat="1" applyFont="1" applyFill="1" applyBorder="1">
      <alignment/>
      <protection/>
    </xf>
    <xf numFmtId="0" fontId="17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0" xfId="15" applyNumberFormat="1" applyFill="1" applyAlignment="1">
      <alignment horizontal="right"/>
    </xf>
    <xf numFmtId="169" fontId="0" fillId="0" borderId="0" xfId="15" applyNumberFormat="1" applyFill="1" applyAlignment="1">
      <alignment horizontal="right"/>
    </xf>
    <xf numFmtId="41" fontId="0" fillId="0" borderId="0" xfId="15" applyNumberFormat="1" applyFill="1" applyAlignment="1">
      <alignment horizontal="right"/>
    </xf>
    <xf numFmtId="0" fontId="0" fillId="0" borderId="0" xfId="26" applyFont="1" applyFill="1" applyProtection="1">
      <alignment/>
      <protection/>
    </xf>
    <xf numFmtId="169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9" fontId="0" fillId="0" borderId="0" xfId="15" applyNumberForma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22" applyFont="1" applyFill="1" applyAlignment="1" applyProtection="1">
      <alignment vertical="top"/>
      <protection/>
    </xf>
    <xf numFmtId="41" fontId="0" fillId="0" borderId="0" xfId="15" applyNumberFormat="1" applyFill="1" applyAlignment="1">
      <alignment horizontal="right" vertical="top"/>
    </xf>
    <xf numFmtId="0" fontId="0" fillId="0" borderId="0" xfId="22" applyFont="1" applyFill="1" applyAlignment="1" applyProtection="1">
      <alignment vertical="top" wrapText="1"/>
      <protection/>
    </xf>
    <xf numFmtId="169" fontId="0" fillId="0" borderId="0" xfId="15" applyNumberFormat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d_Balance Sheet AEP Leadsheet2               HARTLEY" xfId="21"/>
    <cellStyle name="Normal_bcd_Cash Flow template2               HARTLEY" xfId="22"/>
    <cellStyle name="Normal_bcd_Income Statement AEP Leadsheet2               HARTLEY_bcd_Income_Statement_AEP_Leadsheet3" xfId="23"/>
    <cellStyle name="Normal_bcd_Income Statement AEP Leadsheet2               HARTLEY_bcd_Income_Statement_AEP_Leadsheet3_bcd_APCo Income Statement BACKUP" xfId="24"/>
    <cellStyle name="Normal_bcd_Income Statement AEP Leadsheet2               HARTLEY_bcd_Income_Statement_AEP_Leadsheet3_bcd_APCo Income Statement BACKUP_bcd_APCOo Balance Sheet BACKUP" xfId="25"/>
    <cellStyle name="Normal_Display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W262"/>
  <sheetViews>
    <sheetView tabSelected="1" zoomScale="101" zoomScaleNormal="101" workbookViewId="0" topLeftCell="A1">
      <selection activeCell="K103" sqref="K103"/>
    </sheetView>
  </sheetViews>
  <sheetFormatPr defaultColWidth="9.140625" defaultRowHeight="12.75"/>
  <cols>
    <col min="1" max="1" width="3.00390625" style="1" customWidth="1"/>
    <col min="2" max="2" width="4.57421875" style="1" customWidth="1"/>
    <col min="3" max="5" width="1.421875" style="1" customWidth="1"/>
    <col min="6" max="6" width="61.00390625" style="1" customWidth="1"/>
    <col min="7" max="7" width="1.7109375" style="1" customWidth="1"/>
    <col min="8" max="8" width="1.7109375" style="4" customWidth="1"/>
    <col min="9" max="9" width="12.140625" style="1" customWidth="1"/>
    <col min="10" max="10" width="1.7109375" style="1" customWidth="1"/>
    <col min="11" max="11" width="1.7109375" style="4" customWidth="1"/>
    <col min="12" max="12" width="12.140625" style="1" customWidth="1"/>
    <col min="13" max="13" width="4.57421875" style="1" customWidth="1"/>
    <col min="14" max="23" width="4.28125" style="1" hidden="1" customWidth="1"/>
    <col min="24" max="29" width="10.57421875" style="2" customWidth="1"/>
    <col min="30" max="30" width="12.00390625" style="3" customWidth="1"/>
    <col min="31" max="39" width="9.8515625" style="2" customWidth="1"/>
    <col min="40" max="40" width="2.140625" style="69" customWidth="1"/>
    <col min="41" max="16384" width="9.140625" style="1" customWidth="1"/>
  </cols>
  <sheetData>
    <row r="1" spans="6:12" ht="12.75" customHeight="1">
      <c r="F1" s="100"/>
      <c r="G1" s="100"/>
      <c r="H1" s="100"/>
      <c r="I1" s="100"/>
      <c r="J1" s="100"/>
      <c r="K1" s="100"/>
      <c r="L1" s="100"/>
    </row>
    <row r="2" spans="6:12" ht="12.75">
      <c r="F2" s="100"/>
      <c r="G2" s="100"/>
      <c r="H2" s="100"/>
      <c r="I2" s="100"/>
      <c r="J2" s="100"/>
      <c r="K2" s="100"/>
      <c r="L2" s="100"/>
    </row>
    <row r="3" spans="6:12" ht="12.75">
      <c r="F3" s="100"/>
      <c r="G3" s="100"/>
      <c r="H3" s="100"/>
      <c r="I3" s="100"/>
      <c r="J3" s="100"/>
      <c r="K3" s="100"/>
      <c r="L3" s="100"/>
    </row>
    <row r="4" spans="6:43" ht="12.75" customHeight="1">
      <c r="F4" s="39">
        <f>IF(-SUM(AD108:AM108)&lt;&gt;0,"ERROR in Cell G115 - Net Income doesn't Foot","")</f>
      </c>
      <c r="G4" s="39"/>
      <c r="I4" s="70"/>
      <c r="J4" s="71"/>
      <c r="K4" s="71"/>
      <c r="L4" s="70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5"/>
      <c r="Y4" s="65"/>
      <c r="Z4" s="65"/>
      <c r="AA4" s="65"/>
      <c r="AB4" s="65"/>
      <c r="AC4" s="65"/>
      <c r="AD4" s="66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9"/>
      <c r="AP4" s="69"/>
      <c r="AQ4" s="69"/>
    </row>
    <row r="5" spans="6:43" ht="12.75" customHeight="1">
      <c r="F5" s="39"/>
      <c r="G5" s="39"/>
      <c r="H5" s="5"/>
      <c r="I5" s="72"/>
      <c r="J5" s="72"/>
      <c r="K5" s="72"/>
      <c r="L5" s="72"/>
      <c r="M5" s="73"/>
      <c r="N5" s="69"/>
      <c r="O5" s="69"/>
      <c r="P5" s="69"/>
      <c r="Q5" s="69"/>
      <c r="R5" s="69"/>
      <c r="S5" s="69"/>
      <c r="T5" s="69"/>
      <c r="U5" s="69"/>
      <c r="V5" s="69"/>
      <c r="W5" s="69"/>
      <c r="X5" s="67"/>
      <c r="Y5" s="67"/>
      <c r="Z5" s="67"/>
      <c r="AA5" s="67"/>
      <c r="AB5" s="67"/>
      <c r="AC5" s="67"/>
      <c r="AD5" s="68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9"/>
      <c r="AP5" s="69"/>
      <c r="AQ5" s="69"/>
    </row>
    <row r="6" spans="2:40" ht="12.75" customHeight="1">
      <c r="B6" s="34" t="s">
        <v>148</v>
      </c>
      <c r="C6" s="34">
        <v>10</v>
      </c>
      <c r="D6" s="34">
        <v>10</v>
      </c>
      <c r="E6" s="34">
        <v>10</v>
      </c>
      <c r="F6" s="34">
        <v>428</v>
      </c>
      <c r="G6" s="34">
        <v>12</v>
      </c>
      <c r="H6" s="35">
        <v>12</v>
      </c>
      <c r="I6" s="36">
        <v>85</v>
      </c>
      <c r="J6" s="36">
        <v>12</v>
      </c>
      <c r="K6" s="36">
        <v>12</v>
      </c>
      <c r="L6" s="36">
        <v>85</v>
      </c>
      <c r="M6" s="37">
        <f>(C6*2)+SUM(D6:L6)</f>
        <v>686</v>
      </c>
      <c r="X6" s="6"/>
      <c r="Y6" s="6"/>
      <c r="Z6" s="6"/>
      <c r="AA6" s="6"/>
      <c r="AB6" s="6"/>
      <c r="AC6" s="6"/>
      <c r="AD6" s="7"/>
      <c r="AE6" s="6"/>
      <c r="AF6" s="6"/>
      <c r="AG6" s="6"/>
      <c r="AH6" s="6"/>
      <c r="AI6" s="6"/>
      <c r="AJ6" s="6"/>
      <c r="AK6" s="6"/>
      <c r="AL6" s="6"/>
      <c r="AM6" s="6"/>
      <c r="AN6" s="67"/>
    </row>
    <row r="7" spans="2:40" ht="12.75">
      <c r="B7" s="30" t="s">
        <v>118</v>
      </c>
      <c r="C7" s="30"/>
      <c r="D7" s="30"/>
      <c r="E7" s="30"/>
      <c r="F7" s="31"/>
      <c r="G7" s="30"/>
      <c r="H7" s="32"/>
      <c r="I7" s="30"/>
      <c r="J7" s="30"/>
      <c r="K7" s="32"/>
      <c r="L7" s="30"/>
      <c r="M7" s="30"/>
      <c r="X7" s="8"/>
      <c r="Y7" s="8"/>
      <c r="Z7" s="8"/>
      <c r="AA7" s="8"/>
      <c r="AB7" s="8"/>
      <c r="AC7" s="8"/>
      <c r="AD7" s="9"/>
      <c r="AE7" s="8"/>
      <c r="AF7" s="8"/>
      <c r="AG7" s="8"/>
      <c r="AH7" s="8"/>
      <c r="AI7" s="8"/>
      <c r="AJ7" s="10"/>
      <c r="AK7" s="10"/>
      <c r="AL7" s="10"/>
      <c r="AM7" s="10"/>
      <c r="AN7" s="84"/>
    </row>
    <row r="8" spans="2:40" ht="12" customHeight="1">
      <c r="B8" s="30"/>
      <c r="C8" s="11"/>
      <c r="D8" s="101" t="s">
        <v>75</v>
      </c>
      <c r="E8" s="101"/>
      <c r="F8" s="101"/>
      <c r="G8" s="101"/>
      <c r="H8" s="101"/>
      <c r="I8" s="101"/>
      <c r="J8" s="101"/>
      <c r="K8" s="101"/>
      <c r="L8" s="101"/>
      <c r="M8" s="30" t="s">
        <v>48</v>
      </c>
      <c r="X8" s="8"/>
      <c r="Y8" s="8"/>
      <c r="Z8" s="8"/>
      <c r="AA8" s="8"/>
      <c r="AB8" s="8"/>
      <c r="AC8" s="8"/>
      <c r="AD8" s="9"/>
      <c r="AE8" s="8"/>
      <c r="AF8" s="8"/>
      <c r="AG8" s="8"/>
      <c r="AH8" s="8"/>
      <c r="AI8" s="8"/>
      <c r="AJ8" s="10"/>
      <c r="AK8" s="10"/>
      <c r="AL8" s="10"/>
      <c r="AM8" s="10"/>
      <c r="AN8" s="84"/>
    </row>
    <row r="9" spans="2:40" ht="12" customHeight="1">
      <c r="B9" s="30"/>
      <c r="C9" s="11"/>
      <c r="D9" s="101" t="s">
        <v>8</v>
      </c>
      <c r="E9" s="101"/>
      <c r="F9" s="101"/>
      <c r="G9" s="101"/>
      <c r="H9" s="101"/>
      <c r="I9" s="101"/>
      <c r="J9" s="101"/>
      <c r="K9" s="101"/>
      <c r="L9" s="101"/>
      <c r="M9" s="30" t="s">
        <v>48</v>
      </c>
      <c r="X9" s="8"/>
      <c r="Y9" s="8"/>
      <c r="Z9" s="8"/>
      <c r="AA9" s="8"/>
      <c r="AB9" s="8"/>
      <c r="AC9" s="8"/>
      <c r="AD9" s="9"/>
      <c r="AE9" s="8"/>
      <c r="AF9" s="8"/>
      <c r="AG9" s="8"/>
      <c r="AH9" s="8"/>
      <c r="AI9" s="8"/>
      <c r="AJ9" s="10"/>
      <c r="AK9" s="10"/>
      <c r="AL9" s="10"/>
      <c r="AM9" s="10"/>
      <c r="AN9" s="84"/>
    </row>
    <row r="10" spans="2:40" ht="12" customHeight="1">
      <c r="B10" s="30"/>
      <c r="C10" s="11"/>
      <c r="D10" s="101" t="s">
        <v>117</v>
      </c>
      <c r="E10" s="101"/>
      <c r="F10" s="101"/>
      <c r="G10" s="101"/>
      <c r="H10" s="101"/>
      <c r="I10" s="101"/>
      <c r="J10" s="101"/>
      <c r="K10" s="101"/>
      <c r="L10" s="101"/>
      <c r="M10" s="30" t="s">
        <v>48</v>
      </c>
      <c r="X10" s="8"/>
      <c r="Y10" s="8"/>
      <c r="Z10" s="8"/>
      <c r="AA10" s="8"/>
      <c r="AB10" s="8"/>
      <c r="AC10" s="8"/>
      <c r="AD10" s="9"/>
      <c r="AE10" s="8"/>
      <c r="AF10" s="8"/>
      <c r="AG10" s="8"/>
      <c r="AH10" s="8"/>
      <c r="AI10" s="8"/>
      <c r="AJ10" s="10"/>
      <c r="AK10" s="10"/>
      <c r="AL10" s="10"/>
      <c r="AM10" s="10"/>
      <c r="AN10" s="84"/>
    </row>
    <row r="11" spans="2:40" ht="12" customHeight="1">
      <c r="B11" s="30"/>
      <c r="C11" s="11"/>
      <c r="D11" s="101" t="str">
        <f>'BS Variables'!C6&amp;" "&amp;'BS Variables'!$C$3&amp;" and December 31, "&amp;'BS Variables'!$C$4</f>
        <v>March 31, 2011 and December 31, 2010</v>
      </c>
      <c r="E11" s="101"/>
      <c r="F11" s="101"/>
      <c r="G11" s="101"/>
      <c r="H11" s="101"/>
      <c r="I11" s="101"/>
      <c r="J11" s="101"/>
      <c r="K11" s="101"/>
      <c r="L11" s="101"/>
      <c r="M11" s="30" t="s">
        <v>48</v>
      </c>
      <c r="X11" s="8"/>
      <c r="Y11" s="8"/>
      <c r="Z11" s="8"/>
      <c r="AA11" s="8"/>
      <c r="AB11" s="8"/>
      <c r="AC11" s="8"/>
      <c r="AD11" s="9"/>
      <c r="AE11" s="8"/>
      <c r="AF11" s="8"/>
      <c r="AG11" s="8"/>
      <c r="AH11" s="8"/>
      <c r="AI11" s="8"/>
      <c r="AJ11" s="10"/>
      <c r="AK11" s="10"/>
      <c r="AL11" s="10"/>
      <c r="AM11" s="10"/>
      <c r="AN11" s="84"/>
    </row>
    <row r="12" spans="2:40" ht="12" customHeight="1">
      <c r="B12" s="30"/>
      <c r="C12" s="11"/>
      <c r="D12" s="101" t="s">
        <v>137</v>
      </c>
      <c r="E12" s="101"/>
      <c r="F12" s="101"/>
      <c r="G12" s="101"/>
      <c r="H12" s="101"/>
      <c r="I12" s="101"/>
      <c r="J12" s="101"/>
      <c r="K12" s="101"/>
      <c r="L12" s="101"/>
      <c r="M12" s="30" t="s">
        <v>48</v>
      </c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10"/>
      <c r="AK12" s="10"/>
      <c r="AL12" s="10"/>
      <c r="AM12" s="10"/>
      <c r="AN12" s="84"/>
    </row>
    <row r="13" spans="2:40" ht="12" customHeight="1">
      <c r="B13" s="30"/>
      <c r="C13" s="11"/>
      <c r="D13" s="101" t="s">
        <v>152</v>
      </c>
      <c r="E13" s="101"/>
      <c r="F13" s="101"/>
      <c r="G13" s="101"/>
      <c r="H13" s="101"/>
      <c r="I13" s="101"/>
      <c r="J13" s="101"/>
      <c r="K13" s="101"/>
      <c r="L13" s="101"/>
      <c r="M13" s="30" t="s">
        <v>48</v>
      </c>
      <c r="X13" s="8"/>
      <c r="Y13" s="8"/>
      <c r="Z13" s="8"/>
      <c r="AA13" s="8"/>
      <c r="AB13" s="8"/>
      <c r="AC13" s="8"/>
      <c r="AD13" s="9"/>
      <c r="AE13" s="8"/>
      <c r="AF13" s="8"/>
      <c r="AG13" s="8"/>
      <c r="AH13" s="8"/>
      <c r="AI13" s="8"/>
      <c r="AJ13" s="10"/>
      <c r="AK13" s="10"/>
      <c r="AL13" s="10"/>
      <c r="AM13" s="10"/>
      <c r="AN13" s="84"/>
    </row>
    <row r="14" spans="2:40" ht="12" customHeight="1">
      <c r="B14" s="30"/>
      <c r="C14" s="11"/>
      <c r="D14" s="93"/>
      <c r="E14" s="93"/>
      <c r="F14" s="93"/>
      <c r="G14" s="93"/>
      <c r="H14" s="93"/>
      <c r="I14" s="93"/>
      <c r="J14" s="93"/>
      <c r="K14" s="93"/>
      <c r="L14" s="93"/>
      <c r="M14" s="30" t="s">
        <v>48</v>
      </c>
      <c r="X14" s="8"/>
      <c r="Y14" s="8"/>
      <c r="Z14" s="8"/>
      <c r="AA14" s="8"/>
      <c r="AB14" s="8"/>
      <c r="AC14" s="8"/>
      <c r="AD14" s="9"/>
      <c r="AE14" s="8"/>
      <c r="AF14" s="8"/>
      <c r="AG14" s="8"/>
      <c r="AH14" s="8"/>
      <c r="AI14" s="8"/>
      <c r="AJ14" s="10"/>
      <c r="AK14" s="10"/>
      <c r="AL14" s="10"/>
      <c r="AM14" s="10"/>
      <c r="AN14" s="84"/>
    </row>
    <row r="15" spans="2:40" ht="11.25" customHeight="1">
      <c r="B15" s="33">
        <f>ROW(F15)</f>
        <v>15</v>
      </c>
      <c r="C15" s="38"/>
      <c r="D15" s="95"/>
      <c r="E15" s="95"/>
      <c r="F15" s="95"/>
      <c r="G15" s="38"/>
      <c r="H15" s="96">
        <f>+'BS Variables'!$C$3</f>
        <v>2011</v>
      </c>
      <c r="I15" s="96"/>
      <c r="J15" s="17"/>
      <c r="K15" s="96">
        <f>'BS Variables'!$C$4</f>
        <v>2010</v>
      </c>
      <c r="L15" s="96"/>
      <c r="M15" s="30" t="s">
        <v>48</v>
      </c>
      <c r="X15" s="8"/>
      <c r="Y15" s="8"/>
      <c r="Z15" s="8"/>
      <c r="AA15" s="8"/>
      <c r="AB15" s="8"/>
      <c r="AC15" s="8"/>
      <c r="AD15" s="9"/>
      <c r="AE15" s="8"/>
      <c r="AF15" s="8"/>
      <c r="AG15" s="8"/>
      <c r="AH15" s="8"/>
      <c r="AI15" s="8"/>
      <c r="AJ15" s="10"/>
      <c r="AK15" s="10"/>
      <c r="AL15" s="10"/>
      <c r="AM15" s="10"/>
      <c r="AN15" s="84"/>
    </row>
    <row r="16" spans="2:46" ht="11.25" customHeight="1">
      <c r="B16" s="33">
        <f>ROW(D16)</f>
        <v>16</v>
      </c>
      <c r="C16" s="38"/>
      <c r="D16" s="96" t="s">
        <v>112</v>
      </c>
      <c r="E16" s="96"/>
      <c r="F16" s="96"/>
      <c r="G16" s="17"/>
      <c r="H16" s="17"/>
      <c r="I16" s="40"/>
      <c r="J16" s="17"/>
      <c r="K16" s="17"/>
      <c r="L16" s="17"/>
      <c r="M16" s="33" t="s">
        <v>48</v>
      </c>
      <c r="X16" s="10"/>
      <c r="Y16" s="10"/>
      <c r="Z16" s="10"/>
      <c r="AA16" s="10"/>
      <c r="AB16" s="10"/>
      <c r="AC16" s="10"/>
      <c r="AD16" s="15"/>
      <c r="AE16" s="10"/>
      <c r="AG16" s="10"/>
      <c r="AH16" s="10"/>
      <c r="AI16" s="10"/>
      <c r="AJ16" s="10"/>
      <c r="AK16" s="10"/>
      <c r="AL16" s="10"/>
      <c r="AM16" s="10"/>
      <c r="AN16" s="84"/>
      <c r="AO16" s="16"/>
      <c r="AP16" s="16"/>
      <c r="AQ16" s="16"/>
      <c r="AR16" s="16"/>
      <c r="AT16" s="16"/>
    </row>
    <row r="17" spans="2:49" ht="11.25" customHeight="1">
      <c r="B17" s="33">
        <f>ROW(D17)</f>
        <v>17</v>
      </c>
      <c r="C17" s="38"/>
      <c r="D17" s="98" t="s">
        <v>100</v>
      </c>
      <c r="E17" s="98"/>
      <c r="F17" s="98"/>
      <c r="G17" s="17"/>
      <c r="H17" s="17" t="s">
        <v>178</v>
      </c>
      <c r="I17" s="44">
        <v>656</v>
      </c>
      <c r="J17" s="17"/>
      <c r="K17" s="17" t="s">
        <v>178</v>
      </c>
      <c r="L17" s="44">
        <v>281</v>
      </c>
      <c r="M17" s="33" t="s">
        <v>48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74"/>
      <c r="Y17" s="74"/>
      <c r="Z17" s="74"/>
      <c r="AA17" s="74"/>
      <c r="AB17" s="74"/>
      <c r="AC17" s="74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6"/>
      <c r="AO17" s="79"/>
      <c r="AP17" s="79"/>
      <c r="AQ17" s="79"/>
      <c r="AR17" s="79"/>
      <c r="AS17" s="80"/>
      <c r="AT17" s="79"/>
      <c r="AU17" s="80"/>
      <c r="AV17" s="80"/>
      <c r="AW17" s="80"/>
    </row>
    <row r="18" spans="2:49" ht="11.25" customHeight="1">
      <c r="B18" s="33">
        <f>ROW(D18)</f>
        <v>18</v>
      </c>
      <c r="C18" s="38"/>
      <c r="D18" s="99" t="s">
        <v>54</v>
      </c>
      <c r="E18" s="99"/>
      <c r="F18" s="99"/>
      <c r="G18" s="17"/>
      <c r="H18" s="17"/>
      <c r="I18" s="44">
        <v>93437</v>
      </c>
      <c r="J18" s="17"/>
      <c r="K18" s="17"/>
      <c r="L18" s="44">
        <v>67060</v>
      </c>
      <c r="M18" s="33" t="s">
        <v>48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74"/>
      <c r="Y18" s="74"/>
      <c r="Z18" s="74"/>
      <c r="AA18" s="74"/>
      <c r="AB18" s="74"/>
      <c r="AC18" s="74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  <c r="AO18" s="79"/>
      <c r="AP18" s="79"/>
      <c r="AQ18" s="79"/>
      <c r="AR18" s="79"/>
      <c r="AS18" s="80"/>
      <c r="AT18" s="79"/>
      <c r="AU18" s="80"/>
      <c r="AV18" s="80"/>
      <c r="AW18" s="80"/>
    </row>
    <row r="19" spans="2:49" ht="11.25" customHeight="1">
      <c r="B19" s="33">
        <f>ROW(D19)</f>
        <v>19</v>
      </c>
      <c r="C19" s="38"/>
      <c r="D19" s="94" t="s">
        <v>14</v>
      </c>
      <c r="E19" s="94"/>
      <c r="F19" s="94"/>
      <c r="G19" s="17"/>
      <c r="H19" s="17"/>
      <c r="I19" s="45"/>
      <c r="J19" s="17"/>
      <c r="K19" s="17"/>
      <c r="L19" s="45"/>
      <c r="M19" s="33" t="s">
        <v>48</v>
      </c>
      <c r="X19" s="77"/>
      <c r="Y19" s="77"/>
      <c r="Z19" s="77"/>
      <c r="AA19" s="77"/>
      <c r="AB19" s="77"/>
      <c r="AC19" s="77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6"/>
      <c r="AO19" s="79"/>
      <c r="AP19" s="79"/>
      <c r="AQ19" s="79"/>
      <c r="AR19" s="79"/>
      <c r="AS19" s="80"/>
      <c r="AT19" s="79"/>
      <c r="AU19" s="80"/>
      <c r="AV19" s="80"/>
      <c r="AW19" s="80"/>
    </row>
    <row r="20" spans="2:49" ht="11.25" customHeight="1">
      <c r="B20" s="33">
        <f>ROW(E20)</f>
        <v>20</v>
      </c>
      <c r="C20" s="38"/>
      <c r="D20" s="38"/>
      <c r="E20" s="94" t="s">
        <v>156</v>
      </c>
      <c r="F20" s="94"/>
      <c r="G20" s="17"/>
      <c r="H20" s="17"/>
      <c r="I20" s="44">
        <v>11830</v>
      </c>
      <c r="J20" s="17"/>
      <c r="K20" s="17"/>
      <c r="L20" s="44">
        <v>25475</v>
      </c>
      <c r="M20" s="33" t="s">
        <v>48</v>
      </c>
      <c r="X20" s="77"/>
      <c r="Y20" s="77"/>
      <c r="Z20" s="77"/>
      <c r="AA20" s="77"/>
      <c r="AB20" s="77"/>
      <c r="AC20" s="77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79"/>
      <c r="AP20" s="79"/>
      <c r="AQ20" s="79"/>
      <c r="AR20" s="79"/>
      <c r="AS20" s="80"/>
      <c r="AT20" s="79"/>
      <c r="AU20" s="80"/>
      <c r="AV20" s="80"/>
      <c r="AW20" s="80"/>
    </row>
    <row r="21" spans="2:49" ht="11.25" customHeight="1">
      <c r="B21" s="33">
        <f>ROW(E21)</f>
        <v>21</v>
      </c>
      <c r="C21" s="38"/>
      <c r="D21" s="38"/>
      <c r="E21" s="94" t="s">
        <v>53</v>
      </c>
      <c r="F21" s="94"/>
      <c r="G21" s="17"/>
      <c r="H21" s="17"/>
      <c r="I21" s="44">
        <v>14109</v>
      </c>
      <c r="J21" s="17"/>
      <c r="K21" s="17"/>
      <c r="L21" s="44">
        <v>17616</v>
      </c>
      <c r="M21" s="33" t="s">
        <v>48</v>
      </c>
      <c r="X21" s="77"/>
      <c r="Y21" s="77"/>
      <c r="Z21" s="77"/>
      <c r="AA21" s="77"/>
      <c r="AB21" s="77"/>
      <c r="AC21" s="77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79"/>
      <c r="AP21" s="79"/>
      <c r="AQ21" s="79"/>
      <c r="AR21" s="79"/>
      <c r="AS21" s="80"/>
      <c r="AT21" s="79"/>
      <c r="AU21" s="80"/>
      <c r="AV21" s="80"/>
      <c r="AW21" s="80"/>
    </row>
    <row r="22" spans="2:49" ht="11.25" customHeight="1">
      <c r="B22" s="33">
        <f>ROW(E22)</f>
        <v>22</v>
      </c>
      <c r="C22" s="38"/>
      <c r="D22" s="38"/>
      <c r="E22" s="94" t="s">
        <v>68</v>
      </c>
      <c r="F22" s="94"/>
      <c r="G22" s="17"/>
      <c r="H22" s="17"/>
      <c r="I22" s="44">
        <v>548</v>
      </c>
      <c r="J22" s="17"/>
      <c r="K22" s="17"/>
      <c r="L22" s="44">
        <v>587</v>
      </c>
      <c r="M22" s="33" t="s">
        <v>48</v>
      </c>
      <c r="X22" s="77"/>
      <c r="Y22" s="77"/>
      <c r="Z22" s="77"/>
      <c r="AA22" s="77"/>
      <c r="AB22" s="77"/>
      <c r="AC22" s="77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6"/>
      <c r="AO22" s="79"/>
      <c r="AP22" s="79"/>
      <c r="AQ22" s="79"/>
      <c r="AR22" s="79"/>
      <c r="AS22" s="80"/>
      <c r="AT22" s="79"/>
      <c r="AU22" s="80"/>
      <c r="AV22" s="80"/>
      <c r="AW22" s="80"/>
    </row>
    <row r="23" spans="2:49" ht="11.25" customHeight="1">
      <c r="B23" s="33">
        <f>ROW(E23)</f>
        <v>23</v>
      </c>
      <c r="C23" s="38"/>
      <c r="D23" s="38"/>
      <c r="E23" s="94" t="s">
        <v>174</v>
      </c>
      <c r="F23" s="94"/>
      <c r="G23" s="17"/>
      <c r="H23" s="17"/>
      <c r="I23" s="44">
        <v>-665</v>
      </c>
      <c r="J23" s="17"/>
      <c r="K23" s="17"/>
      <c r="L23" s="44">
        <v>-623</v>
      </c>
      <c r="M23" s="33" t="s">
        <v>48</v>
      </c>
      <c r="X23" s="77"/>
      <c r="Y23" s="77"/>
      <c r="Z23" s="77"/>
      <c r="AA23" s="77"/>
      <c r="AB23" s="77"/>
      <c r="AC23" s="77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  <c r="AO23" s="79"/>
      <c r="AP23" s="79"/>
      <c r="AQ23" s="79"/>
      <c r="AR23" s="79"/>
      <c r="AS23" s="80"/>
      <c r="AT23" s="79"/>
      <c r="AU23" s="80"/>
      <c r="AV23" s="80"/>
      <c r="AW23" s="80"/>
    </row>
    <row r="24" spans="2:49" ht="11.25" customHeight="1">
      <c r="B24" s="33">
        <f>ROW(F24)</f>
        <v>24</v>
      </c>
      <c r="C24" s="38"/>
      <c r="D24" s="38"/>
      <c r="F24" s="17" t="s">
        <v>39</v>
      </c>
      <c r="G24" s="17"/>
      <c r="H24" s="41"/>
      <c r="I24" s="46">
        <f>SUM(I20:I23)</f>
        <v>25822</v>
      </c>
      <c r="J24" s="17"/>
      <c r="K24" s="41"/>
      <c r="L24" s="46">
        <f>SUM(L20:L23)</f>
        <v>43055</v>
      </c>
      <c r="M24" s="33" t="s">
        <v>48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76"/>
      <c r="AO24" s="79"/>
      <c r="AP24" s="79"/>
      <c r="AQ24" s="79"/>
      <c r="AR24" s="79"/>
      <c r="AS24" s="80"/>
      <c r="AT24" s="79"/>
      <c r="AU24" s="80"/>
      <c r="AV24" s="80"/>
      <c r="AW24" s="80"/>
    </row>
    <row r="25" spans="2:49" ht="11.25" customHeight="1">
      <c r="B25" s="33">
        <f aca="true" t="shared" si="0" ref="B25:B32">ROW(D25)</f>
        <v>25</v>
      </c>
      <c r="C25" s="38"/>
      <c r="D25" s="94" t="s">
        <v>107</v>
      </c>
      <c r="E25" s="94"/>
      <c r="F25" s="94"/>
      <c r="G25" s="17"/>
      <c r="H25" s="17"/>
      <c r="I25" s="44">
        <v>15848</v>
      </c>
      <c r="J25" s="17"/>
      <c r="K25" s="17"/>
      <c r="L25" s="44">
        <v>16640</v>
      </c>
      <c r="M25" s="33" t="s">
        <v>48</v>
      </c>
      <c r="X25" s="77"/>
      <c r="Y25" s="77"/>
      <c r="Z25" s="77"/>
      <c r="AA25" s="77"/>
      <c r="AB25" s="77"/>
      <c r="AC25" s="77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6"/>
      <c r="AO25" s="79"/>
      <c r="AP25" s="79"/>
      <c r="AQ25" s="79"/>
      <c r="AR25" s="79"/>
      <c r="AS25" s="80"/>
      <c r="AT25" s="79"/>
      <c r="AU25" s="80"/>
      <c r="AV25" s="80"/>
      <c r="AW25" s="80"/>
    </row>
    <row r="26" spans="2:49" ht="11.25" customHeight="1">
      <c r="B26" s="33">
        <f t="shared" si="0"/>
        <v>26</v>
      </c>
      <c r="C26" s="38"/>
      <c r="D26" s="94" t="s">
        <v>155</v>
      </c>
      <c r="E26" s="94"/>
      <c r="F26" s="94"/>
      <c r="G26" s="17"/>
      <c r="H26" s="17"/>
      <c r="I26" s="44">
        <v>18527</v>
      </c>
      <c r="J26" s="17"/>
      <c r="K26" s="17"/>
      <c r="L26" s="44">
        <v>24378</v>
      </c>
      <c r="M26" s="33" t="s">
        <v>48</v>
      </c>
      <c r="X26" s="77"/>
      <c r="Y26" s="77"/>
      <c r="Z26" s="77"/>
      <c r="AA26" s="77"/>
      <c r="AB26" s="77"/>
      <c r="AC26" s="77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6"/>
      <c r="AO26" s="79"/>
      <c r="AP26" s="79"/>
      <c r="AQ26" s="79"/>
      <c r="AR26" s="79"/>
      <c r="AS26" s="80"/>
      <c r="AT26" s="79"/>
      <c r="AU26" s="80"/>
      <c r="AV26" s="80"/>
      <c r="AW26" s="80"/>
    </row>
    <row r="27" spans="2:49" ht="11.25" customHeight="1">
      <c r="B27" s="33">
        <f t="shared" si="0"/>
        <v>27</v>
      </c>
      <c r="C27" s="38"/>
      <c r="D27" s="94" t="s">
        <v>108</v>
      </c>
      <c r="E27" s="94"/>
      <c r="F27" s="94"/>
      <c r="G27" s="17"/>
      <c r="H27" s="17"/>
      <c r="I27" s="44">
        <v>8261</v>
      </c>
      <c r="J27" s="17"/>
      <c r="K27" s="17"/>
      <c r="L27" s="44">
        <v>8697</v>
      </c>
      <c r="M27" s="33" t="s">
        <v>48</v>
      </c>
      <c r="X27" s="77"/>
      <c r="Y27" s="77"/>
      <c r="Z27" s="77"/>
      <c r="AA27" s="77"/>
      <c r="AB27" s="77"/>
      <c r="AC27" s="77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  <c r="AO27" s="79"/>
      <c r="AP27" s="79"/>
      <c r="AQ27" s="79"/>
      <c r="AR27" s="79"/>
      <c r="AS27" s="80"/>
      <c r="AT27" s="79"/>
      <c r="AU27" s="80"/>
      <c r="AV27" s="80"/>
      <c r="AW27" s="80"/>
    </row>
    <row r="28" spans="2:49" ht="11.25" customHeight="1">
      <c r="B28" s="33">
        <f t="shared" si="0"/>
        <v>28</v>
      </c>
      <c r="C28" s="38"/>
      <c r="D28" s="94" t="s">
        <v>23</v>
      </c>
      <c r="E28" s="94"/>
      <c r="F28" s="94"/>
      <c r="G28" s="17"/>
      <c r="H28" s="17"/>
      <c r="I28" s="44">
        <v>0</v>
      </c>
      <c r="J28" s="17"/>
      <c r="K28" s="17"/>
      <c r="L28" s="44">
        <v>1420</v>
      </c>
      <c r="M28" s="33" t="s">
        <v>48</v>
      </c>
      <c r="X28" s="77"/>
      <c r="Y28" s="77"/>
      <c r="Z28" s="77"/>
      <c r="AA28" s="77"/>
      <c r="AB28" s="77"/>
      <c r="AC28" s="77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  <c r="AO28" s="79"/>
      <c r="AP28" s="79"/>
      <c r="AQ28" s="79"/>
      <c r="AR28" s="79"/>
      <c r="AS28" s="80"/>
      <c r="AT28" s="79"/>
      <c r="AU28" s="80"/>
      <c r="AV28" s="80"/>
      <c r="AW28" s="80"/>
    </row>
    <row r="29" spans="2:49" ht="11.25" customHeight="1">
      <c r="B29" s="33">
        <f t="shared" si="0"/>
        <v>29</v>
      </c>
      <c r="C29" s="38"/>
      <c r="D29" s="94" t="s">
        <v>123</v>
      </c>
      <c r="E29" s="94"/>
      <c r="F29" s="94"/>
      <c r="G29" s="17"/>
      <c r="H29" s="17"/>
      <c r="I29" s="44">
        <v>4135</v>
      </c>
      <c r="J29" s="17"/>
      <c r="K29" s="17"/>
      <c r="L29" s="44">
        <v>5357</v>
      </c>
      <c r="M29" s="33" t="s">
        <v>48</v>
      </c>
      <c r="X29" s="77"/>
      <c r="Y29" s="77"/>
      <c r="Z29" s="77"/>
      <c r="AA29" s="77"/>
      <c r="AB29" s="77"/>
      <c r="AC29" s="77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6"/>
      <c r="AO29" s="79"/>
      <c r="AP29" s="79"/>
      <c r="AQ29" s="79"/>
      <c r="AR29" s="79"/>
      <c r="AS29" s="80"/>
      <c r="AT29" s="79"/>
      <c r="AU29" s="80"/>
      <c r="AV29" s="80"/>
      <c r="AW29" s="80"/>
    </row>
    <row r="30" spans="2:49" ht="11.25" customHeight="1">
      <c r="B30" s="33">
        <f t="shared" si="0"/>
        <v>30</v>
      </c>
      <c r="C30" s="38"/>
      <c r="D30" s="94" t="s">
        <v>132</v>
      </c>
      <c r="E30" s="94"/>
      <c r="F30" s="94"/>
      <c r="G30" s="17"/>
      <c r="H30" s="17"/>
      <c r="I30" s="44">
        <v>1816</v>
      </c>
      <c r="J30" s="17"/>
      <c r="K30" s="17"/>
      <c r="L30" s="44">
        <v>1497</v>
      </c>
      <c r="M30" s="33" t="s">
        <v>48</v>
      </c>
      <c r="X30" s="77"/>
      <c r="Y30" s="77"/>
      <c r="Z30" s="77"/>
      <c r="AA30" s="77"/>
      <c r="AB30" s="77"/>
      <c r="AC30" s="77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6"/>
      <c r="AO30" s="79"/>
      <c r="AP30" s="79"/>
      <c r="AQ30" s="79"/>
      <c r="AR30" s="79"/>
      <c r="AS30" s="80"/>
      <c r="AT30" s="79"/>
      <c r="AU30" s="80"/>
      <c r="AV30" s="80"/>
      <c r="AW30" s="80"/>
    </row>
    <row r="31" spans="2:49" ht="11.25" customHeight="1">
      <c r="B31" s="33">
        <f t="shared" si="0"/>
        <v>31</v>
      </c>
      <c r="C31" s="38"/>
      <c r="D31" s="104" t="s">
        <v>81</v>
      </c>
      <c r="E31" s="104"/>
      <c r="F31" s="104"/>
      <c r="G31" s="17"/>
      <c r="H31" s="41"/>
      <c r="I31" s="46">
        <f>SUM(I17+I18+I24)+SUM(I25:I30)</f>
        <v>168502</v>
      </c>
      <c r="J31" s="17"/>
      <c r="K31" s="41"/>
      <c r="L31" s="46">
        <f>SUM(L17+L18+L24)+SUM(L25:L30)</f>
        <v>168385</v>
      </c>
      <c r="M31" s="33" t="s">
        <v>48</v>
      </c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76"/>
      <c r="AO31" s="79"/>
      <c r="AP31" s="79"/>
      <c r="AQ31" s="79"/>
      <c r="AR31" s="79"/>
      <c r="AS31" s="80"/>
      <c r="AT31" s="79"/>
      <c r="AU31" s="80"/>
      <c r="AV31" s="80"/>
      <c r="AW31" s="80"/>
    </row>
    <row r="32" spans="2:49" ht="11.25" customHeight="1">
      <c r="B32" s="33">
        <f t="shared" si="0"/>
        <v>32</v>
      </c>
      <c r="C32" s="38"/>
      <c r="D32" s="95"/>
      <c r="E32" s="95"/>
      <c r="F32" s="95"/>
      <c r="G32" s="17"/>
      <c r="H32" s="17"/>
      <c r="I32" s="45"/>
      <c r="J32" s="17"/>
      <c r="K32" s="17"/>
      <c r="L32" s="45"/>
      <c r="M32" s="33" t="s">
        <v>48</v>
      </c>
      <c r="X32" s="77"/>
      <c r="Y32" s="77"/>
      <c r="Z32" s="77"/>
      <c r="AA32" s="77"/>
      <c r="AB32" s="77"/>
      <c r="AC32" s="77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6"/>
      <c r="AO32" s="79"/>
      <c r="AP32" s="79"/>
      <c r="AQ32" s="79"/>
      <c r="AR32" s="79"/>
      <c r="AS32" s="80"/>
      <c r="AT32" s="79"/>
      <c r="AU32" s="80"/>
      <c r="AV32" s="80"/>
      <c r="AW32" s="80"/>
    </row>
    <row r="33" spans="2:49" ht="11.25" customHeight="1">
      <c r="B33" s="33">
        <f>ROW(D33)</f>
        <v>33</v>
      </c>
      <c r="C33" s="38"/>
      <c r="D33" s="96" t="s">
        <v>175</v>
      </c>
      <c r="E33" s="96"/>
      <c r="F33" s="96"/>
      <c r="G33" s="17"/>
      <c r="H33" s="17"/>
      <c r="I33" s="45"/>
      <c r="J33" s="17"/>
      <c r="K33" s="17"/>
      <c r="L33" s="45"/>
      <c r="M33" s="33" t="s">
        <v>48</v>
      </c>
      <c r="X33" s="77"/>
      <c r="Y33" s="77"/>
      <c r="Z33" s="77"/>
      <c r="AA33" s="77"/>
      <c r="AB33" s="77"/>
      <c r="AC33" s="77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6"/>
      <c r="AO33" s="79"/>
      <c r="AP33" s="79"/>
      <c r="AQ33" s="79"/>
      <c r="AR33" s="79"/>
      <c r="AS33" s="80"/>
      <c r="AT33" s="79"/>
      <c r="AU33" s="80"/>
      <c r="AV33" s="80"/>
      <c r="AW33" s="80"/>
    </row>
    <row r="34" spans="2:49" ht="11.25" customHeight="1">
      <c r="B34" s="33">
        <f>ROW(D34)</f>
        <v>34</v>
      </c>
      <c r="C34" s="38"/>
      <c r="D34" s="98" t="s">
        <v>29</v>
      </c>
      <c r="E34" s="98"/>
      <c r="F34" s="98"/>
      <c r="G34" s="17"/>
      <c r="H34" s="17"/>
      <c r="I34" s="45"/>
      <c r="J34" s="17"/>
      <c r="K34" s="17"/>
      <c r="L34" s="45"/>
      <c r="M34" s="33" t="s">
        <v>48</v>
      </c>
      <c r="X34" s="77"/>
      <c r="Y34" s="77"/>
      <c r="Z34" s="77"/>
      <c r="AA34" s="77"/>
      <c r="AB34" s="77"/>
      <c r="AC34" s="77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6"/>
      <c r="AO34" s="79"/>
      <c r="AP34" s="79"/>
      <c r="AQ34" s="79"/>
      <c r="AR34" s="79"/>
      <c r="AS34" s="80"/>
      <c r="AT34" s="79"/>
      <c r="AU34" s="80"/>
      <c r="AV34" s="80"/>
      <c r="AW34" s="80"/>
    </row>
    <row r="35" spans="2:49" ht="11.25" customHeight="1">
      <c r="B35" s="33">
        <f>ROW(E35)</f>
        <v>35</v>
      </c>
      <c r="C35" s="38"/>
      <c r="E35" s="94" t="s">
        <v>116</v>
      </c>
      <c r="F35" s="94"/>
      <c r="G35" s="17"/>
      <c r="H35" s="17"/>
      <c r="I35" s="44">
        <v>554538</v>
      </c>
      <c r="J35" s="17"/>
      <c r="K35" s="17"/>
      <c r="L35" s="44">
        <v>553589</v>
      </c>
      <c r="M35" s="33" t="s">
        <v>48</v>
      </c>
      <c r="X35" s="77"/>
      <c r="Y35" s="77"/>
      <c r="Z35" s="77"/>
      <c r="AA35" s="77"/>
      <c r="AB35" s="77"/>
      <c r="AC35" s="77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6"/>
      <c r="AO35" s="79"/>
      <c r="AP35" s="79"/>
      <c r="AQ35" s="79"/>
      <c r="AR35" s="79"/>
      <c r="AS35" s="80"/>
      <c r="AT35" s="79"/>
      <c r="AU35" s="80"/>
      <c r="AV35" s="80"/>
      <c r="AW35" s="80"/>
    </row>
    <row r="36" spans="2:49" ht="11.25" customHeight="1">
      <c r="B36" s="33">
        <f>ROW(E36)</f>
        <v>36</v>
      </c>
      <c r="C36" s="38"/>
      <c r="D36" s="38"/>
      <c r="E36" s="94" t="s">
        <v>26</v>
      </c>
      <c r="F36" s="94"/>
      <c r="G36" s="17"/>
      <c r="H36" s="17"/>
      <c r="I36" s="44">
        <v>452684</v>
      </c>
      <c r="J36" s="17"/>
      <c r="K36" s="17"/>
      <c r="L36" s="44">
        <v>444303</v>
      </c>
      <c r="M36" s="33" t="s">
        <v>48</v>
      </c>
      <c r="X36" s="77"/>
      <c r="Y36" s="77"/>
      <c r="Z36" s="77"/>
      <c r="AA36" s="77"/>
      <c r="AB36" s="77"/>
      <c r="AC36" s="77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6"/>
      <c r="AO36" s="79"/>
      <c r="AP36" s="79"/>
      <c r="AQ36" s="79"/>
      <c r="AR36" s="79"/>
      <c r="AS36" s="80"/>
      <c r="AT36" s="79"/>
      <c r="AU36" s="80"/>
      <c r="AV36" s="80"/>
      <c r="AW36" s="80"/>
    </row>
    <row r="37" spans="2:49" ht="11.25" customHeight="1">
      <c r="B37" s="33">
        <f>ROW(E37)</f>
        <v>37</v>
      </c>
      <c r="C37" s="38"/>
      <c r="D37" s="38"/>
      <c r="E37" s="94" t="s">
        <v>11</v>
      </c>
      <c r="F37" s="94"/>
      <c r="G37" s="17"/>
      <c r="H37" s="17"/>
      <c r="I37" s="44">
        <v>595380</v>
      </c>
      <c r="J37" s="17"/>
      <c r="K37" s="17"/>
      <c r="L37" s="44">
        <v>590606</v>
      </c>
      <c r="M37" s="33" t="s">
        <v>48</v>
      </c>
      <c r="X37" s="77"/>
      <c r="Y37" s="77"/>
      <c r="Z37" s="77"/>
      <c r="AA37" s="77"/>
      <c r="AB37" s="77"/>
      <c r="AC37" s="77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6"/>
      <c r="AO37" s="79"/>
      <c r="AP37" s="79"/>
      <c r="AQ37" s="79"/>
      <c r="AR37" s="79"/>
      <c r="AS37" s="80"/>
      <c r="AT37" s="79"/>
      <c r="AU37" s="80"/>
      <c r="AV37" s="80"/>
      <c r="AW37" s="80"/>
    </row>
    <row r="38" spans="2:49" ht="11.25" customHeight="1">
      <c r="B38" s="33">
        <f aca="true" t="shared" si="1" ref="B38:B49">ROW(D38)</f>
        <v>38</v>
      </c>
      <c r="C38" s="38"/>
      <c r="D38" s="94" t="s">
        <v>167</v>
      </c>
      <c r="E38" s="94"/>
      <c r="F38" s="94"/>
      <c r="G38" s="17"/>
      <c r="H38" s="17"/>
      <c r="I38" s="44">
        <v>63770</v>
      </c>
      <c r="J38" s="17"/>
      <c r="K38" s="17"/>
      <c r="L38" s="44">
        <v>63982</v>
      </c>
      <c r="M38" s="33" t="s">
        <v>48</v>
      </c>
      <c r="X38" s="77"/>
      <c r="Y38" s="77"/>
      <c r="Z38" s="77"/>
      <c r="AA38" s="77"/>
      <c r="AB38" s="77"/>
      <c r="AC38" s="77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6"/>
      <c r="AO38" s="79"/>
      <c r="AP38" s="79"/>
      <c r="AQ38" s="79"/>
      <c r="AR38" s="79"/>
      <c r="AS38" s="80"/>
      <c r="AT38" s="79"/>
      <c r="AU38" s="80"/>
      <c r="AV38" s="80"/>
      <c r="AW38" s="80"/>
    </row>
    <row r="39" spans="2:49" ht="11.25" customHeight="1">
      <c r="B39" s="33">
        <f t="shared" si="1"/>
        <v>39</v>
      </c>
      <c r="C39" s="38"/>
      <c r="D39" s="94" t="s">
        <v>55</v>
      </c>
      <c r="E39" s="94"/>
      <c r="F39" s="94"/>
      <c r="G39" s="17"/>
      <c r="H39" s="17"/>
      <c r="I39" s="44">
        <v>28569</v>
      </c>
      <c r="J39" s="17"/>
      <c r="K39" s="17"/>
      <c r="L39" s="44">
        <v>34093</v>
      </c>
      <c r="M39" s="33" t="s">
        <v>48</v>
      </c>
      <c r="X39" s="77"/>
      <c r="Y39" s="77"/>
      <c r="Z39" s="77"/>
      <c r="AA39" s="77"/>
      <c r="AB39" s="77"/>
      <c r="AC39" s="77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6"/>
      <c r="AO39" s="79"/>
      <c r="AP39" s="79"/>
      <c r="AQ39" s="79"/>
      <c r="AR39" s="79"/>
      <c r="AS39" s="80"/>
      <c r="AT39" s="79"/>
      <c r="AU39" s="80"/>
      <c r="AV39" s="80"/>
      <c r="AW39" s="80"/>
    </row>
    <row r="40" spans="2:49" ht="11.25" customHeight="1">
      <c r="B40" s="33">
        <f t="shared" si="1"/>
        <v>40</v>
      </c>
      <c r="C40" s="38"/>
      <c r="D40" s="104" t="s">
        <v>166</v>
      </c>
      <c r="E40" s="104"/>
      <c r="F40" s="104"/>
      <c r="G40" s="17"/>
      <c r="H40" s="42"/>
      <c r="I40" s="47">
        <f>SUM(I35:I39)</f>
        <v>1694941</v>
      </c>
      <c r="J40" s="17"/>
      <c r="K40" s="42"/>
      <c r="L40" s="47">
        <f>SUM(L35:L39)</f>
        <v>1686573</v>
      </c>
      <c r="M40" s="33" t="s">
        <v>48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6"/>
      <c r="AO40" s="79"/>
      <c r="AP40" s="79"/>
      <c r="AQ40" s="79"/>
      <c r="AR40" s="79"/>
      <c r="AS40" s="80"/>
      <c r="AT40" s="79"/>
      <c r="AU40" s="80"/>
      <c r="AV40" s="80"/>
      <c r="AW40" s="80"/>
    </row>
    <row r="41" spans="2:49" ht="11.25" customHeight="1">
      <c r="B41" s="33">
        <f t="shared" si="1"/>
        <v>41</v>
      </c>
      <c r="C41" s="38"/>
      <c r="D41" s="94" t="s">
        <v>161</v>
      </c>
      <c r="E41" s="94"/>
      <c r="F41" s="94"/>
      <c r="G41" s="17"/>
      <c r="H41" s="17"/>
      <c r="I41" s="44">
        <v>552435</v>
      </c>
      <c r="J41" s="17"/>
      <c r="K41" s="17"/>
      <c r="L41" s="44">
        <v>542443</v>
      </c>
      <c r="M41" s="33" t="s">
        <v>48</v>
      </c>
      <c r="X41" s="77"/>
      <c r="Y41" s="77"/>
      <c r="Z41" s="77"/>
      <c r="AA41" s="77"/>
      <c r="AB41" s="77"/>
      <c r="AC41" s="77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6"/>
      <c r="AO41" s="79"/>
      <c r="AP41" s="79"/>
      <c r="AQ41" s="79"/>
      <c r="AR41" s="79"/>
      <c r="AS41" s="80"/>
      <c r="AT41" s="79"/>
      <c r="AU41" s="80"/>
      <c r="AV41" s="80"/>
      <c r="AW41" s="80"/>
    </row>
    <row r="42" spans="2:49" ht="11.25" customHeight="1">
      <c r="B42" s="33">
        <f t="shared" si="1"/>
        <v>42</v>
      </c>
      <c r="C42" s="38"/>
      <c r="D42" s="104" t="s">
        <v>180</v>
      </c>
      <c r="E42" s="104"/>
      <c r="F42" s="104"/>
      <c r="G42" s="17"/>
      <c r="H42" s="41"/>
      <c r="I42" s="46">
        <f>I40-I41</f>
        <v>1142506</v>
      </c>
      <c r="J42" s="17"/>
      <c r="K42" s="41"/>
      <c r="L42" s="46">
        <f>L40-L41</f>
        <v>1144130</v>
      </c>
      <c r="M42" s="33" t="s">
        <v>48</v>
      </c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76"/>
      <c r="AO42" s="79"/>
      <c r="AP42" s="79"/>
      <c r="AQ42" s="79"/>
      <c r="AR42" s="79"/>
      <c r="AS42" s="80"/>
      <c r="AT42" s="79"/>
      <c r="AU42" s="80"/>
      <c r="AV42" s="80"/>
      <c r="AW42" s="80"/>
    </row>
    <row r="43" spans="2:49" ht="11.25" customHeight="1">
      <c r="B43" s="33">
        <f t="shared" si="1"/>
        <v>43</v>
      </c>
      <c r="C43" s="38"/>
      <c r="D43" s="95"/>
      <c r="E43" s="95"/>
      <c r="F43" s="95"/>
      <c r="G43" s="17"/>
      <c r="H43" s="17"/>
      <c r="I43" s="45"/>
      <c r="J43" s="17"/>
      <c r="K43" s="17"/>
      <c r="L43" s="45"/>
      <c r="M43" s="33" t="s">
        <v>48</v>
      </c>
      <c r="X43" s="77"/>
      <c r="Y43" s="77"/>
      <c r="Z43" s="77"/>
      <c r="AA43" s="77"/>
      <c r="AB43" s="77"/>
      <c r="AC43" s="77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9"/>
      <c r="AP43" s="79"/>
      <c r="AQ43" s="79"/>
      <c r="AR43" s="79"/>
      <c r="AS43" s="80"/>
      <c r="AT43" s="79"/>
      <c r="AU43" s="80"/>
      <c r="AV43" s="80"/>
      <c r="AW43" s="80"/>
    </row>
    <row r="44" spans="2:49" ht="11.25" customHeight="1">
      <c r="B44" s="33">
        <f t="shared" si="1"/>
        <v>44</v>
      </c>
      <c r="C44" s="38"/>
      <c r="D44" s="96" t="s">
        <v>90</v>
      </c>
      <c r="E44" s="96"/>
      <c r="F44" s="96"/>
      <c r="G44" s="17"/>
      <c r="H44" s="17"/>
      <c r="I44" s="45"/>
      <c r="J44" s="17"/>
      <c r="K44" s="17"/>
      <c r="L44" s="45"/>
      <c r="M44" s="33" t="s">
        <v>48</v>
      </c>
      <c r="X44" s="77"/>
      <c r="Y44" s="77"/>
      <c r="Z44" s="77"/>
      <c r="AA44" s="77"/>
      <c r="AB44" s="77"/>
      <c r="AC44" s="77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9"/>
      <c r="AP44" s="79"/>
      <c r="AQ44" s="79"/>
      <c r="AR44" s="79"/>
      <c r="AS44" s="80"/>
      <c r="AT44" s="79"/>
      <c r="AU44" s="80"/>
      <c r="AV44" s="80"/>
      <c r="AW44" s="80"/>
    </row>
    <row r="45" spans="2:49" ht="11.25" customHeight="1">
      <c r="B45" s="33">
        <f t="shared" si="1"/>
        <v>45</v>
      </c>
      <c r="C45" s="38"/>
      <c r="D45" s="98" t="s">
        <v>138</v>
      </c>
      <c r="E45" s="98"/>
      <c r="F45" s="98"/>
      <c r="G45" s="17"/>
      <c r="H45" s="17"/>
      <c r="I45" s="44">
        <v>210702</v>
      </c>
      <c r="J45" s="17"/>
      <c r="K45" s="17"/>
      <c r="L45" s="44">
        <v>213593</v>
      </c>
      <c r="M45" s="33" t="s">
        <v>48</v>
      </c>
      <c r="X45" s="77"/>
      <c r="Y45" s="77"/>
      <c r="Z45" s="77"/>
      <c r="AA45" s="77"/>
      <c r="AB45" s="77"/>
      <c r="AC45" s="77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6"/>
      <c r="AO45" s="79"/>
      <c r="AP45" s="79"/>
      <c r="AQ45" s="79"/>
      <c r="AR45" s="79"/>
      <c r="AS45" s="80"/>
      <c r="AT45" s="79"/>
      <c r="AU45" s="80"/>
      <c r="AV45" s="80"/>
      <c r="AW45" s="80"/>
    </row>
    <row r="46" spans="2:49" ht="11.25" customHeight="1">
      <c r="B46" s="33">
        <f t="shared" si="1"/>
        <v>46</v>
      </c>
      <c r="C46" s="38"/>
      <c r="D46" s="94" t="s">
        <v>95</v>
      </c>
      <c r="E46" s="94"/>
      <c r="F46" s="94"/>
      <c r="G46" s="17"/>
      <c r="H46" s="17"/>
      <c r="I46" s="44">
        <v>8560</v>
      </c>
      <c r="J46" s="17"/>
      <c r="K46" s="17"/>
      <c r="L46" s="44">
        <v>8030</v>
      </c>
      <c r="M46" s="33" t="s">
        <v>48</v>
      </c>
      <c r="X46" s="77"/>
      <c r="Y46" s="77"/>
      <c r="Z46" s="77"/>
      <c r="AA46" s="77"/>
      <c r="AB46" s="77"/>
      <c r="AC46" s="77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6"/>
      <c r="AO46" s="79"/>
      <c r="AP46" s="79"/>
      <c r="AQ46" s="79"/>
      <c r="AR46" s="79"/>
      <c r="AS46" s="80"/>
      <c r="AT46" s="79"/>
      <c r="AU46" s="80"/>
      <c r="AV46" s="80"/>
      <c r="AW46" s="80"/>
    </row>
    <row r="47" spans="2:49" ht="11.25" customHeight="1">
      <c r="B47" s="33">
        <f t="shared" si="1"/>
        <v>47</v>
      </c>
      <c r="C47" s="38"/>
      <c r="D47" s="94" t="s">
        <v>7</v>
      </c>
      <c r="E47" s="94"/>
      <c r="F47" s="94"/>
      <c r="G47" s="17"/>
      <c r="H47" s="17"/>
      <c r="I47" s="44">
        <v>36412</v>
      </c>
      <c r="J47" s="17"/>
      <c r="K47" s="17"/>
      <c r="L47" s="44">
        <v>37946</v>
      </c>
      <c r="M47" s="33" t="s">
        <v>48</v>
      </c>
      <c r="X47" s="77"/>
      <c r="Y47" s="77"/>
      <c r="Z47" s="77"/>
      <c r="AA47" s="77"/>
      <c r="AB47" s="77"/>
      <c r="AC47" s="77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  <c r="AO47" s="79"/>
      <c r="AP47" s="79"/>
      <c r="AQ47" s="79"/>
      <c r="AR47" s="79"/>
      <c r="AS47" s="80"/>
      <c r="AT47" s="79"/>
      <c r="AU47" s="80"/>
      <c r="AV47" s="80"/>
      <c r="AW47" s="80"/>
    </row>
    <row r="48" spans="2:49" ht="11.25" customHeight="1">
      <c r="B48" s="33">
        <f t="shared" si="1"/>
        <v>48</v>
      </c>
      <c r="C48" s="38"/>
      <c r="D48" s="104" t="s">
        <v>153</v>
      </c>
      <c r="E48" s="104"/>
      <c r="F48" s="104"/>
      <c r="G48" s="17"/>
      <c r="H48" s="41"/>
      <c r="I48" s="46">
        <f>+SUM(I45:I47)</f>
        <v>255674</v>
      </c>
      <c r="J48" s="17"/>
      <c r="K48" s="41"/>
      <c r="L48" s="46">
        <f>+SUM(L45:L47)</f>
        <v>259569</v>
      </c>
      <c r="M48" s="33" t="s">
        <v>48</v>
      </c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76"/>
      <c r="AO48" s="79"/>
      <c r="AP48" s="79"/>
      <c r="AQ48" s="79"/>
      <c r="AR48" s="79"/>
      <c r="AS48" s="80"/>
      <c r="AT48" s="79"/>
      <c r="AU48" s="80"/>
      <c r="AV48" s="80"/>
      <c r="AW48" s="80"/>
    </row>
    <row r="49" spans="2:49" ht="11.25" customHeight="1">
      <c r="B49" s="33">
        <f t="shared" si="1"/>
        <v>49</v>
      </c>
      <c r="C49" s="38"/>
      <c r="D49" s="95"/>
      <c r="E49" s="95"/>
      <c r="F49" s="95"/>
      <c r="G49" s="17"/>
      <c r="H49" s="17"/>
      <c r="I49" s="45"/>
      <c r="J49" s="17"/>
      <c r="K49" s="17"/>
      <c r="L49" s="45"/>
      <c r="M49" s="33" t="s">
        <v>48</v>
      </c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9"/>
      <c r="AP49" s="79"/>
      <c r="AQ49" s="79"/>
      <c r="AR49" s="79"/>
      <c r="AS49" s="80"/>
      <c r="AT49" s="79"/>
      <c r="AU49" s="80"/>
      <c r="AV49" s="80"/>
      <c r="AW49" s="80"/>
    </row>
    <row r="50" spans="2:49" ht="11.25" customHeight="1" thickBot="1">
      <c r="B50" s="33">
        <f>ROW(D50)</f>
        <v>50</v>
      </c>
      <c r="C50" s="38"/>
      <c r="D50" s="104" t="s">
        <v>77</v>
      </c>
      <c r="E50" s="104"/>
      <c r="F50" s="104"/>
      <c r="G50" s="17"/>
      <c r="H50" s="43" t="s">
        <v>178</v>
      </c>
      <c r="I50" s="48">
        <f>I31+I42+I48</f>
        <v>1566682</v>
      </c>
      <c r="J50" s="17"/>
      <c r="K50" s="43" t="s">
        <v>178</v>
      </c>
      <c r="L50" s="48">
        <f>L31+L42+L48</f>
        <v>1572084</v>
      </c>
      <c r="M50" s="33" t="s">
        <v>48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76"/>
      <c r="AO50" s="79"/>
      <c r="AP50" s="79"/>
      <c r="AQ50" s="79"/>
      <c r="AR50" s="79"/>
      <c r="AS50" s="80"/>
      <c r="AT50" s="79"/>
      <c r="AU50" s="80"/>
      <c r="AV50" s="80"/>
      <c r="AW50" s="80"/>
    </row>
    <row r="51" spans="2:49" ht="11.25" customHeight="1" thickTop="1">
      <c r="B51" s="33">
        <f aca="true" t="shared" si="2" ref="B51:B68">ROW(F51)</f>
        <v>51</v>
      </c>
      <c r="C51" s="38"/>
      <c r="D51" s="95"/>
      <c r="E51" s="95"/>
      <c r="F51" s="95"/>
      <c r="G51" s="17"/>
      <c r="H51" s="17"/>
      <c r="I51" s="40"/>
      <c r="J51" s="17"/>
      <c r="K51" s="17"/>
      <c r="L51" s="17"/>
      <c r="M51" s="33" t="s">
        <v>48</v>
      </c>
      <c r="X51" s="77"/>
      <c r="Y51" s="77"/>
      <c r="Z51" s="77"/>
      <c r="AA51" s="77"/>
      <c r="AB51" s="77"/>
      <c r="AC51" s="77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6"/>
      <c r="AO51" s="79"/>
      <c r="AP51" s="79"/>
      <c r="AQ51" s="79"/>
      <c r="AR51" s="79"/>
      <c r="AS51" s="80"/>
      <c r="AT51" s="79"/>
      <c r="AU51" s="80"/>
      <c r="AV51" s="80"/>
      <c r="AW51" s="80"/>
    </row>
    <row r="52" spans="2:49" ht="11.25" customHeight="1">
      <c r="B52" s="33">
        <f t="shared" si="2"/>
        <v>52</v>
      </c>
      <c r="C52" s="38"/>
      <c r="D52" s="102" t="s">
        <v>51</v>
      </c>
      <c r="E52" s="102"/>
      <c r="F52" s="102"/>
      <c r="G52" s="102"/>
      <c r="H52" s="102"/>
      <c r="I52" s="102"/>
      <c r="J52" s="102"/>
      <c r="K52" s="102"/>
      <c r="L52" s="102"/>
      <c r="M52" s="33" t="s">
        <v>48</v>
      </c>
      <c r="X52" s="77"/>
      <c r="Y52" s="77"/>
      <c r="Z52" s="77"/>
      <c r="AA52" s="77"/>
      <c r="AB52" s="77"/>
      <c r="AC52" s="77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6"/>
      <c r="AO52" s="79"/>
      <c r="AP52" s="79"/>
      <c r="AQ52" s="79"/>
      <c r="AR52" s="79"/>
      <c r="AS52" s="80"/>
      <c r="AT52" s="79"/>
      <c r="AU52" s="80"/>
      <c r="AV52" s="80"/>
      <c r="AW52" s="80"/>
    </row>
    <row r="53" spans="2:49" ht="36" customHeight="1">
      <c r="B53" s="33">
        <f t="shared" si="2"/>
        <v>53</v>
      </c>
      <c r="C53" s="38"/>
      <c r="D53" s="38"/>
      <c r="E53" s="11"/>
      <c r="F53" s="18"/>
      <c r="G53" s="13"/>
      <c r="H53" s="12"/>
      <c r="I53" s="14"/>
      <c r="J53" s="12"/>
      <c r="K53" s="12"/>
      <c r="L53" s="12"/>
      <c r="M53" s="33" t="s">
        <v>48</v>
      </c>
      <c r="X53" s="77"/>
      <c r="Y53" s="77"/>
      <c r="Z53" s="77"/>
      <c r="AA53" s="77"/>
      <c r="AB53" s="77"/>
      <c r="AC53" s="77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6"/>
      <c r="AO53" s="79"/>
      <c r="AP53" s="79"/>
      <c r="AQ53" s="79"/>
      <c r="AR53" s="79"/>
      <c r="AS53" s="80"/>
      <c r="AT53" s="79"/>
      <c r="AU53" s="80"/>
      <c r="AV53" s="80"/>
      <c r="AW53" s="80"/>
    </row>
    <row r="54" spans="2:49" ht="36" customHeight="1">
      <c r="B54" s="33">
        <v>58</v>
      </c>
      <c r="C54" s="38"/>
      <c r="D54" s="38"/>
      <c r="E54" s="11"/>
      <c r="F54" s="18"/>
      <c r="G54" s="13"/>
      <c r="H54" s="12"/>
      <c r="I54" s="14"/>
      <c r="J54" s="12"/>
      <c r="K54" s="12"/>
      <c r="L54" s="12"/>
      <c r="M54" s="33" t="s">
        <v>48</v>
      </c>
      <c r="X54" s="77"/>
      <c r="Y54" s="77"/>
      <c r="Z54" s="77"/>
      <c r="AA54" s="77"/>
      <c r="AB54" s="77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6"/>
      <c r="AO54" s="79"/>
      <c r="AP54" s="79"/>
      <c r="AQ54" s="79"/>
      <c r="AR54" s="79"/>
      <c r="AS54" s="80"/>
      <c r="AT54" s="79"/>
      <c r="AU54" s="80"/>
      <c r="AV54" s="80"/>
      <c r="AW54" s="80"/>
    </row>
    <row r="55" spans="2:46" ht="36" customHeight="1">
      <c r="B55" s="33">
        <f t="shared" si="2"/>
        <v>55</v>
      </c>
      <c r="C55" s="38"/>
      <c r="D55" s="38"/>
      <c r="E55" s="11"/>
      <c r="F55" s="18"/>
      <c r="G55" s="13"/>
      <c r="H55" s="12"/>
      <c r="I55" s="14"/>
      <c r="J55" s="12"/>
      <c r="K55" s="12"/>
      <c r="L55" s="12"/>
      <c r="M55" s="33" t="s">
        <v>48</v>
      </c>
      <c r="X55" s="29"/>
      <c r="Y55" s="29"/>
      <c r="Z55" s="29"/>
      <c r="AA55" s="29"/>
      <c r="AB55" s="29"/>
      <c r="AC55" s="29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84"/>
      <c r="AO55" s="16"/>
      <c r="AP55" s="16"/>
      <c r="AQ55" s="16"/>
      <c r="AR55" s="16"/>
      <c r="AT55" s="16"/>
    </row>
    <row r="56" spans="2:46" ht="27.75" customHeight="1">
      <c r="B56" s="33">
        <f t="shared" si="2"/>
        <v>56</v>
      </c>
      <c r="C56" s="38"/>
      <c r="D56" s="38"/>
      <c r="E56" s="11"/>
      <c r="F56" s="18"/>
      <c r="G56" s="13"/>
      <c r="H56" s="12"/>
      <c r="I56" s="14"/>
      <c r="J56" s="12"/>
      <c r="K56" s="12"/>
      <c r="L56" s="12"/>
      <c r="M56" s="33" t="s">
        <v>48</v>
      </c>
      <c r="X56" s="29"/>
      <c r="Y56" s="29"/>
      <c r="Z56" s="29"/>
      <c r="AA56" s="29"/>
      <c r="AB56" s="29"/>
      <c r="AC56" s="29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84"/>
      <c r="AO56" s="16"/>
      <c r="AP56" s="16"/>
      <c r="AQ56" s="16"/>
      <c r="AR56" s="16"/>
      <c r="AT56" s="16"/>
    </row>
    <row r="57" spans="2:46" ht="12" customHeight="1">
      <c r="B57" s="33"/>
      <c r="C57" s="38"/>
      <c r="D57" s="38"/>
      <c r="E57" s="11"/>
      <c r="F57" s="18"/>
      <c r="G57" s="13"/>
      <c r="H57" s="12"/>
      <c r="I57" s="14"/>
      <c r="J57" s="12"/>
      <c r="K57" s="12"/>
      <c r="L57" s="12"/>
      <c r="M57" s="33" t="s">
        <v>48</v>
      </c>
      <c r="X57" s="29"/>
      <c r="Y57" s="29"/>
      <c r="Z57" s="29"/>
      <c r="AA57" s="29"/>
      <c r="AB57" s="29"/>
      <c r="AC57" s="29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84"/>
      <c r="AO57" s="16"/>
      <c r="AP57" s="16"/>
      <c r="AQ57" s="16"/>
      <c r="AR57" s="16"/>
      <c r="AT57" s="16"/>
    </row>
    <row r="58" spans="2:46" ht="27.75" customHeight="1">
      <c r="B58" s="33">
        <f t="shared" si="2"/>
        <v>58</v>
      </c>
      <c r="C58" s="38"/>
      <c r="D58" s="38"/>
      <c r="E58" s="11"/>
      <c r="F58" s="18"/>
      <c r="G58" s="13"/>
      <c r="H58" s="12"/>
      <c r="I58" s="14"/>
      <c r="J58" s="12"/>
      <c r="K58" s="12"/>
      <c r="L58" s="12"/>
      <c r="M58" s="33" t="s">
        <v>48</v>
      </c>
      <c r="X58" s="29"/>
      <c r="Y58" s="29"/>
      <c r="Z58" s="29"/>
      <c r="AA58" s="29"/>
      <c r="AB58" s="29"/>
      <c r="AC58" s="29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84"/>
      <c r="AO58" s="16"/>
      <c r="AP58" s="16"/>
      <c r="AQ58" s="16"/>
      <c r="AR58" s="16"/>
      <c r="AT58" s="16"/>
    </row>
    <row r="59" spans="2:46" ht="27.75" customHeight="1">
      <c r="B59" s="33"/>
      <c r="C59" s="38"/>
      <c r="D59" s="38"/>
      <c r="E59" s="11"/>
      <c r="F59" s="18"/>
      <c r="G59" s="13"/>
      <c r="H59" s="12"/>
      <c r="I59" s="14"/>
      <c r="J59" s="12"/>
      <c r="K59" s="12"/>
      <c r="L59" s="12"/>
      <c r="M59" s="33" t="s">
        <v>48</v>
      </c>
      <c r="X59" s="29"/>
      <c r="Y59" s="29"/>
      <c r="Z59" s="29"/>
      <c r="AA59" s="29"/>
      <c r="AB59" s="29"/>
      <c r="AC59" s="29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84"/>
      <c r="AO59" s="16"/>
      <c r="AP59" s="16"/>
      <c r="AQ59" s="16"/>
      <c r="AR59" s="16"/>
      <c r="AT59" s="16"/>
    </row>
    <row r="60" spans="2:46" ht="12" customHeight="1">
      <c r="B60" s="33">
        <f>ROW(D60)</f>
        <v>60</v>
      </c>
      <c r="C60" s="38"/>
      <c r="D60" s="101" t="s">
        <v>75</v>
      </c>
      <c r="E60" s="101"/>
      <c r="F60" s="101"/>
      <c r="G60" s="101"/>
      <c r="H60" s="101"/>
      <c r="I60" s="101"/>
      <c r="J60" s="101"/>
      <c r="K60" s="101"/>
      <c r="L60" s="101"/>
      <c r="M60" s="33" t="s">
        <v>48</v>
      </c>
      <c r="X60" s="29"/>
      <c r="Y60" s="29"/>
      <c r="Z60" s="29"/>
      <c r="AA60" s="29"/>
      <c r="AB60" s="29"/>
      <c r="AC60" s="29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84"/>
      <c r="AO60" s="16"/>
      <c r="AP60" s="16"/>
      <c r="AQ60" s="16"/>
      <c r="AR60" s="16"/>
      <c r="AT60" s="16"/>
    </row>
    <row r="61" spans="2:46" ht="12" customHeight="1">
      <c r="B61" s="33">
        <f>ROW(D61)</f>
        <v>61</v>
      </c>
      <c r="C61" s="38"/>
      <c r="D61" s="101" t="s">
        <v>8</v>
      </c>
      <c r="E61" s="101"/>
      <c r="F61" s="101"/>
      <c r="G61" s="101"/>
      <c r="H61" s="101"/>
      <c r="I61" s="101"/>
      <c r="J61" s="101"/>
      <c r="K61" s="101"/>
      <c r="L61" s="101"/>
      <c r="M61" s="33" t="s">
        <v>48</v>
      </c>
      <c r="X61" s="29"/>
      <c r="Y61" s="29"/>
      <c r="Z61" s="29"/>
      <c r="AA61" s="29"/>
      <c r="AB61" s="29"/>
      <c r="AC61" s="29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84"/>
      <c r="AO61" s="16"/>
      <c r="AP61" s="16"/>
      <c r="AQ61" s="16"/>
      <c r="AR61" s="16"/>
      <c r="AT61" s="16"/>
    </row>
    <row r="62" spans="2:46" ht="12" customHeight="1">
      <c r="B62" s="33">
        <f>ROW(D62)</f>
        <v>62</v>
      </c>
      <c r="C62" s="38"/>
      <c r="D62" s="101" t="s">
        <v>101</v>
      </c>
      <c r="E62" s="101"/>
      <c r="F62" s="101"/>
      <c r="G62" s="101"/>
      <c r="H62" s="101"/>
      <c r="I62" s="101"/>
      <c r="J62" s="101"/>
      <c r="K62" s="101"/>
      <c r="L62" s="101"/>
      <c r="M62" s="33" t="s">
        <v>48</v>
      </c>
      <c r="X62" s="29"/>
      <c r="Y62" s="29"/>
      <c r="Z62" s="29"/>
      <c r="AA62" s="29"/>
      <c r="AB62" s="29"/>
      <c r="AC62" s="29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84"/>
      <c r="AO62" s="16"/>
      <c r="AP62" s="16"/>
      <c r="AQ62" s="16"/>
      <c r="AR62" s="16"/>
      <c r="AT62" s="16"/>
    </row>
    <row r="63" spans="2:46" ht="12" customHeight="1">
      <c r="B63" s="33">
        <f>ROW(D63)</f>
        <v>63</v>
      </c>
      <c r="C63" s="38"/>
      <c r="D63" s="101" t="str">
        <f>'BS Variables'!C6&amp;" "&amp;'BS Variables'!$C$3&amp;" and December 31, "&amp;'BS Variables'!$C$4</f>
        <v>March 31, 2011 and December 31, 2010</v>
      </c>
      <c r="E63" s="101"/>
      <c r="F63" s="101"/>
      <c r="G63" s="101"/>
      <c r="H63" s="101"/>
      <c r="I63" s="101"/>
      <c r="J63" s="101"/>
      <c r="K63" s="101"/>
      <c r="L63" s="101"/>
      <c r="M63" s="33" t="s">
        <v>48</v>
      </c>
      <c r="X63" s="29"/>
      <c r="Y63" s="29"/>
      <c r="Z63" s="29"/>
      <c r="AA63" s="29"/>
      <c r="AB63" s="29"/>
      <c r="AC63" s="29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84"/>
      <c r="AO63" s="16"/>
      <c r="AP63" s="16"/>
      <c r="AQ63" s="16"/>
      <c r="AR63" s="16"/>
      <c r="AT63" s="16"/>
    </row>
    <row r="64" spans="2:46" ht="12" customHeight="1">
      <c r="B64" s="33">
        <f>ROW(D64)</f>
        <v>64</v>
      </c>
      <c r="C64" s="38"/>
      <c r="D64" s="101" t="s">
        <v>152</v>
      </c>
      <c r="E64" s="101"/>
      <c r="F64" s="101"/>
      <c r="G64" s="101"/>
      <c r="H64" s="101"/>
      <c r="I64" s="101"/>
      <c r="J64" s="101"/>
      <c r="K64" s="101"/>
      <c r="L64" s="101"/>
      <c r="M64" s="33" t="s">
        <v>48</v>
      </c>
      <c r="X64" s="29"/>
      <c r="Y64" s="29"/>
      <c r="Z64" s="29"/>
      <c r="AA64" s="29"/>
      <c r="AB64" s="29"/>
      <c r="AC64" s="29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84"/>
      <c r="AO64" s="16"/>
      <c r="AP64" s="16"/>
      <c r="AQ64" s="16"/>
      <c r="AR64" s="16"/>
      <c r="AT64" s="16"/>
    </row>
    <row r="65" spans="2:46" ht="12" customHeight="1">
      <c r="B65" s="33">
        <f t="shared" si="2"/>
        <v>65</v>
      </c>
      <c r="C65" s="38"/>
      <c r="D65" s="105"/>
      <c r="E65" s="105"/>
      <c r="F65" s="105"/>
      <c r="G65" s="105"/>
      <c r="H65" s="105"/>
      <c r="I65" s="105"/>
      <c r="J65" s="105"/>
      <c r="K65" s="105"/>
      <c r="L65" s="105"/>
      <c r="M65" s="33" t="s">
        <v>48</v>
      </c>
      <c r="X65" s="29"/>
      <c r="Y65" s="29"/>
      <c r="Z65" s="29"/>
      <c r="AA65" s="29"/>
      <c r="AB65" s="29"/>
      <c r="AC65" s="29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84"/>
      <c r="AO65" s="16"/>
      <c r="AP65" s="16"/>
      <c r="AQ65" s="16"/>
      <c r="AR65" s="16"/>
      <c r="AT65" s="16"/>
    </row>
    <row r="66" spans="2:46" ht="11.25" customHeight="1">
      <c r="B66" s="33">
        <f t="shared" si="2"/>
        <v>66</v>
      </c>
      <c r="C66" s="38"/>
      <c r="D66" s="95"/>
      <c r="E66" s="95"/>
      <c r="F66" s="95"/>
      <c r="G66" s="19"/>
      <c r="H66" s="96">
        <f>+'BS Variables'!$C$3</f>
        <v>2011</v>
      </c>
      <c r="I66" s="96"/>
      <c r="J66" s="40"/>
      <c r="K66" s="96">
        <f>'BS Variables'!$C$4</f>
        <v>2010</v>
      </c>
      <c r="L66" s="96"/>
      <c r="M66" s="33" t="s">
        <v>48</v>
      </c>
      <c r="X66" s="29"/>
      <c r="Y66" s="29"/>
      <c r="Z66" s="29"/>
      <c r="AA66" s="29"/>
      <c r="AB66" s="29"/>
      <c r="AC66" s="29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84"/>
      <c r="AO66" s="16"/>
      <c r="AP66" s="16"/>
      <c r="AQ66" s="16"/>
      <c r="AR66" s="16"/>
      <c r="AT66" s="16"/>
    </row>
    <row r="67" spans="2:46" ht="11.25" customHeight="1" hidden="1">
      <c r="B67" s="33"/>
      <c r="C67" s="38"/>
      <c r="D67" s="91"/>
      <c r="E67" s="91"/>
      <c r="F67" s="91"/>
      <c r="G67" s="19"/>
      <c r="H67" s="92"/>
      <c r="I67" s="92"/>
      <c r="J67" s="40"/>
      <c r="K67" s="92"/>
      <c r="L67" s="92"/>
      <c r="M67" s="33"/>
      <c r="X67" s="29"/>
      <c r="Y67" s="29"/>
      <c r="Z67" s="29"/>
      <c r="AA67" s="29"/>
      <c r="AB67" s="29"/>
      <c r="AC67" s="29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84"/>
      <c r="AO67" s="16"/>
      <c r="AP67" s="16"/>
      <c r="AQ67" s="16"/>
      <c r="AR67" s="16"/>
      <c r="AT67" s="16"/>
    </row>
    <row r="68" spans="2:46" ht="11.25" customHeight="1">
      <c r="B68" s="33">
        <f t="shared" si="2"/>
        <v>68</v>
      </c>
      <c r="C68" s="38"/>
      <c r="D68" s="95"/>
      <c r="E68" s="95"/>
      <c r="F68" s="95"/>
      <c r="G68" s="19"/>
      <c r="H68" s="10"/>
      <c r="I68" s="97" t="s">
        <v>137</v>
      </c>
      <c r="J68" s="97"/>
      <c r="K68" s="97"/>
      <c r="L68" s="97"/>
      <c r="M68" s="33" t="s">
        <v>48</v>
      </c>
      <c r="N68" s="20"/>
      <c r="O68" s="20"/>
      <c r="X68" s="29"/>
      <c r="Y68" s="29"/>
      <c r="Z68" s="29"/>
      <c r="AA68" s="29"/>
      <c r="AB68" s="29"/>
      <c r="AC68" s="29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84"/>
      <c r="AO68" s="16"/>
      <c r="AP68" s="16"/>
      <c r="AQ68" s="16"/>
      <c r="AR68" s="16"/>
      <c r="AT68" s="16"/>
    </row>
    <row r="69" spans="2:46" ht="11.25" customHeight="1">
      <c r="B69" s="33">
        <f>ROW(D69)</f>
        <v>69</v>
      </c>
      <c r="C69" s="38"/>
      <c r="D69" s="103" t="s">
        <v>124</v>
      </c>
      <c r="E69" s="103"/>
      <c r="F69" s="103"/>
      <c r="G69" s="17"/>
      <c r="H69" s="17"/>
      <c r="I69" s="40"/>
      <c r="J69" s="17"/>
      <c r="K69" s="17"/>
      <c r="L69" s="17"/>
      <c r="M69" s="33" t="s">
        <v>48</v>
      </c>
      <c r="X69" s="29"/>
      <c r="Y69" s="29"/>
      <c r="Z69" s="29"/>
      <c r="AA69" s="29"/>
      <c r="AB69" s="29"/>
      <c r="AC69" s="29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84"/>
      <c r="AO69" s="16"/>
      <c r="AP69" s="16"/>
      <c r="AQ69" s="16"/>
      <c r="AR69" s="16"/>
      <c r="AT69" s="16"/>
    </row>
    <row r="70" spans="2:46" ht="11.25" customHeight="1" hidden="1">
      <c r="B70" s="33">
        <f>ROW(D70)</f>
        <v>70</v>
      </c>
      <c r="C70" s="38"/>
      <c r="D70" s="98" t="s">
        <v>104</v>
      </c>
      <c r="E70" s="98"/>
      <c r="F70" s="98"/>
      <c r="G70" s="17"/>
      <c r="H70" s="17" t="s">
        <v>178</v>
      </c>
      <c r="I70" s="50"/>
      <c r="J70" s="17"/>
      <c r="K70" s="17" t="s">
        <v>178</v>
      </c>
      <c r="L70" s="50"/>
      <c r="M70" s="33" t="s">
        <v>48</v>
      </c>
      <c r="X70" s="82"/>
      <c r="Y70" s="82"/>
      <c r="Z70" s="82"/>
      <c r="AA70" s="82"/>
      <c r="AB70" s="82"/>
      <c r="AC70" s="82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88"/>
      <c r="AP70" s="88"/>
      <c r="AQ70" s="88"/>
      <c r="AR70" s="16"/>
      <c r="AT70" s="16"/>
    </row>
    <row r="71" spans="2:46" ht="11.25" customHeight="1">
      <c r="B71" s="33">
        <f>ROW(D71)</f>
        <v>71</v>
      </c>
      <c r="C71" s="38"/>
      <c r="D71" s="94" t="s">
        <v>96</v>
      </c>
      <c r="E71" s="94"/>
      <c r="F71" s="94"/>
      <c r="G71" s="17"/>
      <c r="H71" s="17"/>
      <c r="I71" s="50"/>
      <c r="J71" s="17"/>
      <c r="K71" s="17"/>
      <c r="L71" s="50"/>
      <c r="M71" s="33" t="s">
        <v>48</v>
      </c>
      <c r="X71" s="82"/>
      <c r="Y71" s="82"/>
      <c r="Z71" s="82"/>
      <c r="AA71" s="82"/>
      <c r="AB71" s="82"/>
      <c r="AC71" s="82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8"/>
      <c r="AP71" s="88"/>
      <c r="AQ71" s="88"/>
      <c r="AR71" s="16"/>
      <c r="AT71" s="16"/>
    </row>
    <row r="72" spans="2:46" ht="11.25" customHeight="1">
      <c r="B72" s="33">
        <f>ROW(E72)</f>
        <v>72</v>
      </c>
      <c r="C72" s="38"/>
      <c r="D72" s="38"/>
      <c r="E72" s="94" t="s">
        <v>170</v>
      </c>
      <c r="F72" s="94"/>
      <c r="H72" s="40" t="s">
        <v>178</v>
      </c>
      <c r="I72" s="50">
        <v>29859</v>
      </c>
      <c r="J72" s="17"/>
      <c r="K72" s="40" t="s">
        <v>178</v>
      </c>
      <c r="L72" s="50">
        <v>33334</v>
      </c>
      <c r="M72" s="33" t="s">
        <v>48</v>
      </c>
      <c r="X72" s="82"/>
      <c r="Y72" s="82"/>
      <c r="Z72" s="82"/>
      <c r="AA72" s="82"/>
      <c r="AB72" s="82"/>
      <c r="AC72" s="82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88"/>
      <c r="AP72" s="88"/>
      <c r="AQ72" s="88"/>
      <c r="AR72" s="16"/>
      <c r="AT72" s="16"/>
    </row>
    <row r="73" spans="2:46" ht="11.25" customHeight="1">
      <c r="B73" s="33">
        <f>ROW(E73)</f>
        <v>73</v>
      </c>
      <c r="C73" s="38"/>
      <c r="D73" s="38"/>
      <c r="E73" s="94" t="s">
        <v>53</v>
      </c>
      <c r="F73" s="94"/>
      <c r="G73" s="17"/>
      <c r="H73" s="17"/>
      <c r="I73" s="50">
        <v>27907</v>
      </c>
      <c r="J73" s="17"/>
      <c r="K73" s="17"/>
      <c r="L73" s="50">
        <v>45790</v>
      </c>
      <c r="M73" s="33" t="s">
        <v>48</v>
      </c>
      <c r="X73" s="82"/>
      <c r="Y73" s="82"/>
      <c r="Z73" s="82"/>
      <c r="AA73" s="82"/>
      <c r="AB73" s="82"/>
      <c r="AC73" s="82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8"/>
      <c r="AP73" s="88"/>
      <c r="AQ73" s="88"/>
      <c r="AR73" s="16"/>
      <c r="AT73" s="16"/>
    </row>
    <row r="74" spans="2:46" ht="11.25" customHeight="1">
      <c r="B74" s="33">
        <f aca="true" t="shared" si="3" ref="B74:B80">ROW(D74)</f>
        <v>74</v>
      </c>
      <c r="C74" s="38"/>
      <c r="D74" s="94" t="s">
        <v>10</v>
      </c>
      <c r="E74" s="94"/>
      <c r="F74" s="94"/>
      <c r="G74" s="17"/>
      <c r="H74" s="17"/>
      <c r="I74" s="50">
        <v>4903</v>
      </c>
      <c r="J74" s="17"/>
      <c r="K74" s="17"/>
      <c r="L74" s="50">
        <v>5959</v>
      </c>
      <c r="M74" s="33" t="s">
        <v>48</v>
      </c>
      <c r="X74" s="82"/>
      <c r="Y74" s="82"/>
      <c r="Z74" s="82"/>
      <c r="AA74" s="82"/>
      <c r="AB74" s="82"/>
      <c r="AC74" s="82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4"/>
      <c r="AO74" s="88"/>
      <c r="AP74" s="88"/>
      <c r="AQ74" s="88"/>
      <c r="AR74" s="16"/>
      <c r="AT74" s="16"/>
    </row>
    <row r="75" spans="2:46" ht="11.25" customHeight="1">
      <c r="B75" s="33">
        <f t="shared" si="3"/>
        <v>75</v>
      </c>
      <c r="C75" s="38"/>
      <c r="D75" s="94" t="s">
        <v>135</v>
      </c>
      <c r="E75" s="94"/>
      <c r="F75" s="94"/>
      <c r="G75" s="17"/>
      <c r="H75" s="17"/>
      <c r="I75" s="50">
        <v>20042</v>
      </c>
      <c r="J75" s="17"/>
      <c r="K75" s="17"/>
      <c r="L75" s="50">
        <v>19692</v>
      </c>
      <c r="M75" s="33" t="s">
        <v>48</v>
      </c>
      <c r="X75" s="82"/>
      <c r="Y75" s="82"/>
      <c r="Z75" s="82"/>
      <c r="AA75" s="82"/>
      <c r="AB75" s="82"/>
      <c r="AC75" s="82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4"/>
      <c r="AO75" s="88"/>
      <c r="AP75" s="88"/>
      <c r="AQ75" s="88"/>
      <c r="AR75" s="16"/>
      <c r="AT75" s="16"/>
    </row>
    <row r="76" spans="2:46" ht="11.25" customHeight="1">
      <c r="B76" s="33">
        <f t="shared" si="3"/>
        <v>76</v>
      </c>
      <c r="C76" s="38"/>
      <c r="D76" s="94" t="s">
        <v>103</v>
      </c>
      <c r="E76" s="94"/>
      <c r="F76" s="94"/>
      <c r="G76" s="17"/>
      <c r="H76" s="17"/>
      <c r="I76" s="50">
        <v>26341</v>
      </c>
      <c r="J76" s="17"/>
      <c r="K76" s="17"/>
      <c r="L76" s="50">
        <v>23741</v>
      </c>
      <c r="M76" s="33" t="s">
        <v>48</v>
      </c>
      <c r="X76" s="82"/>
      <c r="Y76" s="82"/>
      <c r="Z76" s="82"/>
      <c r="AA76" s="82"/>
      <c r="AB76" s="82"/>
      <c r="AC76" s="82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4"/>
      <c r="AO76" s="88"/>
      <c r="AP76" s="88"/>
      <c r="AQ76" s="88"/>
      <c r="AR76" s="16"/>
      <c r="AT76" s="16"/>
    </row>
    <row r="77" spans="2:46" ht="11.25" customHeight="1">
      <c r="B77" s="33">
        <f t="shared" si="3"/>
        <v>77</v>
      </c>
      <c r="C77" s="38"/>
      <c r="D77" s="94" t="s">
        <v>47</v>
      </c>
      <c r="E77" s="94"/>
      <c r="F77" s="94"/>
      <c r="G77" s="17"/>
      <c r="H77" s="17"/>
      <c r="I77" s="50">
        <v>5821</v>
      </c>
      <c r="J77" s="17"/>
      <c r="K77" s="17"/>
      <c r="L77" s="50">
        <v>7570</v>
      </c>
      <c r="M77" s="33" t="s">
        <v>48</v>
      </c>
      <c r="X77" s="82"/>
      <c r="Y77" s="82"/>
      <c r="Z77" s="82"/>
      <c r="AA77" s="82"/>
      <c r="AB77" s="82"/>
      <c r="AC77" s="82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4"/>
      <c r="AO77" s="88"/>
      <c r="AP77" s="88"/>
      <c r="AQ77" s="88"/>
      <c r="AR77" s="16"/>
      <c r="AT77" s="16"/>
    </row>
    <row r="78" spans="2:46" ht="11.25" customHeight="1">
      <c r="B78" s="33">
        <f t="shared" si="3"/>
        <v>78</v>
      </c>
      <c r="C78" s="38"/>
      <c r="D78" s="94" t="s">
        <v>94</v>
      </c>
      <c r="E78" s="94"/>
      <c r="F78" s="94"/>
      <c r="G78" s="17"/>
      <c r="H78" s="17"/>
      <c r="I78" s="50">
        <v>26433</v>
      </c>
      <c r="J78" s="17"/>
      <c r="K78" s="17"/>
      <c r="L78" s="50">
        <v>26227</v>
      </c>
      <c r="M78" s="33" t="s">
        <v>48</v>
      </c>
      <c r="X78" s="82"/>
      <c r="Y78" s="82"/>
      <c r="Z78" s="82"/>
      <c r="AA78" s="82"/>
      <c r="AB78" s="82"/>
      <c r="AC78" s="82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4"/>
      <c r="AO78" s="88"/>
      <c r="AP78" s="88"/>
      <c r="AQ78" s="88"/>
      <c r="AR78" s="16"/>
      <c r="AT78" s="16"/>
    </row>
    <row r="79" spans="2:46" ht="11.25" customHeight="1">
      <c r="B79" s="33">
        <f t="shared" si="3"/>
        <v>79</v>
      </c>
      <c r="C79" s="38"/>
      <c r="D79" s="104" t="s">
        <v>164</v>
      </c>
      <c r="E79" s="104"/>
      <c r="F79" s="104"/>
      <c r="G79" s="17"/>
      <c r="H79" s="41"/>
      <c r="I79" s="51">
        <f>SUM(I70)+SUM(I72:I78)</f>
        <v>141306</v>
      </c>
      <c r="J79" s="17"/>
      <c r="K79" s="41"/>
      <c r="L79" s="51">
        <f>SUM(L70)+SUM(L72:L78)</f>
        <v>162313</v>
      </c>
      <c r="M79" s="33" t="s">
        <v>48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4"/>
      <c r="AO79" s="88"/>
      <c r="AP79" s="88"/>
      <c r="AQ79" s="88"/>
      <c r="AR79" s="16"/>
      <c r="AT79" s="16"/>
    </row>
    <row r="80" spans="2:46" ht="11.25" customHeight="1">
      <c r="B80" s="33">
        <f t="shared" si="3"/>
        <v>80</v>
      </c>
      <c r="C80" s="38"/>
      <c r="D80" s="95"/>
      <c r="E80" s="95"/>
      <c r="F80" s="95"/>
      <c r="G80" s="17"/>
      <c r="H80" s="17"/>
      <c r="I80" s="52"/>
      <c r="J80" s="17"/>
      <c r="K80" s="17"/>
      <c r="L80" s="45"/>
      <c r="M80" s="33" t="s">
        <v>48</v>
      </c>
      <c r="X80" s="82"/>
      <c r="Y80" s="82"/>
      <c r="Z80" s="82"/>
      <c r="AA80" s="82"/>
      <c r="AB80" s="82"/>
      <c r="AC80" s="82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4"/>
      <c r="AO80" s="88"/>
      <c r="AP80" s="88"/>
      <c r="AQ80" s="88"/>
      <c r="AR80" s="16"/>
      <c r="AT80" s="16"/>
    </row>
    <row r="81" spans="2:46" ht="11.25" customHeight="1">
      <c r="B81" s="33">
        <f aca="true" t="shared" si="4" ref="B81:B90">ROW(D81)</f>
        <v>81</v>
      </c>
      <c r="C81" s="38"/>
      <c r="D81" s="96" t="s">
        <v>57</v>
      </c>
      <c r="E81" s="96"/>
      <c r="F81" s="96"/>
      <c r="G81" s="17"/>
      <c r="H81" s="17"/>
      <c r="I81" s="52"/>
      <c r="J81" s="17"/>
      <c r="K81" s="17"/>
      <c r="L81" s="45"/>
      <c r="M81" s="33" t="s">
        <v>48</v>
      </c>
      <c r="X81" s="82"/>
      <c r="Y81" s="82"/>
      <c r="Z81" s="82"/>
      <c r="AA81" s="82"/>
      <c r="AB81" s="82"/>
      <c r="AC81" s="82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4"/>
      <c r="AO81" s="88"/>
      <c r="AP81" s="88"/>
      <c r="AQ81" s="88"/>
      <c r="AR81" s="16"/>
      <c r="AT81" s="16"/>
    </row>
    <row r="82" spans="2:46" ht="11.25" customHeight="1">
      <c r="B82" s="33">
        <f t="shared" si="4"/>
        <v>82</v>
      </c>
      <c r="C82" s="38"/>
      <c r="D82" s="98" t="s">
        <v>31</v>
      </c>
      <c r="E82" s="98"/>
      <c r="F82" s="98"/>
      <c r="G82" s="17"/>
      <c r="H82" s="17"/>
      <c r="I82" s="50">
        <v>528930</v>
      </c>
      <c r="J82" s="17"/>
      <c r="K82" s="17"/>
      <c r="L82" s="50">
        <v>528888</v>
      </c>
      <c r="M82" s="33" t="s">
        <v>48</v>
      </c>
      <c r="X82" s="82"/>
      <c r="Y82" s="82"/>
      <c r="Z82" s="82"/>
      <c r="AA82" s="82"/>
      <c r="AB82" s="82"/>
      <c r="AC82" s="82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4"/>
      <c r="AO82" s="88"/>
      <c r="AP82" s="88"/>
      <c r="AQ82" s="88"/>
      <c r="AR82" s="16"/>
      <c r="AT82" s="16"/>
    </row>
    <row r="83" spans="2:46" ht="11.25" customHeight="1">
      <c r="B83" s="33">
        <f t="shared" si="4"/>
        <v>83</v>
      </c>
      <c r="C83" s="38"/>
      <c r="D83" s="99" t="s">
        <v>158</v>
      </c>
      <c r="E83" s="99"/>
      <c r="F83" s="99"/>
      <c r="G83" s="17"/>
      <c r="H83" s="17"/>
      <c r="I83" s="50">
        <v>20000</v>
      </c>
      <c r="J83" s="17"/>
      <c r="K83" s="17"/>
      <c r="L83" s="50">
        <v>20000</v>
      </c>
      <c r="M83" s="33" t="s">
        <v>48</v>
      </c>
      <c r="X83" s="82"/>
      <c r="Y83" s="82"/>
      <c r="Z83" s="82"/>
      <c r="AA83" s="82"/>
      <c r="AB83" s="82"/>
      <c r="AC83" s="82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4"/>
      <c r="AO83" s="88"/>
      <c r="AP83" s="88"/>
      <c r="AQ83" s="88"/>
      <c r="AR83" s="16"/>
      <c r="AT83" s="16"/>
    </row>
    <row r="84" spans="2:46" ht="11.25" customHeight="1">
      <c r="B84" s="33">
        <f t="shared" si="4"/>
        <v>84</v>
      </c>
      <c r="C84" s="38"/>
      <c r="D84" s="94" t="s">
        <v>127</v>
      </c>
      <c r="E84" s="94"/>
      <c r="F84" s="94"/>
      <c r="G84" s="17"/>
      <c r="H84" s="17"/>
      <c r="I84" s="50">
        <v>2866</v>
      </c>
      <c r="J84" s="17"/>
      <c r="K84" s="17"/>
      <c r="L84" s="50">
        <v>2303</v>
      </c>
      <c r="M84" s="33" t="s">
        <v>48</v>
      </c>
      <c r="X84" s="82"/>
      <c r="Y84" s="82"/>
      <c r="Z84" s="82"/>
      <c r="AA84" s="82"/>
      <c r="AB84" s="82"/>
      <c r="AC84" s="82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4"/>
      <c r="AO84" s="88"/>
      <c r="AP84" s="88"/>
      <c r="AQ84" s="88"/>
      <c r="AR84" s="16"/>
      <c r="AT84" s="16"/>
    </row>
    <row r="85" spans="2:46" ht="11.25" customHeight="1">
      <c r="B85" s="33">
        <f t="shared" si="4"/>
        <v>85</v>
      </c>
      <c r="C85" s="38"/>
      <c r="D85" s="94" t="s">
        <v>88</v>
      </c>
      <c r="E85" s="94"/>
      <c r="F85" s="94"/>
      <c r="G85" s="17"/>
      <c r="H85" s="17"/>
      <c r="I85" s="50">
        <v>319577</v>
      </c>
      <c r="J85" s="17"/>
      <c r="K85" s="17"/>
      <c r="L85" s="50">
        <v>316389</v>
      </c>
      <c r="M85" s="33" t="s">
        <v>48</v>
      </c>
      <c r="X85" s="82"/>
      <c r="Y85" s="82"/>
      <c r="Z85" s="82"/>
      <c r="AA85" s="82"/>
      <c r="AB85" s="82"/>
      <c r="AC85" s="82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4"/>
      <c r="AO85" s="88"/>
      <c r="AP85" s="88"/>
      <c r="AQ85" s="88"/>
      <c r="AR85" s="16"/>
      <c r="AT85" s="16"/>
    </row>
    <row r="86" spans="2:46" ht="11.25" customHeight="1">
      <c r="B86" s="33">
        <f t="shared" si="4"/>
        <v>86</v>
      </c>
      <c r="C86" s="38"/>
      <c r="D86" s="94" t="s">
        <v>34</v>
      </c>
      <c r="E86" s="94"/>
      <c r="F86" s="94"/>
      <c r="G86" s="17"/>
      <c r="H86" s="17"/>
      <c r="I86" s="50">
        <v>35643</v>
      </c>
      <c r="J86" s="17"/>
      <c r="K86" s="17"/>
      <c r="L86" s="50">
        <v>34991</v>
      </c>
      <c r="M86" s="33" t="s">
        <v>48</v>
      </c>
      <c r="X86" s="82"/>
      <c r="Y86" s="82"/>
      <c r="Z86" s="82"/>
      <c r="AA86" s="82"/>
      <c r="AB86" s="82"/>
      <c r="AC86" s="82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4"/>
      <c r="AO86" s="88"/>
      <c r="AP86" s="88"/>
      <c r="AQ86" s="88"/>
      <c r="AR86" s="16"/>
      <c r="AT86" s="16"/>
    </row>
    <row r="87" spans="2:46" ht="11.25" customHeight="1">
      <c r="B87" s="33">
        <f t="shared" si="4"/>
        <v>87</v>
      </c>
      <c r="C87" s="38"/>
      <c r="D87" s="94" t="s">
        <v>91</v>
      </c>
      <c r="E87" s="94"/>
      <c r="F87" s="94"/>
      <c r="G87" s="17"/>
      <c r="H87" s="17"/>
      <c r="I87" s="50">
        <v>48620</v>
      </c>
      <c r="J87" s="17"/>
      <c r="K87" s="17"/>
      <c r="L87" s="50">
        <v>49298</v>
      </c>
      <c r="M87" s="33" t="s">
        <v>48</v>
      </c>
      <c r="X87" s="82"/>
      <c r="Y87" s="82"/>
      <c r="Z87" s="82"/>
      <c r="AA87" s="82"/>
      <c r="AB87" s="82"/>
      <c r="AC87" s="82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4"/>
      <c r="AO87" s="88"/>
      <c r="AP87" s="88"/>
      <c r="AQ87" s="88"/>
      <c r="AR87" s="16"/>
      <c r="AT87" s="16"/>
    </row>
    <row r="88" spans="2:46" ht="11.25" customHeight="1">
      <c r="B88" s="33">
        <f t="shared" si="4"/>
        <v>88</v>
      </c>
      <c r="C88" s="38"/>
      <c r="D88" s="94" t="s">
        <v>16</v>
      </c>
      <c r="E88" s="94"/>
      <c r="F88" s="94"/>
      <c r="G88" s="17"/>
      <c r="H88" s="17"/>
      <c r="I88" s="50">
        <v>11519</v>
      </c>
      <c r="J88" s="17"/>
      <c r="K88" s="17"/>
      <c r="L88" s="50">
        <v>11686</v>
      </c>
      <c r="M88" s="33" t="s">
        <v>48</v>
      </c>
      <c r="X88" s="82"/>
      <c r="Y88" s="82"/>
      <c r="Z88" s="82"/>
      <c r="AA88" s="82"/>
      <c r="AB88" s="82"/>
      <c r="AC88" s="82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4"/>
      <c r="AO88" s="88"/>
      <c r="AP88" s="88"/>
      <c r="AQ88" s="88"/>
      <c r="AR88" s="16"/>
      <c r="AT88" s="16"/>
    </row>
    <row r="89" spans="2:46" ht="11.25" customHeight="1">
      <c r="B89" s="33">
        <f t="shared" si="4"/>
        <v>89</v>
      </c>
      <c r="C89" s="38"/>
      <c r="D89" s="104" t="s">
        <v>142</v>
      </c>
      <c r="E89" s="104"/>
      <c r="F89" s="104"/>
      <c r="G89" s="17"/>
      <c r="H89" s="41"/>
      <c r="I89" s="51">
        <f>+SUM(I82:I88)</f>
        <v>967155</v>
      </c>
      <c r="J89" s="17"/>
      <c r="K89" s="41"/>
      <c r="L89" s="51">
        <f>+SUM(L82:L88)</f>
        <v>963555</v>
      </c>
      <c r="M89" s="33" t="s">
        <v>48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84"/>
      <c r="AO89" s="88"/>
      <c r="AP89" s="88"/>
      <c r="AQ89" s="88"/>
      <c r="AR89" s="16"/>
      <c r="AT89" s="16"/>
    </row>
    <row r="90" spans="2:46" ht="11.25" customHeight="1">
      <c r="B90" s="33">
        <f t="shared" si="4"/>
        <v>90</v>
      </c>
      <c r="C90" s="38"/>
      <c r="D90" s="95"/>
      <c r="E90" s="95"/>
      <c r="F90" s="95"/>
      <c r="G90" s="17"/>
      <c r="H90" s="17"/>
      <c r="I90" s="52"/>
      <c r="J90" s="17"/>
      <c r="K90" s="17"/>
      <c r="L90" s="45"/>
      <c r="M90" s="33" t="s">
        <v>48</v>
      </c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8"/>
      <c r="AP90" s="88"/>
      <c r="AQ90" s="88"/>
      <c r="AR90" s="16"/>
      <c r="AT90" s="16"/>
    </row>
    <row r="91" spans="2:46" ht="11.25" customHeight="1">
      <c r="B91" s="33">
        <f aca="true" t="shared" si="5" ref="B91:B97">ROW(D91)</f>
        <v>91</v>
      </c>
      <c r="C91" s="38"/>
      <c r="D91" s="104" t="s">
        <v>110</v>
      </c>
      <c r="E91" s="104"/>
      <c r="F91" s="104"/>
      <c r="G91" s="17"/>
      <c r="H91" s="49"/>
      <c r="I91" s="53">
        <f>I79+I89</f>
        <v>1108461</v>
      </c>
      <c r="J91" s="17"/>
      <c r="K91" s="49"/>
      <c r="L91" s="53">
        <f>L79+L89</f>
        <v>1125868</v>
      </c>
      <c r="M91" s="33" t="s">
        <v>48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84"/>
      <c r="AO91" s="88"/>
      <c r="AP91" s="88"/>
      <c r="AQ91" s="88"/>
      <c r="AR91" s="16"/>
      <c r="AT91" s="16"/>
    </row>
    <row r="92" spans="2:46" ht="11.25" customHeight="1">
      <c r="B92" s="33">
        <f t="shared" si="5"/>
        <v>92</v>
      </c>
      <c r="C92" s="38"/>
      <c r="D92" s="95"/>
      <c r="E92" s="95"/>
      <c r="F92" s="95"/>
      <c r="G92" s="17"/>
      <c r="H92" s="17"/>
      <c r="I92" s="52"/>
      <c r="J92" s="17"/>
      <c r="K92" s="17"/>
      <c r="L92" s="45"/>
      <c r="M92" s="33" t="s">
        <v>48</v>
      </c>
      <c r="X92" s="82"/>
      <c r="Y92" s="82"/>
      <c r="Z92" s="82"/>
      <c r="AA92" s="82"/>
      <c r="AB92" s="82"/>
      <c r="AC92" s="82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8"/>
      <c r="AP92" s="88"/>
      <c r="AQ92" s="88"/>
      <c r="AR92" s="16"/>
      <c r="AT92" s="16"/>
    </row>
    <row r="93" spans="2:46" ht="11.25" customHeight="1">
      <c r="B93" s="33">
        <f t="shared" si="5"/>
        <v>93</v>
      </c>
      <c r="C93" s="38"/>
      <c r="D93" s="94" t="s">
        <v>149</v>
      </c>
      <c r="E93" s="94"/>
      <c r="F93" s="94"/>
      <c r="G93" s="17"/>
      <c r="H93" s="17"/>
      <c r="I93" s="52"/>
      <c r="J93" s="17"/>
      <c r="K93" s="17"/>
      <c r="L93" s="45"/>
      <c r="M93" s="33" t="s">
        <v>48</v>
      </c>
      <c r="X93" s="82"/>
      <c r="Y93" s="82"/>
      <c r="Z93" s="82"/>
      <c r="AA93" s="82"/>
      <c r="AB93" s="82"/>
      <c r="AC93" s="82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4"/>
      <c r="AO93" s="88"/>
      <c r="AP93" s="88"/>
      <c r="AQ93" s="88"/>
      <c r="AR93" s="16"/>
      <c r="AT93" s="16"/>
    </row>
    <row r="94" spans="2:46" ht="11.25" customHeight="1">
      <c r="B94" s="33">
        <f t="shared" si="5"/>
        <v>94</v>
      </c>
      <c r="C94" s="38"/>
      <c r="D94" s="94" t="s">
        <v>40</v>
      </c>
      <c r="E94" s="94"/>
      <c r="F94" s="94"/>
      <c r="G94" s="17"/>
      <c r="H94" s="17"/>
      <c r="I94" s="52"/>
      <c r="J94" s="17"/>
      <c r="K94" s="17"/>
      <c r="L94" s="45"/>
      <c r="M94" s="33" t="s">
        <v>48</v>
      </c>
      <c r="X94" s="82"/>
      <c r="Y94" s="82"/>
      <c r="Z94" s="82"/>
      <c r="AA94" s="82"/>
      <c r="AB94" s="82"/>
      <c r="AC94" s="82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4"/>
      <c r="AO94" s="88"/>
      <c r="AP94" s="88"/>
      <c r="AQ94" s="88"/>
      <c r="AR94" s="16"/>
      <c r="AT94" s="16"/>
    </row>
    <row r="95" spans="2:46" ht="11.25" customHeight="1">
      <c r="B95" s="33">
        <f t="shared" si="5"/>
        <v>95</v>
      </c>
      <c r="C95" s="38"/>
      <c r="D95" s="95"/>
      <c r="E95" s="95"/>
      <c r="F95" s="95"/>
      <c r="G95" s="17"/>
      <c r="H95" s="17"/>
      <c r="I95" s="52"/>
      <c r="J95" s="17"/>
      <c r="K95" s="17"/>
      <c r="L95" s="45"/>
      <c r="M95" s="33" t="s">
        <v>48</v>
      </c>
      <c r="X95" s="82"/>
      <c r="Y95" s="82"/>
      <c r="Z95" s="82"/>
      <c r="AA95" s="82"/>
      <c r="AB95" s="82"/>
      <c r="AC95" s="82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4"/>
      <c r="AO95" s="88"/>
      <c r="AP95" s="88"/>
      <c r="AQ95" s="88"/>
      <c r="AR95" s="16"/>
      <c r="AT95" s="16"/>
    </row>
    <row r="96" spans="2:46" ht="11.25" customHeight="1">
      <c r="B96" s="33">
        <f t="shared" si="5"/>
        <v>96</v>
      </c>
      <c r="C96" s="38"/>
      <c r="D96" s="96" t="s">
        <v>73</v>
      </c>
      <c r="E96" s="96"/>
      <c r="F96" s="96"/>
      <c r="G96" s="17"/>
      <c r="H96" s="17"/>
      <c r="I96" s="52"/>
      <c r="J96" s="17"/>
      <c r="K96" s="17"/>
      <c r="L96" s="45"/>
      <c r="M96" s="33" t="s">
        <v>48</v>
      </c>
      <c r="X96" s="82"/>
      <c r="Y96" s="82"/>
      <c r="Z96" s="82"/>
      <c r="AA96" s="82"/>
      <c r="AB96" s="82"/>
      <c r="AC96" s="82"/>
      <c r="AD96" s="86"/>
      <c r="AE96" s="69"/>
      <c r="AF96" s="69"/>
      <c r="AG96" s="69"/>
      <c r="AH96" s="69"/>
      <c r="AI96" s="69"/>
      <c r="AJ96" s="69"/>
      <c r="AK96" s="69"/>
      <c r="AL96" s="69"/>
      <c r="AM96" s="69"/>
      <c r="AN96" s="84"/>
      <c r="AO96" s="88"/>
      <c r="AP96" s="88"/>
      <c r="AQ96" s="88"/>
      <c r="AR96" s="16"/>
      <c r="AT96" s="16"/>
    </row>
    <row r="97" spans="2:46" ht="11.25" customHeight="1">
      <c r="B97" s="33">
        <f t="shared" si="5"/>
        <v>97</v>
      </c>
      <c r="C97" s="38"/>
      <c r="D97" s="98" t="s">
        <v>99</v>
      </c>
      <c r="E97" s="98"/>
      <c r="F97" s="98"/>
      <c r="G97" s="17"/>
      <c r="H97" s="17"/>
      <c r="I97" s="52"/>
      <c r="J97" s="17"/>
      <c r="K97" s="17"/>
      <c r="L97" s="45"/>
      <c r="M97" s="33" t="s">
        <v>48</v>
      </c>
      <c r="X97" s="82"/>
      <c r="Y97" s="82"/>
      <c r="Z97" s="82"/>
      <c r="AA97" s="82"/>
      <c r="AB97" s="82"/>
      <c r="AC97" s="82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4"/>
      <c r="AO97" s="88"/>
      <c r="AP97" s="88"/>
      <c r="AQ97" s="88"/>
      <c r="AR97" s="16"/>
      <c r="AT97" s="16"/>
    </row>
    <row r="98" spans="2:46" ht="11.25" customHeight="1">
      <c r="B98" s="33">
        <f>ROW(E98)</f>
        <v>98</v>
      </c>
      <c r="C98" s="38"/>
      <c r="D98" s="38"/>
      <c r="E98" s="94" t="s">
        <v>18</v>
      </c>
      <c r="F98" s="94"/>
      <c r="G98" s="17"/>
      <c r="H98" s="17"/>
      <c r="I98" s="50"/>
      <c r="J98" s="17"/>
      <c r="K98" s="17"/>
      <c r="L98" s="45"/>
      <c r="M98" s="33" t="s">
        <v>48</v>
      </c>
      <c r="X98" s="82"/>
      <c r="Y98" s="82"/>
      <c r="Z98" s="82"/>
      <c r="AA98" s="82"/>
      <c r="AB98" s="82"/>
      <c r="AC98" s="82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4"/>
      <c r="AO98" s="88"/>
      <c r="AP98" s="88"/>
      <c r="AQ98" s="88"/>
      <c r="AR98" s="16"/>
      <c r="AT98" s="16"/>
    </row>
    <row r="99" spans="2:46" ht="11.25" customHeight="1">
      <c r="B99" s="33">
        <f>ROW(E99)</f>
        <v>99</v>
      </c>
      <c r="C99" s="38"/>
      <c r="D99" s="38"/>
      <c r="E99" s="94" t="s">
        <v>145</v>
      </c>
      <c r="F99" s="94"/>
      <c r="G99" s="17"/>
      <c r="H99" s="17"/>
      <c r="I99" s="50">
        <v>50450</v>
      </c>
      <c r="J99" s="17"/>
      <c r="K99" s="17"/>
      <c r="L99" s="50">
        <v>50450</v>
      </c>
      <c r="M99" s="33" t="s">
        <v>48</v>
      </c>
      <c r="X99" s="82"/>
      <c r="Y99" s="82"/>
      <c r="Z99" s="82"/>
      <c r="AA99" s="82"/>
      <c r="AB99" s="82"/>
      <c r="AC99" s="82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4"/>
      <c r="AO99" s="88"/>
      <c r="AP99" s="88"/>
      <c r="AQ99" s="88"/>
      <c r="AR99" s="16"/>
      <c r="AT99" s="16"/>
    </row>
    <row r="100" spans="2:46" ht="11.25" customHeight="1">
      <c r="B100" s="33">
        <f aca="true" t="shared" si="6" ref="B100:B107">ROW(D100)</f>
        <v>100</v>
      </c>
      <c r="C100" s="38"/>
      <c r="D100" s="94" t="s">
        <v>2</v>
      </c>
      <c r="E100" s="94"/>
      <c r="F100" s="94"/>
      <c r="G100" s="17"/>
      <c r="H100" s="17"/>
      <c r="I100" s="50">
        <v>238750</v>
      </c>
      <c r="J100" s="17"/>
      <c r="K100" s="17"/>
      <c r="L100" s="50">
        <v>238750</v>
      </c>
      <c r="M100" s="33" t="s">
        <v>48</v>
      </c>
      <c r="X100" s="82"/>
      <c r="Y100" s="82"/>
      <c r="Z100" s="82"/>
      <c r="AA100" s="82"/>
      <c r="AB100" s="82"/>
      <c r="AC100" s="82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4"/>
      <c r="AO100" s="88"/>
      <c r="AP100" s="88"/>
      <c r="AQ100" s="88"/>
      <c r="AR100" s="16"/>
      <c r="AT100" s="16"/>
    </row>
    <row r="101" spans="2:46" ht="11.25" customHeight="1">
      <c r="B101" s="33">
        <f t="shared" si="6"/>
        <v>101</v>
      </c>
      <c r="C101" s="38"/>
      <c r="D101" s="94" t="s">
        <v>65</v>
      </c>
      <c r="E101" s="94"/>
      <c r="F101" s="94"/>
      <c r="G101" s="17"/>
      <c r="H101" s="17"/>
      <c r="I101" s="50">
        <v>169337</v>
      </c>
      <c r="J101" s="17"/>
      <c r="K101" s="17"/>
      <c r="L101" s="50">
        <v>157467</v>
      </c>
      <c r="M101" s="33" t="s">
        <v>48</v>
      </c>
      <c r="X101" s="82"/>
      <c r="Y101" s="82"/>
      <c r="Z101" s="82"/>
      <c r="AA101" s="82"/>
      <c r="AB101" s="82"/>
      <c r="AC101" s="82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4"/>
      <c r="AO101" s="88"/>
      <c r="AP101" s="88"/>
      <c r="AQ101" s="88"/>
      <c r="AR101" s="16"/>
      <c r="AT101" s="16"/>
    </row>
    <row r="102" spans="2:46" ht="11.25" customHeight="1">
      <c r="B102" s="33">
        <f t="shared" si="6"/>
        <v>102</v>
      </c>
      <c r="C102" s="38"/>
      <c r="D102" s="94" t="s">
        <v>20</v>
      </c>
      <c r="E102" s="94"/>
      <c r="F102" s="94"/>
      <c r="G102" s="17"/>
      <c r="H102" s="17"/>
      <c r="I102" s="50">
        <v>-316</v>
      </c>
      <c r="J102" s="17"/>
      <c r="K102" s="17"/>
      <c r="L102" s="50">
        <v>-451</v>
      </c>
      <c r="M102" s="33" t="s">
        <v>48</v>
      </c>
      <c r="X102" s="82"/>
      <c r="Y102" s="82"/>
      <c r="Z102" s="82"/>
      <c r="AA102" s="82"/>
      <c r="AB102" s="82"/>
      <c r="AC102" s="82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4"/>
      <c r="AO102" s="88"/>
      <c r="AP102" s="88"/>
      <c r="AQ102" s="88"/>
      <c r="AR102" s="16"/>
      <c r="AT102" s="16"/>
    </row>
    <row r="103" spans="2:46" ht="11.25" customHeight="1">
      <c r="B103" s="33">
        <f t="shared" si="6"/>
        <v>103</v>
      </c>
      <c r="C103" s="38"/>
      <c r="D103" s="104" t="s">
        <v>19</v>
      </c>
      <c r="E103" s="104"/>
      <c r="F103" s="104"/>
      <c r="G103" s="17"/>
      <c r="H103" s="41"/>
      <c r="I103" s="51">
        <f>SUM(I99:I102)</f>
        <v>458221</v>
      </c>
      <c r="J103" s="17"/>
      <c r="K103" s="41"/>
      <c r="L103" s="51">
        <f>SUM(L99:L102)</f>
        <v>446216</v>
      </c>
      <c r="M103" s="33" t="s">
        <v>48</v>
      </c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84"/>
      <c r="AO103" s="88"/>
      <c r="AP103" s="88"/>
      <c r="AQ103" s="88"/>
      <c r="AR103" s="16"/>
      <c r="AT103" s="16"/>
    </row>
    <row r="104" spans="2:46" ht="11.25" customHeight="1">
      <c r="B104" s="33">
        <f t="shared" si="6"/>
        <v>104</v>
      </c>
      <c r="C104" s="38"/>
      <c r="D104" s="95"/>
      <c r="E104" s="95"/>
      <c r="F104" s="95"/>
      <c r="G104" s="17"/>
      <c r="H104" s="17"/>
      <c r="I104" s="52"/>
      <c r="J104" s="17"/>
      <c r="K104" s="17"/>
      <c r="L104" s="45"/>
      <c r="M104" s="33" t="s">
        <v>48</v>
      </c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4"/>
      <c r="AO104" s="88"/>
      <c r="AP104" s="88"/>
      <c r="AQ104" s="88"/>
      <c r="AR104" s="16"/>
      <c r="AT104" s="16"/>
    </row>
    <row r="105" spans="2:46" ht="11.25" customHeight="1" thickBot="1">
      <c r="B105" s="33">
        <f t="shared" si="6"/>
        <v>105</v>
      </c>
      <c r="C105" s="38"/>
      <c r="D105" s="104" t="s">
        <v>133</v>
      </c>
      <c r="E105" s="104"/>
      <c r="F105" s="104"/>
      <c r="G105" s="17"/>
      <c r="H105" s="43" t="s">
        <v>178</v>
      </c>
      <c r="I105" s="54">
        <f>I91+I103</f>
        <v>1566682</v>
      </c>
      <c r="J105" s="17"/>
      <c r="K105" s="43" t="s">
        <v>178</v>
      </c>
      <c r="L105" s="54">
        <f>L91+L103</f>
        <v>1572084</v>
      </c>
      <c r="M105" s="33" t="s">
        <v>48</v>
      </c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84"/>
      <c r="AO105" s="88"/>
      <c r="AP105" s="88"/>
      <c r="AQ105" s="88"/>
      <c r="AR105" s="16"/>
      <c r="AT105" s="16"/>
    </row>
    <row r="106" spans="2:46" ht="11.25" customHeight="1" thickTop="1">
      <c r="B106" s="33">
        <f t="shared" si="6"/>
        <v>106</v>
      </c>
      <c r="C106" s="38"/>
      <c r="D106" s="95"/>
      <c r="E106" s="95"/>
      <c r="F106" s="95"/>
      <c r="G106" s="17"/>
      <c r="H106" s="17"/>
      <c r="I106" s="40"/>
      <c r="J106" s="17"/>
      <c r="K106" s="17"/>
      <c r="L106" s="17"/>
      <c r="M106" s="33" t="s">
        <v>48</v>
      </c>
      <c r="X106" s="84"/>
      <c r="Y106" s="84"/>
      <c r="Z106" s="84"/>
      <c r="AA106" s="84"/>
      <c r="AB106" s="84"/>
      <c r="AC106" s="84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4"/>
      <c r="AO106" s="88"/>
      <c r="AP106" s="88"/>
      <c r="AQ106" s="88"/>
      <c r="AR106" s="16"/>
      <c r="AT106" s="16"/>
    </row>
    <row r="107" spans="2:46" ht="11.25" customHeight="1">
      <c r="B107" s="33">
        <f t="shared" si="6"/>
        <v>107</v>
      </c>
      <c r="C107" s="38"/>
      <c r="D107" s="102" t="s">
        <v>51</v>
      </c>
      <c r="E107" s="102"/>
      <c r="F107" s="102"/>
      <c r="G107" s="102"/>
      <c r="H107" s="102"/>
      <c r="I107" s="102"/>
      <c r="J107" s="102"/>
      <c r="K107" s="102"/>
      <c r="L107" s="102"/>
      <c r="M107" s="33" t="s">
        <v>48</v>
      </c>
      <c r="X107" s="84"/>
      <c r="Y107" s="84"/>
      <c r="Z107" s="84"/>
      <c r="AA107" s="84"/>
      <c r="AB107" s="84"/>
      <c r="AC107" s="84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4"/>
      <c r="AO107" s="88"/>
      <c r="AP107" s="88"/>
      <c r="AQ107" s="88"/>
      <c r="AR107" s="16"/>
      <c r="AT107" s="16"/>
    </row>
    <row r="108" spans="2:43" ht="12.75">
      <c r="B108" s="30">
        <v>0</v>
      </c>
      <c r="C108" s="30"/>
      <c r="D108" s="30"/>
      <c r="E108" s="30"/>
      <c r="F108" s="30"/>
      <c r="G108" s="30"/>
      <c r="H108" s="32"/>
      <c r="I108" s="30"/>
      <c r="J108" s="30"/>
      <c r="K108" s="32"/>
      <c r="L108" s="30"/>
      <c r="M108" s="30" t="s">
        <v>43</v>
      </c>
      <c r="X108" s="69"/>
      <c r="Y108" s="69"/>
      <c r="Z108" s="69"/>
      <c r="AA108" s="69"/>
      <c r="AB108" s="69"/>
      <c r="AC108" s="69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2"/>
      <c r="AO108" s="69"/>
      <c r="AP108" s="69"/>
      <c r="AQ108" s="69"/>
    </row>
    <row r="109" spans="24:43" ht="12.75">
      <c r="X109" s="69"/>
      <c r="Y109" s="69"/>
      <c r="Z109" s="69"/>
      <c r="AA109" s="69"/>
      <c r="AB109" s="69"/>
      <c r="AC109" s="69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O109" s="69"/>
      <c r="AP109" s="69"/>
      <c r="AQ109" s="69"/>
    </row>
    <row r="110" spans="24:43" ht="12.75">
      <c r="X110" s="69"/>
      <c r="Y110" s="69"/>
      <c r="Z110" s="69"/>
      <c r="AA110" s="69"/>
      <c r="AB110" s="69"/>
      <c r="AC110" s="69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O110" s="69"/>
      <c r="AP110" s="69"/>
      <c r="AQ110" s="69"/>
    </row>
    <row r="111" spans="24:43" ht="12.75">
      <c r="X111" s="69"/>
      <c r="Y111" s="69"/>
      <c r="Z111" s="69"/>
      <c r="AA111" s="69"/>
      <c r="AB111" s="69"/>
      <c r="AC111" s="69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O111" s="69"/>
      <c r="AP111" s="69"/>
      <c r="AQ111" s="69"/>
    </row>
    <row r="112" spans="24:43" ht="12.75">
      <c r="X112" s="69"/>
      <c r="Y112" s="69"/>
      <c r="Z112" s="69"/>
      <c r="AA112" s="69"/>
      <c r="AB112" s="69"/>
      <c r="AC112" s="69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O112" s="69"/>
      <c r="AP112" s="69"/>
      <c r="AQ112" s="69"/>
    </row>
    <row r="113" spans="24:43" ht="12.75">
      <c r="X113" s="69"/>
      <c r="Y113" s="69"/>
      <c r="Z113" s="69"/>
      <c r="AA113" s="69"/>
      <c r="AB113" s="69"/>
      <c r="AC113" s="69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O113" s="69"/>
      <c r="AP113" s="69"/>
      <c r="AQ113" s="69"/>
    </row>
    <row r="114" spans="24:43" ht="12.75">
      <c r="X114" s="69"/>
      <c r="Y114" s="69"/>
      <c r="Z114" s="69"/>
      <c r="AA114" s="69"/>
      <c r="AB114" s="69"/>
      <c r="AC114" s="69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O114" s="69"/>
      <c r="AP114" s="69"/>
      <c r="AQ114" s="69"/>
    </row>
    <row r="115" spans="24:43" ht="12.75">
      <c r="X115" s="69"/>
      <c r="Y115" s="69"/>
      <c r="Z115" s="69"/>
      <c r="AA115" s="69"/>
      <c r="AB115" s="69"/>
      <c r="AC115" s="69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O115" s="69"/>
      <c r="AP115" s="69"/>
      <c r="AQ115" s="69"/>
    </row>
    <row r="116" spans="24:43" ht="12.75">
      <c r="X116" s="69"/>
      <c r="Y116" s="69"/>
      <c r="Z116" s="69"/>
      <c r="AA116" s="69"/>
      <c r="AB116" s="69"/>
      <c r="AC116" s="69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O116" s="69"/>
      <c r="AP116" s="69"/>
      <c r="AQ116" s="69"/>
    </row>
    <row r="117" spans="24:43" ht="12.75">
      <c r="X117" s="69"/>
      <c r="Y117" s="69"/>
      <c r="Z117" s="69"/>
      <c r="AA117" s="69"/>
      <c r="AB117" s="69"/>
      <c r="AC117" s="69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O117" s="69"/>
      <c r="AP117" s="69"/>
      <c r="AQ117" s="69"/>
    </row>
    <row r="118" spans="24:43" ht="12.75">
      <c r="X118" s="69"/>
      <c r="Y118" s="69"/>
      <c r="Z118" s="69"/>
      <c r="AA118" s="69"/>
      <c r="AB118" s="69"/>
      <c r="AC118" s="69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O118" s="69"/>
      <c r="AP118" s="69"/>
      <c r="AQ118" s="69"/>
    </row>
    <row r="119" spans="24:43" ht="12.75">
      <c r="X119" s="69"/>
      <c r="Y119" s="69"/>
      <c r="Z119" s="69"/>
      <c r="AA119" s="69"/>
      <c r="AB119" s="69"/>
      <c r="AC119" s="69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O119" s="69"/>
      <c r="AP119" s="69"/>
      <c r="AQ119" s="69"/>
    </row>
    <row r="120" spans="24:43" ht="12.75">
      <c r="X120" s="69"/>
      <c r="Y120" s="69"/>
      <c r="Z120" s="69"/>
      <c r="AA120" s="69"/>
      <c r="AB120" s="69"/>
      <c r="AC120" s="69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O120" s="69"/>
      <c r="AP120" s="69"/>
      <c r="AQ120" s="69"/>
    </row>
    <row r="121" spans="24:43" ht="12.75">
      <c r="X121" s="69"/>
      <c r="Y121" s="69"/>
      <c r="Z121" s="69"/>
      <c r="AA121" s="69"/>
      <c r="AB121" s="69"/>
      <c r="AC121" s="69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O121" s="69"/>
      <c r="AP121" s="69"/>
      <c r="AQ121" s="69"/>
    </row>
    <row r="122" spans="24:43" ht="12.75">
      <c r="X122" s="69"/>
      <c r="Y122" s="69"/>
      <c r="Z122" s="69"/>
      <c r="AA122" s="69"/>
      <c r="AB122" s="69"/>
      <c r="AC122" s="69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O122" s="69"/>
      <c r="AP122" s="69"/>
      <c r="AQ122" s="69"/>
    </row>
    <row r="123" spans="24:43" ht="12.75">
      <c r="X123" s="69"/>
      <c r="Y123" s="69"/>
      <c r="Z123" s="69"/>
      <c r="AA123" s="69"/>
      <c r="AB123" s="69"/>
      <c r="AC123" s="69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O123" s="69"/>
      <c r="AP123" s="69"/>
      <c r="AQ123" s="69"/>
    </row>
    <row r="124" spans="24:43" ht="12.75">
      <c r="X124" s="69"/>
      <c r="Y124" s="69"/>
      <c r="Z124" s="69"/>
      <c r="AA124" s="69"/>
      <c r="AB124" s="69"/>
      <c r="AC124" s="69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O124" s="69"/>
      <c r="AP124" s="69"/>
      <c r="AQ124" s="69"/>
    </row>
    <row r="125" spans="24:43" ht="12.75">
      <c r="X125" s="69"/>
      <c r="Y125" s="69"/>
      <c r="Z125" s="69"/>
      <c r="AA125" s="69"/>
      <c r="AB125" s="69"/>
      <c r="AC125" s="69"/>
      <c r="AD125" s="86"/>
      <c r="AE125" s="69"/>
      <c r="AF125" s="69"/>
      <c r="AG125" s="69"/>
      <c r="AH125" s="69"/>
      <c r="AI125" s="69"/>
      <c r="AJ125" s="69"/>
      <c r="AK125" s="69"/>
      <c r="AL125" s="69"/>
      <c r="AM125" s="69"/>
      <c r="AO125" s="69"/>
      <c r="AP125" s="69"/>
      <c r="AQ125" s="69"/>
    </row>
    <row r="126" spans="24:43" ht="12.75">
      <c r="X126" s="69"/>
      <c r="Y126" s="69"/>
      <c r="Z126" s="69"/>
      <c r="AA126" s="69"/>
      <c r="AB126" s="69"/>
      <c r="AC126" s="69"/>
      <c r="AD126" s="86"/>
      <c r="AE126" s="69"/>
      <c r="AF126" s="69"/>
      <c r="AG126" s="69"/>
      <c r="AH126" s="69"/>
      <c r="AI126" s="69"/>
      <c r="AJ126" s="69"/>
      <c r="AK126" s="69"/>
      <c r="AL126" s="69"/>
      <c r="AM126" s="69"/>
      <c r="AO126" s="69"/>
      <c r="AP126" s="69"/>
      <c r="AQ126" s="69"/>
    </row>
    <row r="127" spans="24:43" ht="12.75">
      <c r="X127" s="69"/>
      <c r="Y127" s="69"/>
      <c r="Z127" s="69"/>
      <c r="AA127" s="69"/>
      <c r="AB127" s="69"/>
      <c r="AC127" s="69"/>
      <c r="AD127" s="86"/>
      <c r="AE127" s="69"/>
      <c r="AF127" s="69"/>
      <c r="AG127" s="69"/>
      <c r="AH127" s="69"/>
      <c r="AI127" s="69"/>
      <c r="AJ127" s="69"/>
      <c r="AK127" s="69"/>
      <c r="AL127" s="69"/>
      <c r="AM127" s="69"/>
      <c r="AO127" s="69"/>
      <c r="AP127" s="69"/>
      <c r="AQ127" s="69"/>
    </row>
    <row r="128" spans="24:43" ht="12.75">
      <c r="X128" s="69"/>
      <c r="Y128" s="69"/>
      <c r="Z128" s="69"/>
      <c r="AA128" s="69"/>
      <c r="AB128" s="69"/>
      <c r="AC128" s="69"/>
      <c r="AD128" s="86"/>
      <c r="AE128" s="69"/>
      <c r="AF128" s="69"/>
      <c r="AG128" s="69"/>
      <c r="AH128" s="69"/>
      <c r="AI128" s="69"/>
      <c r="AJ128" s="69"/>
      <c r="AK128" s="69"/>
      <c r="AL128" s="69"/>
      <c r="AM128" s="69"/>
      <c r="AO128" s="69"/>
      <c r="AP128" s="69"/>
      <c r="AQ128" s="69"/>
    </row>
    <row r="129" spans="24:43" ht="12.75">
      <c r="X129" s="69"/>
      <c r="Y129" s="69"/>
      <c r="Z129" s="69"/>
      <c r="AA129" s="69"/>
      <c r="AB129" s="69"/>
      <c r="AC129" s="69"/>
      <c r="AD129" s="86"/>
      <c r="AE129" s="69"/>
      <c r="AF129" s="69"/>
      <c r="AG129" s="69"/>
      <c r="AH129" s="69"/>
      <c r="AI129" s="69"/>
      <c r="AJ129" s="69"/>
      <c r="AK129" s="69"/>
      <c r="AL129" s="69"/>
      <c r="AM129" s="69"/>
      <c r="AO129" s="69"/>
      <c r="AP129" s="69"/>
      <c r="AQ129" s="69"/>
    </row>
    <row r="130" spans="24:43" ht="12.75">
      <c r="X130" s="69"/>
      <c r="Y130" s="69"/>
      <c r="Z130" s="69"/>
      <c r="AA130" s="69"/>
      <c r="AB130" s="69"/>
      <c r="AC130" s="69"/>
      <c r="AD130" s="86"/>
      <c r="AE130" s="69"/>
      <c r="AF130" s="69"/>
      <c r="AG130" s="69"/>
      <c r="AH130" s="69"/>
      <c r="AI130" s="69"/>
      <c r="AJ130" s="69"/>
      <c r="AK130" s="69"/>
      <c r="AL130" s="69"/>
      <c r="AM130" s="69"/>
      <c r="AO130" s="69"/>
      <c r="AP130" s="69"/>
      <c r="AQ130" s="69"/>
    </row>
    <row r="131" spans="24:43" ht="12.75">
      <c r="X131" s="69"/>
      <c r="Y131" s="69"/>
      <c r="Z131" s="69"/>
      <c r="AA131" s="69"/>
      <c r="AB131" s="69"/>
      <c r="AC131" s="69"/>
      <c r="AD131" s="86"/>
      <c r="AE131" s="69"/>
      <c r="AF131" s="69"/>
      <c r="AG131" s="69"/>
      <c r="AH131" s="69"/>
      <c r="AI131" s="69"/>
      <c r="AJ131" s="69"/>
      <c r="AK131" s="69"/>
      <c r="AL131" s="69"/>
      <c r="AM131" s="69"/>
      <c r="AO131" s="69"/>
      <c r="AP131" s="69"/>
      <c r="AQ131" s="69"/>
    </row>
    <row r="132" spans="24:43" ht="12.75">
      <c r="X132" s="69"/>
      <c r="Y132" s="69"/>
      <c r="Z132" s="69"/>
      <c r="AA132" s="69"/>
      <c r="AB132" s="69"/>
      <c r="AC132" s="69"/>
      <c r="AD132" s="86"/>
      <c r="AE132" s="69"/>
      <c r="AF132" s="69"/>
      <c r="AG132" s="69"/>
      <c r="AH132" s="69"/>
      <c r="AI132" s="69"/>
      <c r="AJ132" s="69"/>
      <c r="AK132" s="69"/>
      <c r="AL132" s="69"/>
      <c r="AM132" s="69"/>
      <c r="AO132" s="69"/>
      <c r="AP132" s="69"/>
      <c r="AQ132" s="69"/>
    </row>
    <row r="133" spans="24:43" ht="12.75">
      <c r="X133" s="69"/>
      <c r="Y133" s="69"/>
      <c r="Z133" s="69"/>
      <c r="AA133" s="69"/>
      <c r="AB133" s="69"/>
      <c r="AC133" s="69"/>
      <c r="AD133" s="86"/>
      <c r="AE133" s="69"/>
      <c r="AF133" s="69"/>
      <c r="AG133" s="69"/>
      <c r="AH133" s="69"/>
      <c r="AI133" s="69"/>
      <c r="AJ133" s="69"/>
      <c r="AK133" s="69"/>
      <c r="AL133" s="69"/>
      <c r="AM133" s="69"/>
      <c r="AO133" s="69"/>
      <c r="AP133" s="69"/>
      <c r="AQ133" s="69"/>
    </row>
    <row r="134" spans="24:43" ht="12.75">
      <c r="X134" s="69"/>
      <c r="Y134" s="69"/>
      <c r="Z134" s="69"/>
      <c r="AA134" s="69"/>
      <c r="AB134" s="69"/>
      <c r="AC134" s="69"/>
      <c r="AD134" s="86"/>
      <c r="AE134" s="69"/>
      <c r="AF134" s="69"/>
      <c r="AG134" s="69"/>
      <c r="AH134" s="69"/>
      <c r="AI134" s="69"/>
      <c r="AJ134" s="69"/>
      <c r="AK134" s="69"/>
      <c r="AL134" s="69"/>
      <c r="AM134" s="69"/>
      <c r="AO134" s="69"/>
      <c r="AP134" s="69"/>
      <c r="AQ134" s="69"/>
    </row>
    <row r="135" spans="24:43" ht="12.75">
      <c r="X135" s="69"/>
      <c r="Y135" s="69"/>
      <c r="Z135" s="69"/>
      <c r="AA135" s="69"/>
      <c r="AB135" s="69"/>
      <c r="AC135" s="69"/>
      <c r="AD135" s="86"/>
      <c r="AE135" s="69"/>
      <c r="AF135" s="69"/>
      <c r="AG135" s="69"/>
      <c r="AH135" s="69"/>
      <c r="AI135" s="69"/>
      <c r="AJ135" s="69"/>
      <c r="AK135" s="69"/>
      <c r="AL135" s="69"/>
      <c r="AM135" s="69"/>
      <c r="AO135" s="69"/>
      <c r="AP135" s="69"/>
      <c r="AQ135" s="69"/>
    </row>
    <row r="136" spans="24:43" ht="12.75">
      <c r="X136" s="69"/>
      <c r="Y136" s="69"/>
      <c r="Z136" s="69"/>
      <c r="AA136" s="69"/>
      <c r="AB136" s="69"/>
      <c r="AC136" s="69"/>
      <c r="AD136" s="86"/>
      <c r="AE136" s="69"/>
      <c r="AF136" s="69"/>
      <c r="AG136" s="69"/>
      <c r="AH136" s="69"/>
      <c r="AI136" s="69"/>
      <c r="AJ136" s="69"/>
      <c r="AK136" s="69"/>
      <c r="AL136" s="69"/>
      <c r="AM136" s="69"/>
      <c r="AO136" s="69"/>
      <c r="AP136" s="69"/>
      <c r="AQ136" s="69"/>
    </row>
    <row r="137" spans="24:43" ht="12.75">
      <c r="X137" s="69"/>
      <c r="Y137" s="69"/>
      <c r="Z137" s="69"/>
      <c r="AA137" s="69"/>
      <c r="AB137" s="69"/>
      <c r="AC137" s="69"/>
      <c r="AD137" s="86"/>
      <c r="AE137" s="69"/>
      <c r="AF137" s="69"/>
      <c r="AG137" s="69"/>
      <c r="AH137" s="69"/>
      <c r="AI137" s="69"/>
      <c r="AJ137" s="69"/>
      <c r="AK137" s="69"/>
      <c r="AL137" s="69"/>
      <c r="AM137" s="69"/>
      <c r="AO137" s="69"/>
      <c r="AP137" s="69"/>
      <c r="AQ137" s="69"/>
    </row>
    <row r="138" spans="24:43" ht="12.75">
      <c r="X138" s="69"/>
      <c r="Y138" s="69"/>
      <c r="Z138" s="69"/>
      <c r="AA138" s="69"/>
      <c r="AB138" s="69"/>
      <c r="AC138" s="69"/>
      <c r="AD138" s="86"/>
      <c r="AE138" s="69"/>
      <c r="AF138" s="69"/>
      <c r="AG138" s="69"/>
      <c r="AH138" s="69"/>
      <c r="AI138" s="69"/>
      <c r="AJ138" s="69"/>
      <c r="AK138" s="69"/>
      <c r="AL138" s="69"/>
      <c r="AM138" s="69"/>
      <c r="AO138" s="69"/>
      <c r="AP138" s="69"/>
      <c r="AQ138" s="69"/>
    </row>
    <row r="139" spans="24:43" ht="12.75">
      <c r="X139" s="69"/>
      <c r="Y139" s="69"/>
      <c r="Z139" s="69"/>
      <c r="AA139" s="69"/>
      <c r="AB139" s="69"/>
      <c r="AC139" s="69"/>
      <c r="AD139" s="86"/>
      <c r="AE139" s="69"/>
      <c r="AF139" s="69"/>
      <c r="AG139" s="69"/>
      <c r="AH139" s="69"/>
      <c r="AI139" s="69"/>
      <c r="AJ139" s="69"/>
      <c r="AK139" s="69"/>
      <c r="AL139" s="69"/>
      <c r="AM139" s="69"/>
      <c r="AO139" s="69"/>
      <c r="AP139" s="69"/>
      <c r="AQ139" s="69"/>
    </row>
    <row r="140" spans="24:43" ht="12.75">
      <c r="X140" s="69"/>
      <c r="Y140" s="69"/>
      <c r="Z140" s="69"/>
      <c r="AA140" s="69"/>
      <c r="AB140" s="69"/>
      <c r="AC140" s="69"/>
      <c r="AD140" s="86"/>
      <c r="AE140" s="69"/>
      <c r="AF140" s="69"/>
      <c r="AG140" s="69"/>
      <c r="AH140" s="69"/>
      <c r="AI140" s="69"/>
      <c r="AJ140" s="69"/>
      <c r="AK140" s="69"/>
      <c r="AL140" s="69"/>
      <c r="AM140" s="69"/>
      <c r="AO140" s="69"/>
      <c r="AP140" s="69"/>
      <c r="AQ140" s="69"/>
    </row>
    <row r="141" spans="24:43" ht="12.75">
      <c r="X141" s="69"/>
      <c r="Y141" s="69"/>
      <c r="Z141" s="69"/>
      <c r="AA141" s="69"/>
      <c r="AB141" s="69"/>
      <c r="AC141" s="69"/>
      <c r="AD141" s="86"/>
      <c r="AE141" s="69"/>
      <c r="AF141" s="69"/>
      <c r="AG141" s="69"/>
      <c r="AH141" s="69"/>
      <c r="AI141" s="69"/>
      <c r="AJ141" s="69"/>
      <c r="AK141" s="69"/>
      <c r="AL141" s="69"/>
      <c r="AM141" s="69"/>
      <c r="AO141" s="69"/>
      <c r="AP141" s="69"/>
      <c r="AQ141" s="69"/>
    </row>
    <row r="142" spans="24:43" ht="12.75">
      <c r="X142" s="69"/>
      <c r="Y142" s="69"/>
      <c r="Z142" s="69"/>
      <c r="AA142" s="69"/>
      <c r="AB142" s="69"/>
      <c r="AC142" s="69"/>
      <c r="AD142" s="86"/>
      <c r="AE142" s="69"/>
      <c r="AF142" s="69"/>
      <c r="AG142" s="69"/>
      <c r="AH142" s="69"/>
      <c r="AI142" s="69"/>
      <c r="AJ142" s="69"/>
      <c r="AK142" s="69"/>
      <c r="AL142" s="69"/>
      <c r="AM142" s="69"/>
      <c r="AO142" s="69"/>
      <c r="AP142" s="69"/>
      <c r="AQ142" s="69"/>
    </row>
    <row r="143" spans="24:43" ht="12.75">
      <c r="X143" s="69"/>
      <c r="Y143" s="69"/>
      <c r="Z143" s="69"/>
      <c r="AA143" s="69"/>
      <c r="AB143" s="69"/>
      <c r="AC143" s="69"/>
      <c r="AD143" s="86"/>
      <c r="AE143" s="69"/>
      <c r="AF143" s="69"/>
      <c r="AG143" s="69"/>
      <c r="AH143" s="69"/>
      <c r="AI143" s="69"/>
      <c r="AJ143" s="69"/>
      <c r="AK143" s="69"/>
      <c r="AL143" s="69"/>
      <c r="AM143" s="69"/>
      <c r="AO143" s="69"/>
      <c r="AP143" s="69"/>
      <c r="AQ143" s="69"/>
    </row>
    <row r="144" spans="24:43" ht="12.75">
      <c r="X144" s="69"/>
      <c r="Y144" s="69"/>
      <c r="Z144" s="69"/>
      <c r="AA144" s="69"/>
      <c r="AB144" s="69"/>
      <c r="AC144" s="69"/>
      <c r="AD144" s="86"/>
      <c r="AE144" s="69"/>
      <c r="AF144" s="69"/>
      <c r="AG144" s="69"/>
      <c r="AH144" s="69"/>
      <c r="AI144" s="69"/>
      <c r="AJ144" s="69"/>
      <c r="AK144" s="69"/>
      <c r="AL144" s="69"/>
      <c r="AM144" s="69"/>
      <c r="AO144" s="69"/>
      <c r="AP144" s="69"/>
      <c r="AQ144" s="69"/>
    </row>
    <row r="145" spans="24:43" ht="12.75">
      <c r="X145" s="69"/>
      <c r="Y145" s="69"/>
      <c r="Z145" s="69"/>
      <c r="AA145" s="69"/>
      <c r="AB145" s="69"/>
      <c r="AC145" s="69"/>
      <c r="AD145" s="86"/>
      <c r="AE145" s="69"/>
      <c r="AF145" s="69"/>
      <c r="AG145" s="69"/>
      <c r="AH145" s="69"/>
      <c r="AI145" s="69"/>
      <c r="AJ145" s="69"/>
      <c r="AK145" s="69"/>
      <c r="AL145" s="69"/>
      <c r="AM145" s="69"/>
      <c r="AO145" s="69"/>
      <c r="AP145" s="69"/>
      <c r="AQ145" s="69"/>
    </row>
    <row r="146" spans="24:43" ht="12.75">
      <c r="X146" s="69"/>
      <c r="Y146" s="69"/>
      <c r="Z146" s="69"/>
      <c r="AA146" s="69"/>
      <c r="AB146" s="69"/>
      <c r="AC146" s="69"/>
      <c r="AD146" s="86"/>
      <c r="AE146" s="69"/>
      <c r="AF146" s="69"/>
      <c r="AG146" s="69"/>
      <c r="AH146" s="69"/>
      <c r="AI146" s="69"/>
      <c r="AJ146" s="69"/>
      <c r="AK146" s="69"/>
      <c r="AL146" s="69"/>
      <c r="AM146" s="69"/>
      <c r="AO146" s="69"/>
      <c r="AP146" s="69"/>
      <c r="AQ146" s="69"/>
    </row>
    <row r="147" spans="24:43" ht="12.75">
      <c r="X147" s="69"/>
      <c r="Y147" s="69"/>
      <c r="Z147" s="69"/>
      <c r="AA147" s="69"/>
      <c r="AB147" s="69"/>
      <c r="AC147" s="69"/>
      <c r="AD147" s="86"/>
      <c r="AE147" s="69"/>
      <c r="AF147" s="69"/>
      <c r="AG147" s="69"/>
      <c r="AH147" s="69"/>
      <c r="AI147" s="69"/>
      <c r="AJ147" s="69"/>
      <c r="AK147" s="69"/>
      <c r="AL147" s="69"/>
      <c r="AM147" s="69"/>
      <c r="AO147" s="69"/>
      <c r="AP147" s="69"/>
      <c r="AQ147" s="69"/>
    </row>
    <row r="148" spans="24:43" ht="12.75">
      <c r="X148" s="69"/>
      <c r="Y148" s="69"/>
      <c r="Z148" s="69"/>
      <c r="AA148" s="69"/>
      <c r="AB148" s="69"/>
      <c r="AC148" s="69"/>
      <c r="AD148" s="86"/>
      <c r="AE148" s="69"/>
      <c r="AF148" s="69"/>
      <c r="AG148" s="69"/>
      <c r="AH148" s="69"/>
      <c r="AI148" s="69"/>
      <c r="AJ148" s="69"/>
      <c r="AK148" s="69"/>
      <c r="AL148" s="69"/>
      <c r="AM148" s="69"/>
      <c r="AO148" s="69"/>
      <c r="AP148" s="69"/>
      <c r="AQ148" s="69"/>
    </row>
    <row r="149" spans="24:43" ht="12.75">
      <c r="X149" s="69"/>
      <c r="Y149" s="69"/>
      <c r="Z149" s="69"/>
      <c r="AA149" s="69"/>
      <c r="AB149" s="69"/>
      <c r="AC149" s="69"/>
      <c r="AD149" s="86"/>
      <c r="AE149" s="69"/>
      <c r="AF149" s="69"/>
      <c r="AG149" s="69"/>
      <c r="AH149" s="69"/>
      <c r="AI149" s="69"/>
      <c r="AJ149" s="69"/>
      <c r="AK149" s="69"/>
      <c r="AL149" s="69"/>
      <c r="AM149" s="69"/>
      <c r="AO149" s="69"/>
      <c r="AP149" s="69"/>
      <c r="AQ149" s="69"/>
    </row>
    <row r="150" spans="24:43" ht="12.75">
      <c r="X150" s="69"/>
      <c r="Y150" s="69"/>
      <c r="Z150" s="69"/>
      <c r="AA150" s="69"/>
      <c r="AB150" s="69"/>
      <c r="AC150" s="69"/>
      <c r="AD150" s="86"/>
      <c r="AE150" s="69"/>
      <c r="AF150" s="69"/>
      <c r="AG150" s="69"/>
      <c r="AH150" s="69"/>
      <c r="AI150" s="69"/>
      <c r="AJ150" s="69"/>
      <c r="AK150" s="69"/>
      <c r="AL150" s="69"/>
      <c r="AM150" s="69"/>
      <c r="AO150" s="69"/>
      <c r="AP150" s="69"/>
      <c r="AQ150" s="69"/>
    </row>
    <row r="151" spans="24:43" ht="12.75">
      <c r="X151" s="69"/>
      <c r="Y151" s="69"/>
      <c r="Z151" s="69"/>
      <c r="AA151" s="69"/>
      <c r="AB151" s="69"/>
      <c r="AC151" s="69"/>
      <c r="AD151" s="86"/>
      <c r="AE151" s="69"/>
      <c r="AF151" s="69"/>
      <c r="AG151" s="69"/>
      <c r="AH151" s="69"/>
      <c r="AI151" s="69"/>
      <c r="AJ151" s="69"/>
      <c r="AK151" s="69"/>
      <c r="AL151" s="69"/>
      <c r="AM151" s="69"/>
      <c r="AO151" s="69"/>
      <c r="AP151" s="69"/>
      <c r="AQ151" s="69"/>
    </row>
    <row r="152" spans="24:43" ht="12.75">
      <c r="X152" s="69"/>
      <c r="Y152" s="69"/>
      <c r="Z152" s="69"/>
      <c r="AA152" s="69"/>
      <c r="AB152" s="69"/>
      <c r="AC152" s="69"/>
      <c r="AD152" s="86"/>
      <c r="AE152" s="69"/>
      <c r="AF152" s="69"/>
      <c r="AG152" s="69"/>
      <c r="AH152" s="69"/>
      <c r="AI152" s="69"/>
      <c r="AJ152" s="69"/>
      <c r="AK152" s="69"/>
      <c r="AL152" s="69"/>
      <c r="AM152" s="69"/>
      <c r="AO152" s="69"/>
      <c r="AP152" s="69"/>
      <c r="AQ152" s="69"/>
    </row>
    <row r="153" spans="24:43" ht="12.75">
      <c r="X153" s="69"/>
      <c r="Y153" s="69"/>
      <c r="Z153" s="69"/>
      <c r="AA153" s="69"/>
      <c r="AB153" s="69"/>
      <c r="AC153" s="69"/>
      <c r="AD153" s="86"/>
      <c r="AE153" s="69"/>
      <c r="AF153" s="69"/>
      <c r="AG153" s="69"/>
      <c r="AH153" s="69"/>
      <c r="AI153" s="69"/>
      <c r="AJ153" s="69"/>
      <c r="AK153" s="69"/>
      <c r="AL153" s="69"/>
      <c r="AM153" s="69"/>
      <c r="AO153" s="69"/>
      <c r="AP153" s="69"/>
      <c r="AQ153" s="69"/>
    </row>
    <row r="154" spans="24:43" ht="12.75">
      <c r="X154" s="69"/>
      <c r="Y154" s="69"/>
      <c r="Z154" s="69"/>
      <c r="AA154" s="69"/>
      <c r="AB154" s="69"/>
      <c r="AC154" s="69"/>
      <c r="AD154" s="86"/>
      <c r="AE154" s="69"/>
      <c r="AF154" s="69"/>
      <c r="AG154" s="69"/>
      <c r="AH154" s="69"/>
      <c r="AI154" s="69"/>
      <c r="AJ154" s="69"/>
      <c r="AK154" s="69"/>
      <c r="AL154" s="69"/>
      <c r="AM154" s="69"/>
      <c r="AO154" s="69"/>
      <c r="AP154" s="69"/>
      <c r="AQ154" s="69"/>
    </row>
    <row r="155" spans="24:43" ht="12.75">
      <c r="X155" s="69"/>
      <c r="Y155" s="69"/>
      <c r="Z155" s="69"/>
      <c r="AA155" s="69"/>
      <c r="AB155" s="69"/>
      <c r="AC155" s="69"/>
      <c r="AD155" s="86"/>
      <c r="AE155" s="69"/>
      <c r="AF155" s="69"/>
      <c r="AG155" s="69"/>
      <c r="AH155" s="69"/>
      <c r="AI155" s="69"/>
      <c r="AJ155" s="69"/>
      <c r="AK155" s="69"/>
      <c r="AL155" s="69"/>
      <c r="AM155" s="69"/>
      <c r="AO155" s="69"/>
      <c r="AP155" s="69"/>
      <c r="AQ155" s="69"/>
    </row>
    <row r="156" spans="24:43" ht="12.75">
      <c r="X156" s="69"/>
      <c r="Y156" s="69"/>
      <c r="Z156" s="69"/>
      <c r="AA156" s="69"/>
      <c r="AB156" s="69"/>
      <c r="AC156" s="69"/>
      <c r="AD156" s="86"/>
      <c r="AE156" s="69"/>
      <c r="AF156" s="69"/>
      <c r="AG156" s="69"/>
      <c r="AH156" s="69"/>
      <c r="AI156" s="69"/>
      <c r="AJ156" s="69"/>
      <c r="AK156" s="69"/>
      <c r="AL156" s="69"/>
      <c r="AM156" s="69"/>
      <c r="AO156" s="69"/>
      <c r="AP156" s="69"/>
      <c r="AQ156" s="69"/>
    </row>
    <row r="157" spans="24:43" ht="12.75">
      <c r="X157" s="69"/>
      <c r="Y157" s="69"/>
      <c r="Z157" s="69"/>
      <c r="AA157" s="69"/>
      <c r="AB157" s="69"/>
      <c r="AC157" s="69"/>
      <c r="AD157" s="86"/>
      <c r="AE157" s="69"/>
      <c r="AF157" s="69"/>
      <c r="AG157" s="69"/>
      <c r="AH157" s="69"/>
      <c r="AI157" s="69"/>
      <c r="AJ157" s="69"/>
      <c r="AK157" s="69"/>
      <c r="AL157" s="69"/>
      <c r="AM157" s="69"/>
      <c r="AO157" s="69"/>
      <c r="AP157" s="69"/>
      <c r="AQ157" s="69"/>
    </row>
    <row r="158" spans="24:43" ht="12.75">
      <c r="X158" s="69"/>
      <c r="Y158" s="69"/>
      <c r="Z158" s="69"/>
      <c r="AA158" s="69"/>
      <c r="AB158" s="69"/>
      <c r="AC158" s="69"/>
      <c r="AD158" s="86"/>
      <c r="AE158" s="69"/>
      <c r="AF158" s="69"/>
      <c r="AG158" s="69"/>
      <c r="AH158" s="69"/>
      <c r="AI158" s="69"/>
      <c r="AJ158" s="69"/>
      <c r="AK158" s="69"/>
      <c r="AL158" s="69"/>
      <c r="AM158" s="69"/>
      <c r="AO158" s="69"/>
      <c r="AP158" s="69"/>
      <c r="AQ158" s="69"/>
    </row>
    <row r="159" spans="24:43" ht="12.75">
      <c r="X159" s="69"/>
      <c r="Y159" s="69"/>
      <c r="Z159" s="69"/>
      <c r="AA159" s="69"/>
      <c r="AB159" s="69"/>
      <c r="AC159" s="69"/>
      <c r="AD159" s="86"/>
      <c r="AE159" s="69"/>
      <c r="AF159" s="69"/>
      <c r="AG159" s="69"/>
      <c r="AH159" s="69"/>
      <c r="AI159" s="69"/>
      <c r="AJ159" s="69"/>
      <c r="AK159" s="69"/>
      <c r="AL159" s="69"/>
      <c r="AM159" s="69"/>
      <c r="AO159" s="69"/>
      <c r="AP159" s="69"/>
      <c r="AQ159" s="69"/>
    </row>
    <row r="160" spans="24:43" ht="12.75">
      <c r="X160" s="69"/>
      <c r="Y160" s="69"/>
      <c r="Z160" s="69"/>
      <c r="AA160" s="69"/>
      <c r="AB160" s="69"/>
      <c r="AC160" s="69"/>
      <c r="AD160" s="86"/>
      <c r="AE160" s="69"/>
      <c r="AF160" s="69"/>
      <c r="AG160" s="69"/>
      <c r="AH160" s="69"/>
      <c r="AI160" s="69"/>
      <c r="AJ160" s="69"/>
      <c r="AK160" s="69"/>
      <c r="AL160" s="69"/>
      <c r="AM160" s="69"/>
      <c r="AO160" s="69"/>
      <c r="AP160" s="69"/>
      <c r="AQ160" s="69"/>
    </row>
    <row r="161" spans="24:43" ht="12.75">
      <c r="X161" s="69"/>
      <c r="Y161" s="69"/>
      <c r="Z161" s="69"/>
      <c r="AA161" s="69"/>
      <c r="AB161" s="69"/>
      <c r="AC161" s="69"/>
      <c r="AD161" s="86"/>
      <c r="AE161" s="69"/>
      <c r="AF161" s="69"/>
      <c r="AG161" s="69"/>
      <c r="AH161" s="69"/>
      <c r="AI161" s="69"/>
      <c r="AJ161" s="69"/>
      <c r="AK161" s="69"/>
      <c r="AL161" s="69"/>
      <c r="AM161" s="69"/>
      <c r="AO161" s="69"/>
      <c r="AP161" s="69"/>
      <c r="AQ161" s="69"/>
    </row>
    <row r="162" spans="24:43" ht="12.75">
      <c r="X162" s="69"/>
      <c r="Y162" s="69"/>
      <c r="Z162" s="69"/>
      <c r="AA162" s="69"/>
      <c r="AB162" s="69"/>
      <c r="AC162" s="69"/>
      <c r="AD162" s="86"/>
      <c r="AE162" s="69"/>
      <c r="AF162" s="69"/>
      <c r="AG162" s="69"/>
      <c r="AH162" s="69"/>
      <c r="AI162" s="69"/>
      <c r="AJ162" s="69"/>
      <c r="AK162" s="69"/>
      <c r="AL162" s="69"/>
      <c r="AM162" s="69"/>
      <c r="AO162" s="69"/>
      <c r="AP162" s="69"/>
      <c r="AQ162" s="69"/>
    </row>
    <row r="163" spans="24:43" ht="12.75">
      <c r="X163" s="69"/>
      <c r="Y163" s="69"/>
      <c r="Z163" s="69"/>
      <c r="AA163" s="69"/>
      <c r="AB163" s="69"/>
      <c r="AC163" s="69"/>
      <c r="AD163" s="86"/>
      <c r="AE163" s="69"/>
      <c r="AF163" s="69"/>
      <c r="AG163" s="69"/>
      <c r="AH163" s="69"/>
      <c r="AI163" s="69"/>
      <c r="AJ163" s="69"/>
      <c r="AK163" s="69"/>
      <c r="AL163" s="69"/>
      <c r="AM163" s="69"/>
      <c r="AO163" s="69"/>
      <c r="AP163" s="69"/>
      <c r="AQ163" s="69"/>
    </row>
    <row r="164" spans="24:43" ht="12.75">
      <c r="X164" s="69"/>
      <c r="Y164" s="69"/>
      <c r="Z164" s="69"/>
      <c r="AA164" s="69"/>
      <c r="AB164" s="69"/>
      <c r="AC164" s="69"/>
      <c r="AD164" s="86"/>
      <c r="AE164" s="69"/>
      <c r="AF164" s="69"/>
      <c r="AG164" s="69"/>
      <c r="AH164" s="69"/>
      <c r="AI164" s="69"/>
      <c r="AJ164" s="69"/>
      <c r="AK164" s="69"/>
      <c r="AL164" s="69"/>
      <c r="AM164" s="69"/>
      <c r="AO164" s="69"/>
      <c r="AP164" s="69"/>
      <c r="AQ164" s="69"/>
    </row>
    <row r="165" spans="24:43" ht="12.75">
      <c r="X165" s="69"/>
      <c r="Y165" s="69"/>
      <c r="Z165" s="69"/>
      <c r="AA165" s="69"/>
      <c r="AB165" s="69"/>
      <c r="AC165" s="69"/>
      <c r="AD165" s="86"/>
      <c r="AE165" s="69"/>
      <c r="AF165" s="69"/>
      <c r="AG165" s="69"/>
      <c r="AH165" s="69"/>
      <c r="AI165" s="69"/>
      <c r="AJ165" s="69"/>
      <c r="AK165" s="69"/>
      <c r="AL165" s="69"/>
      <c r="AM165" s="69"/>
      <c r="AO165" s="69"/>
      <c r="AP165" s="69"/>
      <c r="AQ165" s="69"/>
    </row>
    <row r="166" spans="24:43" ht="12.75">
      <c r="X166" s="69"/>
      <c r="Y166" s="69"/>
      <c r="Z166" s="69"/>
      <c r="AA166" s="69"/>
      <c r="AB166" s="69"/>
      <c r="AC166" s="69"/>
      <c r="AD166" s="86"/>
      <c r="AE166" s="69"/>
      <c r="AF166" s="69"/>
      <c r="AG166" s="69"/>
      <c r="AH166" s="69"/>
      <c r="AI166" s="69"/>
      <c r="AJ166" s="69"/>
      <c r="AK166" s="69"/>
      <c r="AL166" s="69"/>
      <c r="AM166" s="69"/>
      <c r="AO166" s="69"/>
      <c r="AP166" s="69"/>
      <c r="AQ166" s="69"/>
    </row>
    <row r="167" spans="24:43" ht="12.75">
      <c r="X167" s="69"/>
      <c r="Y167" s="69"/>
      <c r="Z167" s="69"/>
      <c r="AA167" s="69"/>
      <c r="AB167" s="69"/>
      <c r="AC167" s="69"/>
      <c r="AD167" s="86"/>
      <c r="AE167" s="69"/>
      <c r="AF167" s="69"/>
      <c r="AG167" s="69"/>
      <c r="AH167" s="69"/>
      <c r="AI167" s="69"/>
      <c r="AJ167" s="69"/>
      <c r="AK167" s="69"/>
      <c r="AL167" s="69"/>
      <c r="AM167" s="69"/>
      <c r="AO167" s="69"/>
      <c r="AP167" s="69"/>
      <c r="AQ167" s="69"/>
    </row>
    <row r="168" spans="24:43" ht="12.75">
      <c r="X168" s="69"/>
      <c r="Y168" s="69"/>
      <c r="Z168" s="69"/>
      <c r="AA168" s="69"/>
      <c r="AB168" s="69"/>
      <c r="AC168" s="69"/>
      <c r="AD168" s="86"/>
      <c r="AE168" s="69"/>
      <c r="AF168" s="69"/>
      <c r="AG168" s="69"/>
      <c r="AH168" s="69"/>
      <c r="AI168" s="69"/>
      <c r="AJ168" s="69"/>
      <c r="AK168" s="69"/>
      <c r="AL168" s="69"/>
      <c r="AM168" s="69"/>
      <c r="AO168" s="69"/>
      <c r="AP168" s="69"/>
      <c r="AQ168" s="69"/>
    </row>
    <row r="169" spans="24:43" ht="12.75">
      <c r="X169" s="69"/>
      <c r="Y169" s="69"/>
      <c r="Z169" s="69"/>
      <c r="AA169" s="69"/>
      <c r="AB169" s="69"/>
      <c r="AC169" s="69"/>
      <c r="AD169" s="86"/>
      <c r="AE169" s="69"/>
      <c r="AF169" s="69"/>
      <c r="AG169" s="69"/>
      <c r="AH169" s="69"/>
      <c r="AI169" s="69"/>
      <c r="AJ169" s="69"/>
      <c r="AK169" s="69"/>
      <c r="AL169" s="69"/>
      <c r="AM169" s="69"/>
      <c r="AO169" s="69"/>
      <c r="AP169" s="69"/>
      <c r="AQ169" s="69"/>
    </row>
    <row r="170" spans="24:43" ht="12.75">
      <c r="X170" s="69"/>
      <c r="Y170" s="69"/>
      <c r="Z170" s="69"/>
      <c r="AA170" s="69"/>
      <c r="AB170" s="69"/>
      <c r="AC170" s="69"/>
      <c r="AD170" s="86"/>
      <c r="AE170" s="69"/>
      <c r="AF170" s="69"/>
      <c r="AG170" s="69"/>
      <c r="AH170" s="69"/>
      <c r="AI170" s="69"/>
      <c r="AJ170" s="69"/>
      <c r="AK170" s="69"/>
      <c r="AL170" s="69"/>
      <c r="AM170" s="69"/>
      <c r="AO170" s="69"/>
      <c r="AP170" s="69"/>
      <c r="AQ170" s="69"/>
    </row>
    <row r="171" spans="24:43" ht="12.75">
      <c r="X171" s="69"/>
      <c r="Y171" s="69"/>
      <c r="Z171" s="69"/>
      <c r="AA171" s="69"/>
      <c r="AB171" s="69"/>
      <c r="AC171" s="69"/>
      <c r="AD171" s="86"/>
      <c r="AE171" s="69"/>
      <c r="AF171" s="69"/>
      <c r="AG171" s="69"/>
      <c r="AH171" s="69"/>
      <c r="AI171" s="69"/>
      <c r="AJ171" s="69"/>
      <c r="AK171" s="69"/>
      <c r="AL171" s="69"/>
      <c r="AM171" s="69"/>
      <c r="AO171" s="69"/>
      <c r="AP171" s="69"/>
      <c r="AQ171" s="69"/>
    </row>
    <row r="172" spans="24:43" ht="12.75">
      <c r="X172" s="69"/>
      <c r="Y172" s="69"/>
      <c r="Z172" s="69"/>
      <c r="AA172" s="69"/>
      <c r="AB172" s="69"/>
      <c r="AC172" s="69"/>
      <c r="AD172" s="86"/>
      <c r="AE172" s="69"/>
      <c r="AF172" s="69"/>
      <c r="AG172" s="69"/>
      <c r="AH172" s="69"/>
      <c r="AI172" s="69"/>
      <c r="AJ172" s="69"/>
      <c r="AK172" s="69"/>
      <c r="AL172" s="69"/>
      <c r="AM172" s="69"/>
      <c r="AO172" s="69"/>
      <c r="AP172" s="69"/>
      <c r="AQ172" s="69"/>
    </row>
    <row r="173" spans="24:43" ht="12.75">
      <c r="X173" s="69"/>
      <c r="Y173" s="69"/>
      <c r="Z173" s="69"/>
      <c r="AA173" s="69"/>
      <c r="AB173" s="69"/>
      <c r="AC173" s="69"/>
      <c r="AD173" s="86"/>
      <c r="AE173" s="69"/>
      <c r="AF173" s="69"/>
      <c r="AG173" s="69"/>
      <c r="AH173" s="69"/>
      <c r="AI173" s="69"/>
      <c r="AJ173" s="69"/>
      <c r="AK173" s="69"/>
      <c r="AL173" s="69"/>
      <c r="AM173" s="69"/>
      <c r="AO173" s="69"/>
      <c r="AP173" s="69"/>
      <c r="AQ173" s="69"/>
    </row>
    <row r="174" spans="24:43" ht="12.75">
      <c r="X174" s="69"/>
      <c r="Y174" s="69"/>
      <c r="Z174" s="69"/>
      <c r="AA174" s="69"/>
      <c r="AB174" s="69"/>
      <c r="AC174" s="69"/>
      <c r="AD174" s="86"/>
      <c r="AE174" s="69"/>
      <c r="AF174" s="69"/>
      <c r="AG174" s="69"/>
      <c r="AH174" s="69"/>
      <c r="AI174" s="69"/>
      <c r="AJ174" s="69"/>
      <c r="AK174" s="69"/>
      <c r="AL174" s="69"/>
      <c r="AM174" s="69"/>
      <c r="AO174" s="69"/>
      <c r="AP174" s="69"/>
      <c r="AQ174" s="69"/>
    </row>
    <row r="175" spans="24:43" ht="12.75">
      <c r="X175" s="69"/>
      <c r="Y175" s="69"/>
      <c r="Z175" s="69"/>
      <c r="AA175" s="69"/>
      <c r="AB175" s="69"/>
      <c r="AC175" s="69"/>
      <c r="AD175" s="86"/>
      <c r="AE175" s="69"/>
      <c r="AF175" s="69"/>
      <c r="AG175" s="69"/>
      <c r="AH175" s="69"/>
      <c r="AI175" s="69"/>
      <c r="AJ175" s="69"/>
      <c r="AK175" s="69"/>
      <c r="AL175" s="69"/>
      <c r="AM175" s="69"/>
      <c r="AO175" s="69"/>
      <c r="AP175" s="69"/>
      <c r="AQ175" s="69"/>
    </row>
    <row r="176" spans="24:43" ht="12.75">
      <c r="X176" s="69"/>
      <c r="Y176" s="69"/>
      <c r="Z176" s="69"/>
      <c r="AA176" s="69"/>
      <c r="AB176" s="69"/>
      <c r="AC176" s="69"/>
      <c r="AD176" s="86"/>
      <c r="AE176" s="69"/>
      <c r="AF176" s="69"/>
      <c r="AG176" s="69"/>
      <c r="AH176" s="69"/>
      <c r="AI176" s="69"/>
      <c r="AJ176" s="69"/>
      <c r="AK176" s="69"/>
      <c r="AL176" s="69"/>
      <c r="AM176" s="69"/>
      <c r="AO176" s="69"/>
      <c r="AP176" s="69"/>
      <c r="AQ176" s="69"/>
    </row>
    <row r="177" spans="24:43" ht="12.75">
      <c r="X177" s="69"/>
      <c r="Y177" s="69"/>
      <c r="Z177" s="69"/>
      <c r="AA177" s="69"/>
      <c r="AB177" s="69"/>
      <c r="AC177" s="69"/>
      <c r="AD177" s="86"/>
      <c r="AE177" s="69"/>
      <c r="AF177" s="69"/>
      <c r="AG177" s="69"/>
      <c r="AH177" s="69"/>
      <c r="AI177" s="69"/>
      <c r="AJ177" s="69"/>
      <c r="AK177" s="69"/>
      <c r="AL177" s="69"/>
      <c r="AM177" s="69"/>
      <c r="AO177" s="69"/>
      <c r="AP177" s="69"/>
      <c r="AQ177" s="69"/>
    </row>
    <row r="178" spans="24:43" ht="12.75">
      <c r="X178" s="69"/>
      <c r="Y178" s="69"/>
      <c r="Z178" s="69"/>
      <c r="AA178" s="69"/>
      <c r="AB178" s="69"/>
      <c r="AC178" s="69"/>
      <c r="AD178" s="86"/>
      <c r="AE178" s="69"/>
      <c r="AF178" s="69"/>
      <c r="AG178" s="69"/>
      <c r="AH178" s="69"/>
      <c r="AI178" s="69"/>
      <c r="AJ178" s="69"/>
      <c r="AK178" s="69"/>
      <c r="AL178" s="69"/>
      <c r="AM178" s="69"/>
      <c r="AO178" s="69"/>
      <c r="AP178" s="69"/>
      <c r="AQ178" s="69"/>
    </row>
    <row r="179" spans="24:43" ht="12.75">
      <c r="X179" s="69"/>
      <c r="Y179" s="69"/>
      <c r="Z179" s="69"/>
      <c r="AA179" s="69"/>
      <c r="AB179" s="69"/>
      <c r="AC179" s="69"/>
      <c r="AD179" s="86"/>
      <c r="AE179" s="69"/>
      <c r="AF179" s="69"/>
      <c r="AG179" s="69"/>
      <c r="AH179" s="69"/>
      <c r="AI179" s="69"/>
      <c r="AJ179" s="69"/>
      <c r="AK179" s="69"/>
      <c r="AL179" s="69"/>
      <c r="AM179" s="69"/>
      <c r="AO179" s="69"/>
      <c r="AP179" s="69"/>
      <c r="AQ179" s="69"/>
    </row>
    <row r="180" spans="24:43" ht="12.75">
      <c r="X180" s="69"/>
      <c r="Y180" s="69"/>
      <c r="Z180" s="69"/>
      <c r="AA180" s="69"/>
      <c r="AB180" s="69"/>
      <c r="AC180" s="69"/>
      <c r="AD180" s="86"/>
      <c r="AE180" s="69"/>
      <c r="AF180" s="69"/>
      <c r="AG180" s="69"/>
      <c r="AH180" s="69"/>
      <c r="AI180" s="69"/>
      <c r="AJ180" s="69"/>
      <c r="AK180" s="69"/>
      <c r="AL180" s="69"/>
      <c r="AM180" s="69"/>
      <c r="AO180" s="69"/>
      <c r="AP180" s="69"/>
      <c r="AQ180" s="69"/>
    </row>
    <row r="181" spans="24:43" ht="12.75">
      <c r="X181" s="69"/>
      <c r="Y181" s="69"/>
      <c r="Z181" s="69"/>
      <c r="AA181" s="69"/>
      <c r="AB181" s="69"/>
      <c r="AC181" s="69"/>
      <c r="AD181" s="86"/>
      <c r="AE181" s="69"/>
      <c r="AF181" s="69"/>
      <c r="AG181" s="69"/>
      <c r="AH181" s="69"/>
      <c r="AI181" s="69"/>
      <c r="AJ181" s="69"/>
      <c r="AK181" s="69"/>
      <c r="AL181" s="69"/>
      <c r="AM181" s="69"/>
      <c r="AO181" s="69"/>
      <c r="AP181" s="69"/>
      <c r="AQ181" s="69"/>
    </row>
    <row r="182" spans="24:43" ht="12.75">
      <c r="X182" s="69"/>
      <c r="Y182" s="69"/>
      <c r="Z182" s="69"/>
      <c r="AA182" s="69"/>
      <c r="AB182" s="69"/>
      <c r="AC182" s="69"/>
      <c r="AD182" s="86"/>
      <c r="AE182" s="69"/>
      <c r="AF182" s="69"/>
      <c r="AG182" s="69"/>
      <c r="AH182" s="69"/>
      <c r="AI182" s="69"/>
      <c r="AJ182" s="69"/>
      <c r="AK182" s="69"/>
      <c r="AL182" s="69"/>
      <c r="AM182" s="69"/>
      <c r="AO182" s="69"/>
      <c r="AP182" s="69"/>
      <c r="AQ182" s="69"/>
    </row>
    <row r="183" spans="24:43" ht="12.75">
      <c r="X183" s="69"/>
      <c r="Y183" s="69"/>
      <c r="Z183" s="69"/>
      <c r="AA183" s="69"/>
      <c r="AB183" s="69"/>
      <c r="AC183" s="69"/>
      <c r="AD183" s="86"/>
      <c r="AE183" s="69"/>
      <c r="AF183" s="69"/>
      <c r="AG183" s="69"/>
      <c r="AH183" s="69"/>
      <c r="AI183" s="69"/>
      <c r="AJ183" s="69"/>
      <c r="AK183" s="69"/>
      <c r="AL183" s="69"/>
      <c r="AM183" s="69"/>
      <c r="AO183" s="69"/>
      <c r="AP183" s="69"/>
      <c r="AQ183" s="69"/>
    </row>
    <row r="184" spans="24:43" ht="12.75">
      <c r="X184" s="69"/>
      <c r="Y184" s="69"/>
      <c r="Z184" s="69"/>
      <c r="AA184" s="69"/>
      <c r="AB184" s="69"/>
      <c r="AC184" s="69"/>
      <c r="AD184" s="86"/>
      <c r="AE184" s="69"/>
      <c r="AF184" s="69"/>
      <c r="AG184" s="69"/>
      <c r="AH184" s="69"/>
      <c r="AI184" s="69"/>
      <c r="AJ184" s="69"/>
      <c r="AK184" s="69"/>
      <c r="AL184" s="69"/>
      <c r="AM184" s="69"/>
      <c r="AO184" s="69"/>
      <c r="AP184" s="69"/>
      <c r="AQ184" s="69"/>
    </row>
    <row r="185" spans="24:43" ht="12.75">
      <c r="X185" s="69"/>
      <c r="Y185" s="69"/>
      <c r="Z185" s="69"/>
      <c r="AA185" s="69"/>
      <c r="AB185" s="69"/>
      <c r="AC185" s="69"/>
      <c r="AD185" s="86"/>
      <c r="AE185" s="69"/>
      <c r="AF185" s="69"/>
      <c r="AG185" s="69"/>
      <c r="AH185" s="69"/>
      <c r="AI185" s="69"/>
      <c r="AJ185" s="69"/>
      <c r="AK185" s="69"/>
      <c r="AL185" s="69"/>
      <c r="AM185" s="69"/>
      <c r="AO185" s="69"/>
      <c r="AP185" s="69"/>
      <c r="AQ185" s="69"/>
    </row>
    <row r="186" spans="24:43" ht="12.75">
      <c r="X186" s="69"/>
      <c r="Y186" s="69"/>
      <c r="Z186" s="69"/>
      <c r="AA186" s="69"/>
      <c r="AB186" s="69"/>
      <c r="AC186" s="69"/>
      <c r="AD186" s="86"/>
      <c r="AE186" s="69"/>
      <c r="AF186" s="69"/>
      <c r="AG186" s="69"/>
      <c r="AH186" s="69"/>
      <c r="AI186" s="69"/>
      <c r="AJ186" s="69"/>
      <c r="AK186" s="69"/>
      <c r="AL186" s="69"/>
      <c r="AM186" s="69"/>
      <c r="AO186" s="69"/>
      <c r="AP186" s="69"/>
      <c r="AQ186" s="69"/>
    </row>
    <row r="187" spans="24:43" ht="12.75">
      <c r="X187" s="69"/>
      <c r="Y187" s="69"/>
      <c r="Z187" s="69"/>
      <c r="AA187" s="69"/>
      <c r="AB187" s="69"/>
      <c r="AC187" s="69"/>
      <c r="AD187" s="86"/>
      <c r="AE187" s="69"/>
      <c r="AF187" s="69"/>
      <c r="AG187" s="69"/>
      <c r="AH187" s="69"/>
      <c r="AI187" s="69"/>
      <c r="AJ187" s="69"/>
      <c r="AK187" s="69"/>
      <c r="AL187" s="69"/>
      <c r="AM187" s="69"/>
      <c r="AO187" s="69"/>
      <c r="AP187" s="69"/>
      <c r="AQ187" s="69"/>
    </row>
    <row r="188" spans="24:43" ht="12.75">
      <c r="X188" s="69"/>
      <c r="Y188" s="69"/>
      <c r="Z188" s="69"/>
      <c r="AA188" s="69"/>
      <c r="AB188" s="69"/>
      <c r="AC188" s="69"/>
      <c r="AD188" s="86"/>
      <c r="AE188" s="69"/>
      <c r="AF188" s="69"/>
      <c r="AG188" s="69"/>
      <c r="AH188" s="69"/>
      <c r="AI188" s="69"/>
      <c r="AJ188" s="69"/>
      <c r="AK188" s="69"/>
      <c r="AL188" s="69"/>
      <c r="AM188" s="69"/>
      <c r="AO188" s="69"/>
      <c r="AP188" s="69"/>
      <c r="AQ188" s="69"/>
    </row>
    <row r="189" spans="24:43" ht="12.75">
      <c r="X189" s="69"/>
      <c r="Y189" s="69"/>
      <c r="Z189" s="69"/>
      <c r="AA189" s="69"/>
      <c r="AB189" s="69"/>
      <c r="AC189" s="69"/>
      <c r="AD189" s="86"/>
      <c r="AE189" s="69"/>
      <c r="AF189" s="69"/>
      <c r="AG189" s="69"/>
      <c r="AH189" s="69"/>
      <c r="AI189" s="69"/>
      <c r="AJ189" s="69"/>
      <c r="AK189" s="69"/>
      <c r="AL189" s="69"/>
      <c r="AM189" s="69"/>
      <c r="AO189" s="69"/>
      <c r="AP189" s="69"/>
      <c r="AQ189" s="69"/>
    </row>
    <row r="190" spans="24:43" ht="12.75">
      <c r="X190" s="69"/>
      <c r="Y190" s="69"/>
      <c r="Z190" s="69"/>
      <c r="AA190" s="69"/>
      <c r="AB190" s="69"/>
      <c r="AC190" s="69"/>
      <c r="AD190" s="86"/>
      <c r="AE190" s="69"/>
      <c r="AF190" s="69"/>
      <c r="AG190" s="69"/>
      <c r="AH190" s="69"/>
      <c r="AI190" s="69"/>
      <c r="AJ190" s="69"/>
      <c r="AK190" s="69"/>
      <c r="AL190" s="69"/>
      <c r="AM190" s="69"/>
      <c r="AO190" s="69"/>
      <c r="AP190" s="69"/>
      <c r="AQ190" s="69"/>
    </row>
    <row r="191" spans="24:43" ht="12.75">
      <c r="X191" s="69"/>
      <c r="Y191" s="69"/>
      <c r="Z191" s="69"/>
      <c r="AA191" s="69"/>
      <c r="AB191" s="69"/>
      <c r="AC191" s="69"/>
      <c r="AD191" s="86"/>
      <c r="AE191" s="69"/>
      <c r="AF191" s="69"/>
      <c r="AG191" s="69"/>
      <c r="AH191" s="69"/>
      <c r="AI191" s="69"/>
      <c r="AJ191" s="69"/>
      <c r="AK191" s="69"/>
      <c r="AL191" s="69"/>
      <c r="AM191" s="69"/>
      <c r="AO191" s="69"/>
      <c r="AP191" s="69"/>
      <c r="AQ191" s="69"/>
    </row>
    <row r="192" spans="24:43" ht="12.75">
      <c r="X192" s="69"/>
      <c r="Y192" s="69"/>
      <c r="Z192" s="69"/>
      <c r="AA192" s="69"/>
      <c r="AB192" s="69"/>
      <c r="AC192" s="69"/>
      <c r="AD192" s="86"/>
      <c r="AE192" s="69"/>
      <c r="AF192" s="69"/>
      <c r="AG192" s="69"/>
      <c r="AH192" s="69"/>
      <c r="AI192" s="69"/>
      <c r="AJ192" s="69"/>
      <c r="AK192" s="69"/>
      <c r="AL192" s="69"/>
      <c r="AM192" s="69"/>
      <c r="AO192" s="69"/>
      <c r="AP192" s="69"/>
      <c r="AQ192" s="69"/>
    </row>
    <row r="193" spans="24:43" ht="12.75">
      <c r="X193" s="69"/>
      <c r="Y193" s="69"/>
      <c r="Z193" s="69"/>
      <c r="AA193" s="69"/>
      <c r="AB193" s="69"/>
      <c r="AC193" s="69"/>
      <c r="AD193" s="86"/>
      <c r="AE193" s="69"/>
      <c r="AF193" s="69"/>
      <c r="AG193" s="69"/>
      <c r="AH193" s="69"/>
      <c r="AI193" s="69"/>
      <c r="AJ193" s="69"/>
      <c r="AK193" s="69"/>
      <c r="AL193" s="69"/>
      <c r="AM193" s="69"/>
      <c r="AO193" s="69"/>
      <c r="AP193" s="69"/>
      <c r="AQ193" s="69"/>
    </row>
    <row r="194" spans="24:43" ht="12.75">
      <c r="X194" s="69"/>
      <c r="Y194" s="69"/>
      <c r="Z194" s="69"/>
      <c r="AA194" s="69"/>
      <c r="AB194" s="69"/>
      <c r="AC194" s="69"/>
      <c r="AD194" s="86"/>
      <c r="AE194" s="69"/>
      <c r="AF194" s="69"/>
      <c r="AG194" s="69"/>
      <c r="AH194" s="69"/>
      <c r="AI194" s="69"/>
      <c r="AJ194" s="69"/>
      <c r="AK194" s="69"/>
      <c r="AL194" s="69"/>
      <c r="AM194" s="69"/>
      <c r="AO194" s="69"/>
      <c r="AP194" s="69"/>
      <c r="AQ194" s="69"/>
    </row>
    <row r="195" spans="24:43" ht="12.75">
      <c r="X195" s="69"/>
      <c r="Y195" s="69"/>
      <c r="Z195" s="69"/>
      <c r="AA195" s="69"/>
      <c r="AB195" s="69"/>
      <c r="AC195" s="69"/>
      <c r="AD195" s="86"/>
      <c r="AE195" s="69"/>
      <c r="AF195" s="69"/>
      <c r="AG195" s="69"/>
      <c r="AH195" s="69"/>
      <c r="AI195" s="69"/>
      <c r="AJ195" s="69"/>
      <c r="AK195" s="69"/>
      <c r="AL195" s="69"/>
      <c r="AM195" s="69"/>
      <c r="AO195" s="69"/>
      <c r="AP195" s="69"/>
      <c r="AQ195" s="69"/>
    </row>
    <row r="196" spans="24:43" ht="12.75">
      <c r="X196" s="69"/>
      <c r="Y196" s="69"/>
      <c r="Z196" s="69"/>
      <c r="AA196" s="69"/>
      <c r="AB196" s="69"/>
      <c r="AC196" s="69"/>
      <c r="AD196" s="86"/>
      <c r="AE196" s="69"/>
      <c r="AF196" s="69"/>
      <c r="AG196" s="69"/>
      <c r="AH196" s="69"/>
      <c r="AI196" s="69"/>
      <c r="AJ196" s="69"/>
      <c r="AK196" s="69"/>
      <c r="AL196" s="69"/>
      <c r="AM196" s="69"/>
      <c r="AO196" s="69"/>
      <c r="AP196" s="69"/>
      <c r="AQ196" s="69"/>
    </row>
    <row r="197" spans="24:43" ht="12.75">
      <c r="X197" s="69"/>
      <c r="Y197" s="69"/>
      <c r="Z197" s="69"/>
      <c r="AA197" s="69"/>
      <c r="AB197" s="69"/>
      <c r="AC197" s="69"/>
      <c r="AD197" s="86"/>
      <c r="AE197" s="69"/>
      <c r="AF197" s="69"/>
      <c r="AG197" s="69"/>
      <c r="AH197" s="69"/>
      <c r="AI197" s="69"/>
      <c r="AJ197" s="69"/>
      <c r="AK197" s="69"/>
      <c r="AL197" s="69"/>
      <c r="AM197" s="69"/>
      <c r="AO197" s="69"/>
      <c r="AP197" s="69"/>
      <c r="AQ197" s="69"/>
    </row>
    <row r="198" spans="24:43" ht="12.75">
      <c r="X198" s="69"/>
      <c r="Y198" s="69"/>
      <c r="Z198" s="69"/>
      <c r="AA198" s="69"/>
      <c r="AB198" s="69"/>
      <c r="AC198" s="69"/>
      <c r="AD198" s="86"/>
      <c r="AE198" s="69"/>
      <c r="AF198" s="69"/>
      <c r="AG198" s="69"/>
      <c r="AH198" s="69"/>
      <c r="AI198" s="69"/>
      <c r="AJ198" s="69"/>
      <c r="AK198" s="69"/>
      <c r="AL198" s="69"/>
      <c r="AM198" s="69"/>
      <c r="AO198" s="69"/>
      <c r="AP198" s="69"/>
      <c r="AQ198" s="69"/>
    </row>
    <row r="199" spans="24:43" ht="12.75">
      <c r="X199" s="69"/>
      <c r="Y199" s="69"/>
      <c r="Z199" s="69"/>
      <c r="AA199" s="69"/>
      <c r="AB199" s="69"/>
      <c r="AC199" s="69"/>
      <c r="AD199" s="86"/>
      <c r="AE199" s="69"/>
      <c r="AF199" s="69"/>
      <c r="AG199" s="69"/>
      <c r="AH199" s="69"/>
      <c r="AI199" s="69"/>
      <c r="AJ199" s="69"/>
      <c r="AK199" s="69"/>
      <c r="AL199" s="69"/>
      <c r="AM199" s="69"/>
      <c r="AO199" s="69"/>
      <c r="AP199" s="69"/>
      <c r="AQ199" s="69"/>
    </row>
    <row r="200" spans="24:43" ht="12.75">
      <c r="X200" s="69"/>
      <c r="Y200" s="69"/>
      <c r="Z200" s="69"/>
      <c r="AA200" s="69"/>
      <c r="AB200" s="69"/>
      <c r="AC200" s="69"/>
      <c r="AD200" s="86"/>
      <c r="AE200" s="69"/>
      <c r="AF200" s="69"/>
      <c r="AG200" s="69"/>
      <c r="AH200" s="69"/>
      <c r="AI200" s="69"/>
      <c r="AJ200" s="69"/>
      <c r="AK200" s="69"/>
      <c r="AL200" s="69"/>
      <c r="AM200" s="69"/>
      <c r="AO200" s="69"/>
      <c r="AP200" s="69"/>
      <c r="AQ200" s="69"/>
    </row>
    <row r="201" spans="24:43" ht="12.75">
      <c r="X201" s="69"/>
      <c r="Y201" s="69"/>
      <c r="Z201" s="69"/>
      <c r="AA201" s="69"/>
      <c r="AB201" s="69"/>
      <c r="AC201" s="69"/>
      <c r="AD201" s="86"/>
      <c r="AE201" s="69"/>
      <c r="AF201" s="69"/>
      <c r="AG201" s="69"/>
      <c r="AH201" s="69"/>
      <c r="AI201" s="69"/>
      <c r="AJ201" s="69"/>
      <c r="AK201" s="69"/>
      <c r="AL201" s="69"/>
      <c r="AM201" s="69"/>
      <c r="AO201" s="69"/>
      <c r="AP201" s="69"/>
      <c r="AQ201" s="69"/>
    </row>
    <row r="202" spans="24:43" ht="12.75">
      <c r="X202" s="69"/>
      <c r="Y202" s="69"/>
      <c r="Z202" s="69"/>
      <c r="AA202" s="69"/>
      <c r="AB202" s="69"/>
      <c r="AC202" s="69"/>
      <c r="AD202" s="86"/>
      <c r="AE202" s="69"/>
      <c r="AF202" s="69"/>
      <c r="AG202" s="69"/>
      <c r="AH202" s="69"/>
      <c r="AI202" s="69"/>
      <c r="AJ202" s="69"/>
      <c r="AK202" s="69"/>
      <c r="AL202" s="69"/>
      <c r="AM202" s="69"/>
      <c r="AO202" s="69"/>
      <c r="AP202" s="69"/>
      <c r="AQ202" s="69"/>
    </row>
    <row r="203" spans="24:43" ht="12.75">
      <c r="X203" s="69"/>
      <c r="Y203" s="69"/>
      <c r="Z203" s="69"/>
      <c r="AA203" s="69"/>
      <c r="AB203" s="69"/>
      <c r="AC203" s="69"/>
      <c r="AD203" s="86"/>
      <c r="AE203" s="69"/>
      <c r="AF203" s="69"/>
      <c r="AG203" s="69"/>
      <c r="AH203" s="69"/>
      <c r="AI203" s="69"/>
      <c r="AJ203" s="69"/>
      <c r="AK203" s="69"/>
      <c r="AL203" s="69"/>
      <c r="AM203" s="69"/>
      <c r="AO203" s="69"/>
      <c r="AP203" s="69"/>
      <c r="AQ203" s="69"/>
    </row>
    <row r="204" spans="24:43" ht="12.75">
      <c r="X204" s="69"/>
      <c r="Y204" s="69"/>
      <c r="Z204" s="69"/>
      <c r="AA204" s="69"/>
      <c r="AB204" s="69"/>
      <c r="AC204" s="69"/>
      <c r="AD204" s="86"/>
      <c r="AE204" s="69"/>
      <c r="AF204" s="69"/>
      <c r="AG204" s="69"/>
      <c r="AH204" s="69"/>
      <c r="AI204" s="69"/>
      <c r="AJ204" s="69"/>
      <c r="AK204" s="69"/>
      <c r="AL204" s="69"/>
      <c r="AM204" s="69"/>
      <c r="AO204" s="69"/>
      <c r="AP204" s="69"/>
      <c r="AQ204" s="69"/>
    </row>
    <row r="205" spans="24:43" ht="12.75">
      <c r="X205" s="69"/>
      <c r="Y205" s="69"/>
      <c r="Z205" s="69"/>
      <c r="AA205" s="69"/>
      <c r="AB205" s="69"/>
      <c r="AC205" s="69"/>
      <c r="AD205" s="86"/>
      <c r="AE205" s="69"/>
      <c r="AF205" s="69"/>
      <c r="AG205" s="69"/>
      <c r="AH205" s="69"/>
      <c r="AI205" s="69"/>
      <c r="AJ205" s="69"/>
      <c r="AK205" s="69"/>
      <c r="AL205" s="69"/>
      <c r="AM205" s="69"/>
      <c r="AO205" s="69"/>
      <c r="AP205" s="69"/>
      <c r="AQ205" s="69"/>
    </row>
    <row r="206" spans="24:43" ht="12.75">
      <c r="X206" s="69"/>
      <c r="Y206" s="69"/>
      <c r="Z206" s="69"/>
      <c r="AA206" s="69"/>
      <c r="AB206" s="69"/>
      <c r="AC206" s="69"/>
      <c r="AD206" s="86"/>
      <c r="AE206" s="69"/>
      <c r="AF206" s="69"/>
      <c r="AG206" s="69"/>
      <c r="AH206" s="69"/>
      <c r="AI206" s="69"/>
      <c r="AJ206" s="69"/>
      <c r="AK206" s="69"/>
      <c r="AL206" s="69"/>
      <c r="AM206" s="69"/>
      <c r="AO206" s="69"/>
      <c r="AP206" s="69"/>
      <c r="AQ206" s="69"/>
    </row>
    <row r="207" spans="24:43" ht="12.75">
      <c r="X207" s="69"/>
      <c r="Y207" s="69"/>
      <c r="Z207" s="69"/>
      <c r="AA207" s="69"/>
      <c r="AB207" s="69"/>
      <c r="AC207" s="69"/>
      <c r="AD207" s="86"/>
      <c r="AE207" s="69"/>
      <c r="AF207" s="69"/>
      <c r="AG207" s="69"/>
      <c r="AH207" s="69"/>
      <c r="AI207" s="69"/>
      <c r="AJ207" s="69"/>
      <c r="AK207" s="69"/>
      <c r="AL207" s="69"/>
      <c r="AM207" s="69"/>
      <c r="AO207" s="69"/>
      <c r="AP207" s="69"/>
      <c r="AQ207" s="69"/>
    </row>
    <row r="208" spans="24:43" ht="12.75">
      <c r="X208" s="69"/>
      <c r="Y208" s="69"/>
      <c r="Z208" s="69"/>
      <c r="AA208" s="69"/>
      <c r="AB208" s="69"/>
      <c r="AC208" s="69"/>
      <c r="AD208" s="86"/>
      <c r="AE208" s="69"/>
      <c r="AF208" s="69"/>
      <c r="AG208" s="69"/>
      <c r="AH208" s="69"/>
      <c r="AI208" s="69"/>
      <c r="AJ208" s="69"/>
      <c r="AK208" s="69"/>
      <c r="AL208" s="69"/>
      <c r="AM208" s="69"/>
      <c r="AO208" s="69"/>
      <c r="AP208" s="69"/>
      <c r="AQ208" s="69"/>
    </row>
    <row r="209" spans="24:43" ht="12.75">
      <c r="X209" s="69"/>
      <c r="Y209" s="69"/>
      <c r="Z209" s="69"/>
      <c r="AA209" s="69"/>
      <c r="AB209" s="69"/>
      <c r="AC209" s="69"/>
      <c r="AD209" s="86"/>
      <c r="AE209" s="69"/>
      <c r="AF209" s="69"/>
      <c r="AG209" s="69"/>
      <c r="AH209" s="69"/>
      <c r="AI209" s="69"/>
      <c r="AJ209" s="69"/>
      <c r="AK209" s="69"/>
      <c r="AL209" s="69"/>
      <c r="AM209" s="69"/>
      <c r="AO209" s="69"/>
      <c r="AP209" s="69"/>
      <c r="AQ209" s="69"/>
    </row>
    <row r="210" spans="24:43" ht="12.75">
      <c r="X210" s="69"/>
      <c r="Y210" s="69"/>
      <c r="Z210" s="69"/>
      <c r="AA210" s="69"/>
      <c r="AB210" s="69"/>
      <c r="AC210" s="69"/>
      <c r="AD210" s="86"/>
      <c r="AE210" s="69"/>
      <c r="AF210" s="69"/>
      <c r="AG210" s="69"/>
      <c r="AH210" s="69"/>
      <c r="AI210" s="69"/>
      <c r="AJ210" s="69"/>
      <c r="AK210" s="69"/>
      <c r="AL210" s="69"/>
      <c r="AM210" s="69"/>
      <c r="AO210" s="69"/>
      <c r="AP210" s="69"/>
      <c r="AQ210" s="69"/>
    </row>
    <row r="211" spans="24:43" ht="12.75">
      <c r="X211" s="69"/>
      <c r="Y211" s="69"/>
      <c r="Z211" s="69"/>
      <c r="AA211" s="69"/>
      <c r="AB211" s="69"/>
      <c r="AC211" s="69"/>
      <c r="AD211" s="86"/>
      <c r="AE211" s="69"/>
      <c r="AF211" s="69"/>
      <c r="AG211" s="69"/>
      <c r="AH211" s="69"/>
      <c r="AI211" s="69"/>
      <c r="AJ211" s="69"/>
      <c r="AK211" s="69"/>
      <c r="AL211" s="69"/>
      <c r="AM211" s="69"/>
      <c r="AO211" s="69"/>
      <c r="AP211" s="69"/>
      <c r="AQ211" s="69"/>
    </row>
    <row r="212" spans="24:43" ht="12.75">
      <c r="X212" s="69"/>
      <c r="Y212" s="69"/>
      <c r="Z212" s="69"/>
      <c r="AA212" s="69"/>
      <c r="AB212" s="69"/>
      <c r="AC212" s="69"/>
      <c r="AD212" s="86"/>
      <c r="AE212" s="69"/>
      <c r="AF212" s="69"/>
      <c r="AG212" s="69"/>
      <c r="AH212" s="69"/>
      <c r="AI212" s="69"/>
      <c r="AJ212" s="69"/>
      <c r="AK212" s="69"/>
      <c r="AL212" s="69"/>
      <c r="AM212" s="69"/>
      <c r="AO212" s="69"/>
      <c r="AP212" s="69"/>
      <c r="AQ212" s="69"/>
    </row>
    <row r="213" spans="24:43" ht="12.75">
      <c r="X213" s="69"/>
      <c r="Y213" s="69"/>
      <c r="Z213" s="69"/>
      <c r="AA213" s="69"/>
      <c r="AB213" s="69"/>
      <c r="AC213" s="69"/>
      <c r="AD213" s="86"/>
      <c r="AE213" s="69"/>
      <c r="AF213" s="69"/>
      <c r="AG213" s="69"/>
      <c r="AH213" s="69"/>
      <c r="AI213" s="69"/>
      <c r="AJ213" s="69"/>
      <c r="AK213" s="69"/>
      <c r="AL213" s="69"/>
      <c r="AM213" s="69"/>
      <c r="AO213" s="69"/>
      <c r="AP213" s="69"/>
      <c r="AQ213" s="69"/>
    </row>
    <row r="214" spans="24:43" ht="12.75">
      <c r="X214" s="69"/>
      <c r="Y214" s="69"/>
      <c r="Z214" s="69"/>
      <c r="AA214" s="69"/>
      <c r="AB214" s="69"/>
      <c r="AC214" s="69"/>
      <c r="AD214" s="86"/>
      <c r="AE214" s="69"/>
      <c r="AF214" s="69"/>
      <c r="AG214" s="69"/>
      <c r="AH214" s="69"/>
      <c r="AI214" s="69"/>
      <c r="AJ214" s="69"/>
      <c r="AK214" s="69"/>
      <c r="AL214" s="69"/>
      <c r="AM214" s="69"/>
      <c r="AO214" s="69"/>
      <c r="AP214" s="69"/>
      <c r="AQ214" s="69"/>
    </row>
    <row r="215" spans="24:43" ht="12.75">
      <c r="X215" s="69"/>
      <c r="Y215" s="69"/>
      <c r="Z215" s="69"/>
      <c r="AA215" s="69"/>
      <c r="AB215" s="69"/>
      <c r="AC215" s="69"/>
      <c r="AD215" s="86"/>
      <c r="AE215" s="69"/>
      <c r="AF215" s="69"/>
      <c r="AG215" s="69"/>
      <c r="AH215" s="69"/>
      <c r="AI215" s="69"/>
      <c r="AJ215" s="69"/>
      <c r="AK215" s="69"/>
      <c r="AL215" s="69"/>
      <c r="AM215" s="69"/>
      <c r="AO215" s="69"/>
      <c r="AP215" s="69"/>
      <c r="AQ215" s="69"/>
    </row>
    <row r="216" spans="24:43" ht="12.75">
      <c r="X216" s="69"/>
      <c r="Y216" s="69"/>
      <c r="Z216" s="69"/>
      <c r="AA216" s="69"/>
      <c r="AB216" s="69"/>
      <c r="AC216" s="69"/>
      <c r="AD216" s="86"/>
      <c r="AE216" s="69"/>
      <c r="AF216" s="69"/>
      <c r="AG216" s="69"/>
      <c r="AH216" s="69"/>
      <c r="AI216" s="69"/>
      <c r="AJ216" s="69"/>
      <c r="AK216" s="69"/>
      <c r="AL216" s="69"/>
      <c r="AM216" s="69"/>
      <c r="AO216" s="69"/>
      <c r="AP216" s="69"/>
      <c r="AQ216" s="69"/>
    </row>
    <row r="217" spans="24:43" ht="12.75">
      <c r="X217" s="69"/>
      <c r="Y217" s="69"/>
      <c r="Z217" s="69"/>
      <c r="AA217" s="69"/>
      <c r="AB217" s="69"/>
      <c r="AC217" s="69"/>
      <c r="AD217" s="86"/>
      <c r="AE217" s="69"/>
      <c r="AF217" s="69"/>
      <c r="AG217" s="69"/>
      <c r="AH217" s="69"/>
      <c r="AI217" s="69"/>
      <c r="AJ217" s="69"/>
      <c r="AK217" s="69"/>
      <c r="AL217" s="69"/>
      <c r="AM217" s="69"/>
      <c r="AO217" s="69"/>
      <c r="AP217" s="69"/>
      <c r="AQ217" s="69"/>
    </row>
    <row r="218" spans="24:43" ht="12.75">
      <c r="X218" s="69"/>
      <c r="Y218" s="69"/>
      <c r="Z218" s="69"/>
      <c r="AA218" s="69"/>
      <c r="AB218" s="69"/>
      <c r="AC218" s="69"/>
      <c r="AD218" s="86"/>
      <c r="AE218" s="69"/>
      <c r="AF218" s="69"/>
      <c r="AG218" s="69"/>
      <c r="AH218" s="69"/>
      <c r="AI218" s="69"/>
      <c r="AJ218" s="69"/>
      <c r="AK218" s="69"/>
      <c r="AL218" s="69"/>
      <c r="AM218" s="69"/>
      <c r="AO218" s="69"/>
      <c r="AP218" s="69"/>
      <c r="AQ218" s="69"/>
    </row>
    <row r="219" spans="24:43" ht="12.75">
      <c r="X219" s="69"/>
      <c r="Y219" s="69"/>
      <c r="Z219" s="69"/>
      <c r="AA219" s="69"/>
      <c r="AB219" s="69"/>
      <c r="AC219" s="69"/>
      <c r="AD219" s="86"/>
      <c r="AE219" s="69"/>
      <c r="AF219" s="69"/>
      <c r="AG219" s="69"/>
      <c r="AH219" s="69"/>
      <c r="AI219" s="69"/>
      <c r="AJ219" s="69"/>
      <c r="AK219" s="69"/>
      <c r="AL219" s="69"/>
      <c r="AM219" s="69"/>
      <c r="AO219" s="69"/>
      <c r="AP219" s="69"/>
      <c r="AQ219" s="69"/>
    </row>
    <row r="220" spans="24:43" ht="12.75">
      <c r="X220" s="69"/>
      <c r="Y220" s="69"/>
      <c r="Z220" s="69"/>
      <c r="AA220" s="69"/>
      <c r="AB220" s="69"/>
      <c r="AC220" s="69"/>
      <c r="AD220" s="86"/>
      <c r="AE220" s="69"/>
      <c r="AF220" s="69"/>
      <c r="AG220" s="69"/>
      <c r="AH220" s="69"/>
      <c r="AI220" s="69"/>
      <c r="AJ220" s="69"/>
      <c r="AK220" s="69"/>
      <c r="AL220" s="69"/>
      <c r="AM220" s="69"/>
      <c r="AO220" s="69"/>
      <c r="AP220" s="69"/>
      <c r="AQ220" s="69"/>
    </row>
    <row r="221" spans="24:43" ht="12.75">
      <c r="X221" s="69"/>
      <c r="Y221" s="69"/>
      <c r="Z221" s="69"/>
      <c r="AA221" s="69"/>
      <c r="AB221" s="69"/>
      <c r="AC221" s="69"/>
      <c r="AD221" s="86"/>
      <c r="AE221" s="69"/>
      <c r="AF221" s="69"/>
      <c r="AG221" s="69"/>
      <c r="AH221" s="69"/>
      <c r="AI221" s="69"/>
      <c r="AJ221" s="69"/>
      <c r="AK221" s="69"/>
      <c r="AL221" s="69"/>
      <c r="AM221" s="69"/>
      <c r="AO221" s="69"/>
      <c r="AP221" s="69"/>
      <c r="AQ221" s="69"/>
    </row>
    <row r="222" spans="24:43" ht="12.75">
      <c r="X222" s="69"/>
      <c r="Y222" s="69"/>
      <c r="Z222" s="69"/>
      <c r="AA222" s="69"/>
      <c r="AB222" s="69"/>
      <c r="AC222" s="69"/>
      <c r="AD222" s="86"/>
      <c r="AE222" s="69"/>
      <c r="AF222" s="69"/>
      <c r="AG222" s="69"/>
      <c r="AH222" s="69"/>
      <c r="AI222" s="69"/>
      <c r="AJ222" s="69"/>
      <c r="AK222" s="69"/>
      <c r="AL222" s="69"/>
      <c r="AM222" s="69"/>
      <c r="AO222" s="69"/>
      <c r="AP222" s="69"/>
      <c r="AQ222" s="69"/>
    </row>
    <row r="223" spans="24:43" ht="12.75">
      <c r="X223" s="69"/>
      <c r="Y223" s="69"/>
      <c r="Z223" s="69"/>
      <c r="AA223" s="69"/>
      <c r="AB223" s="69"/>
      <c r="AC223" s="69"/>
      <c r="AD223" s="86"/>
      <c r="AE223" s="69"/>
      <c r="AF223" s="69"/>
      <c r="AG223" s="69"/>
      <c r="AH223" s="69"/>
      <c r="AI223" s="69"/>
      <c r="AJ223" s="69"/>
      <c r="AK223" s="69"/>
      <c r="AL223" s="69"/>
      <c r="AM223" s="69"/>
      <c r="AO223" s="69"/>
      <c r="AP223" s="69"/>
      <c r="AQ223" s="69"/>
    </row>
    <row r="224" spans="24:43" ht="12.75">
      <c r="X224" s="69"/>
      <c r="Y224" s="69"/>
      <c r="Z224" s="69"/>
      <c r="AA224" s="69"/>
      <c r="AB224" s="69"/>
      <c r="AC224" s="69"/>
      <c r="AD224" s="86"/>
      <c r="AE224" s="69"/>
      <c r="AF224" s="69"/>
      <c r="AG224" s="69"/>
      <c r="AH224" s="69"/>
      <c r="AI224" s="69"/>
      <c r="AJ224" s="69"/>
      <c r="AK224" s="69"/>
      <c r="AL224" s="69"/>
      <c r="AM224" s="69"/>
      <c r="AO224" s="69"/>
      <c r="AP224" s="69"/>
      <c r="AQ224" s="69"/>
    </row>
    <row r="225" spans="24:43" ht="12.75">
      <c r="X225" s="69"/>
      <c r="Y225" s="69"/>
      <c r="Z225" s="69"/>
      <c r="AA225" s="69"/>
      <c r="AB225" s="69"/>
      <c r="AC225" s="69"/>
      <c r="AD225" s="86"/>
      <c r="AE225" s="69"/>
      <c r="AF225" s="69"/>
      <c r="AG225" s="69"/>
      <c r="AH225" s="69"/>
      <c r="AI225" s="69"/>
      <c r="AJ225" s="69"/>
      <c r="AK225" s="69"/>
      <c r="AL225" s="69"/>
      <c r="AM225" s="69"/>
      <c r="AO225" s="69"/>
      <c r="AP225" s="69"/>
      <c r="AQ225" s="69"/>
    </row>
    <row r="226" spans="24:43" ht="12.75">
      <c r="X226" s="69"/>
      <c r="Y226" s="69"/>
      <c r="Z226" s="69"/>
      <c r="AA226" s="69"/>
      <c r="AB226" s="69"/>
      <c r="AC226" s="69"/>
      <c r="AD226" s="86"/>
      <c r="AE226" s="69"/>
      <c r="AF226" s="69"/>
      <c r="AG226" s="69"/>
      <c r="AH226" s="69"/>
      <c r="AI226" s="69"/>
      <c r="AJ226" s="69"/>
      <c r="AK226" s="69"/>
      <c r="AL226" s="69"/>
      <c r="AM226" s="69"/>
      <c r="AO226" s="69"/>
      <c r="AP226" s="69"/>
      <c r="AQ226" s="69"/>
    </row>
    <row r="227" spans="24:43" ht="12.75">
      <c r="X227" s="69"/>
      <c r="Y227" s="69"/>
      <c r="Z227" s="69"/>
      <c r="AA227" s="69"/>
      <c r="AB227" s="69"/>
      <c r="AC227" s="69"/>
      <c r="AD227" s="86"/>
      <c r="AE227" s="69"/>
      <c r="AF227" s="69"/>
      <c r="AG227" s="69"/>
      <c r="AH227" s="69"/>
      <c r="AI227" s="69"/>
      <c r="AJ227" s="69"/>
      <c r="AK227" s="69"/>
      <c r="AL227" s="69"/>
      <c r="AM227" s="69"/>
      <c r="AO227" s="69"/>
      <c r="AP227" s="69"/>
      <c r="AQ227" s="69"/>
    </row>
    <row r="228" spans="24:43" ht="12.75">
      <c r="X228" s="69"/>
      <c r="Y228" s="69"/>
      <c r="Z228" s="69"/>
      <c r="AA228" s="69"/>
      <c r="AB228" s="69"/>
      <c r="AC228" s="69"/>
      <c r="AD228" s="86"/>
      <c r="AE228" s="69"/>
      <c r="AF228" s="69"/>
      <c r="AG228" s="69"/>
      <c r="AH228" s="69"/>
      <c r="AI228" s="69"/>
      <c r="AJ228" s="69"/>
      <c r="AK228" s="69"/>
      <c r="AL228" s="69"/>
      <c r="AM228" s="69"/>
      <c r="AO228" s="69"/>
      <c r="AP228" s="69"/>
      <c r="AQ228" s="69"/>
    </row>
    <row r="229" spans="24:43" ht="12.75">
      <c r="X229" s="69"/>
      <c r="Y229" s="69"/>
      <c r="Z229" s="69"/>
      <c r="AA229" s="69"/>
      <c r="AB229" s="69"/>
      <c r="AC229" s="69"/>
      <c r="AD229" s="86"/>
      <c r="AE229" s="69"/>
      <c r="AF229" s="69"/>
      <c r="AG229" s="69"/>
      <c r="AH229" s="69"/>
      <c r="AI229" s="69"/>
      <c r="AJ229" s="69"/>
      <c r="AK229" s="69"/>
      <c r="AL229" s="69"/>
      <c r="AM229" s="69"/>
      <c r="AO229" s="69"/>
      <c r="AP229" s="69"/>
      <c r="AQ229" s="69"/>
    </row>
    <row r="230" spans="24:43" ht="12.75">
      <c r="X230" s="69"/>
      <c r="Y230" s="69"/>
      <c r="Z230" s="69"/>
      <c r="AA230" s="69"/>
      <c r="AB230" s="69"/>
      <c r="AC230" s="69"/>
      <c r="AD230" s="86"/>
      <c r="AE230" s="69"/>
      <c r="AF230" s="69"/>
      <c r="AG230" s="69"/>
      <c r="AH230" s="69"/>
      <c r="AI230" s="69"/>
      <c r="AJ230" s="69"/>
      <c r="AK230" s="69"/>
      <c r="AL230" s="69"/>
      <c r="AM230" s="69"/>
      <c r="AO230" s="69"/>
      <c r="AP230" s="69"/>
      <c r="AQ230" s="69"/>
    </row>
    <row r="231" spans="24:43" ht="12.75">
      <c r="X231" s="69"/>
      <c r="Y231" s="69"/>
      <c r="Z231" s="69"/>
      <c r="AA231" s="69"/>
      <c r="AB231" s="69"/>
      <c r="AC231" s="69"/>
      <c r="AD231" s="86"/>
      <c r="AE231" s="69"/>
      <c r="AF231" s="69"/>
      <c r="AG231" s="69"/>
      <c r="AH231" s="69"/>
      <c r="AI231" s="69"/>
      <c r="AJ231" s="69"/>
      <c r="AK231" s="69"/>
      <c r="AL231" s="69"/>
      <c r="AM231" s="69"/>
      <c r="AO231" s="69"/>
      <c r="AP231" s="69"/>
      <c r="AQ231" s="69"/>
    </row>
    <row r="232" spans="24:43" ht="12.75">
      <c r="X232" s="69"/>
      <c r="Y232" s="69"/>
      <c r="Z232" s="69"/>
      <c r="AA232" s="69"/>
      <c r="AB232" s="69"/>
      <c r="AC232" s="69"/>
      <c r="AD232" s="86"/>
      <c r="AE232" s="69"/>
      <c r="AF232" s="69"/>
      <c r="AG232" s="69"/>
      <c r="AH232" s="69"/>
      <c r="AI232" s="69"/>
      <c r="AJ232" s="69"/>
      <c r="AK232" s="69"/>
      <c r="AL232" s="69"/>
      <c r="AM232" s="69"/>
      <c r="AO232" s="69"/>
      <c r="AP232" s="69"/>
      <c r="AQ232" s="69"/>
    </row>
    <row r="233" spans="24:43" ht="12.75">
      <c r="X233" s="69"/>
      <c r="Y233" s="69"/>
      <c r="Z233" s="69"/>
      <c r="AA233" s="69"/>
      <c r="AB233" s="69"/>
      <c r="AC233" s="69"/>
      <c r="AD233" s="86"/>
      <c r="AE233" s="69"/>
      <c r="AF233" s="69"/>
      <c r="AG233" s="69"/>
      <c r="AH233" s="69"/>
      <c r="AI233" s="69"/>
      <c r="AJ233" s="69"/>
      <c r="AK233" s="69"/>
      <c r="AL233" s="69"/>
      <c r="AM233" s="69"/>
      <c r="AO233" s="69"/>
      <c r="AP233" s="69"/>
      <c r="AQ233" s="69"/>
    </row>
    <row r="234" spans="24:43" ht="12.75">
      <c r="X234" s="69"/>
      <c r="Y234" s="69"/>
      <c r="Z234" s="69"/>
      <c r="AA234" s="69"/>
      <c r="AB234" s="69"/>
      <c r="AC234" s="69"/>
      <c r="AD234" s="86"/>
      <c r="AE234" s="69"/>
      <c r="AF234" s="69"/>
      <c r="AG234" s="69"/>
      <c r="AH234" s="69"/>
      <c r="AI234" s="69"/>
      <c r="AJ234" s="69"/>
      <c r="AK234" s="69"/>
      <c r="AL234" s="69"/>
      <c r="AM234" s="69"/>
      <c r="AO234" s="69"/>
      <c r="AP234" s="69"/>
      <c r="AQ234" s="69"/>
    </row>
    <row r="235" spans="24:43" ht="12.75">
      <c r="X235" s="69"/>
      <c r="Y235" s="69"/>
      <c r="Z235" s="69"/>
      <c r="AA235" s="69"/>
      <c r="AB235" s="69"/>
      <c r="AC235" s="69"/>
      <c r="AD235" s="86"/>
      <c r="AE235" s="69"/>
      <c r="AF235" s="69"/>
      <c r="AG235" s="69"/>
      <c r="AH235" s="69"/>
      <c r="AI235" s="69"/>
      <c r="AJ235" s="69"/>
      <c r="AK235" s="69"/>
      <c r="AL235" s="69"/>
      <c r="AM235" s="69"/>
      <c r="AO235" s="69"/>
      <c r="AP235" s="69"/>
      <c r="AQ235" s="69"/>
    </row>
    <row r="236" spans="24:43" ht="12.75">
      <c r="X236" s="69"/>
      <c r="Y236" s="69"/>
      <c r="Z236" s="69"/>
      <c r="AA236" s="69"/>
      <c r="AB236" s="69"/>
      <c r="AC236" s="69"/>
      <c r="AD236" s="86"/>
      <c r="AE236" s="69"/>
      <c r="AF236" s="69"/>
      <c r="AG236" s="69"/>
      <c r="AH236" s="69"/>
      <c r="AI236" s="69"/>
      <c r="AJ236" s="69"/>
      <c r="AK236" s="69"/>
      <c r="AL236" s="69"/>
      <c r="AM236" s="69"/>
      <c r="AO236" s="69"/>
      <c r="AP236" s="69"/>
      <c r="AQ236" s="69"/>
    </row>
    <row r="237" spans="24:43" ht="12.75">
      <c r="X237" s="69"/>
      <c r="Y237" s="69"/>
      <c r="Z237" s="69"/>
      <c r="AA237" s="69"/>
      <c r="AB237" s="69"/>
      <c r="AC237" s="69"/>
      <c r="AD237" s="86"/>
      <c r="AE237" s="69"/>
      <c r="AF237" s="69"/>
      <c r="AG237" s="69"/>
      <c r="AH237" s="69"/>
      <c r="AI237" s="69"/>
      <c r="AJ237" s="69"/>
      <c r="AK237" s="69"/>
      <c r="AL237" s="69"/>
      <c r="AM237" s="69"/>
      <c r="AO237" s="69"/>
      <c r="AP237" s="69"/>
      <c r="AQ237" s="69"/>
    </row>
    <row r="238" spans="24:43" ht="12.75">
      <c r="X238" s="69"/>
      <c r="Y238" s="69"/>
      <c r="Z238" s="69"/>
      <c r="AA238" s="69"/>
      <c r="AB238" s="69"/>
      <c r="AC238" s="69"/>
      <c r="AD238" s="86"/>
      <c r="AE238" s="69"/>
      <c r="AF238" s="69"/>
      <c r="AG238" s="69"/>
      <c r="AH238" s="69"/>
      <c r="AI238" s="69"/>
      <c r="AJ238" s="69"/>
      <c r="AK238" s="69"/>
      <c r="AL238" s="69"/>
      <c r="AM238" s="69"/>
      <c r="AO238" s="69"/>
      <c r="AP238" s="69"/>
      <c r="AQ238" s="69"/>
    </row>
    <row r="239" spans="24:43" ht="12.75">
      <c r="X239" s="69"/>
      <c r="Y239" s="69"/>
      <c r="Z239" s="69"/>
      <c r="AA239" s="69"/>
      <c r="AB239" s="69"/>
      <c r="AC239" s="69"/>
      <c r="AD239" s="86"/>
      <c r="AE239" s="69"/>
      <c r="AF239" s="69"/>
      <c r="AG239" s="69"/>
      <c r="AH239" s="69"/>
      <c r="AI239" s="69"/>
      <c r="AJ239" s="69"/>
      <c r="AK239" s="69"/>
      <c r="AL239" s="69"/>
      <c r="AM239" s="69"/>
      <c r="AO239" s="69"/>
      <c r="AP239" s="69"/>
      <c r="AQ239" s="69"/>
    </row>
    <row r="240" spans="24:43" ht="12.75">
      <c r="X240" s="69"/>
      <c r="Y240" s="69"/>
      <c r="Z240" s="69"/>
      <c r="AA240" s="69"/>
      <c r="AB240" s="69"/>
      <c r="AC240" s="69"/>
      <c r="AD240" s="86"/>
      <c r="AE240" s="69"/>
      <c r="AF240" s="69"/>
      <c r="AG240" s="69"/>
      <c r="AH240" s="69"/>
      <c r="AI240" s="69"/>
      <c r="AJ240" s="69"/>
      <c r="AK240" s="69"/>
      <c r="AL240" s="69"/>
      <c r="AM240" s="69"/>
      <c r="AO240" s="69"/>
      <c r="AP240" s="69"/>
      <c r="AQ240" s="69"/>
    </row>
    <row r="241" spans="24:43" ht="12.75">
      <c r="X241" s="69"/>
      <c r="Y241" s="69"/>
      <c r="Z241" s="69"/>
      <c r="AA241" s="69"/>
      <c r="AB241" s="69"/>
      <c r="AC241" s="69"/>
      <c r="AD241" s="86"/>
      <c r="AE241" s="69"/>
      <c r="AF241" s="69"/>
      <c r="AG241" s="69"/>
      <c r="AH241" s="69"/>
      <c r="AI241" s="69"/>
      <c r="AJ241" s="69"/>
      <c r="AK241" s="69"/>
      <c r="AL241" s="69"/>
      <c r="AM241" s="69"/>
      <c r="AO241" s="69"/>
      <c r="AP241" s="69"/>
      <c r="AQ241" s="69"/>
    </row>
    <row r="242" spans="24:43" ht="12.75">
      <c r="X242" s="69"/>
      <c r="Y242" s="69"/>
      <c r="Z242" s="69"/>
      <c r="AA242" s="69"/>
      <c r="AB242" s="69"/>
      <c r="AC242" s="69"/>
      <c r="AD242" s="86"/>
      <c r="AE242" s="69"/>
      <c r="AF242" s="69"/>
      <c r="AG242" s="69"/>
      <c r="AH242" s="69"/>
      <c r="AI242" s="69"/>
      <c r="AJ242" s="69"/>
      <c r="AK242" s="69"/>
      <c r="AL242" s="69"/>
      <c r="AM242" s="69"/>
      <c r="AO242" s="69"/>
      <c r="AP242" s="69"/>
      <c r="AQ242" s="69"/>
    </row>
    <row r="243" spans="24:43" ht="12.75">
      <c r="X243" s="69"/>
      <c r="Y243" s="69"/>
      <c r="Z243" s="69"/>
      <c r="AA243" s="69"/>
      <c r="AB243" s="69"/>
      <c r="AC243" s="69"/>
      <c r="AD243" s="86"/>
      <c r="AE243" s="69"/>
      <c r="AF243" s="69"/>
      <c r="AG243" s="69"/>
      <c r="AH243" s="69"/>
      <c r="AI243" s="69"/>
      <c r="AJ243" s="69"/>
      <c r="AK243" s="69"/>
      <c r="AL243" s="69"/>
      <c r="AM243" s="69"/>
      <c r="AO243" s="69"/>
      <c r="AP243" s="69"/>
      <c r="AQ243" s="69"/>
    </row>
    <row r="244" spans="24:43" ht="12.75">
      <c r="X244" s="69"/>
      <c r="Y244" s="69"/>
      <c r="Z244" s="69"/>
      <c r="AA244" s="69"/>
      <c r="AB244" s="69"/>
      <c r="AC244" s="69"/>
      <c r="AD244" s="86"/>
      <c r="AE244" s="69"/>
      <c r="AF244" s="69"/>
      <c r="AG244" s="69"/>
      <c r="AH244" s="69"/>
      <c r="AI244" s="69"/>
      <c r="AJ244" s="69"/>
      <c r="AK244" s="69"/>
      <c r="AL244" s="69"/>
      <c r="AM244" s="69"/>
      <c r="AO244" s="69"/>
      <c r="AP244" s="69"/>
      <c r="AQ244" s="69"/>
    </row>
    <row r="245" spans="24:43" ht="12.75">
      <c r="X245" s="69"/>
      <c r="Y245" s="69"/>
      <c r="Z245" s="69"/>
      <c r="AA245" s="69"/>
      <c r="AB245" s="69"/>
      <c r="AC245" s="69"/>
      <c r="AD245" s="86"/>
      <c r="AE245" s="69"/>
      <c r="AF245" s="69"/>
      <c r="AG245" s="69"/>
      <c r="AH245" s="69"/>
      <c r="AI245" s="69"/>
      <c r="AJ245" s="69"/>
      <c r="AK245" s="69"/>
      <c r="AL245" s="69"/>
      <c r="AM245" s="69"/>
      <c r="AO245" s="69"/>
      <c r="AP245" s="69"/>
      <c r="AQ245" s="69"/>
    </row>
    <row r="246" spans="24:43" ht="12.75">
      <c r="X246" s="69"/>
      <c r="Y246" s="69"/>
      <c r="Z246" s="69"/>
      <c r="AA246" s="69"/>
      <c r="AB246" s="69"/>
      <c r="AC246" s="69"/>
      <c r="AD246" s="86"/>
      <c r="AE246" s="69"/>
      <c r="AF246" s="69"/>
      <c r="AG246" s="69"/>
      <c r="AH246" s="69"/>
      <c r="AI246" s="69"/>
      <c r="AJ246" s="69"/>
      <c r="AK246" s="69"/>
      <c r="AL246" s="69"/>
      <c r="AM246" s="69"/>
      <c r="AO246" s="69"/>
      <c r="AP246" s="69"/>
      <c r="AQ246" s="69"/>
    </row>
    <row r="247" spans="24:43" ht="12.75">
      <c r="X247" s="69"/>
      <c r="Y247" s="69"/>
      <c r="Z247" s="69"/>
      <c r="AA247" s="69"/>
      <c r="AB247" s="69"/>
      <c r="AC247" s="69"/>
      <c r="AD247" s="86"/>
      <c r="AE247" s="69"/>
      <c r="AF247" s="69"/>
      <c r="AG247" s="69"/>
      <c r="AH247" s="69"/>
      <c r="AI247" s="69"/>
      <c r="AJ247" s="69"/>
      <c r="AK247" s="69"/>
      <c r="AL247" s="69"/>
      <c r="AM247" s="69"/>
      <c r="AO247" s="69"/>
      <c r="AP247" s="69"/>
      <c r="AQ247" s="69"/>
    </row>
    <row r="248" spans="24:43" ht="12.75">
      <c r="X248" s="69"/>
      <c r="Y248" s="69"/>
      <c r="Z248" s="69"/>
      <c r="AA248" s="69"/>
      <c r="AB248" s="69"/>
      <c r="AC248" s="69"/>
      <c r="AD248" s="86"/>
      <c r="AE248" s="69"/>
      <c r="AF248" s="69"/>
      <c r="AG248" s="69"/>
      <c r="AH248" s="69"/>
      <c r="AI248" s="69"/>
      <c r="AJ248" s="69"/>
      <c r="AK248" s="69"/>
      <c r="AL248" s="69"/>
      <c r="AM248" s="69"/>
      <c r="AO248" s="69"/>
      <c r="AP248" s="69"/>
      <c r="AQ248" s="69"/>
    </row>
    <row r="249" spans="24:43" ht="12.75">
      <c r="X249" s="69"/>
      <c r="Y249" s="69"/>
      <c r="Z249" s="69"/>
      <c r="AA249" s="69"/>
      <c r="AB249" s="69"/>
      <c r="AC249" s="69"/>
      <c r="AD249" s="86"/>
      <c r="AE249" s="69"/>
      <c r="AF249" s="69"/>
      <c r="AG249" s="69"/>
      <c r="AH249" s="69"/>
      <c r="AI249" s="69"/>
      <c r="AJ249" s="69"/>
      <c r="AK249" s="69"/>
      <c r="AL249" s="69"/>
      <c r="AM249" s="69"/>
      <c r="AO249" s="69"/>
      <c r="AP249" s="69"/>
      <c r="AQ249" s="69"/>
    </row>
    <row r="250" spans="24:43" ht="12.75">
      <c r="X250" s="69"/>
      <c r="Y250" s="69"/>
      <c r="Z250" s="69"/>
      <c r="AA250" s="69"/>
      <c r="AB250" s="69"/>
      <c r="AC250" s="69"/>
      <c r="AD250" s="86"/>
      <c r="AE250" s="69"/>
      <c r="AF250" s="69"/>
      <c r="AG250" s="69"/>
      <c r="AH250" s="69"/>
      <c r="AI250" s="69"/>
      <c r="AJ250" s="69"/>
      <c r="AK250" s="69"/>
      <c r="AL250" s="69"/>
      <c r="AM250" s="69"/>
      <c r="AO250" s="69"/>
      <c r="AP250" s="69"/>
      <c r="AQ250" s="69"/>
    </row>
    <row r="251" spans="24:43" ht="12.75">
      <c r="X251" s="69"/>
      <c r="Y251" s="69"/>
      <c r="Z251" s="69"/>
      <c r="AA251" s="69"/>
      <c r="AB251" s="69"/>
      <c r="AC251" s="69"/>
      <c r="AD251" s="86"/>
      <c r="AE251" s="69"/>
      <c r="AF251" s="69"/>
      <c r="AG251" s="69"/>
      <c r="AH251" s="69"/>
      <c r="AI251" s="69"/>
      <c r="AJ251" s="69"/>
      <c r="AK251" s="69"/>
      <c r="AL251" s="69"/>
      <c r="AM251" s="69"/>
      <c r="AO251" s="69"/>
      <c r="AP251" s="69"/>
      <c r="AQ251" s="69"/>
    </row>
    <row r="252" spans="24:43" ht="12.75">
      <c r="X252" s="69"/>
      <c r="Y252" s="69"/>
      <c r="Z252" s="69"/>
      <c r="AA252" s="69"/>
      <c r="AB252" s="69"/>
      <c r="AC252" s="69"/>
      <c r="AD252" s="86"/>
      <c r="AE252" s="69"/>
      <c r="AF252" s="69"/>
      <c r="AG252" s="69"/>
      <c r="AH252" s="69"/>
      <c r="AI252" s="69"/>
      <c r="AJ252" s="69"/>
      <c r="AK252" s="69"/>
      <c r="AL252" s="69"/>
      <c r="AM252" s="69"/>
      <c r="AO252" s="69"/>
      <c r="AP252" s="69"/>
      <c r="AQ252" s="69"/>
    </row>
    <row r="253" spans="24:43" ht="12.75">
      <c r="X253" s="69"/>
      <c r="Y253" s="69"/>
      <c r="Z253" s="69"/>
      <c r="AA253" s="69"/>
      <c r="AB253" s="69"/>
      <c r="AC253" s="69"/>
      <c r="AD253" s="86"/>
      <c r="AE253" s="69"/>
      <c r="AF253" s="69"/>
      <c r="AG253" s="69"/>
      <c r="AH253" s="69"/>
      <c r="AI253" s="69"/>
      <c r="AJ253" s="69"/>
      <c r="AK253" s="69"/>
      <c r="AL253" s="69"/>
      <c r="AM253" s="69"/>
      <c r="AO253" s="69"/>
      <c r="AP253" s="69"/>
      <c r="AQ253" s="69"/>
    </row>
    <row r="254" spans="24:43" ht="12.75">
      <c r="X254" s="69"/>
      <c r="Y254" s="69"/>
      <c r="Z254" s="69"/>
      <c r="AA254" s="69"/>
      <c r="AB254" s="69"/>
      <c r="AC254" s="69"/>
      <c r="AD254" s="86"/>
      <c r="AE254" s="69"/>
      <c r="AF254" s="69"/>
      <c r="AG254" s="69"/>
      <c r="AH254" s="69"/>
      <c r="AI254" s="69"/>
      <c r="AJ254" s="69"/>
      <c r="AK254" s="69"/>
      <c r="AL254" s="69"/>
      <c r="AM254" s="69"/>
      <c r="AO254" s="69"/>
      <c r="AP254" s="69"/>
      <c r="AQ254" s="69"/>
    </row>
    <row r="255" spans="24:43" ht="12.75">
      <c r="X255" s="69"/>
      <c r="Y255" s="69"/>
      <c r="Z255" s="69"/>
      <c r="AA255" s="69"/>
      <c r="AB255" s="69"/>
      <c r="AC255" s="69"/>
      <c r="AD255" s="86"/>
      <c r="AE255" s="69"/>
      <c r="AF255" s="69"/>
      <c r="AG255" s="69"/>
      <c r="AH255" s="69"/>
      <c r="AI255" s="69"/>
      <c r="AJ255" s="69"/>
      <c r="AK255" s="69"/>
      <c r="AL255" s="69"/>
      <c r="AM255" s="69"/>
      <c r="AO255" s="69"/>
      <c r="AP255" s="69"/>
      <c r="AQ255" s="69"/>
    </row>
    <row r="256" spans="24:43" ht="12.75">
      <c r="X256" s="69"/>
      <c r="Y256" s="69"/>
      <c r="Z256" s="69"/>
      <c r="AA256" s="69"/>
      <c r="AB256" s="69"/>
      <c r="AC256" s="69"/>
      <c r="AD256" s="86"/>
      <c r="AE256" s="69"/>
      <c r="AF256" s="69"/>
      <c r="AG256" s="69"/>
      <c r="AH256" s="69"/>
      <c r="AI256" s="69"/>
      <c r="AJ256" s="69"/>
      <c r="AK256" s="69"/>
      <c r="AL256" s="69"/>
      <c r="AM256" s="69"/>
      <c r="AO256" s="69"/>
      <c r="AP256" s="69"/>
      <c r="AQ256" s="69"/>
    </row>
    <row r="257" spans="24:43" ht="12.75">
      <c r="X257" s="69"/>
      <c r="Y257" s="69"/>
      <c r="Z257" s="69"/>
      <c r="AA257" s="69"/>
      <c r="AB257" s="69"/>
      <c r="AC257" s="69"/>
      <c r="AD257" s="86"/>
      <c r="AE257" s="69"/>
      <c r="AF257" s="69"/>
      <c r="AG257" s="69"/>
      <c r="AH257" s="69"/>
      <c r="AI257" s="69"/>
      <c r="AJ257" s="69"/>
      <c r="AK257" s="69"/>
      <c r="AL257" s="69"/>
      <c r="AM257" s="69"/>
      <c r="AO257" s="69"/>
      <c r="AP257" s="69"/>
      <c r="AQ257" s="69"/>
    </row>
    <row r="258" spans="24:43" ht="12.75">
      <c r="X258" s="69"/>
      <c r="Y258" s="69"/>
      <c r="Z258" s="69"/>
      <c r="AA258" s="69"/>
      <c r="AB258" s="69"/>
      <c r="AC258" s="69"/>
      <c r="AD258" s="86"/>
      <c r="AE258" s="69"/>
      <c r="AF258" s="69"/>
      <c r="AG258" s="69"/>
      <c r="AH258" s="69"/>
      <c r="AI258" s="69"/>
      <c r="AJ258" s="69"/>
      <c r="AK258" s="69"/>
      <c r="AL258" s="69"/>
      <c r="AM258" s="69"/>
      <c r="AO258" s="69"/>
      <c r="AP258" s="69"/>
      <c r="AQ258" s="69"/>
    </row>
    <row r="259" spans="24:43" ht="12.75">
      <c r="X259" s="69"/>
      <c r="Y259" s="69"/>
      <c r="Z259" s="69"/>
      <c r="AA259" s="69"/>
      <c r="AB259" s="69"/>
      <c r="AC259" s="69"/>
      <c r="AD259" s="86"/>
      <c r="AE259" s="69"/>
      <c r="AF259" s="69"/>
      <c r="AG259" s="69"/>
      <c r="AH259" s="69"/>
      <c r="AI259" s="69"/>
      <c r="AJ259" s="69"/>
      <c r="AK259" s="69"/>
      <c r="AL259" s="69"/>
      <c r="AM259" s="69"/>
      <c r="AO259" s="69"/>
      <c r="AP259" s="69"/>
      <c r="AQ259" s="69"/>
    </row>
    <row r="260" spans="24:43" ht="12.75">
      <c r="X260" s="69"/>
      <c r="Y260" s="69"/>
      <c r="Z260" s="69"/>
      <c r="AA260" s="69"/>
      <c r="AB260" s="69"/>
      <c r="AC260" s="69"/>
      <c r="AD260" s="86"/>
      <c r="AE260" s="69"/>
      <c r="AF260" s="69"/>
      <c r="AG260" s="69"/>
      <c r="AH260" s="69"/>
      <c r="AI260" s="69"/>
      <c r="AJ260" s="69"/>
      <c r="AK260" s="69"/>
      <c r="AL260" s="69"/>
      <c r="AM260" s="69"/>
      <c r="AO260" s="69"/>
      <c r="AP260" s="69"/>
      <c r="AQ260" s="69"/>
    </row>
    <row r="261" spans="24:43" ht="12.75">
      <c r="X261" s="69"/>
      <c r="Y261" s="69"/>
      <c r="Z261" s="69"/>
      <c r="AA261" s="69"/>
      <c r="AB261" s="69"/>
      <c r="AC261" s="69"/>
      <c r="AD261" s="86"/>
      <c r="AE261" s="69"/>
      <c r="AF261" s="69"/>
      <c r="AG261" s="69"/>
      <c r="AH261" s="69"/>
      <c r="AI261" s="69"/>
      <c r="AJ261" s="69"/>
      <c r="AK261" s="69"/>
      <c r="AL261" s="69"/>
      <c r="AM261" s="69"/>
      <c r="AO261" s="69"/>
      <c r="AP261" s="69"/>
      <c r="AQ261" s="69"/>
    </row>
    <row r="262" spans="24:43" ht="12.75">
      <c r="X262" s="69"/>
      <c r="Y262" s="69"/>
      <c r="Z262" s="69"/>
      <c r="AA262" s="69"/>
      <c r="AB262" s="69"/>
      <c r="AC262" s="69"/>
      <c r="AD262" s="86"/>
      <c r="AE262" s="69"/>
      <c r="AF262" s="69"/>
      <c r="AG262" s="69"/>
      <c r="AH262" s="69"/>
      <c r="AI262" s="69"/>
      <c r="AJ262" s="69"/>
      <c r="AK262" s="69"/>
      <c r="AL262" s="69"/>
      <c r="AM262" s="69"/>
      <c r="AO262" s="69"/>
      <c r="AP262" s="69"/>
      <c r="AQ262" s="69"/>
    </row>
  </sheetData>
  <mergeCells count="97">
    <mergeCell ref="E98:F98"/>
    <mergeCell ref="E99:F99"/>
    <mergeCell ref="D100:F100"/>
    <mergeCell ref="D105:F105"/>
    <mergeCell ref="D106:F106"/>
    <mergeCell ref="D101:F101"/>
    <mergeCell ref="D102:F102"/>
    <mergeCell ref="D103:F103"/>
    <mergeCell ref="D104:F104"/>
    <mergeCell ref="D95:F95"/>
    <mergeCell ref="D96:F96"/>
    <mergeCell ref="D97:F97"/>
    <mergeCell ref="D93:F93"/>
    <mergeCell ref="D90:F90"/>
    <mergeCell ref="D91:F91"/>
    <mergeCell ref="D92:F92"/>
    <mergeCell ref="D94:F94"/>
    <mergeCell ref="D86:F86"/>
    <mergeCell ref="D87:F87"/>
    <mergeCell ref="D88:F88"/>
    <mergeCell ref="D89:F89"/>
    <mergeCell ref="D81:F81"/>
    <mergeCell ref="D82:F82"/>
    <mergeCell ref="D84:F84"/>
    <mergeCell ref="D85:F85"/>
    <mergeCell ref="D83:F83"/>
    <mergeCell ref="D77:F77"/>
    <mergeCell ref="D78:F78"/>
    <mergeCell ref="D79:F79"/>
    <mergeCell ref="D80:F80"/>
    <mergeCell ref="D62:L62"/>
    <mergeCell ref="D63:L63"/>
    <mergeCell ref="D64:L64"/>
    <mergeCell ref="D65:L65"/>
    <mergeCell ref="D52:L52"/>
    <mergeCell ref="D60:L60"/>
    <mergeCell ref="D61:L61"/>
    <mergeCell ref="D48:F48"/>
    <mergeCell ref="D49:F49"/>
    <mergeCell ref="D50:F50"/>
    <mergeCell ref="D51:F51"/>
    <mergeCell ref="D46:F46"/>
    <mergeCell ref="D47:F47"/>
    <mergeCell ref="D39:F39"/>
    <mergeCell ref="D40:F40"/>
    <mergeCell ref="D41:F41"/>
    <mergeCell ref="D42:F42"/>
    <mergeCell ref="D43:F43"/>
    <mergeCell ref="D44:F44"/>
    <mergeCell ref="D45:F45"/>
    <mergeCell ref="E35:F35"/>
    <mergeCell ref="E36:F36"/>
    <mergeCell ref="E37:F37"/>
    <mergeCell ref="D38:F38"/>
    <mergeCell ref="D33:F33"/>
    <mergeCell ref="D34:F34"/>
    <mergeCell ref="D32:F32"/>
    <mergeCell ref="D31:F31"/>
    <mergeCell ref="D107:L107"/>
    <mergeCell ref="D66:F66"/>
    <mergeCell ref="D68:F68"/>
    <mergeCell ref="D69:F69"/>
    <mergeCell ref="D70:F70"/>
    <mergeCell ref="D71:F71"/>
    <mergeCell ref="E72:F72"/>
    <mergeCell ref="D74:F74"/>
    <mergeCell ref="D75:F75"/>
    <mergeCell ref="D76:F76"/>
    <mergeCell ref="H66:I66"/>
    <mergeCell ref="F1:L3"/>
    <mergeCell ref="K66:L66"/>
    <mergeCell ref="D8:L8"/>
    <mergeCell ref="D9:L9"/>
    <mergeCell ref="D10:L10"/>
    <mergeCell ref="D11:L11"/>
    <mergeCell ref="D12:L12"/>
    <mergeCell ref="D13:L13"/>
    <mergeCell ref="D27:F27"/>
    <mergeCell ref="D17:F17"/>
    <mergeCell ref="H15:I15"/>
    <mergeCell ref="D18:F18"/>
    <mergeCell ref="D26:F26"/>
    <mergeCell ref="E22:F22"/>
    <mergeCell ref="E23:F23"/>
    <mergeCell ref="D19:F19"/>
    <mergeCell ref="E20:F20"/>
    <mergeCell ref="E21:F21"/>
    <mergeCell ref="D14:L14"/>
    <mergeCell ref="E73:F73"/>
    <mergeCell ref="D15:F15"/>
    <mergeCell ref="D16:F16"/>
    <mergeCell ref="D30:F30"/>
    <mergeCell ref="D29:F29"/>
    <mergeCell ref="D28:F28"/>
    <mergeCell ref="D25:F25"/>
    <mergeCell ref="I68:L68"/>
    <mergeCell ref="K15:L1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63"/>
  <sheetViews>
    <sheetView workbookViewId="0" topLeftCell="A1">
      <selection activeCell="C34" sqref="C34"/>
    </sheetView>
  </sheetViews>
  <sheetFormatPr defaultColWidth="9.140625" defaultRowHeight="12.75"/>
  <cols>
    <col min="1" max="1" width="7.7109375" style="0" customWidth="1"/>
    <col min="2" max="2" width="35.00390625" style="0" customWidth="1"/>
    <col min="3" max="3" width="13.28125" style="0" customWidth="1"/>
    <col min="4" max="4" width="55.421875" style="0" customWidth="1"/>
    <col min="5" max="5" width="6.140625" style="0" customWidth="1"/>
    <col min="9" max="9" width="24.7109375" style="0" customWidth="1"/>
  </cols>
  <sheetData>
    <row r="1" spans="1:4" ht="12.75">
      <c r="A1" s="106" t="s">
        <v>169</v>
      </c>
      <c r="B1" s="106"/>
      <c r="C1" s="106"/>
      <c r="D1" s="106"/>
    </row>
    <row r="2" spans="1:37" s="23" customFormat="1" ht="12.75">
      <c r="A2" s="55" t="s">
        <v>0</v>
      </c>
      <c r="B2" s="56" t="s">
        <v>179</v>
      </c>
      <c r="C2" s="56" t="s">
        <v>45</v>
      </c>
      <c r="D2" s="56" t="s">
        <v>121</v>
      </c>
      <c r="E2"/>
      <c r="U2" s="24"/>
      <c r="V2" s="24"/>
      <c r="W2" s="3"/>
      <c r="X2" s="3"/>
      <c r="Y2" s="24"/>
      <c r="Z2" s="24"/>
      <c r="AA2" s="3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s="26" customFormat="1" ht="12.75">
      <c r="A3" s="57" t="s">
        <v>6</v>
      </c>
      <c r="B3" s="57" t="s">
        <v>85</v>
      </c>
      <c r="C3" s="57">
        <v>2011</v>
      </c>
      <c r="D3" s="57" t="s">
        <v>111</v>
      </c>
      <c r="E3" s="25"/>
      <c r="U3" s="27"/>
      <c r="V3" s="27"/>
      <c r="W3" s="28"/>
      <c r="X3" s="28"/>
      <c r="Y3" s="27"/>
      <c r="Z3" s="27"/>
      <c r="AA3" s="28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s="26" customFormat="1" ht="12.75">
      <c r="A4" s="57" t="s">
        <v>6</v>
      </c>
      <c r="B4" s="57" t="s">
        <v>79</v>
      </c>
      <c r="C4" s="57">
        <v>2010</v>
      </c>
      <c r="D4" s="57" t="s">
        <v>27</v>
      </c>
      <c r="E4" s="25"/>
      <c r="U4" s="27"/>
      <c r="V4" s="27"/>
      <c r="W4" s="28"/>
      <c r="X4" s="28"/>
      <c r="Y4" s="27"/>
      <c r="Z4" s="27"/>
      <c r="AA4" s="28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s="26" customFormat="1" ht="12.75">
      <c r="A5" s="57" t="s">
        <v>6</v>
      </c>
      <c r="B5" s="57" t="s">
        <v>144</v>
      </c>
      <c r="C5" s="57" t="s">
        <v>12</v>
      </c>
      <c r="D5" s="57" t="s">
        <v>136</v>
      </c>
      <c r="E5" s="25"/>
      <c r="U5" s="27"/>
      <c r="V5" s="27"/>
      <c r="W5" s="28"/>
      <c r="X5" s="28"/>
      <c r="Y5" s="27"/>
      <c r="Z5" s="27"/>
      <c r="AA5" s="28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26" customFormat="1" ht="12.75">
      <c r="A6" s="57" t="s">
        <v>6</v>
      </c>
      <c r="B6" s="57" t="s">
        <v>126</v>
      </c>
      <c r="C6" s="58" t="s">
        <v>171</v>
      </c>
      <c r="D6" s="57" t="s">
        <v>24</v>
      </c>
      <c r="E6" s="25"/>
      <c r="U6" s="27"/>
      <c r="V6" s="27"/>
      <c r="W6" s="28"/>
      <c r="X6" s="28"/>
      <c r="Y6" s="27"/>
      <c r="Z6" s="27"/>
      <c r="AA6" s="28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23" customFormat="1" ht="12.75">
      <c r="A7" s="57"/>
      <c r="B7" s="57"/>
      <c r="C7" s="58"/>
      <c r="D7" s="57"/>
      <c r="E7"/>
      <c r="U7" s="24"/>
      <c r="V7" s="24"/>
      <c r="W7" s="3"/>
      <c r="X7" s="3"/>
      <c r="Y7" s="24"/>
      <c r="Z7" s="24"/>
      <c r="AA7" s="3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23" customFormat="1" ht="12.75">
      <c r="A8" s="57"/>
      <c r="B8" s="57"/>
      <c r="C8" s="58"/>
      <c r="D8" s="57"/>
      <c r="E8"/>
      <c r="U8" s="24"/>
      <c r="V8" s="24"/>
      <c r="W8" s="3"/>
      <c r="X8" s="3"/>
      <c r="Y8" s="24"/>
      <c r="Z8" s="24"/>
      <c r="AA8" s="3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23" customFormat="1" ht="12.75">
      <c r="A9" s="59"/>
      <c r="B9" s="59"/>
      <c r="C9" s="59"/>
      <c r="D9" s="59"/>
      <c r="E9"/>
      <c r="U9" s="24"/>
      <c r="V9" s="24"/>
      <c r="W9" s="3"/>
      <c r="X9" s="3"/>
      <c r="Y9" s="24"/>
      <c r="Z9" s="24"/>
      <c r="AA9" s="3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4" ht="12.75">
      <c r="A10" s="106" t="s">
        <v>37</v>
      </c>
      <c r="B10" s="106"/>
      <c r="C10" s="106"/>
      <c r="D10" s="106"/>
    </row>
    <row r="11" spans="1:4" ht="12.75">
      <c r="A11" s="55" t="s">
        <v>0</v>
      </c>
      <c r="B11" s="56" t="s">
        <v>179</v>
      </c>
      <c r="C11" s="56" t="s">
        <v>45</v>
      </c>
      <c r="D11" s="56" t="s">
        <v>121</v>
      </c>
    </row>
    <row r="12" spans="1:4" ht="12.75">
      <c r="A12" s="60" t="s">
        <v>61</v>
      </c>
      <c r="B12" s="60" t="s">
        <v>109</v>
      </c>
      <c r="C12" s="61"/>
      <c r="D12" s="62" t="s">
        <v>173</v>
      </c>
    </row>
    <row r="13" spans="1:4" ht="12.75">
      <c r="A13" s="60" t="s">
        <v>61</v>
      </c>
      <c r="B13" s="60" t="s">
        <v>139</v>
      </c>
      <c r="C13" s="63">
        <f>'BS'!I50</f>
        <v>1566682</v>
      </c>
      <c r="D13" s="60" t="s">
        <v>50</v>
      </c>
    </row>
    <row r="14" spans="1:4" ht="12.75">
      <c r="A14" s="60" t="s">
        <v>61</v>
      </c>
      <c r="B14" s="60" t="s">
        <v>22</v>
      </c>
      <c r="C14" s="63">
        <f>'BS'!L50</f>
        <v>1572084</v>
      </c>
      <c r="D14" s="60" t="s">
        <v>162</v>
      </c>
    </row>
    <row r="15" spans="1:4" ht="12.75">
      <c r="A15" s="60" t="s">
        <v>61</v>
      </c>
      <c r="B15" s="60" t="s">
        <v>134</v>
      </c>
      <c r="C15" s="63">
        <f>'BS'!I105</f>
        <v>1566682</v>
      </c>
      <c r="D15" s="60" t="s">
        <v>9</v>
      </c>
    </row>
    <row r="16" spans="1:4" ht="12.75">
      <c r="A16" s="60" t="s">
        <v>61</v>
      </c>
      <c r="B16" s="60" t="s">
        <v>69</v>
      </c>
      <c r="C16" s="63">
        <f>'BS'!L105</f>
        <v>1572084</v>
      </c>
      <c r="D16" s="60" t="s">
        <v>130</v>
      </c>
    </row>
    <row r="17" spans="1:4" ht="12.75">
      <c r="A17" s="60" t="s">
        <v>61</v>
      </c>
      <c r="B17" s="60" t="s">
        <v>80</v>
      </c>
      <c r="C17" s="63">
        <f>'BS'!I17</f>
        <v>656</v>
      </c>
      <c r="D17" s="62" t="s">
        <v>25</v>
      </c>
    </row>
    <row r="18" spans="1:4" ht="12.75">
      <c r="A18" s="60" t="s">
        <v>61</v>
      </c>
      <c r="B18" s="60" t="s">
        <v>74</v>
      </c>
      <c r="C18" s="63">
        <f>'BS'!L17</f>
        <v>281</v>
      </c>
      <c r="D18" s="62" t="s">
        <v>32</v>
      </c>
    </row>
    <row r="19" spans="1:4" ht="12.75">
      <c r="A19" s="60" t="s">
        <v>61</v>
      </c>
      <c r="B19" s="60" t="s">
        <v>21</v>
      </c>
      <c r="C19" s="63">
        <f>'BS'!I40</f>
        <v>1694941</v>
      </c>
      <c r="D19" s="60" t="s">
        <v>105</v>
      </c>
    </row>
    <row r="20" spans="1:4" ht="12.75">
      <c r="A20" s="60" t="s">
        <v>61</v>
      </c>
      <c r="B20" s="60" t="s">
        <v>30</v>
      </c>
      <c r="C20" s="63">
        <f>'BS'!L40</f>
        <v>1686573</v>
      </c>
      <c r="D20" s="60" t="s">
        <v>122</v>
      </c>
    </row>
    <row r="21" spans="1:4" ht="12.75">
      <c r="A21" s="60" t="s">
        <v>61</v>
      </c>
      <c r="B21" s="60" t="s">
        <v>3</v>
      </c>
      <c r="C21" s="63">
        <f>'BS'!I41</f>
        <v>552435</v>
      </c>
      <c r="D21" s="60" t="s">
        <v>163</v>
      </c>
    </row>
    <row r="22" spans="1:4" ht="12.75">
      <c r="A22" s="60" t="s">
        <v>61</v>
      </c>
      <c r="B22" s="60" t="s">
        <v>64</v>
      </c>
      <c r="C22" s="63">
        <f>'BS'!L41</f>
        <v>542443</v>
      </c>
      <c r="D22" s="60" t="s">
        <v>159</v>
      </c>
    </row>
    <row r="23" spans="1:4" ht="12.75">
      <c r="A23" s="60" t="s">
        <v>61</v>
      </c>
      <c r="B23" s="60" t="s">
        <v>176</v>
      </c>
      <c r="C23" s="63">
        <f>'BS'!I42</f>
        <v>1142506</v>
      </c>
      <c r="D23" s="60" t="s">
        <v>35</v>
      </c>
    </row>
    <row r="24" spans="1:4" ht="12.75">
      <c r="A24" s="60" t="s">
        <v>61</v>
      </c>
      <c r="B24" s="60" t="s">
        <v>83</v>
      </c>
      <c r="C24" s="63">
        <f>'BS'!L42</f>
        <v>1144130</v>
      </c>
      <c r="D24" s="60" t="s">
        <v>87</v>
      </c>
    </row>
    <row r="25" spans="1:4" ht="12.75">
      <c r="A25" s="60" t="s">
        <v>61</v>
      </c>
      <c r="B25" s="62" t="s">
        <v>49</v>
      </c>
      <c r="C25" s="63">
        <f>'BS'!I27</f>
        <v>8261</v>
      </c>
      <c r="D25" s="62" t="s">
        <v>157</v>
      </c>
    </row>
    <row r="26" spans="1:4" ht="12.75">
      <c r="A26" s="60" t="s">
        <v>61</v>
      </c>
      <c r="B26" s="62" t="s">
        <v>89</v>
      </c>
      <c r="C26" s="63">
        <f>'BS'!I46</f>
        <v>8560</v>
      </c>
      <c r="D26" s="62" t="s">
        <v>165</v>
      </c>
    </row>
    <row r="27" spans="1:4" ht="12.75">
      <c r="A27" s="60" t="s">
        <v>61</v>
      </c>
      <c r="B27" s="62" t="s">
        <v>66</v>
      </c>
      <c r="C27" s="63">
        <f>'BS'!I74</f>
        <v>4903</v>
      </c>
      <c r="D27" s="62" t="s">
        <v>46</v>
      </c>
    </row>
    <row r="28" spans="1:4" ht="12.75">
      <c r="A28" s="60" t="s">
        <v>61</v>
      </c>
      <c r="B28" s="62" t="s">
        <v>86</v>
      </c>
      <c r="C28" s="63">
        <f>'BS'!I84</f>
        <v>2866</v>
      </c>
      <c r="D28" s="62" t="s">
        <v>78</v>
      </c>
    </row>
    <row r="29" spans="1:4" ht="12.75">
      <c r="A29" s="60" t="s">
        <v>61</v>
      </c>
      <c r="B29" s="62" t="s">
        <v>172</v>
      </c>
      <c r="C29" s="63">
        <f>'BS'!L27</f>
        <v>8697</v>
      </c>
      <c r="D29" s="62" t="s">
        <v>154</v>
      </c>
    </row>
    <row r="30" spans="1:4" ht="12.75">
      <c r="A30" s="60" t="s">
        <v>61</v>
      </c>
      <c r="B30" s="62" t="s">
        <v>98</v>
      </c>
      <c r="C30" s="63">
        <f>'BS'!L46</f>
        <v>8030</v>
      </c>
      <c r="D30" s="62" t="s">
        <v>56</v>
      </c>
    </row>
    <row r="31" spans="1:4" ht="12.75">
      <c r="A31" s="60" t="s">
        <v>61</v>
      </c>
      <c r="B31" s="62" t="s">
        <v>62</v>
      </c>
      <c r="C31" s="63">
        <f>'BS'!L74</f>
        <v>5959</v>
      </c>
      <c r="D31" s="62" t="s">
        <v>42</v>
      </c>
    </row>
    <row r="32" spans="1:4" ht="12.75">
      <c r="A32" s="60" t="s">
        <v>61</v>
      </c>
      <c r="B32" s="62" t="s">
        <v>17</v>
      </c>
      <c r="C32" s="63">
        <f>'BS'!L84</f>
        <v>2303</v>
      </c>
      <c r="D32" s="62" t="s">
        <v>119</v>
      </c>
    </row>
    <row r="33" spans="1:4" ht="12.75">
      <c r="A33" s="60" t="s">
        <v>61</v>
      </c>
      <c r="B33" s="62" t="s">
        <v>60</v>
      </c>
      <c r="C33" s="63">
        <f>'BS'!I27+'BS'!I46</f>
        <v>16821</v>
      </c>
      <c r="D33" s="62" t="s">
        <v>36</v>
      </c>
    </row>
    <row r="34" spans="1:4" ht="12.75">
      <c r="A34" s="60" t="s">
        <v>61</v>
      </c>
      <c r="B34" s="62" t="s">
        <v>59</v>
      </c>
      <c r="C34" s="63">
        <f>'BS'!L27+'BS'!L46</f>
        <v>16727</v>
      </c>
      <c r="D34" s="62" t="s">
        <v>102</v>
      </c>
    </row>
    <row r="35" spans="1:4" ht="12.75">
      <c r="A35" s="60" t="s">
        <v>61</v>
      </c>
      <c r="B35" s="62" t="s">
        <v>58</v>
      </c>
      <c r="C35" s="63">
        <f>'BS'!I74+'BS'!I84</f>
        <v>7769</v>
      </c>
      <c r="D35" s="62" t="s">
        <v>67</v>
      </c>
    </row>
    <row r="36" spans="1:4" ht="12.75">
      <c r="A36" s="60" t="s">
        <v>61</v>
      </c>
      <c r="B36" s="62" t="s">
        <v>115</v>
      </c>
      <c r="C36" s="63">
        <f>'BS'!L74+'BS'!L84</f>
        <v>8262</v>
      </c>
      <c r="D36" s="62" t="s">
        <v>38</v>
      </c>
    </row>
    <row r="37" spans="1:4" ht="12.75">
      <c r="A37" s="60" t="s">
        <v>61</v>
      </c>
      <c r="B37" s="60" t="s">
        <v>92</v>
      </c>
      <c r="C37" s="63"/>
      <c r="D37" s="60" t="s">
        <v>76</v>
      </c>
    </row>
    <row r="38" spans="1:4" ht="12.75">
      <c r="A38" s="60" t="s">
        <v>61</v>
      </c>
      <c r="B38" s="60" t="s">
        <v>168</v>
      </c>
      <c r="C38" s="63"/>
      <c r="D38" s="60" t="s">
        <v>93</v>
      </c>
    </row>
    <row r="39" spans="1:4" ht="12.75">
      <c r="A39" s="60" t="s">
        <v>61</v>
      </c>
      <c r="B39" s="60" t="s">
        <v>177</v>
      </c>
      <c r="C39" s="63">
        <f>'BS'!I82+'BS'!I83</f>
        <v>548930</v>
      </c>
      <c r="D39" s="60" t="s">
        <v>1</v>
      </c>
    </row>
    <row r="40" spans="1:4" ht="12.75">
      <c r="A40" s="60" t="s">
        <v>61</v>
      </c>
      <c r="B40" s="60" t="s">
        <v>131</v>
      </c>
      <c r="C40" s="63">
        <f>'BS'!L82+'BS'!L83</f>
        <v>548888</v>
      </c>
      <c r="D40" s="60" t="s">
        <v>63</v>
      </c>
    </row>
    <row r="41" spans="1:4" ht="12.75">
      <c r="A41" s="60" t="s">
        <v>61</v>
      </c>
      <c r="B41" s="60" t="s">
        <v>4</v>
      </c>
      <c r="C41" s="63">
        <f>'BS'!I82+'BS'!I83</f>
        <v>548930</v>
      </c>
      <c r="D41" s="60" t="s">
        <v>97</v>
      </c>
    </row>
    <row r="42" spans="1:4" ht="12.75">
      <c r="A42" s="60" t="s">
        <v>61</v>
      </c>
      <c r="B42" s="60" t="s">
        <v>128</v>
      </c>
      <c r="C42" s="63">
        <f>'BS'!L82+'BS'!L83</f>
        <v>548888</v>
      </c>
      <c r="D42" s="60" t="s">
        <v>146</v>
      </c>
    </row>
    <row r="43" spans="1:4" ht="12.75">
      <c r="A43" s="60" t="s">
        <v>61</v>
      </c>
      <c r="B43" s="62" t="s">
        <v>72</v>
      </c>
      <c r="C43" s="63">
        <f>'BS'!I99</f>
        <v>50450</v>
      </c>
      <c r="D43" s="62" t="s">
        <v>147</v>
      </c>
    </row>
    <row r="44" spans="1:4" ht="12.75">
      <c r="A44" s="60" t="s">
        <v>61</v>
      </c>
      <c r="B44" s="62" t="s">
        <v>84</v>
      </c>
      <c r="C44" s="63">
        <f>'BS'!L99</f>
        <v>50450</v>
      </c>
      <c r="D44" s="62" t="s">
        <v>150</v>
      </c>
    </row>
    <row r="45" spans="1:4" ht="12.75">
      <c r="A45" s="60" t="s">
        <v>61</v>
      </c>
      <c r="B45" s="62" t="s">
        <v>160</v>
      </c>
      <c r="C45" s="63">
        <f>'BS'!I100</f>
        <v>238750</v>
      </c>
      <c r="D45" s="62" t="s">
        <v>125</v>
      </c>
    </row>
    <row r="46" spans="1:4" ht="12.75">
      <c r="A46" s="60" t="s">
        <v>61</v>
      </c>
      <c r="B46" s="62" t="s">
        <v>41</v>
      </c>
      <c r="C46" s="63">
        <f>'BS'!L100</f>
        <v>238750</v>
      </c>
      <c r="D46" s="62" t="s">
        <v>82</v>
      </c>
    </row>
    <row r="47" spans="1:4" ht="12.75">
      <c r="A47" s="60" t="s">
        <v>61</v>
      </c>
      <c r="B47" s="62" t="s">
        <v>33</v>
      </c>
      <c r="C47" s="63">
        <f>'BS'!I101</f>
        <v>169337</v>
      </c>
      <c r="D47" s="62" t="s">
        <v>44</v>
      </c>
    </row>
    <row r="48" spans="1:4" ht="12.75">
      <c r="A48" s="60" t="s">
        <v>61</v>
      </c>
      <c r="B48" s="62" t="s">
        <v>143</v>
      </c>
      <c r="C48" s="63">
        <f>'BS'!L101</f>
        <v>157467</v>
      </c>
      <c r="D48" s="62" t="s">
        <v>141</v>
      </c>
    </row>
    <row r="49" spans="1:4" ht="12.75">
      <c r="A49" s="60" t="s">
        <v>61</v>
      </c>
      <c r="B49" s="62" t="s">
        <v>120</v>
      </c>
      <c r="C49" s="63">
        <f>'BS'!I102</f>
        <v>-316</v>
      </c>
      <c r="D49" s="62" t="s">
        <v>15</v>
      </c>
    </row>
    <row r="50" spans="1:4" ht="12.75">
      <c r="A50" s="60" t="s">
        <v>61</v>
      </c>
      <c r="B50" s="62" t="s">
        <v>113</v>
      </c>
      <c r="C50" s="63">
        <f>'BS'!L102</f>
        <v>-451</v>
      </c>
      <c r="D50" s="62" t="s">
        <v>140</v>
      </c>
    </row>
    <row r="51" spans="1:4" ht="12.75">
      <c r="A51" s="60" t="s">
        <v>61</v>
      </c>
      <c r="B51" s="62" t="s">
        <v>28</v>
      </c>
      <c r="C51" s="63">
        <f>'BS'!I103</f>
        <v>458221</v>
      </c>
      <c r="D51" s="62" t="s">
        <v>106</v>
      </c>
    </row>
    <row r="52" spans="1:4" ht="12.75">
      <c r="A52" s="60" t="s">
        <v>61</v>
      </c>
      <c r="B52" s="62" t="s">
        <v>151</v>
      </c>
      <c r="C52" s="63">
        <f>'BS'!L103</f>
        <v>446216</v>
      </c>
      <c r="D52" s="62" t="s">
        <v>71</v>
      </c>
    </row>
    <row r="53" spans="1:4" ht="12.75">
      <c r="A53" s="60"/>
      <c r="B53" s="60"/>
      <c r="C53" s="63"/>
      <c r="D53" s="60"/>
    </row>
    <row r="54" spans="1:4" ht="12.75">
      <c r="A54" s="60"/>
      <c r="B54" s="60"/>
      <c r="C54" s="63"/>
      <c r="D54" s="60"/>
    </row>
    <row r="55" spans="1:4" ht="12.75">
      <c r="A55" s="60"/>
      <c r="B55" s="60"/>
      <c r="C55" s="63"/>
      <c r="D55" s="60"/>
    </row>
    <row r="56" spans="1:4" ht="12.75">
      <c r="A56" s="60"/>
      <c r="B56" s="60"/>
      <c r="C56" s="63"/>
      <c r="D56" s="60"/>
    </row>
    <row r="57" spans="1:4" ht="12.75">
      <c r="A57" s="60"/>
      <c r="B57" s="62"/>
      <c r="C57" s="63"/>
      <c r="D57" s="62"/>
    </row>
    <row r="58" spans="1:4" ht="12.75">
      <c r="A58" s="60"/>
      <c r="B58" s="60"/>
      <c r="C58" s="60"/>
      <c r="D58" s="60"/>
    </row>
    <row r="59" spans="1:4" ht="12.75">
      <c r="A59" s="60"/>
      <c r="B59" s="60"/>
      <c r="C59" s="60"/>
      <c r="D59" s="60"/>
    </row>
    <row r="60" spans="1:4" ht="12.75">
      <c r="A60" s="106" t="s">
        <v>70</v>
      </c>
      <c r="B60" s="106"/>
      <c r="C60" s="106"/>
      <c r="D60" s="106"/>
    </row>
    <row r="61" spans="1:4" ht="12.75">
      <c r="A61" s="55" t="s">
        <v>0</v>
      </c>
      <c r="B61" s="56" t="s">
        <v>179</v>
      </c>
      <c r="C61" s="56" t="s">
        <v>45</v>
      </c>
      <c r="D61" s="56" t="s">
        <v>121</v>
      </c>
    </row>
    <row r="62" spans="1:4" ht="12.75">
      <c r="A62" s="64" t="s">
        <v>13</v>
      </c>
      <c r="B62" s="64" t="s">
        <v>114</v>
      </c>
      <c r="C62" s="63">
        <f>'BS'!I50-'BS'!I105</f>
        <v>0</v>
      </c>
      <c r="D62" s="62" t="s">
        <v>52</v>
      </c>
    </row>
    <row r="63" spans="1:4" ht="12.75">
      <c r="A63" s="64" t="s">
        <v>13</v>
      </c>
      <c r="B63" s="64" t="s">
        <v>129</v>
      </c>
      <c r="C63" s="63">
        <f>'BS'!L50-'BS'!L105</f>
        <v>0</v>
      </c>
      <c r="D63" s="62" t="s">
        <v>5</v>
      </c>
    </row>
  </sheetData>
  <mergeCells count="3">
    <mergeCell ref="A10:D10"/>
    <mergeCell ref="A1:D1"/>
    <mergeCell ref="A60:D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S49"/>
  <sheetViews>
    <sheetView zoomScale="101" zoomScaleNormal="101" workbookViewId="0" topLeftCell="B1">
      <selection activeCell="H47" sqref="H47"/>
    </sheetView>
  </sheetViews>
  <sheetFormatPr defaultColWidth="9.140625" defaultRowHeight="12.75"/>
  <cols>
    <col min="1" max="1" width="3.00390625" style="107" customWidth="1"/>
    <col min="2" max="2" width="4.57421875" style="107" customWidth="1"/>
    <col min="3" max="3" width="5.140625" style="107" customWidth="1"/>
    <col min="4" max="4" width="1.421875" style="107" customWidth="1"/>
    <col min="5" max="5" width="61.140625" style="107" customWidth="1"/>
    <col min="6" max="6" width="1.1484375" style="107" customWidth="1"/>
    <col min="7" max="7" width="1.421875" style="160" customWidth="1"/>
    <col min="8" max="8" width="10.00390625" style="107" customWidth="1"/>
    <col min="9" max="9" width="1.1484375" style="107" customWidth="1"/>
    <col min="10" max="10" width="1.421875" style="160" customWidth="1"/>
    <col min="11" max="11" width="10.00390625" style="107" customWidth="1"/>
    <col min="12" max="12" width="4.57421875" style="107" customWidth="1"/>
    <col min="13" max="16" width="0.71875" style="107" customWidth="1"/>
    <col min="17" max="17" width="10.28125" style="109" customWidth="1"/>
    <col min="18" max="18" width="10.28125" style="3" customWidth="1"/>
    <col min="19" max="16384" width="9.140625" style="107" customWidth="1"/>
  </cols>
  <sheetData>
    <row r="1" spans="5:11" ht="12.75" customHeight="1">
      <c r="E1" s="108" t="s">
        <v>181</v>
      </c>
      <c r="F1" s="108"/>
      <c r="G1" s="108"/>
      <c r="H1" s="108"/>
      <c r="I1" s="108"/>
      <c r="J1" s="108"/>
      <c r="K1" s="108"/>
    </row>
    <row r="2" spans="5:11" ht="12.75">
      <c r="E2" s="108"/>
      <c r="F2" s="108"/>
      <c r="G2" s="108"/>
      <c r="H2" s="108"/>
      <c r="I2" s="108"/>
      <c r="J2" s="108"/>
      <c r="K2" s="108"/>
    </row>
    <row r="3" spans="5:11" ht="12.75">
      <c r="E3" s="108"/>
      <c r="F3" s="108"/>
      <c r="G3" s="108"/>
      <c r="H3" s="108"/>
      <c r="I3" s="108"/>
      <c r="J3" s="108"/>
      <c r="K3" s="108"/>
    </row>
    <row r="4" spans="5:12" ht="12.75">
      <c r="E4" s="110"/>
      <c r="F4" s="110"/>
      <c r="G4" s="111"/>
      <c r="H4" s="110"/>
      <c r="I4" s="110"/>
      <c r="J4" s="111"/>
      <c r="K4" s="110"/>
      <c r="L4" s="110"/>
    </row>
    <row r="5" spans="5:18" ht="18.75">
      <c r="E5" s="110"/>
      <c r="F5" s="110"/>
      <c r="G5" s="112"/>
      <c r="H5" s="113"/>
      <c r="I5" s="112"/>
      <c r="J5" s="112"/>
      <c r="K5" s="113"/>
      <c r="L5" s="110"/>
      <c r="Q5" s="114"/>
      <c r="R5" s="115"/>
    </row>
    <row r="6" spans="5:18" ht="12" customHeight="1">
      <c r="E6" s="116"/>
      <c r="F6" s="116"/>
      <c r="G6" s="117"/>
      <c r="H6" s="117"/>
      <c r="I6" s="118"/>
      <c r="J6" s="118"/>
      <c r="K6" s="117"/>
      <c r="L6" s="110"/>
      <c r="Q6" s="119"/>
      <c r="R6" s="120"/>
    </row>
    <row r="7" spans="5:18" ht="12.75" customHeight="1">
      <c r="E7" s="116"/>
      <c r="F7" s="116"/>
      <c r="G7" s="118"/>
      <c r="H7" s="118"/>
      <c r="I7" s="121"/>
      <c r="J7" s="121"/>
      <c r="K7" s="118"/>
      <c r="L7" s="122"/>
      <c r="Q7" s="123"/>
      <c r="R7" s="7"/>
    </row>
    <row r="8" spans="2:18" ht="12.75" customHeight="1">
      <c r="B8" s="124" t="s">
        <v>148</v>
      </c>
      <c r="C8" s="124">
        <v>36</v>
      </c>
      <c r="D8" s="124">
        <v>10</v>
      </c>
      <c r="E8" s="124">
        <v>428</v>
      </c>
      <c r="F8" s="124">
        <v>8</v>
      </c>
      <c r="G8" s="125">
        <v>10</v>
      </c>
      <c r="H8" s="125">
        <v>70</v>
      </c>
      <c r="I8" s="125">
        <v>8</v>
      </c>
      <c r="J8" s="125">
        <v>10</v>
      </c>
      <c r="K8" s="125">
        <v>70</v>
      </c>
      <c r="L8" s="126">
        <f>(C8*2)+SUM(D8:K8)</f>
        <v>686</v>
      </c>
      <c r="Q8" s="123"/>
      <c r="R8" s="7"/>
    </row>
    <row r="9" spans="2:18" ht="12.75">
      <c r="B9" s="127" t="s">
        <v>118</v>
      </c>
      <c r="C9" s="127"/>
      <c r="D9" s="127"/>
      <c r="E9" s="128"/>
      <c r="F9" s="127"/>
      <c r="G9" s="129"/>
      <c r="H9" s="127"/>
      <c r="I9" s="127"/>
      <c r="J9" s="129"/>
      <c r="K9" s="127"/>
      <c r="L9" s="127"/>
      <c r="Q9" s="130"/>
      <c r="R9" s="9"/>
    </row>
    <row r="10" spans="2:18" ht="12" customHeight="1">
      <c r="B10" s="127"/>
      <c r="C10" s="131"/>
      <c r="D10" s="132" t="s">
        <v>75</v>
      </c>
      <c r="E10" s="132"/>
      <c r="F10" s="132"/>
      <c r="G10" s="132"/>
      <c r="H10" s="132"/>
      <c r="I10" s="132"/>
      <c r="J10" s="132"/>
      <c r="K10" s="132"/>
      <c r="L10" s="127" t="s">
        <v>48</v>
      </c>
      <c r="Q10" s="130"/>
      <c r="R10" s="9"/>
    </row>
    <row r="11" spans="2:18" ht="12" customHeight="1">
      <c r="B11" s="127"/>
      <c r="C11" s="131"/>
      <c r="D11" s="132" t="s">
        <v>182</v>
      </c>
      <c r="E11" s="132"/>
      <c r="F11" s="132"/>
      <c r="G11" s="132"/>
      <c r="H11" s="132"/>
      <c r="I11" s="132"/>
      <c r="J11" s="132"/>
      <c r="K11" s="132"/>
      <c r="L11" s="127" t="s">
        <v>48</v>
      </c>
      <c r="Q11" s="130"/>
      <c r="R11" s="9"/>
    </row>
    <row r="12" spans="2:18" ht="12" customHeight="1">
      <c r="B12" s="127"/>
      <c r="C12" s="131"/>
      <c r="D12" s="132" t="str">
        <f>"For the Three Months Ended "&amp;'IS Variables'!C5&amp;" "&amp;'IS Variables'!C3&amp;" and "&amp;'IS Variables'!C4</f>
        <v>For the Three Months Ended March 31, 2011 and 2010</v>
      </c>
      <c r="E12" s="132"/>
      <c r="F12" s="132"/>
      <c r="G12" s="132"/>
      <c r="H12" s="132"/>
      <c r="I12" s="132"/>
      <c r="J12" s="132"/>
      <c r="K12" s="132"/>
      <c r="L12" s="127" t="s">
        <v>48</v>
      </c>
      <c r="Q12" s="130"/>
      <c r="R12" s="9"/>
    </row>
    <row r="13" spans="2:18" ht="12" customHeight="1">
      <c r="B13" s="127"/>
      <c r="C13" s="131"/>
      <c r="D13" s="132" t="s">
        <v>137</v>
      </c>
      <c r="E13" s="132"/>
      <c r="F13" s="132"/>
      <c r="G13" s="132"/>
      <c r="H13" s="132"/>
      <c r="I13" s="132"/>
      <c r="J13" s="132"/>
      <c r="K13" s="132"/>
      <c r="L13" s="127" t="s">
        <v>48</v>
      </c>
      <c r="Q13" s="130"/>
      <c r="R13" s="9"/>
    </row>
    <row r="14" spans="2:18" ht="12" customHeight="1">
      <c r="B14" s="127"/>
      <c r="C14" s="131"/>
      <c r="D14" s="132" t="s">
        <v>152</v>
      </c>
      <c r="E14" s="132"/>
      <c r="F14" s="132"/>
      <c r="G14" s="132"/>
      <c r="H14" s="132"/>
      <c r="I14" s="132"/>
      <c r="J14" s="132"/>
      <c r="K14" s="132"/>
      <c r="L14" s="127" t="s">
        <v>48</v>
      </c>
      <c r="Q14" s="130"/>
      <c r="R14" s="9"/>
    </row>
    <row r="15" spans="2:18" ht="12" customHeight="1">
      <c r="B15" s="133">
        <f>ROW(E15)</f>
        <v>15</v>
      </c>
      <c r="C15" s="134"/>
      <c r="D15" s="135"/>
      <c r="E15" s="135"/>
      <c r="F15" s="134"/>
      <c r="G15" s="136"/>
      <c r="H15" s="136"/>
      <c r="I15" s="136"/>
      <c r="J15" s="136"/>
      <c r="K15" s="136"/>
      <c r="L15" s="127" t="s">
        <v>48</v>
      </c>
      <c r="Q15" s="137" t="s">
        <v>183</v>
      </c>
      <c r="R15" s="137"/>
    </row>
    <row r="16" spans="2:18" ht="12" customHeight="1">
      <c r="B16" s="133">
        <f>ROW(E16)</f>
        <v>16</v>
      </c>
      <c r="C16" s="134"/>
      <c r="D16" s="135"/>
      <c r="E16" s="135"/>
      <c r="F16" s="134"/>
      <c r="G16" s="96">
        <f>+'IS Variables'!C3</f>
        <v>2011</v>
      </c>
      <c r="H16" s="96"/>
      <c r="I16" s="17"/>
      <c r="J16" s="96">
        <f>+'IS Variables'!C4</f>
        <v>2010</v>
      </c>
      <c r="K16" s="96"/>
      <c r="L16" s="127" t="s">
        <v>48</v>
      </c>
      <c r="Q16" s="138">
        <f>+'IS Variables'!C3</f>
        <v>2011</v>
      </c>
      <c r="R16" s="138">
        <f>+'IS Variables'!C4</f>
        <v>2010</v>
      </c>
    </row>
    <row r="17" spans="2:19" ht="12" customHeight="1">
      <c r="B17" s="133">
        <f>ROW(D17)</f>
        <v>17</v>
      </c>
      <c r="C17" s="134"/>
      <c r="D17" s="96" t="s">
        <v>184</v>
      </c>
      <c r="E17" s="96"/>
      <c r="F17" s="17"/>
      <c r="G17" s="139"/>
      <c r="H17" s="139"/>
      <c r="I17" s="17"/>
      <c r="J17" s="140"/>
      <c r="K17" s="140"/>
      <c r="L17" s="133" t="s">
        <v>48</v>
      </c>
      <c r="Q17" s="141"/>
      <c r="R17" s="15"/>
      <c r="S17" s="142"/>
    </row>
    <row r="18" spans="2:18" s="142" customFormat="1" ht="12" customHeight="1">
      <c r="B18" s="133">
        <f>ROW(D18)</f>
        <v>18</v>
      </c>
      <c r="C18" s="134"/>
      <c r="D18" s="143" t="s">
        <v>185</v>
      </c>
      <c r="E18" s="143"/>
      <c r="F18" s="17"/>
      <c r="G18" s="17" t="s">
        <v>178</v>
      </c>
      <c r="H18" s="50">
        <v>179091</v>
      </c>
      <c r="I18" s="17"/>
      <c r="J18" s="17" t="s">
        <v>178</v>
      </c>
      <c r="K18" s="50">
        <f>R18</f>
        <v>162496</v>
      </c>
      <c r="L18" s="133" t="s">
        <v>48</v>
      </c>
      <c r="Q18" s="144"/>
      <c r="R18" s="144">
        <v>162496</v>
      </c>
    </row>
    <row r="19" spans="2:18" s="142" customFormat="1" ht="12" customHeight="1">
      <c r="B19" s="133">
        <f>ROW(D19)</f>
        <v>19</v>
      </c>
      <c r="C19" s="134"/>
      <c r="D19" s="145" t="s">
        <v>186</v>
      </c>
      <c r="E19" s="145"/>
      <c r="F19" s="146"/>
      <c r="G19" s="147"/>
      <c r="H19" s="148">
        <v>16915</v>
      </c>
      <c r="I19" s="149"/>
      <c r="J19" s="147"/>
      <c r="K19" s="148">
        <f>R19</f>
        <v>11332</v>
      </c>
      <c r="L19" s="133" t="s">
        <v>48</v>
      </c>
      <c r="Q19" s="150"/>
      <c r="R19" s="150">
        <v>11332</v>
      </c>
    </row>
    <row r="20" spans="2:18" s="142" customFormat="1" ht="12" customHeight="1">
      <c r="B20" s="133">
        <f>ROW(D20)</f>
        <v>20</v>
      </c>
      <c r="C20" s="134"/>
      <c r="D20" s="145" t="s">
        <v>187</v>
      </c>
      <c r="E20" s="145"/>
      <c r="F20" s="17"/>
      <c r="G20" s="49"/>
      <c r="H20" s="53">
        <v>112</v>
      </c>
      <c r="I20" s="17"/>
      <c r="J20" s="49"/>
      <c r="K20" s="53">
        <f>R20</f>
        <v>90</v>
      </c>
      <c r="L20" s="133" t="s">
        <v>48</v>
      </c>
      <c r="Q20" s="144"/>
      <c r="R20" s="144">
        <v>90</v>
      </c>
    </row>
    <row r="21" spans="2:18" s="142" customFormat="1" ht="12" customHeight="1">
      <c r="B21" s="133">
        <f>ROW(D21)</f>
        <v>21</v>
      </c>
      <c r="C21" s="134"/>
      <c r="D21" s="151" t="s">
        <v>188</v>
      </c>
      <c r="E21" s="151"/>
      <c r="F21" s="17"/>
      <c r="G21" s="41"/>
      <c r="H21" s="51">
        <f>SUM(H18:H20)</f>
        <v>196118</v>
      </c>
      <c r="I21" s="17"/>
      <c r="J21" s="41"/>
      <c r="K21" s="51">
        <f>SUM(K18:K20)</f>
        <v>173918</v>
      </c>
      <c r="L21" s="133" t="s">
        <v>48</v>
      </c>
      <c r="Q21" s="152">
        <f>SUM(Q18:Q20)</f>
        <v>0</v>
      </c>
      <c r="R21" s="152">
        <f>SUM(R18:R20)</f>
        <v>173918</v>
      </c>
    </row>
    <row r="22" spans="2:18" s="142" customFormat="1" ht="10.5" customHeight="1">
      <c r="B22" s="133">
        <f>ROW(E22)</f>
        <v>22</v>
      </c>
      <c r="C22" s="134"/>
      <c r="D22" s="134"/>
      <c r="E22" s="17"/>
      <c r="F22" s="17"/>
      <c r="G22" s="17"/>
      <c r="H22" s="50"/>
      <c r="I22" s="17"/>
      <c r="J22" s="17"/>
      <c r="K22" s="50"/>
      <c r="L22" s="133" t="s">
        <v>48</v>
      </c>
      <c r="Q22" s="144"/>
      <c r="R22" s="144"/>
    </row>
    <row r="23" spans="2:18" s="142" customFormat="1" ht="12" customHeight="1">
      <c r="B23" s="133">
        <f aca="true" t="shared" si="0" ref="B23:B31">ROW(D23)</f>
        <v>23</v>
      </c>
      <c r="C23" s="134"/>
      <c r="D23" s="96" t="s">
        <v>189</v>
      </c>
      <c r="E23" s="96"/>
      <c r="F23" s="17"/>
      <c r="G23" s="17"/>
      <c r="H23" s="50"/>
      <c r="I23" s="17"/>
      <c r="J23" s="17"/>
      <c r="K23" s="50"/>
      <c r="L23" s="133" t="s">
        <v>48</v>
      </c>
      <c r="Q23" s="144"/>
      <c r="R23" s="144"/>
    </row>
    <row r="24" spans="2:18" s="142" customFormat="1" ht="12" customHeight="1">
      <c r="B24" s="133">
        <f t="shared" si="0"/>
        <v>24</v>
      </c>
      <c r="C24" s="134"/>
      <c r="D24" s="94" t="s">
        <v>190</v>
      </c>
      <c r="E24" s="94"/>
      <c r="F24" s="17"/>
      <c r="G24" s="17"/>
      <c r="H24" s="50">
        <v>62835</v>
      </c>
      <c r="I24" s="17"/>
      <c r="J24" s="17"/>
      <c r="K24" s="50">
        <f aca="true" t="shared" si="1" ref="K24:K30">R24</f>
        <v>52922</v>
      </c>
      <c r="L24" s="133" t="s">
        <v>48</v>
      </c>
      <c r="Q24" s="144"/>
      <c r="R24" s="144">
        <v>52922</v>
      </c>
    </row>
    <row r="25" spans="2:18" s="142" customFormat="1" ht="12" customHeight="1">
      <c r="B25" s="133">
        <f t="shared" si="0"/>
        <v>25</v>
      </c>
      <c r="C25" s="134"/>
      <c r="D25" s="94" t="s">
        <v>191</v>
      </c>
      <c r="E25" s="94"/>
      <c r="F25" s="17"/>
      <c r="G25" s="17"/>
      <c r="H25" s="50">
        <v>5002</v>
      </c>
      <c r="I25" s="17"/>
      <c r="J25" s="17"/>
      <c r="K25" s="50">
        <f t="shared" si="1"/>
        <v>4870</v>
      </c>
      <c r="L25" s="133" t="s">
        <v>48</v>
      </c>
      <c r="Q25" s="144"/>
      <c r="R25" s="144">
        <v>4870</v>
      </c>
    </row>
    <row r="26" spans="2:18" s="142" customFormat="1" ht="12" customHeight="1">
      <c r="B26" s="133">
        <f t="shared" si="0"/>
        <v>26</v>
      </c>
      <c r="C26" s="134"/>
      <c r="D26" s="94" t="s">
        <v>192</v>
      </c>
      <c r="E26" s="94"/>
      <c r="F26" s="17"/>
      <c r="G26" s="17"/>
      <c r="H26" s="50">
        <v>50470</v>
      </c>
      <c r="I26" s="17"/>
      <c r="J26" s="17"/>
      <c r="K26" s="50">
        <f t="shared" si="1"/>
        <v>51997</v>
      </c>
      <c r="L26" s="133" t="s">
        <v>48</v>
      </c>
      <c r="Q26" s="144"/>
      <c r="R26" s="144">
        <v>51997</v>
      </c>
    </row>
    <row r="27" spans="2:18" s="142" customFormat="1" ht="12" customHeight="1">
      <c r="B27" s="133">
        <f t="shared" si="0"/>
        <v>27</v>
      </c>
      <c r="C27" s="134"/>
      <c r="D27" s="94" t="s">
        <v>193</v>
      </c>
      <c r="E27" s="94"/>
      <c r="F27" s="17"/>
      <c r="G27" s="17"/>
      <c r="H27" s="50">
        <v>16115</v>
      </c>
      <c r="I27" s="17"/>
      <c r="J27" s="17"/>
      <c r="K27" s="50">
        <f t="shared" si="1"/>
        <v>15085</v>
      </c>
      <c r="L27" s="133" t="s">
        <v>48</v>
      </c>
      <c r="Q27" s="144"/>
      <c r="R27" s="144">
        <v>15085</v>
      </c>
    </row>
    <row r="28" spans="2:18" s="142" customFormat="1" ht="12" customHeight="1">
      <c r="B28" s="133">
        <f t="shared" si="0"/>
        <v>28</v>
      </c>
      <c r="C28" s="134"/>
      <c r="D28" s="94" t="s">
        <v>194</v>
      </c>
      <c r="E28" s="94"/>
      <c r="F28" s="17"/>
      <c r="G28" s="17"/>
      <c r="H28" s="50">
        <v>10997</v>
      </c>
      <c r="I28" s="17"/>
      <c r="J28" s="17"/>
      <c r="K28" s="50">
        <f t="shared" si="1"/>
        <v>8215</v>
      </c>
      <c r="L28" s="133" t="s">
        <v>48</v>
      </c>
      <c r="Q28" s="144"/>
      <c r="R28" s="144">
        <v>8215</v>
      </c>
    </row>
    <row r="29" spans="2:18" s="142" customFormat="1" ht="12" customHeight="1">
      <c r="B29" s="133">
        <f t="shared" si="0"/>
        <v>29</v>
      </c>
      <c r="C29" s="134"/>
      <c r="D29" s="94" t="s">
        <v>195</v>
      </c>
      <c r="E29" s="94"/>
      <c r="F29" s="17"/>
      <c r="G29" s="17"/>
      <c r="H29" s="50">
        <v>13386</v>
      </c>
      <c r="I29" s="17"/>
      <c r="J29" s="17"/>
      <c r="K29" s="50">
        <f t="shared" si="1"/>
        <v>13095</v>
      </c>
      <c r="L29" s="133" t="s">
        <v>48</v>
      </c>
      <c r="Q29" s="144"/>
      <c r="R29" s="144">
        <v>13095</v>
      </c>
    </row>
    <row r="30" spans="2:18" s="142" customFormat="1" ht="12" customHeight="1">
      <c r="B30" s="133">
        <f t="shared" si="0"/>
        <v>30</v>
      </c>
      <c r="C30" s="134"/>
      <c r="D30" s="94" t="s">
        <v>196</v>
      </c>
      <c r="E30" s="94"/>
      <c r="F30" s="17"/>
      <c r="G30" s="49"/>
      <c r="H30" s="53">
        <v>2036</v>
      </c>
      <c r="I30" s="17"/>
      <c r="J30" s="49"/>
      <c r="K30" s="53">
        <f t="shared" si="1"/>
        <v>3054</v>
      </c>
      <c r="L30" s="133" t="s">
        <v>48</v>
      </c>
      <c r="Q30" s="144"/>
      <c r="R30" s="144">
        <v>3054</v>
      </c>
    </row>
    <row r="31" spans="2:18" s="142" customFormat="1" ht="12" customHeight="1">
      <c r="B31" s="133">
        <f t="shared" si="0"/>
        <v>31</v>
      </c>
      <c r="C31" s="134"/>
      <c r="D31" s="104" t="s">
        <v>197</v>
      </c>
      <c r="E31" s="104"/>
      <c r="F31" s="17"/>
      <c r="G31" s="41"/>
      <c r="H31" s="51">
        <f>SUM(H24:H30)</f>
        <v>160841</v>
      </c>
      <c r="I31" s="17"/>
      <c r="J31" s="41"/>
      <c r="K31" s="51">
        <f>SUM(K24:K30)</f>
        <v>149238</v>
      </c>
      <c r="L31" s="133" t="s">
        <v>48</v>
      </c>
      <c r="Q31" s="152">
        <f>SUM(Q24:Q30)</f>
        <v>0</v>
      </c>
      <c r="R31" s="152">
        <f>SUM(R24:R30)</f>
        <v>149238</v>
      </c>
    </row>
    <row r="32" spans="2:18" s="142" customFormat="1" ht="10.5" customHeight="1">
      <c r="B32" s="133">
        <f>ROW(E32)</f>
        <v>32</v>
      </c>
      <c r="C32" s="134"/>
      <c r="D32" s="153"/>
      <c r="E32" s="153"/>
      <c r="F32" s="17"/>
      <c r="G32" s="17"/>
      <c r="H32" s="50"/>
      <c r="I32" s="17"/>
      <c r="J32" s="17"/>
      <c r="K32" s="50"/>
      <c r="L32" s="133" t="s">
        <v>48</v>
      </c>
      <c r="Q32" s="144"/>
      <c r="R32" s="144"/>
    </row>
    <row r="33" spans="2:18" s="142" customFormat="1" ht="12" customHeight="1">
      <c r="B33" s="133">
        <f>ROW(D33)</f>
        <v>33</v>
      </c>
      <c r="C33" s="134"/>
      <c r="D33" s="104" t="s">
        <v>198</v>
      </c>
      <c r="E33" s="104"/>
      <c r="F33" s="17"/>
      <c r="G33" s="17"/>
      <c r="H33" s="50">
        <f>H21-H31</f>
        <v>35277</v>
      </c>
      <c r="I33" s="17"/>
      <c r="J33" s="17"/>
      <c r="K33" s="50">
        <f>K21-K31</f>
        <v>24680</v>
      </c>
      <c r="L33" s="133" t="s">
        <v>48</v>
      </c>
      <c r="Q33" s="144">
        <f>Q21-Q31</f>
        <v>0</v>
      </c>
      <c r="R33" s="144">
        <f>R21-R31</f>
        <v>24680</v>
      </c>
    </row>
    <row r="34" spans="2:18" s="142" customFormat="1" ht="10.5" customHeight="1">
      <c r="B34" s="133">
        <f>ROW(E34)</f>
        <v>34</v>
      </c>
      <c r="C34" s="134"/>
      <c r="D34" s="153"/>
      <c r="E34" s="153"/>
      <c r="F34" s="17"/>
      <c r="G34" s="17"/>
      <c r="H34" s="50"/>
      <c r="I34" s="17"/>
      <c r="J34" s="17"/>
      <c r="K34" s="50"/>
      <c r="L34" s="133" t="s">
        <v>48</v>
      </c>
      <c r="Q34" s="144"/>
      <c r="R34" s="144"/>
    </row>
    <row r="35" spans="2:18" s="142" customFormat="1" ht="12" customHeight="1">
      <c r="B35" s="133">
        <f>ROW(D35)</f>
        <v>35</v>
      </c>
      <c r="C35" s="134"/>
      <c r="D35" s="104" t="s">
        <v>199</v>
      </c>
      <c r="E35" s="104"/>
      <c r="F35" s="17"/>
      <c r="G35" s="17"/>
      <c r="H35" s="50"/>
      <c r="I35" s="17"/>
      <c r="J35" s="17"/>
      <c r="K35" s="50"/>
      <c r="L35" s="133" t="s">
        <v>48</v>
      </c>
      <c r="Q35" s="144"/>
      <c r="R35" s="144"/>
    </row>
    <row r="36" spans="2:18" s="142" customFormat="1" ht="12" customHeight="1">
      <c r="B36" s="133">
        <f>ROW(D36)</f>
        <v>36</v>
      </c>
      <c r="C36" s="134"/>
      <c r="D36" s="94" t="s">
        <v>200</v>
      </c>
      <c r="E36" s="94"/>
      <c r="F36" s="17"/>
      <c r="G36" s="17"/>
      <c r="H36" s="50">
        <v>106</v>
      </c>
      <c r="I36" s="17"/>
      <c r="J36" s="17"/>
      <c r="K36" s="50">
        <f>R36</f>
        <v>45</v>
      </c>
      <c r="L36" s="133" t="s">
        <v>48</v>
      </c>
      <c r="Q36" s="144"/>
      <c r="R36" s="144">
        <v>45</v>
      </c>
    </row>
    <row r="37" spans="2:18" s="142" customFormat="1" ht="12" customHeight="1">
      <c r="B37" s="133">
        <f>ROW(D37)</f>
        <v>37</v>
      </c>
      <c r="C37" s="134"/>
      <c r="D37" s="94" t="s">
        <v>201</v>
      </c>
      <c r="E37" s="94"/>
      <c r="F37" s="17"/>
      <c r="G37" s="17"/>
      <c r="H37" s="50">
        <v>235</v>
      </c>
      <c r="I37" s="17"/>
      <c r="J37" s="17"/>
      <c r="K37" s="50">
        <f>R37</f>
        <v>217</v>
      </c>
      <c r="L37" s="133" t="s">
        <v>48</v>
      </c>
      <c r="Q37" s="144"/>
      <c r="R37" s="144">
        <v>217</v>
      </c>
    </row>
    <row r="38" spans="2:18" s="142" customFormat="1" ht="12" customHeight="1">
      <c r="B38" s="133">
        <f>ROW(D38)</f>
        <v>38</v>
      </c>
      <c r="C38" s="134"/>
      <c r="D38" s="94" t="s">
        <v>202</v>
      </c>
      <c r="E38" s="94"/>
      <c r="F38" s="17"/>
      <c r="G38" s="49"/>
      <c r="H38" s="53">
        <v>-9199</v>
      </c>
      <c r="I38" s="17"/>
      <c r="J38" s="49"/>
      <c r="K38" s="53">
        <f>R38</f>
        <v>-9139</v>
      </c>
      <c r="L38" s="133" t="s">
        <v>48</v>
      </c>
      <c r="Q38" s="154"/>
      <c r="R38" s="154">
        <v>-9139</v>
      </c>
    </row>
    <row r="39" spans="2:18" s="142" customFormat="1" ht="10.5" customHeight="1">
      <c r="B39" s="133">
        <f>ROW(E39)</f>
        <v>39</v>
      </c>
      <c r="C39" s="134"/>
      <c r="D39" s="153"/>
      <c r="E39" s="153"/>
      <c r="F39" s="17"/>
      <c r="G39" s="17"/>
      <c r="H39" s="50"/>
      <c r="I39" s="17"/>
      <c r="J39" s="17"/>
      <c r="K39" s="50"/>
      <c r="L39" s="133" t="s">
        <v>48</v>
      </c>
      <c r="Q39" s="144"/>
      <c r="R39" s="144"/>
    </row>
    <row r="40" spans="2:18" s="142" customFormat="1" ht="12" customHeight="1">
      <c r="B40" s="133">
        <f>ROW(D40)</f>
        <v>40</v>
      </c>
      <c r="C40" s="134"/>
      <c r="D40" s="104" t="s">
        <v>203</v>
      </c>
      <c r="E40" s="104"/>
      <c r="F40" s="17"/>
      <c r="G40" s="17"/>
      <c r="H40" s="50">
        <f>SUM(H36:H38)+H33</f>
        <v>26419</v>
      </c>
      <c r="I40" s="17"/>
      <c r="J40" s="17"/>
      <c r="K40" s="50">
        <f>SUM(K36:K38)+K33</f>
        <v>15803</v>
      </c>
      <c r="L40" s="133" t="s">
        <v>48</v>
      </c>
      <c r="Q40" s="144">
        <f>SUM(Q36:Q38)+Q33</f>
        <v>0</v>
      </c>
      <c r="R40" s="144">
        <f>SUM(R36:R38)+R33</f>
        <v>15803</v>
      </c>
    </row>
    <row r="41" spans="2:18" s="142" customFormat="1" ht="10.5" customHeight="1">
      <c r="B41" s="133">
        <f>ROW(E41)</f>
        <v>41</v>
      </c>
      <c r="C41" s="134"/>
      <c r="D41" s="153"/>
      <c r="E41" s="153"/>
      <c r="F41" s="17"/>
      <c r="G41" s="17"/>
      <c r="H41" s="50"/>
      <c r="I41" s="17"/>
      <c r="J41" s="17"/>
      <c r="K41" s="50"/>
      <c r="L41" s="133" t="s">
        <v>48</v>
      </c>
      <c r="Q41" s="144"/>
      <c r="R41" s="144"/>
    </row>
    <row r="42" spans="2:18" s="142" customFormat="1" ht="12" customHeight="1">
      <c r="B42" s="133">
        <f>ROW(D42)</f>
        <v>42</v>
      </c>
      <c r="C42" s="134"/>
      <c r="D42" s="94" t="s">
        <v>204</v>
      </c>
      <c r="E42" s="94"/>
      <c r="F42" s="17"/>
      <c r="G42" s="49"/>
      <c r="H42" s="53">
        <v>9549</v>
      </c>
      <c r="I42" s="17"/>
      <c r="J42" s="49"/>
      <c r="K42" s="53">
        <f>R42</f>
        <v>6312</v>
      </c>
      <c r="L42" s="133" t="s">
        <v>48</v>
      </c>
      <c r="Q42" s="154"/>
      <c r="R42" s="154">
        <v>6312</v>
      </c>
    </row>
    <row r="43" spans="2:18" s="142" customFormat="1" ht="10.5" customHeight="1">
      <c r="B43" s="133">
        <f>ROW(E43)</f>
        <v>43</v>
      </c>
      <c r="C43" s="134"/>
      <c r="D43" s="153"/>
      <c r="E43" s="153"/>
      <c r="F43" s="17"/>
      <c r="G43" s="17"/>
      <c r="H43" s="50"/>
      <c r="I43" s="17"/>
      <c r="J43" s="17"/>
      <c r="K43" s="50"/>
      <c r="L43" s="133" t="s">
        <v>48</v>
      </c>
      <c r="Q43" s="144"/>
      <c r="R43" s="144"/>
    </row>
    <row r="44" spans="2:18" s="142" customFormat="1" ht="12" customHeight="1" thickBot="1">
      <c r="B44" s="133">
        <f>ROW(D44)</f>
        <v>44</v>
      </c>
      <c r="C44" s="134"/>
      <c r="D44" s="104" t="s">
        <v>205</v>
      </c>
      <c r="E44" s="104"/>
      <c r="F44" s="17"/>
      <c r="G44" s="43" t="s">
        <v>178</v>
      </c>
      <c r="H44" s="54">
        <f>H40-H42</f>
        <v>16870</v>
      </c>
      <c r="I44" s="17"/>
      <c r="J44" s="43" t="s">
        <v>178</v>
      </c>
      <c r="K44" s="54">
        <f>K40-K42</f>
        <v>9491</v>
      </c>
      <c r="L44" s="133" t="s">
        <v>48</v>
      </c>
      <c r="Q44" s="155">
        <f>Q40-Q42</f>
        <v>0</v>
      </c>
      <c r="R44" s="155">
        <f>R40-R42</f>
        <v>9491</v>
      </c>
    </row>
    <row r="45" spans="2:18" s="142" customFormat="1" ht="10.5" customHeight="1" thickTop="1">
      <c r="B45" s="133">
        <f>ROW(E45)</f>
        <v>45</v>
      </c>
      <c r="C45" s="134"/>
      <c r="D45" s="153"/>
      <c r="E45" s="153"/>
      <c r="F45" s="146"/>
      <c r="G45" s="146"/>
      <c r="H45" s="146"/>
      <c r="I45" s="146"/>
      <c r="J45" s="146"/>
      <c r="K45" s="146"/>
      <c r="L45" s="133" t="s">
        <v>48</v>
      </c>
      <c r="Q45" s="156"/>
      <c r="R45" s="157"/>
    </row>
    <row r="46" spans="2:18" s="142" customFormat="1" ht="12" customHeight="1">
      <c r="B46" s="133">
        <f>ROW(D46)</f>
        <v>46</v>
      </c>
      <c r="C46" s="134"/>
      <c r="D46" s="158" t="s">
        <v>206</v>
      </c>
      <c r="E46" s="158"/>
      <c r="F46" s="158"/>
      <c r="G46" s="158"/>
      <c r="H46" s="158"/>
      <c r="I46" s="158"/>
      <c r="J46" s="158"/>
      <c r="K46" s="158"/>
      <c r="L46" s="133" t="s">
        <v>48</v>
      </c>
      <c r="Q46" s="159"/>
      <c r="R46" s="157"/>
    </row>
    <row r="47" spans="2:18" s="142" customFormat="1" ht="10.5" customHeight="1">
      <c r="B47" s="133">
        <f>ROW(E47)</f>
        <v>47</v>
      </c>
      <c r="C47" s="134"/>
      <c r="D47" s="153"/>
      <c r="E47" s="153"/>
      <c r="F47" s="146"/>
      <c r="G47" s="146"/>
      <c r="H47" s="146"/>
      <c r="I47" s="146"/>
      <c r="J47" s="146"/>
      <c r="K47" s="146"/>
      <c r="L47" s="133" t="s">
        <v>48</v>
      </c>
      <c r="Q47" s="159"/>
      <c r="R47" s="157"/>
    </row>
    <row r="48" spans="2:19" s="142" customFormat="1" ht="12" customHeight="1">
      <c r="B48" s="133">
        <f>ROW(D48)</f>
        <v>48</v>
      </c>
      <c r="C48" s="134"/>
      <c r="D48" s="102" t="s">
        <v>51</v>
      </c>
      <c r="E48" s="102"/>
      <c r="F48" s="102"/>
      <c r="G48" s="102"/>
      <c r="H48" s="102"/>
      <c r="I48" s="102"/>
      <c r="J48" s="102"/>
      <c r="K48" s="102"/>
      <c r="L48" s="133" t="s">
        <v>48</v>
      </c>
      <c r="Q48" s="159"/>
      <c r="R48" s="157"/>
      <c r="S48" s="107"/>
    </row>
    <row r="49" spans="2:17" ht="12.75">
      <c r="B49" s="127">
        <v>0</v>
      </c>
      <c r="C49" s="127"/>
      <c r="D49" s="127"/>
      <c r="E49" s="127"/>
      <c r="F49" s="127"/>
      <c r="G49" s="129"/>
      <c r="H49" s="127"/>
      <c r="I49" s="127"/>
      <c r="J49" s="129"/>
      <c r="K49" s="127"/>
      <c r="L49" s="127" t="s">
        <v>43</v>
      </c>
      <c r="Q49" s="159"/>
    </row>
  </sheetData>
  <mergeCells count="43">
    <mergeCell ref="D42:E42"/>
    <mergeCell ref="D38:E38"/>
    <mergeCell ref="D48:K48"/>
    <mergeCell ref="D45:E45"/>
    <mergeCell ref="D47:E47"/>
    <mergeCell ref="D43:E43"/>
    <mergeCell ref="D44:E44"/>
    <mergeCell ref="D39:E39"/>
    <mergeCell ref="D40:E40"/>
    <mergeCell ref="D41:E41"/>
    <mergeCell ref="D35:E35"/>
    <mergeCell ref="D36:E36"/>
    <mergeCell ref="D37:E37"/>
    <mergeCell ref="D31:E31"/>
    <mergeCell ref="D32:E32"/>
    <mergeCell ref="D33:E33"/>
    <mergeCell ref="D34:E34"/>
    <mergeCell ref="D27:E27"/>
    <mergeCell ref="D28:E28"/>
    <mergeCell ref="D29:E29"/>
    <mergeCell ref="D30:E30"/>
    <mergeCell ref="D13:K13"/>
    <mergeCell ref="D14:K14"/>
    <mergeCell ref="D18:E18"/>
    <mergeCell ref="D24:E24"/>
    <mergeCell ref="D23:E23"/>
    <mergeCell ref="D19:E19"/>
    <mergeCell ref="D20:E20"/>
    <mergeCell ref="D21:E21"/>
    <mergeCell ref="E1:K3"/>
    <mergeCell ref="D10:K10"/>
    <mergeCell ref="D11:K11"/>
    <mergeCell ref="D12:K12"/>
    <mergeCell ref="D46:K46"/>
    <mergeCell ref="G17:H17"/>
    <mergeCell ref="D16:E16"/>
    <mergeCell ref="Q15:R15"/>
    <mergeCell ref="D15:E15"/>
    <mergeCell ref="G16:H16"/>
    <mergeCell ref="J16:K16"/>
    <mergeCell ref="D17:E17"/>
    <mergeCell ref="D25:E25"/>
    <mergeCell ref="D26:E26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48"/>
  <sheetViews>
    <sheetView workbookViewId="0" topLeftCell="A1">
      <selection activeCell="H47" sqref="H47"/>
    </sheetView>
  </sheetViews>
  <sheetFormatPr defaultColWidth="9.140625" defaultRowHeight="12.75"/>
  <cols>
    <col min="1" max="1" width="7.57421875" style="25" customWidth="1"/>
    <col min="2" max="2" width="26.140625" style="25" customWidth="1"/>
    <col min="3" max="3" width="16.28125" style="173" customWidth="1"/>
    <col min="4" max="4" width="31.00390625" style="25" customWidth="1"/>
    <col min="5" max="16384" width="9.140625" style="25" customWidth="1"/>
  </cols>
  <sheetData>
    <row r="1" spans="1:4" ht="12.75">
      <c r="A1" s="106" t="s">
        <v>169</v>
      </c>
      <c r="B1" s="106"/>
      <c r="C1" s="106"/>
      <c r="D1" s="106"/>
    </row>
    <row r="2" spans="1:4" ht="12.75">
      <c r="A2" s="161" t="s">
        <v>0</v>
      </c>
      <c r="B2" s="162" t="s">
        <v>179</v>
      </c>
      <c r="C2" s="162" t="s">
        <v>45</v>
      </c>
      <c r="D2" s="162" t="s">
        <v>121</v>
      </c>
    </row>
    <row r="3" spans="1:4" ht="12.75">
      <c r="A3" s="163" t="s">
        <v>6</v>
      </c>
      <c r="B3" s="164" t="s">
        <v>85</v>
      </c>
      <c r="C3" s="164">
        <v>2011</v>
      </c>
      <c r="D3" s="164" t="s">
        <v>111</v>
      </c>
    </row>
    <row r="4" spans="1:4" ht="12.75">
      <c r="A4" s="163" t="s">
        <v>6</v>
      </c>
      <c r="B4" s="164" t="s">
        <v>79</v>
      </c>
      <c r="C4" s="164">
        <v>2010</v>
      </c>
      <c r="D4" s="164" t="s">
        <v>27</v>
      </c>
    </row>
    <row r="5" spans="1:4" ht="12.75">
      <c r="A5" s="163" t="s">
        <v>6</v>
      </c>
      <c r="B5" s="164" t="s">
        <v>126</v>
      </c>
      <c r="C5" s="165" t="s">
        <v>171</v>
      </c>
      <c r="D5" s="164" t="s">
        <v>24</v>
      </c>
    </row>
    <row r="6" spans="1:4" ht="12.75">
      <c r="A6" s="164"/>
      <c r="B6" s="164"/>
      <c r="C6" s="166"/>
      <c r="D6" s="164"/>
    </row>
    <row r="7" spans="1:4" ht="12.75">
      <c r="A7" s="164"/>
      <c r="B7" s="164"/>
      <c r="C7" s="166"/>
      <c r="D7" s="164"/>
    </row>
    <row r="8" spans="1:4" ht="12.75">
      <c r="A8" s="164"/>
      <c r="B8" s="164"/>
      <c r="C8" s="166"/>
      <c r="D8" s="164"/>
    </row>
    <row r="9" spans="1:4" ht="12.75">
      <c r="A9" s="164"/>
      <c r="B9" s="164"/>
      <c r="C9" s="166"/>
      <c r="D9" s="164"/>
    </row>
    <row r="10" spans="1:4" ht="12.75">
      <c r="A10" s="60"/>
      <c r="B10" s="60"/>
      <c r="C10" s="167"/>
      <c r="D10" s="60"/>
    </row>
    <row r="11" spans="1:4" ht="12.75">
      <c r="A11" s="106" t="s">
        <v>37</v>
      </c>
      <c r="B11" s="106"/>
      <c r="C11" s="106"/>
      <c r="D11" s="106"/>
    </row>
    <row r="12" spans="1:4" ht="12.75">
      <c r="A12" s="161" t="s">
        <v>0</v>
      </c>
      <c r="B12" s="162" t="s">
        <v>179</v>
      </c>
      <c r="C12" s="162" t="s">
        <v>45</v>
      </c>
      <c r="D12" s="162" t="s">
        <v>121</v>
      </c>
    </row>
    <row r="13" spans="1:4" ht="12.75">
      <c r="A13" s="60" t="s">
        <v>61</v>
      </c>
      <c r="B13" s="62" t="s">
        <v>207</v>
      </c>
      <c r="C13" s="168">
        <f>+'IS'!H44</f>
        <v>16870</v>
      </c>
      <c r="D13" s="62" t="s">
        <v>208</v>
      </c>
    </row>
    <row r="14" spans="1:4" ht="12.75">
      <c r="A14" s="60" t="s">
        <v>61</v>
      </c>
      <c r="B14" s="62" t="s">
        <v>209</v>
      </c>
      <c r="C14" s="168">
        <f>+'IS'!K44</f>
        <v>9491</v>
      </c>
      <c r="D14" s="62" t="s">
        <v>210</v>
      </c>
    </row>
    <row r="15" spans="1:4" ht="12.75">
      <c r="A15" s="60"/>
      <c r="B15" s="60"/>
      <c r="C15" s="169"/>
      <c r="D15" s="60"/>
    </row>
    <row r="16" spans="1:4" ht="12.75">
      <c r="A16" s="60"/>
      <c r="B16" s="60"/>
      <c r="C16" s="169"/>
      <c r="D16" s="60"/>
    </row>
    <row r="17" spans="1:4" ht="12.75">
      <c r="A17" s="60"/>
      <c r="B17" s="60"/>
      <c r="C17" s="168"/>
      <c r="D17" s="60"/>
    </row>
    <row r="18" spans="1:4" ht="12.75">
      <c r="A18" s="60"/>
      <c r="B18" s="60"/>
      <c r="C18" s="168"/>
      <c r="D18" s="60"/>
    </row>
    <row r="19" spans="1:4" ht="12.75">
      <c r="A19" s="60"/>
      <c r="B19" s="60"/>
      <c r="C19" s="169"/>
      <c r="D19" s="60"/>
    </row>
    <row r="20" spans="1:4" ht="12.75">
      <c r="A20" s="60"/>
      <c r="B20" s="60"/>
      <c r="C20" s="169"/>
      <c r="D20" s="60"/>
    </row>
    <row r="21" spans="1:4" ht="12.75">
      <c r="A21" s="60"/>
      <c r="B21" s="60"/>
      <c r="C21" s="168"/>
      <c r="D21" s="60"/>
    </row>
    <row r="22" spans="1:4" ht="12.75">
      <c r="A22" s="60"/>
      <c r="B22" s="60"/>
      <c r="C22" s="170"/>
      <c r="D22" s="60"/>
    </row>
    <row r="23" spans="1:5" ht="12.75">
      <c r="A23" s="60"/>
      <c r="B23" s="62"/>
      <c r="C23" s="171"/>
      <c r="D23" s="60"/>
      <c r="E23" s="172"/>
    </row>
    <row r="24" spans="1:4" ht="12.75">
      <c r="A24" s="60"/>
      <c r="B24" s="62"/>
      <c r="C24" s="171"/>
      <c r="D24" s="60"/>
    </row>
    <row r="25" spans="1:4" ht="12.75">
      <c r="A25" s="60"/>
      <c r="B25" s="62"/>
      <c r="C25" s="170"/>
      <c r="D25" s="60"/>
    </row>
    <row r="26" spans="1:4" ht="12.75">
      <c r="A26" s="60"/>
      <c r="B26" s="62"/>
      <c r="C26" s="170"/>
      <c r="D26" s="60"/>
    </row>
    <row r="27" spans="1:5" ht="12.75">
      <c r="A27" s="60"/>
      <c r="B27" s="62"/>
      <c r="C27" s="171"/>
      <c r="D27" s="60"/>
      <c r="E27" s="172"/>
    </row>
    <row r="28" spans="1:4" ht="12.75">
      <c r="A28" s="60"/>
      <c r="B28" s="62"/>
      <c r="C28" s="171"/>
      <c r="D28" s="60"/>
    </row>
    <row r="29" spans="1:4" ht="12.75">
      <c r="A29" s="60"/>
      <c r="B29" s="62"/>
      <c r="C29" s="170"/>
      <c r="D29" s="60"/>
    </row>
    <row r="30" spans="1:4" ht="12.75">
      <c r="A30" s="60"/>
      <c r="B30" s="62"/>
      <c r="C30" s="170"/>
      <c r="D30" s="60"/>
    </row>
    <row r="31" spans="1:5" ht="12.75">
      <c r="A31" s="60"/>
      <c r="B31" s="60"/>
      <c r="C31" s="171"/>
      <c r="D31" s="60"/>
      <c r="E31" s="172"/>
    </row>
    <row r="32" spans="1:4" ht="12.75">
      <c r="A32" s="60"/>
      <c r="B32" s="60"/>
      <c r="C32" s="171"/>
      <c r="D32" s="60"/>
    </row>
    <row r="33" spans="1:4" ht="12.75">
      <c r="A33" s="60"/>
      <c r="B33" s="60"/>
      <c r="C33" s="170"/>
      <c r="D33" s="60"/>
    </row>
    <row r="34" spans="1:4" ht="12.75">
      <c r="A34" s="60"/>
      <c r="B34" s="60"/>
      <c r="C34" s="170"/>
      <c r="D34" s="60"/>
    </row>
    <row r="35" spans="1:5" ht="12.75">
      <c r="A35" s="60"/>
      <c r="B35" s="60"/>
      <c r="C35" s="171"/>
      <c r="D35" s="60"/>
      <c r="E35" s="172"/>
    </row>
    <row r="36" spans="1:4" ht="12.75">
      <c r="A36" s="60"/>
      <c r="B36" s="60"/>
      <c r="C36" s="171"/>
      <c r="D36" s="60"/>
    </row>
    <row r="37" spans="1:4" ht="12.75">
      <c r="A37" s="60"/>
      <c r="B37" s="60"/>
      <c r="C37" s="170"/>
      <c r="D37" s="60"/>
    </row>
    <row r="38" spans="1:4" ht="12.75">
      <c r="A38" s="60"/>
      <c r="B38" s="60"/>
      <c r="C38" s="170"/>
      <c r="D38" s="60"/>
    </row>
    <row r="39" spans="1:4" ht="12.75">
      <c r="A39" s="60"/>
      <c r="B39" s="60"/>
      <c r="C39" s="171"/>
      <c r="D39" s="60"/>
    </row>
    <row r="40" spans="1:4" ht="12.75">
      <c r="A40" s="60"/>
      <c r="B40" s="60"/>
      <c r="C40" s="171"/>
      <c r="D40" s="60"/>
    </row>
    <row r="41" spans="1:4" ht="12.75">
      <c r="A41" s="60"/>
      <c r="B41" s="60"/>
      <c r="C41" s="170"/>
      <c r="D41" s="60"/>
    </row>
    <row r="42" spans="1:4" ht="12.75">
      <c r="A42" s="60"/>
      <c r="B42" s="60"/>
      <c r="C42" s="170"/>
      <c r="D42" s="60"/>
    </row>
    <row r="43" spans="1:4" ht="12.75">
      <c r="A43" s="60"/>
      <c r="B43" s="60"/>
      <c r="C43" s="171"/>
      <c r="D43" s="60"/>
    </row>
    <row r="44" spans="1:4" ht="12.75">
      <c r="A44" s="60"/>
      <c r="B44" s="60"/>
      <c r="C44" s="171"/>
      <c r="D44" s="60"/>
    </row>
    <row r="45" spans="1:4" ht="12.75">
      <c r="A45" s="60"/>
      <c r="B45" s="60"/>
      <c r="C45" s="170"/>
      <c r="D45" s="60"/>
    </row>
    <row r="46" spans="1:4" ht="12.75">
      <c r="A46" s="60"/>
      <c r="B46" s="60"/>
      <c r="C46" s="170"/>
      <c r="D46" s="60"/>
    </row>
    <row r="47" spans="1:4" ht="12.75">
      <c r="A47" s="60"/>
      <c r="B47" s="60"/>
      <c r="C47" s="167"/>
      <c r="D47" s="60"/>
    </row>
    <row r="48" spans="1:4" ht="12.75">
      <c r="A48" s="60"/>
      <c r="B48" s="60"/>
      <c r="C48" s="167"/>
      <c r="D48" s="60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AO116"/>
  <sheetViews>
    <sheetView workbookViewId="0" topLeftCell="C1">
      <selection activeCell="F114" sqref="F114"/>
    </sheetView>
  </sheetViews>
  <sheetFormatPr defaultColWidth="9.140625" defaultRowHeight="12.75"/>
  <cols>
    <col min="1" max="2" width="4.57421875" style="174" customWidth="1"/>
    <col min="3" max="3" width="0.71875" style="174" customWidth="1"/>
    <col min="4" max="4" width="1.421875" style="174" customWidth="1"/>
    <col min="5" max="5" width="1.7109375" style="174" customWidth="1"/>
    <col min="6" max="6" width="66.421875" style="174" customWidth="1"/>
    <col min="7" max="7" width="1.7109375" style="174" customWidth="1"/>
    <col min="8" max="8" width="1.421875" style="176" customWidth="1"/>
    <col min="9" max="9" width="10.7109375" style="174" customWidth="1"/>
    <col min="10" max="10" width="1.7109375" style="174" customWidth="1"/>
    <col min="11" max="11" width="1.421875" style="176" customWidth="1"/>
    <col min="12" max="12" width="10.7109375" style="174" customWidth="1"/>
    <col min="13" max="13" width="4.57421875" style="174" customWidth="1"/>
    <col min="14" max="19" width="11.421875" style="177" hidden="1" customWidth="1"/>
    <col min="20" max="20" width="7.140625" style="177" hidden="1" customWidth="1"/>
    <col min="21" max="23" width="11.421875" style="177" hidden="1" customWidth="1"/>
    <col min="24" max="24" width="11.421875" style="177" customWidth="1"/>
    <col min="25" max="25" width="11.421875" style="178" hidden="1" customWidth="1"/>
    <col min="26" max="27" width="11.421875" style="179" customWidth="1"/>
    <col min="28" max="34" width="11.421875" style="180" customWidth="1"/>
    <col min="35" max="35" width="2.28125" style="181" customWidth="1"/>
    <col min="36" max="16384" width="11.421875" style="174" customWidth="1"/>
  </cols>
  <sheetData>
    <row r="1" ht="12">
      <c r="F1" s="175" t="s">
        <v>211</v>
      </c>
    </row>
    <row r="2" ht="12">
      <c r="F2" s="175"/>
    </row>
    <row r="3" ht="12">
      <c r="F3" s="175"/>
    </row>
    <row r="4" ht="12">
      <c r="F4" s="175"/>
    </row>
    <row r="5" spans="6:35" ht="12">
      <c r="F5" s="175"/>
      <c r="G5" s="182"/>
      <c r="H5" s="183"/>
      <c r="I5" s="184"/>
      <c r="J5" s="185"/>
      <c r="K5" s="185"/>
      <c r="L5" s="184"/>
      <c r="M5" s="182"/>
      <c r="N5" s="186"/>
      <c r="O5" s="186"/>
      <c r="P5" s="186"/>
      <c r="Q5" s="186"/>
      <c r="R5" s="186"/>
      <c r="S5" s="186"/>
      <c r="T5" s="186"/>
      <c r="U5" s="187"/>
      <c r="V5" s="187"/>
      <c r="W5" s="187"/>
      <c r="X5" s="187"/>
      <c r="Y5" s="188"/>
      <c r="Z5" s="189"/>
      <c r="AA5" s="189"/>
      <c r="AB5" s="187"/>
      <c r="AC5" s="190"/>
      <c r="AD5" s="189"/>
      <c r="AE5" s="189"/>
      <c r="AF5" s="189"/>
      <c r="AG5" s="189"/>
      <c r="AH5" s="189"/>
      <c r="AI5" s="189"/>
    </row>
    <row r="6" spans="7:35" ht="12">
      <c r="G6" s="182"/>
      <c r="H6" s="183"/>
      <c r="I6" s="191"/>
      <c r="J6" s="185"/>
      <c r="K6" s="185"/>
      <c r="L6" s="191"/>
      <c r="M6" s="18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3"/>
      <c r="AA6" s="193"/>
      <c r="AB6" s="193"/>
      <c r="AC6" s="193"/>
      <c r="AD6" s="193"/>
      <c r="AE6" s="193"/>
      <c r="AF6" s="193"/>
      <c r="AG6" s="193"/>
      <c r="AH6" s="193"/>
      <c r="AI6" s="189"/>
    </row>
    <row r="7" spans="6:35" ht="12">
      <c r="F7" s="194"/>
      <c r="G7" s="195"/>
      <c r="H7" s="195"/>
      <c r="I7" s="191"/>
      <c r="J7" s="189"/>
      <c r="K7" s="189"/>
      <c r="L7" s="191"/>
      <c r="M7" s="196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8"/>
      <c r="Z7" s="199"/>
      <c r="AA7" s="199"/>
      <c r="AB7" s="199"/>
      <c r="AC7" s="199"/>
      <c r="AD7" s="199"/>
      <c r="AE7" s="199"/>
      <c r="AF7" s="199"/>
      <c r="AG7" s="199"/>
      <c r="AH7" s="199"/>
      <c r="AI7" s="199"/>
    </row>
    <row r="8" spans="2:35" ht="12">
      <c r="B8" s="200" t="s">
        <v>148</v>
      </c>
      <c r="C8" s="200">
        <v>5</v>
      </c>
      <c r="D8" s="200">
        <v>10</v>
      </c>
      <c r="E8" s="200">
        <v>12</v>
      </c>
      <c r="F8" s="201">
        <v>465</v>
      </c>
      <c r="G8" s="201">
        <v>12</v>
      </c>
      <c r="H8" s="201">
        <v>10</v>
      </c>
      <c r="I8" s="202">
        <v>75</v>
      </c>
      <c r="J8" s="202">
        <v>12</v>
      </c>
      <c r="K8" s="202">
        <v>10</v>
      </c>
      <c r="L8" s="202">
        <v>75</v>
      </c>
      <c r="M8" s="203">
        <f>SUM(C8:L8)</f>
        <v>686</v>
      </c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5"/>
      <c r="Z8" s="206"/>
      <c r="AA8" s="206"/>
      <c r="AB8" s="206"/>
      <c r="AC8" s="206"/>
      <c r="AD8" s="206"/>
      <c r="AE8" s="206"/>
      <c r="AF8" s="206"/>
      <c r="AG8" s="206"/>
      <c r="AH8" s="206"/>
      <c r="AI8" s="207"/>
    </row>
    <row r="9" spans="2:13" ht="12">
      <c r="B9" s="208" t="s">
        <v>118</v>
      </c>
      <c r="C9" s="208"/>
      <c r="D9" s="208"/>
      <c r="E9" s="208"/>
      <c r="F9" s="209"/>
      <c r="G9" s="208"/>
      <c r="H9" s="210"/>
      <c r="I9" s="208"/>
      <c r="J9" s="208"/>
      <c r="K9" s="210"/>
      <c r="L9" s="208"/>
      <c r="M9" s="208"/>
    </row>
    <row r="10" spans="2:13" ht="12" customHeight="1">
      <c r="B10" s="208">
        <f>ROW(C10)</f>
        <v>10</v>
      </c>
      <c r="C10" s="211" t="s">
        <v>75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08" t="s">
        <v>48</v>
      </c>
    </row>
    <row r="11" spans="2:13" ht="12" customHeight="1">
      <c r="B11" s="208">
        <f>ROW(C11)</f>
        <v>11</v>
      </c>
      <c r="C11" s="211" t="s">
        <v>212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08" t="s">
        <v>48</v>
      </c>
    </row>
    <row r="12" spans="2:13" ht="12" customHeight="1">
      <c r="B12" s="208">
        <f>ROW(C12)</f>
        <v>12</v>
      </c>
      <c r="C12" s="211" t="str">
        <f>"For the "&amp;'SCF Variables'!D5&amp;" Months Ended "&amp;+'SCF Variables'!D6&amp;" "&amp;'SCF Variables'!D3&amp;" and "&amp;'SCF Variables'!D4</f>
        <v>For the Three Months Ended March 31, 2011 and 2010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08" t="s">
        <v>48</v>
      </c>
    </row>
    <row r="13" spans="2:13" ht="12" customHeight="1">
      <c r="B13" s="208">
        <f>ROW(C13)</f>
        <v>13</v>
      </c>
      <c r="C13" s="211" t="s">
        <v>137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08" t="s">
        <v>48</v>
      </c>
    </row>
    <row r="14" spans="2:13" ht="12" customHeight="1">
      <c r="B14" s="208">
        <f>ROW(C14)</f>
        <v>14</v>
      </c>
      <c r="C14" s="211" t="s">
        <v>152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08" t="s">
        <v>48</v>
      </c>
    </row>
    <row r="15" spans="2:13" ht="12" customHeight="1">
      <c r="B15" s="208">
        <f>ROW(F15)</f>
        <v>15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08" t="s">
        <v>48</v>
      </c>
    </row>
    <row r="16" spans="2:34" ht="11.25" customHeight="1">
      <c r="B16" s="208">
        <f>ROW(F16)</f>
        <v>16</v>
      </c>
      <c r="C16" s="213"/>
      <c r="D16" s="213"/>
      <c r="E16" s="213"/>
      <c r="F16" s="213"/>
      <c r="G16" s="214"/>
      <c r="H16" s="215">
        <f>+'SCF Variables'!$D$3</f>
        <v>2011</v>
      </c>
      <c r="I16" s="215"/>
      <c r="J16" s="216"/>
      <c r="K16" s="215">
        <f>+'SCF Variables'!D4</f>
        <v>2010</v>
      </c>
      <c r="L16" s="215"/>
      <c r="M16" s="208" t="s">
        <v>48</v>
      </c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8"/>
      <c r="Z16" s="219"/>
      <c r="AA16" s="219"/>
      <c r="AB16" s="220"/>
      <c r="AC16" s="220"/>
      <c r="AD16" s="220"/>
      <c r="AE16" s="220"/>
      <c r="AF16" s="220"/>
      <c r="AG16" s="220"/>
      <c r="AH16" s="220"/>
    </row>
    <row r="17" spans="2:34" ht="11.25" customHeight="1">
      <c r="B17" s="208">
        <f>ROW(C17)</f>
        <v>17</v>
      </c>
      <c r="C17" s="221" t="s">
        <v>213</v>
      </c>
      <c r="D17" s="221"/>
      <c r="E17" s="221"/>
      <c r="F17" s="221"/>
      <c r="G17" s="222"/>
      <c r="H17" s="223"/>
      <c r="I17" s="223"/>
      <c r="J17" s="216"/>
      <c r="K17" s="223"/>
      <c r="L17" s="223"/>
      <c r="M17" s="208" t="s">
        <v>48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5"/>
      <c r="Z17" s="226"/>
      <c r="AA17" s="226"/>
      <c r="AB17" s="227"/>
      <c r="AC17" s="227"/>
      <c r="AD17" s="227"/>
      <c r="AE17" s="227"/>
      <c r="AF17" s="227"/>
      <c r="AG17" s="227"/>
      <c r="AH17" s="227"/>
    </row>
    <row r="18" spans="2:35" ht="11.25" customHeight="1">
      <c r="B18" s="208">
        <f>ROW(C18)</f>
        <v>18</v>
      </c>
      <c r="C18" s="228" t="s">
        <v>214</v>
      </c>
      <c r="D18" s="228"/>
      <c r="E18" s="228"/>
      <c r="F18" s="228"/>
      <c r="G18" s="222"/>
      <c r="H18" s="229" t="s">
        <v>178</v>
      </c>
      <c r="I18" s="230">
        <v>16870</v>
      </c>
      <c r="J18" s="229"/>
      <c r="K18" s="229" t="s">
        <v>178</v>
      </c>
      <c r="L18" s="230">
        <v>9491</v>
      </c>
      <c r="M18" s="208" t="s">
        <v>48</v>
      </c>
      <c r="N18" s="231"/>
      <c r="O18" s="231"/>
      <c r="P18" s="231"/>
      <c r="Q18" s="231"/>
      <c r="R18" s="231"/>
      <c r="S18" s="231"/>
      <c r="T18" s="231"/>
      <c r="U18" s="232">
        <v>214208</v>
      </c>
      <c r="V18" s="232">
        <v>237130</v>
      </c>
      <c r="W18" s="232">
        <v>48858</v>
      </c>
      <c r="X18" s="233"/>
      <c r="Y18" s="234"/>
      <c r="Z18" s="234"/>
      <c r="AA18" s="234"/>
      <c r="AB18" s="235"/>
      <c r="AC18" s="235"/>
      <c r="AD18" s="235"/>
      <c r="AE18" s="235"/>
      <c r="AF18" s="235"/>
      <c r="AG18" s="235"/>
      <c r="AH18" s="235"/>
      <c r="AI18" s="182"/>
    </row>
    <row r="19" spans="2:41" ht="11.25" customHeight="1">
      <c r="B19" s="208">
        <f>ROW(C19)</f>
        <v>19</v>
      </c>
      <c r="C19" s="236" t="s">
        <v>215</v>
      </c>
      <c r="D19" s="236"/>
      <c r="E19" s="236"/>
      <c r="F19" s="236"/>
      <c r="G19" s="222"/>
      <c r="H19" s="223"/>
      <c r="I19" s="230"/>
      <c r="J19" s="237"/>
      <c r="K19" s="238"/>
      <c r="L19" s="230"/>
      <c r="M19" s="239" t="s">
        <v>48</v>
      </c>
      <c r="N19" s="231"/>
      <c r="O19" s="231"/>
      <c r="P19" s="231"/>
      <c r="Q19" s="231"/>
      <c r="R19" s="231"/>
      <c r="S19" s="231"/>
      <c r="T19" s="231"/>
      <c r="U19" s="240"/>
      <c r="V19" s="240"/>
      <c r="W19" s="240"/>
      <c r="X19" s="240"/>
      <c r="Y19" s="234"/>
      <c r="Z19" s="234"/>
      <c r="AA19" s="234"/>
      <c r="AB19" s="235"/>
      <c r="AC19" s="235"/>
      <c r="AD19" s="235"/>
      <c r="AE19" s="235"/>
      <c r="AF19" s="235"/>
      <c r="AG19" s="235"/>
      <c r="AH19" s="235"/>
      <c r="AI19" s="182"/>
      <c r="AJ19" s="241"/>
      <c r="AK19" s="241"/>
      <c r="AL19" s="241"/>
      <c r="AM19" s="241"/>
      <c r="AN19" s="241"/>
      <c r="AO19" s="241"/>
    </row>
    <row r="20" spans="2:35" ht="11.25" customHeight="1">
      <c r="B20" s="208">
        <f aca="true" t="shared" si="0" ref="B20:B27">ROW(E20)</f>
        <v>20</v>
      </c>
      <c r="C20" s="242"/>
      <c r="D20" s="242"/>
      <c r="E20" s="243" t="s">
        <v>195</v>
      </c>
      <c r="F20" s="243"/>
      <c r="G20" s="222"/>
      <c r="H20" s="223"/>
      <c r="I20" s="230">
        <v>13386</v>
      </c>
      <c r="J20" s="229"/>
      <c r="K20" s="244"/>
      <c r="L20" s="230">
        <v>13095</v>
      </c>
      <c r="M20" s="208" t="s">
        <v>48</v>
      </c>
      <c r="N20" s="231"/>
      <c r="O20" s="231"/>
      <c r="P20" s="231"/>
      <c r="Q20" s="231"/>
      <c r="R20" s="231"/>
      <c r="S20" s="231"/>
      <c r="T20" s="231"/>
      <c r="U20" s="232">
        <v>146668</v>
      </c>
      <c r="V20" s="232">
        <v>186746</v>
      </c>
      <c r="W20" s="232">
        <v>34945</v>
      </c>
      <c r="X20" s="233"/>
      <c r="Y20" s="234"/>
      <c r="Z20" s="234"/>
      <c r="AA20" s="234"/>
      <c r="AB20" s="235"/>
      <c r="AC20" s="235"/>
      <c r="AD20" s="235"/>
      <c r="AE20" s="235"/>
      <c r="AF20" s="235"/>
      <c r="AG20" s="235"/>
      <c r="AH20" s="235"/>
      <c r="AI20" s="182"/>
    </row>
    <row r="21" spans="2:35" ht="11.25" customHeight="1">
      <c r="B21" s="208">
        <f t="shared" si="0"/>
        <v>21</v>
      </c>
      <c r="C21" s="242"/>
      <c r="D21" s="242"/>
      <c r="E21" s="243" t="s">
        <v>88</v>
      </c>
      <c r="F21" s="243"/>
      <c r="G21" s="222"/>
      <c r="H21" s="223"/>
      <c r="I21" s="230">
        <v>2384</v>
      </c>
      <c r="J21" s="229"/>
      <c r="K21" s="244"/>
      <c r="L21" s="230">
        <v>950</v>
      </c>
      <c r="M21" s="208" t="s">
        <v>48</v>
      </c>
      <c r="N21" s="245"/>
      <c r="O21" s="245"/>
      <c r="P21" s="245"/>
      <c r="Q21" s="245"/>
      <c r="R21" s="245"/>
      <c r="S21" s="245"/>
      <c r="T21" s="245"/>
      <c r="U21" s="232">
        <v>8981</v>
      </c>
      <c r="V21" s="232">
        <v>-303</v>
      </c>
      <c r="W21" s="232">
        <v>38945</v>
      </c>
      <c r="X21" s="233"/>
      <c r="Y21" s="234"/>
      <c r="Z21" s="234"/>
      <c r="AA21" s="234"/>
      <c r="AB21" s="235"/>
      <c r="AC21" s="235"/>
      <c r="AD21" s="235"/>
      <c r="AE21" s="235"/>
      <c r="AF21" s="235"/>
      <c r="AG21" s="235"/>
      <c r="AH21" s="235"/>
      <c r="AI21" s="182"/>
    </row>
    <row r="22" spans="2:35" ht="11.25" customHeight="1">
      <c r="B22" s="208">
        <f t="shared" si="0"/>
        <v>22</v>
      </c>
      <c r="C22" s="242"/>
      <c r="D22" s="242"/>
      <c r="E22" s="243" t="s">
        <v>201</v>
      </c>
      <c r="F22" s="243"/>
      <c r="G22" s="222"/>
      <c r="H22" s="223"/>
      <c r="I22" s="230">
        <v>-235</v>
      </c>
      <c r="J22" s="229"/>
      <c r="K22" s="244"/>
      <c r="L22" s="230">
        <v>-217</v>
      </c>
      <c r="M22" s="208" t="s">
        <v>48</v>
      </c>
      <c r="N22" s="231"/>
      <c r="O22" s="231"/>
      <c r="P22" s="231"/>
      <c r="Q22" s="231"/>
      <c r="R22" s="231"/>
      <c r="S22" s="231"/>
      <c r="T22" s="231"/>
      <c r="U22" s="232">
        <v>-2165</v>
      </c>
      <c r="V22" s="232">
        <v>-3364</v>
      </c>
      <c r="W22" s="232">
        <v>-1300</v>
      </c>
      <c r="X22" s="233"/>
      <c r="Y22" s="234"/>
      <c r="Z22" s="234"/>
      <c r="AA22" s="234"/>
      <c r="AB22" s="235"/>
      <c r="AC22" s="235"/>
      <c r="AD22" s="235"/>
      <c r="AE22" s="235"/>
      <c r="AF22" s="235"/>
      <c r="AG22" s="235"/>
      <c r="AH22" s="235"/>
      <c r="AI22" s="182"/>
    </row>
    <row r="23" spans="2:35" ht="11.25" customHeight="1">
      <c r="B23" s="208">
        <f t="shared" si="0"/>
        <v>23</v>
      </c>
      <c r="C23" s="242"/>
      <c r="D23" s="242"/>
      <c r="E23" s="243" t="s">
        <v>216</v>
      </c>
      <c r="F23" s="243"/>
      <c r="G23" s="222"/>
      <c r="H23" s="223"/>
      <c r="I23" s="230">
        <v>-433</v>
      </c>
      <c r="J23" s="229"/>
      <c r="K23" s="244"/>
      <c r="L23" s="230">
        <v>-3573</v>
      </c>
      <c r="M23" s="208" t="s">
        <v>48</v>
      </c>
      <c r="N23" s="231"/>
      <c r="O23" s="231"/>
      <c r="P23" s="231"/>
      <c r="Q23" s="231"/>
      <c r="R23" s="231"/>
      <c r="S23" s="231"/>
      <c r="T23" s="231"/>
      <c r="U23" s="232">
        <v>5326</v>
      </c>
      <c r="V23" s="232">
        <v>-10551</v>
      </c>
      <c r="W23" s="232">
        <v>-3204</v>
      </c>
      <c r="X23" s="233"/>
      <c r="Y23" s="234"/>
      <c r="Z23" s="234"/>
      <c r="AA23" s="234"/>
      <c r="AB23" s="235"/>
      <c r="AC23" s="235"/>
      <c r="AD23" s="235"/>
      <c r="AE23" s="235"/>
      <c r="AF23" s="235"/>
      <c r="AG23" s="235"/>
      <c r="AH23" s="235"/>
      <c r="AI23" s="182"/>
    </row>
    <row r="24" spans="2:35" ht="11.25" customHeight="1">
      <c r="B24" s="208">
        <f t="shared" si="0"/>
        <v>24</v>
      </c>
      <c r="C24" s="242"/>
      <c r="D24" s="242"/>
      <c r="E24" s="243" t="s">
        <v>217</v>
      </c>
      <c r="F24" s="243"/>
      <c r="G24" s="222"/>
      <c r="H24" s="223"/>
      <c r="I24" s="230">
        <v>956</v>
      </c>
      <c r="J24" s="229"/>
      <c r="K24" s="244"/>
      <c r="L24" s="230">
        <v>1665</v>
      </c>
      <c r="M24" s="208" t="s">
        <v>48</v>
      </c>
      <c r="N24" s="231"/>
      <c r="O24" s="231"/>
      <c r="P24" s="231"/>
      <c r="Q24" s="231"/>
      <c r="R24" s="231"/>
      <c r="S24" s="231"/>
      <c r="T24" s="231"/>
      <c r="U24" s="232"/>
      <c r="V24" s="232"/>
      <c r="W24" s="232">
        <v>-16934</v>
      </c>
      <c r="X24" s="233"/>
      <c r="Y24" s="234"/>
      <c r="Z24" s="234"/>
      <c r="AA24" s="234"/>
      <c r="AB24" s="235"/>
      <c r="AC24" s="235"/>
      <c r="AD24" s="235"/>
      <c r="AE24" s="235"/>
      <c r="AF24" s="235"/>
      <c r="AG24" s="235"/>
      <c r="AH24" s="235"/>
      <c r="AI24" s="182"/>
    </row>
    <row r="25" spans="2:35" ht="11.25" customHeight="1">
      <c r="B25" s="208">
        <f t="shared" si="0"/>
        <v>25</v>
      </c>
      <c r="C25" s="242"/>
      <c r="D25" s="242"/>
      <c r="E25" s="243" t="s">
        <v>218</v>
      </c>
      <c r="F25" s="243"/>
      <c r="G25" s="222"/>
      <c r="H25" s="223"/>
      <c r="I25" s="230">
        <v>3705</v>
      </c>
      <c r="J25" s="229"/>
      <c r="K25" s="244"/>
      <c r="L25" s="230">
        <v>3144</v>
      </c>
      <c r="M25" s="208" t="s">
        <v>48</v>
      </c>
      <c r="N25" s="231"/>
      <c r="O25" s="231"/>
      <c r="P25" s="231"/>
      <c r="Q25" s="231"/>
      <c r="R25" s="231"/>
      <c r="S25" s="231"/>
      <c r="T25" s="231"/>
      <c r="U25" s="232">
        <v>-7942</v>
      </c>
      <c r="V25" s="232">
        <v>-11153</v>
      </c>
      <c r="W25" s="232">
        <v>-8551</v>
      </c>
      <c r="X25" s="233"/>
      <c r="Y25" s="234"/>
      <c r="Z25" s="234"/>
      <c r="AA25" s="234"/>
      <c r="AB25" s="235"/>
      <c r="AC25" s="235"/>
      <c r="AD25" s="235"/>
      <c r="AE25" s="235"/>
      <c r="AF25" s="235"/>
      <c r="AG25" s="235"/>
      <c r="AH25" s="235"/>
      <c r="AI25" s="182"/>
    </row>
    <row r="26" spans="2:35" ht="11.25" customHeight="1">
      <c r="B26" s="208">
        <f t="shared" si="0"/>
        <v>26</v>
      </c>
      <c r="C26" s="242"/>
      <c r="D26" s="242"/>
      <c r="E26" s="243" t="s">
        <v>219</v>
      </c>
      <c r="F26" s="243"/>
      <c r="G26" s="222"/>
      <c r="H26" s="223"/>
      <c r="I26" s="230">
        <v>645</v>
      </c>
      <c r="J26" s="229"/>
      <c r="K26" s="244"/>
      <c r="L26" s="230">
        <v>-391</v>
      </c>
      <c r="M26" s="208" t="s">
        <v>48</v>
      </c>
      <c r="N26" s="231"/>
      <c r="O26" s="231"/>
      <c r="P26" s="231"/>
      <c r="Q26" s="231"/>
      <c r="R26" s="231"/>
      <c r="S26" s="231"/>
      <c r="T26" s="231"/>
      <c r="U26" s="232">
        <v>-4081</v>
      </c>
      <c r="V26" s="232">
        <v>12254</v>
      </c>
      <c r="W26" s="232">
        <v>13410</v>
      </c>
      <c r="X26" s="233"/>
      <c r="Y26" s="234"/>
      <c r="Z26" s="234"/>
      <c r="AA26" s="234"/>
      <c r="AB26" s="235"/>
      <c r="AC26" s="235"/>
      <c r="AD26" s="235"/>
      <c r="AE26" s="235"/>
      <c r="AF26" s="235"/>
      <c r="AG26" s="235"/>
      <c r="AH26" s="235"/>
      <c r="AI26" s="182"/>
    </row>
    <row r="27" spans="2:39" ht="11.25" customHeight="1">
      <c r="B27" s="208">
        <f t="shared" si="0"/>
        <v>27</v>
      </c>
      <c r="C27" s="242"/>
      <c r="D27" s="242"/>
      <c r="E27" s="236" t="s">
        <v>220</v>
      </c>
      <c r="F27" s="236"/>
      <c r="G27" s="222"/>
      <c r="H27" s="223"/>
      <c r="I27" s="230"/>
      <c r="J27" s="229"/>
      <c r="K27" s="244"/>
      <c r="L27" s="230"/>
      <c r="M27" s="208" t="s">
        <v>48</v>
      </c>
      <c r="N27" s="231"/>
      <c r="O27" s="231"/>
      <c r="P27" s="231"/>
      <c r="Q27" s="231"/>
      <c r="R27" s="231"/>
      <c r="S27" s="231"/>
      <c r="T27" s="231"/>
      <c r="U27" s="233"/>
      <c r="V27" s="233"/>
      <c r="W27" s="233"/>
      <c r="X27" s="233"/>
      <c r="Y27" s="234"/>
      <c r="Z27" s="234"/>
      <c r="AA27" s="234"/>
      <c r="AB27" s="235"/>
      <c r="AC27" s="235"/>
      <c r="AD27" s="235"/>
      <c r="AE27" s="235"/>
      <c r="AF27" s="235"/>
      <c r="AG27" s="235"/>
      <c r="AH27" s="235"/>
      <c r="AI27" s="182"/>
      <c r="AJ27" s="181"/>
      <c r="AK27" s="181"/>
      <c r="AL27" s="181"/>
      <c r="AM27" s="181"/>
    </row>
    <row r="28" spans="2:35" ht="11.25" customHeight="1">
      <c r="B28" s="208">
        <f>ROW(F28)</f>
        <v>28</v>
      </c>
      <c r="C28" s="242"/>
      <c r="D28" s="242"/>
      <c r="E28" s="242"/>
      <c r="F28" s="246" t="s">
        <v>221</v>
      </c>
      <c r="G28" s="222"/>
      <c r="H28" s="223"/>
      <c r="I28" s="230">
        <v>17240</v>
      </c>
      <c r="J28" s="229"/>
      <c r="K28" s="244"/>
      <c r="L28" s="230">
        <v>1721</v>
      </c>
      <c r="M28" s="208" t="s">
        <v>48</v>
      </c>
      <c r="N28" s="231"/>
      <c r="O28" s="231"/>
      <c r="P28" s="231"/>
      <c r="Q28" s="231"/>
      <c r="R28" s="231"/>
      <c r="S28" s="231"/>
      <c r="T28" s="231"/>
      <c r="U28" s="232">
        <v>-13757</v>
      </c>
      <c r="V28" s="232">
        <v>-14976</v>
      </c>
      <c r="W28" s="232">
        <v>43345</v>
      </c>
      <c r="X28" s="233"/>
      <c r="Y28" s="234"/>
      <c r="Z28" s="234"/>
      <c r="AA28" s="234"/>
      <c r="AB28" s="235"/>
      <c r="AC28" s="235"/>
      <c r="AD28" s="235"/>
      <c r="AE28" s="235"/>
      <c r="AF28" s="235"/>
      <c r="AG28" s="235"/>
      <c r="AH28" s="235"/>
      <c r="AI28" s="182"/>
    </row>
    <row r="29" spans="2:35" ht="11.25" customHeight="1">
      <c r="B29" s="208">
        <f>ROW(F29)</f>
        <v>29</v>
      </c>
      <c r="C29" s="242"/>
      <c r="D29" s="242"/>
      <c r="E29" s="242"/>
      <c r="F29" s="246" t="s">
        <v>222</v>
      </c>
      <c r="G29" s="222"/>
      <c r="H29" s="223"/>
      <c r="I29" s="230">
        <v>6643</v>
      </c>
      <c r="J29" s="229"/>
      <c r="K29" s="244"/>
      <c r="L29" s="230">
        <v>9818</v>
      </c>
      <c r="M29" s="208" t="s">
        <v>48</v>
      </c>
      <c r="N29" s="231"/>
      <c r="O29" s="231"/>
      <c r="P29" s="231"/>
      <c r="Q29" s="231"/>
      <c r="R29" s="231"/>
      <c r="S29" s="231"/>
      <c r="T29" s="231"/>
      <c r="U29" s="232">
        <v>7415</v>
      </c>
      <c r="V29" s="232">
        <v>-3381</v>
      </c>
      <c r="W29" s="232">
        <v>-19854</v>
      </c>
      <c r="X29" s="233"/>
      <c r="Y29" s="234"/>
      <c r="Z29" s="234"/>
      <c r="AA29" s="234"/>
      <c r="AB29" s="235"/>
      <c r="AC29" s="235"/>
      <c r="AD29" s="235"/>
      <c r="AE29" s="235"/>
      <c r="AF29" s="235"/>
      <c r="AG29" s="235"/>
      <c r="AH29" s="235"/>
      <c r="AI29" s="182"/>
    </row>
    <row r="30" spans="2:35" ht="11.25" customHeight="1">
      <c r="B30" s="208">
        <f>ROW(F30)</f>
        <v>30</v>
      </c>
      <c r="C30" s="242"/>
      <c r="D30" s="242"/>
      <c r="E30" s="242"/>
      <c r="F30" s="246" t="s">
        <v>223</v>
      </c>
      <c r="G30" s="222"/>
      <c r="H30" s="223"/>
      <c r="I30" s="230">
        <v>-20593</v>
      </c>
      <c r="J30" s="229"/>
      <c r="K30" s="244"/>
      <c r="L30" s="230">
        <v>-11191</v>
      </c>
      <c r="M30" s="208" t="s">
        <v>48</v>
      </c>
      <c r="N30" s="231"/>
      <c r="O30" s="231"/>
      <c r="P30" s="231"/>
      <c r="Q30" s="231"/>
      <c r="R30" s="231"/>
      <c r="S30" s="231"/>
      <c r="T30" s="231"/>
      <c r="U30" s="232">
        <v>-2650</v>
      </c>
      <c r="V30" s="232">
        <v>67349</v>
      </c>
      <c r="W30" s="232">
        <v>-81080</v>
      </c>
      <c r="X30" s="233"/>
      <c r="Y30" s="234"/>
      <c r="Z30" s="234"/>
      <c r="AA30" s="234"/>
      <c r="AB30" s="235"/>
      <c r="AC30" s="235"/>
      <c r="AD30" s="235"/>
      <c r="AE30" s="235"/>
      <c r="AF30" s="235"/>
      <c r="AG30" s="235"/>
      <c r="AH30" s="235"/>
      <c r="AI30" s="182"/>
    </row>
    <row r="31" spans="2:35" ht="11.25" customHeight="1">
      <c r="B31" s="208"/>
      <c r="C31" s="242"/>
      <c r="D31" s="242"/>
      <c r="E31" s="242"/>
      <c r="F31" s="246" t="s">
        <v>135</v>
      </c>
      <c r="G31" s="222"/>
      <c r="H31" s="223"/>
      <c r="I31" s="230">
        <v>350</v>
      </c>
      <c r="J31" s="229"/>
      <c r="K31" s="244"/>
      <c r="L31" s="230">
        <v>625</v>
      </c>
      <c r="M31" s="208" t="s">
        <v>48</v>
      </c>
      <c r="N31" s="231"/>
      <c r="O31" s="231"/>
      <c r="P31" s="231"/>
      <c r="Q31" s="231"/>
      <c r="R31" s="231"/>
      <c r="S31" s="231"/>
      <c r="T31" s="231"/>
      <c r="U31" s="232"/>
      <c r="V31" s="232"/>
      <c r="W31" s="232"/>
      <c r="X31" s="233"/>
      <c r="Y31" s="234"/>
      <c r="Z31" s="234"/>
      <c r="AA31" s="234"/>
      <c r="AB31" s="235"/>
      <c r="AC31" s="235"/>
      <c r="AD31" s="235"/>
      <c r="AE31" s="235"/>
      <c r="AF31" s="235"/>
      <c r="AG31" s="235"/>
      <c r="AH31" s="235"/>
      <c r="AI31" s="182"/>
    </row>
    <row r="32" spans="2:35" ht="11.25" customHeight="1">
      <c r="B32" s="208">
        <f>ROW(F32)</f>
        <v>32</v>
      </c>
      <c r="C32" s="242"/>
      <c r="D32" s="242"/>
      <c r="E32" s="242"/>
      <c r="F32" s="246" t="s">
        <v>224</v>
      </c>
      <c r="G32" s="222"/>
      <c r="H32" s="223"/>
      <c r="I32" s="230">
        <v>2581</v>
      </c>
      <c r="J32" s="229"/>
      <c r="K32" s="244"/>
      <c r="L32" s="230">
        <v>5010</v>
      </c>
      <c r="M32" s="208" t="s">
        <v>48</v>
      </c>
      <c r="N32" s="231"/>
      <c r="O32" s="231"/>
      <c r="P32" s="231"/>
      <c r="Q32" s="231"/>
      <c r="R32" s="231"/>
      <c r="S32" s="231"/>
      <c r="T32" s="231"/>
      <c r="U32" s="232">
        <v>-26358</v>
      </c>
      <c r="V32" s="232">
        <v>5075</v>
      </c>
      <c r="W32" s="232">
        <v>-57623</v>
      </c>
      <c r="X32" s="233"/>
      <c r="Y32" s="234"/>
      <c r="Z32" s="234"/>
      <c r="AA32" s="234"/>
      <c r="AB32" s="235"/>
      <c r="AC32" s="235"/>
      <c r="AD32" s="235"/>
      <c r="AE32" s="235"/>
      <c r="AF32" s="235"/>
      <c r="AG32" s="235"/>
      <c r="AH32" s="235"/>
      <c r="AI32" s="182"/>
    </row>
    <row r="33" spans="2:35" ht="11.25" customHeight="1">
      <c r="B33" s="208">
        <f>ROW(F33)</f>
        <v>33</v>
      </c>
      <c r="C33" s="242"/>
      <c r="D33" s="242"/>
      <c r="E33" s="242"/>
      <c r="F33" s="246" t="s">
        <v>225</v>
      </c>
      <c r="G33" s="222"/>
      <c r="H33" s="223"/>
      <c r="I33" s="230">
        <v>876</v>
      </c>
      <c r="J33" s="229"/>
      <c r="K33" s="244"/>
      <c r="L33" s="230">
        <v>-1242</v>
      </c>
      <c r="M33" s="208" t="s">
        <v>48</v>
      </c>
      <c r="N33" s="231"/>
      <c r="O33" s="231"/>
      <c r="P33" s="231"/>
      <c r="Q33" s="231"/>
      <c r="R33" s="231"/>
      <c r="S33" s="231"/>
      <c r="T33" s="231"/>
      <c r="U33" s="232">
        <v>-13178</v>
      </c>
      <c r="V33" s="232">
        <v>-23730</v>
      </c>
      <c r="W33" s="232">
        <v>1157</v>
      </c>
      <c r="X33" s="233"/>
      <c r="Y33" s="234"/>
      <c r="Z33" s="234"/>
      <c r="AA33" s="234"/>
      <c r="AB33" s="235"/>
      <c r="AC33" s="235"/>
      <c r="AD33" s="235"/>
      <c r="AE33" s="235"/>
      <c r="AF33" s="235"/>
      <c r="AG33" s="235"/>
      <c r="AH33" s="235"/>
      <c r="AI33" s="182"/>
    </row>
    <row r="34" spans="2:35" ht="11.25" customHeight="1">
      <c r="B34" s="208">
        <f>ROW(F34)</f>
        <v>34</v>
      </c>
      <c r="C34" s="242"/>
      <c r="D34" s="242"/>
      <c r="E34" s="242"/>
      <c r="F34" s="246" t="s">
        <v>94</v>
      </c>
      <c r="G34" s="222"/>
      <c r="H34" s="223"/>
      <c r="I34" s="247">
        <v>163</v>
      </c>
      <c r="J34" s="229"/>
      <c r="K34" s="244"/>
      <c r="L34" s="247">
        <v>-4110</v>
      </c>
      <c r="M34" s="208" t="s">
        <v>48</v>
      </c>
      <c r="N34" s="240"/>
      <c r="O34" s="240"/>
      <c r="P34" s="240"/>
      <c r="Q34" s="240"/>
      <c r="R34" s="240"/>
      <c r="S34" s="240"/>
      <c r="T34" s="240"/>
      <c r="U34" s="232">
        <v>-14018</v>
      </c>
      <c r="V34" s="232">
        <v>-8241</v>
      </c>
      <c r="W34" s="232">
        <v>-9817</v>
      </c>
      <c r="X34" s="233"/>
      <c r="Y34" s="234"/>
      <c r="Z34" s="234"/>
      <c r="AA34" s="234"/>
      <c r="AB34" s="235"/>
      <c r="AC34" s="235"/>
      <c r="AD34" s="235"/>
      <c r="AE34" s="235"/>
      <c r="AF34" s="235"/>
      <c r="AG34" s="235"/>
      <c r="AH34" s="235"/>
      <c r="AI34" s="182"/>
    </row>
    <row r="35" spans="2:35" ht="11.25" customHeight="1">
      <c r="B35" s="208">
        <f>ROW(F35)</f>
        <v>35</v>
      </c>
      <c r="C35" s="248" t="s">
        <v>226</v>
      </c>
      <c r="D35" s="248"/>
      <c r="E35" s="248"/>
      <c r="F35" s="248"/>
      <c r="G35" s="222"/>
      <c r="H35" s="249"/>
      <c r="I35" s="250">
        <f>I18+SUM(I20:I26)+SUM(I28:I34)</f>
        <v>44538</v>
      </c>
      <c r="J35" s="229"/>
      <c r="K35" s="251"/>
      <c r="L35" s="250">
        <f>L18+SUM(L20:L26)+SUM(L28:L34)</f>
        <v>24795</v>
      </c>
      <c r="M35" s="208" t="s">
        <v>48</v>
      </c>
      <c r="N35" s="231"/>
      <c r="O35" s="231"/>
      <c r="P35" s="231"/>
      <c r="Q35" s="231"/>
      <c r="R35" s="231"/>
      <c r="S35" s="231"/>
      <c r="T35" s="231"/>
      <c r="U35" s="252">
        <f>SUM(U18:U34)</f>
        <v>298449</v>
      </c>
      <c r="V35" s="252">
        <f>SUM(V18:V34)</f>
        <v>432855</v>
      </c>
      <c r="W35" s="252">
        <f>SUM(W18:W34)</f>
        <v>-17703</v>
      </c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182"/>
    </row>
    <row r="36" spans="2:35" ht="11.25" customHeight="1">
      <c r="B36" s="208">
        <f>ROW(F36)</f>
        <v>36</v>
      </c>
      <c r="C36" s="253"/>
      <c r="D36" s="253"/>
      <c r="E36" s="253"/>
      <c r="F36" s="253"/>
      <c r="G36" s="222"/>
      <c r="H36" s="223"/>
      <c r="I36" s="230"/>
      <c r="J36" s="229"/>
      <c r="K36" s="244"/>
      <c r="L36" s="230"/>
      <c r="M36" s="208" t="s">
        <v>48</v>
      </c>
      <c r="N36" s="231"/>
      <c r="O36" s="231"/>
      <c r="P36" s="231"/>
      <c r="Q36" s="231"/>
      <c r="R36" s="231"/>
      <c r="S36" s="231"/>
      <c r="T36" s="231"/>
      <c r="U36" s="232"/>
      <c r="V36" s="232"/>
      <c r="W36" s="232"/>
      <c r="X36" s="233"/>
      <c r="Y36" s="240"/>
      <c r="Z36" s="240"/>
      <c r="AA36" s="240"/>
      <c r="AB36" s="233"/>
      <c r="AC36" s="233"/>
      <c r="AD36" s="233"/>
      <c r="AE36" s="233"/>
      <c r="AF36" s="233"/>
      <c r="AG36" s="233"/>
      <c r="AH36" s="233"/>
      <c r="AI36" s="182"/>
    </row>
    <row r="37" spans="2:35" ht="11.25" customHeight="1">
      <c r="B37" s="208">
        <f>ROW(C37)</f>
        <v>37</v>
      </c>
      <c r="C37" s="254" t="s">
        <v>227</v>
      </c>
      <c r="D37" s="254"/>
      <c r="E37" s="254"/>
      <c r="F37" s="254"/>
      <c r="G37" s="222"/>
      <c r="H37" s="223"/>
      <c r="I37" s="230"/>
      <c r="J37" s="229"/>
      <c r="K37" s="244"/>
      <c r="L37" s="230"/>
      <c r="M37" s="208" t="s">
        <v>48</v>
      </c>
      <c r="N37" s="231"/>
      <c r="O37" s="231"/>
      <c r="P37" s="231"/>
      <c r="Q37" s="231"/>
      <c r="R37" s="231"/>
      <c r="S37" s="231"/>
      <c r="T37" s="231"/>
      <c r="U37" s="232"/>
      <c r="V37" s="232"/>
      <c r="W37" s="232"/>
      <c r="X37" s="233"/>
      <c r="Y37" s="240"/>
      <c r="Z37" s="240"/>
      <c r="AA37" s="240"/>
      <c r="AB37" s="233"/>
      <c r="AC37" s="233"/>
      <c r="AD37" s="233"/>
      <c r="AE37" s="233"/>
      <c r="AF37" s="233"/>
      <c r="AG37" s="233"/>
      <c r="AH37" s="233"/>
      <c r="AI37" s="182"/>
    </row>
    <row r="38" spans="2:35" ht="11.25" customHeight="1">
      <c r="B38" s="208">
        <f>ROW(C38)</f>
        <v>38</v>
      </c>
      <c r="C38" s="255" t="s">
        <v>228</v>
      </c>
      <c r="D38" s="255"/>
      <c r="E38" s="255"/>
      <c r="F38" s="255"/>
      <c r="G38" s="222"/>
      <c r="H38" s="223"/>
      <c r="I38" s="230">
        <v>-12515</v>
      </c>
      <c r="J38" s="229"/>
      <c r="K38" s="244"/>
      <c r="L38" s="230">
        <v>-12980</v>
      </c>
      <c r="M38" s="208" t="s">
        <v>48</v>
      </c>
      <c r="N38" s="231"/>
      <c r="O38" s="231"/>
      <c r="P38" s="231"/>
      <c r="Q38" s="231"/>
      <c r="R38" s="231"/>
      <c r="S38" s="231"/>
      <c r="T38" s="231"/>
      <c r="U38" s="232">
        <v>-304175</v>
      </c>
      <c r="V38" s="232">
        <v>-433014</v>
      </c>
      <c r="W38" s="232">
        <v>-67831</v>
      </c>
      <c r="X38" s="233"/>
      <c r="Y38" s="234"/>
      <c r="Z38" s="234"/>
      <c r="AA38" s="234"/>
      <c r="AB38" s="235"/>
      <c r="AC38" s="235"/>
      <c r="AD38" s="235"/>
      <c r="AE38" s="235"/>
      <c r="AF38" s="235"/>
      <c r="AG38" s="235"/>
      <c r="AH38" s="235"/>
      <c r="AI38" s="182"/>
    </row>
    <row r="39" spans="2:35" ht="11.25" customHeight="1">
      <c r="B39" s="208">
        <f>ROW(C39)</f>
        <v>39</v>
      </c>
      <c r="C39" s="243" t="s">
        <v>229</v>
      </c>
      <c r="D39" s="243"/>
      <c r="E39" s="243"/>
      <c r="F39" s="243"/>
      <c r="G39" s="222"/>
      <c r="H39" s="223"/>
      <c r="I39" s="230">
        <v>-26377</v>
      </c>
      <c r="J39" s="229"/>
      <c r="K39" s="244"/>
      <c r="L39" s="230">
        <v>-5817</v>
      </c>
      <c r="M39" s="208" t="s">
        <v>48</v>
      </c>
      <c r="N39" s="231"/>
      <c r="O39" s="231"/>
      <c r="P39" s="231"/>
      <c r="Q39" s="231"/>
      <c r="R39" s="231"/>
      <c r="S39" s="231"/>
      <c r="T39" s="231"/>
      <c r="U39" s="232"/>
      <c r="V39" s="232"/>
      <c r="W39" s="232"/>
      <c r="X39" s="233"/>
      <c r="Y39" s="234"/>
      <c r="Z39" s="234"/>
      <c r="AA39" s="234"/>
      <c r="AB39" s="235"/>
      <c r="AC39" s="235"/>
      <c r="AD39" s="235"/>
      <c r="AE39" s="235"/>
      <c r="AF39" s="235"/>
      <c r="AG39" s="235"/>
      <c r="AH39" s="235"/>
      <c r="AI39" s="182"/>
    </row>
    <row r="40" spans="2:35" ht="11.25" customHeight="1">
      <c r="B40" s="208">
        <f>ROW(C40)</f>
        <v>40</v>
      </c>
      <c r="C40" s="243" t="s">
        <v>230</v>
      </c>
      <c r="D40" s="243"/>
      <c r="E40" s="243"/>
      <c r="F40" s="243"/>
      <c r="G40" s="222"/>
      <c r="H40" s="223"/>
      <c r="I40" s="230">
        <v>90</v>
      </c>
      <c r="J40" s="229"/>
      <c r="K40" s="244"/>
      <c r="L40" s="230">
        <v>142</v>
      </c>
      <c r="M40" s="208" t="s">
        <v>48</v>
      </c>
      <c r="N40" s="231"/>
      <c r="O40" s="231"/>
      <c r="P40" s="231"/>
      <c r="Q40" s="231"/>
      <c r="R40" s="231"/>
      <c r="S40" s="231"/>
      <c r="T40" s="231"/>
      <c r="U40" s="232">
        <v>1287</v>
      </c>
      <c r="V40" s="232">
        <v>1576</v>
      </c>
      <c r="W40" s="232">
        <v>206</v>
      </c>
      <c r="X40" s="233"/>
      <c r="Y40" s="234"/>
      <c r="Z40" s="234"/>
      <c r="AA40" s="234"/>
      <c r="AB40" s="235"/>
      <c r="AC40" s="235"/>
      <c r="AD40" s="235"/>
      <c r="AE40" s="235"/>
      <c r="AF40" s="235"/>
      <c r="AG40" s="235"/>
      <c r="AH40" s="235"/>
      <c r="AI40" s="182"/>
    </row>
    <row r="41" spans="2:35" ht="11.25" customHeight="1">
      <c r="B41" s="208"/>
      <c r="C41" s="243" t="s">
        <v>231</v>
      </c>
      <c r="D41" s="243"/>
      <c r="E41" s="243"/>
      <c r="F41" s="243"/>
      <c r="G41" s="222"/>
      <c r="H41" s="223"/>
      <c r="I41" s="230">
        <v>27</v>
      </c>
      <c r="J41" s="229"/>
      <c r="K41" s="244"/>
      <c r="L41" s="230">
        <v>-46</v>
      </c>
      <c r="M41" s="208" t="s">
        <v>48</v>
      </c>
      <c r="N41" s="231"/>
      <c r="O41" s="231"/>
      <c r="P41" s="231"/>
      <c r="Q41" s="231"/>
      <c r="R41" s="231"/>
      <c r="S41" s="231"/>
      <c r="T41" s="231"/>
      <c r="U41" s="232"/>
      <c r="V41" s="232"/>
      <c r="W41" s="232"/>
      <c r="X41" s="233"/>
      <c r="Y41" s="234"/>
      <c r="Z41" s="234"/>
      <c r="AA41" s="234"/>
      <c r="AB41" s="235"/>
      <c r="AC41" s="235"/>
      <c r="AD41" s="235"/>
      <c r="AE41" s="235"/>
      <c r="AF41" s="235"/>
      <c r="AG41" s="235"/>
      <c r="AH41" s="235"/>
      <c r="AI41" s="182"/>
    </row>
    <row r="42" spans="2:35" s="261" customFormat="1" ht="11.25" customHeight="1">
      <c r="B42" s="239">
        <f aca="true" t="shared" si="1" ref="B42:B60">ROW(C42)</f>
        <v>42</v>
      </c>
      <c r="C42" s="256" t="s">
        <v>232</v>
      </c>
      <c r="D42" s="256"/>
      <c r="E42" s="256"/>
      <c r="F42" s="256"/>
      <c r="G42" s="257"/>
      <c r="H42" s="258"/>
      <c r="I42" s="250">
        <f>SUM(I38:I41)</f>
        <v>-38775</v>
      </c>
      <c r="J42" s="237"/>
      <c r="K42" s="259"/>
      <c r="L42" s="250">
        <f>SUM(L38:L41)</f>
        <v>-18701</v>
      </c>
      <c r="M42" s="239" t="s">
        <v>48</v>
      </c>
      <c r="N42" s="231"/>
      <c r="O42" s="231"/>
      <c r="P42" s="231"/>
      <c r="Q42" s="231"/>
      <c r="R42" s="231"/>
      <c r="S42" s="231"/>
      <c r="T42" s="231"/>
      <c r="U42" s="252">
        <f>SUM(U38:U40)</f>
        <v>-302888</v>
      </c>
      <c r="V42" s="252">
        <f>SUM(V38:V40)</f>
        <v>-431438</v>
      </c>
      <c r="W42" s="252">
        <f>SUM(W38:W40)</f>
        <v>-67625</v>
      </c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60"/>
    </row>
    <row r="43" spans="2:35" ht="11.25" customHeight="1">
      <c r="B43" s="239">
        <f t="shared" si="1"/>
        <v>43</v>
      </c>
      <c r="C43" s="253"/>
      <c r="D43" s="253"/>
      <c r="E43" s="253"/>
      <c r="F43" s="253"/>
      <c r="G43" s="222"/>
      <c r="H43" s="223"/>
      <c r="I43" s="230"/>
      <c r="J43" s="229"/>
      <c r="K43" s="244"/>
      <c r="L43" s="230"/>
      <c r="M43" s="208" t="s">
        <v>48</v>
      </c>
      <c r="N43" s="231"/>
      <c r="O43" s="231"/>
      <c r="P43" s="231"/>
      <c r="Q43" s="231"/>
      <c r="R43" s="231"/>
      <c r="S43" s="231"/>
      <c r="T43" s="231"/>
      <c r="U43" s="232"/>
      <c r="V43" s="232"/>
      <c r="W43" s="232"/>
      <c r="X43" s="233"/>
      <c r="Y43" s="240"/>
      <c r="Z43" s="240"/>
      <c r="AA43" s="240"/>
      <c r="AB43" s="233"/>
      <c r="AC43" s="233"/>
      <c r="AD43" s="233"/>
      <c r="AE43" s="233"/>
      <c r="AF43" s="233"/>
      <c r="AG43" s="233"/>
      <c r="AH43" s="233"/>
      <c r="AI43" s="182"/>
    </row>
    <row r="44" spans="2:35" ht="11.25" customHeight="1">
      <c r="B44" s="208">
        <f t="shared" si="1"/>
        <v>44</v>
      </c>
      <c r="C44" s="254" t="s">
        <v>233</v>
      </c>
      <c r="D44" s="254"/>
      <c r="E44" s="254"/>
      <c r="F44" s="254"/>
      <c r="G44" s="222"/>
      <c r="H44" s="223"/>
      <c r="I44" s="247"/>
      <c r="J44" s="229"/>
      <c r="K44" s="244"/>
      <c r="L44" s="247"/>
      <c r="M44" s="208" t="s">
        <v>48</v>
      </c>
      <c r="N44" s="240"/>
      <c r="O44" s="240"/>
      <c r="P44" s="240"/>
      <c r="Q44" s="240"/>
      <c r="R44" s="240"/>
      <c r="S44" s="240"/>
      <c r="T44" s="240"/>
      <c r="U44" s="232"/>
      <c r="V44" s="232"/>
      <c r="W44" s="232"/>
      <c r="X44" s="233"/>
      <c r="Y44" s="240"/>
      <c r="Z44" s="240"/>
      <c r="AA44" s="240"/>
      <c r="AB44" s="233"/>
      <c r="AC44" s="233"/>
      <c r="AD44" s="233"/>
      <c r="AE44" s="233"/>
      <c r="AF44" s="233"/>
      <c r="AG44" s="233"/>
      <c r="AH44" s="233"/>
      <c r="AI44" s="182"/>
    </row>
    <row r="45" spans="2:35" ht="11.25" customHeight="1">
      <c r="B45" s="208">
        <f t="shared" si="1"/>
        <v>45</v>
      </c>
      <c r="C45" s="243" t="s">
        <v>234</v>
      </c>
      <c r="D45" s="243"/>
      <c r="E45" s="243"/>
      <c r="F45" s="243"/>
      <c r="G45" s="222"/>
      <c r="H45" s="223"/>
      <c r="I45" s="230">
        <v>0</v>
      </c>
      <c r="J45" s="229"/>
      <c r="K45" s="244"/>
      <c r="L45" s="230">
        <v>-485</v>
      </c>
      <c r="M45" s="208" t="s">
        <v>48</v>
      </c>
      <c r="N45" s="231"/>
      <c r="O45" s="231"/>
      <c r="P45" s="231"/>
      <c r="Q45" s="231"/>
      <c r="R45" s="231"/>
      <c r="S45" s="231"/>
      <c r="T45" s="231"/>
      <c r="U45" s="232">
        <v>-95199</v>
      </c>
      <c r="V45" s="232">
        <v>-20334</v>
      </c>
      <c r="W45" s="232">
        <v>102871</v>
      </c>
      <c r="X45" s="233"/>
      <c r="Y45" s="234"/>
      <c r="Z45" s="234"/>
      <c r="AA45" s="234"/>
      <c r="AB45" s="235"/>
      <c r="AC45" s="235"/>
      <c r="AD45" s="235"/>
      <c r="AE45" s="235"/>
      <c r="AF45" s="235"/>
      <c r="AG45" s="235"/>
      <c r="AH45" s="235"/>
      <c r="AI45" s="182"/>
    </row>
    <row r="46" spans="2:35" ht="11.25" customHeight="1">
      <c r="B46" s="208">
        <f t="shared" si="1"/>
        <v>46</v>
      </c>
      <c r="C46" s="243" t="s">
        <v>235</v>
      </c>
      <c r="D46" s="243"/>
      <c r="E46" s="243"/>
      <c r="F46" s="243"/>
      <c r="G46" s="222"/>
      <c r="H46" s="223"/>
      <c r="I46" s="230">
        <v>-388</v>
      </c>
      <c r="J46" s="229"/>
      <c r="K46" s="244"/>
      <c r="L46" s="230">
        <v>-437</v>
      </c>
      <c r="M46" s="208" t="s">
        <v>48</v>
      </c>
      <c r="N46" s="231"/>
      <c r="O46" s="231"/>
      <c r="P46" s="231"/>
      <c r="Q46" s="231"/>
      <c r="R46" s="231"/>
      <c r="S46" s="231"/>
      <c r="T46" s="231"/>
      <c r="U46" s="232">
        <v>-2213</v>
      </c>
      <c r="V46" s="232">
        <v>-2936</v>
      </c>
      <c r="W46" s="232">
        <v>-674</v>
      </c>
      <c r="X46" s="233"/>
      <c r="Y46" s="234"/>
      <c r="Z46" s="234"/>
      <c r="AA46" s="234"/>
      <c r="AB46" s="235"/>
      <c r="AC46" s="235"/>
      <c r="AD46" s="235"/>
      <c r="AE46" s="235"/>
      <c r="AF46" s="235"/>
      <c r="AG46" s="235"/>
      <c r="AH46" s="235"/>
      <c r="AI46" s="182"/>
    </row>
    <row r="47" spans="2:35" ht="11.25" customHeight="1">
      <c r="B47" s="208">
        <f t="shared" si="1"/>
        <v>47</v>
      </c>
      <c r="C47" s="243" t="s">
        <v>236</v>
      </c>
      <c r="D47" s="243"/>
      <c r="E47" s="243"/>
      <c r="F47" s="243"/>
      <c r="G47" s="222"/>
      <c r="H47" s="223"/>
      <c r="I47" s="230">
        <v>-5000</v>
      </c>
      <c r="J47" s="229"/>
      <c r="K47" s="244"/>
      <c r="L47" s="230">
        <v>-5000</v>
      </c>
      <c r="M47" s="208" t="s">
        <v>48</v>
      </c>
      <c r="N47" s="231"/>
      <c r="O47" s="231"/>
      <c r="P47" s="231"/>
      <c r="Q47" s="231"/>
      <c r="R47" s="231"/>
      <c r="S47" s="231"/>
      <c r="T47" s="231"/>
      <c r="U47" s="232">
        <v>-87500</v>
      </c>
      <c r="V47" s="232">
        <v>-122500</v>
      </c>
      <c r="W47" s="232">
        <v>-50000</v>
      </c>
      <c r="X47" s="233"/>
      <c r="Y47" s="234"/>
      <c r="Z47" s="234"/>
      <c r="AA47" s="234"/>
      <c r="AB47" s="235"/>
      <c r="AC47" s="235"/>
      <c r="AD47" s="235"/>
      <c r="AE47" s="235"/>
      <c r="AF47" s="235"/>
      <c r="AG47" s="235"/>
      <c r="AH47" s="235"/>
      <c r="AI47" s="182"/>
    </row>
    <row r="48" spans="2:35" s="261" customFormat="1" ht="11.25" customHeight="1">
      <c r="B48" s="239">
        <f t="shared" si="1"/>
        <v>48</v>
      </c>
      <c r="C48" s="256" t="s">
        <v>237</v>
      </c>
      <c r="D48" s="256"/>
      <c r="E48" s="256"/>
      <c r="F48" s="256"/>
      <c r="G48" s="257"/>
      <c r="H48" s="262"/>
      <c r="I48" s="250">
        <f>SUM(I45:I47)</f>
        <v>-5388</v>
      </c>
      <c r="J48" s="237"/>
      <c r="K48" s="259"/>
      <c r="L48" s="250">
        <f>SUM(L45:L47)</f>
        <v>-5922</v>
      </c>
      <c r="M48" s="239" t="s">
        <v>48</v>
      </c>
      <c r="N48" s="231"/>
      <c r="O48" s="231"/>
      <c r="P48" s="231"/>
      <c r="Q48" s="231"/>
      <c r="R48" s="231"/>
      <c r="S48" s="231"/>
      <c r="T48" s="231"/>
      <c r="U48" s="252">
        <f>SUM(U45:U47)</f>
        <v>-184912</v>
      </c>
      <c r="V48" s="252">
        <f>SUM(V45:V47)</f>
        <v>-145770</v>
      </c>
      <c r="W48" s="252">
        <f>SUM(W45:W47)</f>
        <v>52197</v>
      </c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60"/>
    </row>
    <row r="49" spans="2:35" ht="11.25" customHeight="1">
      <c r="B49" s="239">
        <f t="shared" si="1"/>
        <v>49</v>
      </c>
      <c r="C49" s="253"/>
      <c r="D49" s="253"/>
      <c r="E49" s="253"/>
      <c r="F49" s="253"/>
      <c r="G49" s="222"/>
      <c r="H49" s="223"/>
      <c r="I49" s="230"/>
      <c r="J49" s="229"/>
      <c r="K49" s="244"/>
      <c r="L49" s="230"/>
      <c r="M49" s="263" t="s">
        <v>48</v>
      </c>
      <c r="N49" s="231"/>
      <c r="O49" s="231"/>
      <c r="P49" s="231"/>
      <c r="Q49" s="231"/>
      <c r="R49" s="231"/>
      <c r="S49" s="231"/>
      <c r="T49" s="231"/>
      <c r="U49" s="232"/>
      <c r="V49" s="232"/>
      <c r="W49" s="232"/>
      <c r="X49" s="233"/>
      <c r="Y49" s="240"/>
      <c r="Z49" s="240"/>
      <c r="AA49" s="240"/>
      <c r="AB49" s="233"/>
      <c r="AC49" s="233"/>
      <c r="AD49" s="233"/>
      <c r="AE49" s="233"/>
      <c r="AF49" s="233"/>
      <c r="AG49" s="233"/>
      <c r="AH49" s="233"/>
      <c r="AI49" s="182"/>
    </row>
    <row r="50" spans="2:35" ht="11.25" customHeight="1">
      <c r="B50" s="208">
        <f t="shared" si="1"/>
        <v>50</v>
      </c>
      <c r="C50" s="248" t="s">
        <v>238</v>
      </c>
      <c r="D50" s="248"/>
      <c r="E50" s="248"/>
      <c r="F50" s="248"/>
      <c r="G50" s="222"/>
      <c r="H50" s="223"/>
      <c r="I50" s="230">
        <f>I35+I42+I48</f>
        <v>375</v>
      </c>
      <c r="J50" s="229"/>
      <c r="K50" s="244"/>
      <c r="L50" s="230">
        <f>L35+L42+L48</f>
        <v>172</v>
      </c>
      <c r="M50" s="263" t="s">
        <v>48</v>
      </c>
      <c r="N50" s="232">
        <f>SUM(N45:N49)</f>
        <v>0</v>
      </c>
      <c r="O50" s="232">
        <f>SUM(O45:O49)</f>
        <v>0</v>
      </c>
      <c r="P50" s="232">
        <f>SUM(P45:P49)</f>
        <v>0</v>
      </c>
      <c r="Q50" s="232">
        <f>SUM(Q45:Q49)</f>
        <v>0</v>
      </c>
      <c r="R50" s="232">
        <f>SUM(R45:R49)</f>
        <v>0</v>
      </c>
      <c r="S50" s="232"/>
      <c r="T50" s="232"/>
      <c r="U50" s="232">
        <f>+U35+U42+U48</f>
        <v>-189351</v>
      </c>
      <c r="V50" s="232">
        <f>+V35+V42+V48</f>
        <v>-144353</v>
      </c>
      <c r="W50" s="232">
        <f>+W35+W42+W48</f>
        <v>-33131</v>
      </c>
      <c r="X50" s="233"/>
      <c r="Y50" s="240"/>
      <c r="Z50" s="240"/>
      <c r="AA50" s="240"/>
      <c r="AB50" s="233"/>
      <c r="AC50" s="233"/>
      <c r="AD50" s="233"/>
      <c r="AE50" s="233"/>
      <c r="AF50" s="233"/>
      <c r="AG50" s="233"/>
      <c r="AH50" s="233"/>
      <c r="AI50" s="182"/>
    </row>
    <row r="51" spans="2:35" ht="11.25" customHeight="1">
      <c r="B51" s="208">
        <f t="shared" si="1"/>
        <v>51</v>
      </c>
      <c r="C51" s="248" t="s">
        <v>239</v>
      </c>
      <c r="D51" s="248"/>
      <c r="E51" s="248"/>
      <c r="F51" s="248"/>
      <c r="G51" s="222"/>
      <c r="H51" s="223"/>
      <c r="I51" s="247">
        <v>281</v>
      </c>
      <c r="J51" s="229"/>
      <c r="K51" s="244"/>
      <c r="L51" s="230">
        <v>494</v>
      </c>
      <c r="M51" s="208" t="s">
        <v>48</v>
      </c>
      <c r="N51" s="240"/>
      <c r="O51" s="240"/>
      <c r="P51" s="240"/>
      <c r="Q51" s="240"/>
      <c r="R51" s="240"/>
      <c r="S51" s="240"/>
      <c r="T51" s="240"/>
      <c r="U51" s="232">
        <v>1389</v>
      </c>
      <c r="V51" s="232">
        <v>1389</v>
      </c>
      <c r="W51" s="232">
        <v>1063</v>
      </c>
      <c r="X51" s="233"/>
      <c r="Y51" s="234"/>
      <c r="Z51" s="234"/>
      <c r="AA51" s="234"/>
      <c r="AB51" s="235"/>
      <c r="AC51" s="235"/>
      <c r="AD51" s="235"/>
      <c r="AE51" s="235"/>
      <c r="AF51" s="235"/>
      <c r="AG51" s="235"/>
      <c r="AH51" s="235"/>
      <c r="AI51" s="182"/>
    </row>
    <row r="52" spans="2:35" ht="11.25" customHeight="1" thickBot="1">
      <c r="B52" s="208">
        <f t="shared" si="1"/>
        <v>52</v>
      </c>
      <c r="C52" s="248" t="s">
        <v>240</v>
      </c>
      <c r="D52" s="248"/>
      <c r="E52" s="248"/>
      <c r="F52" s="248"/>
      <c r="G52" s="222"/>
      <c r="H52" s="264" t="s">
        <v>178</v>
      </c>
      <c r="I52" s="265">
        <f>I50+I51</f>
        <v>656</v>
      </c>
      <c r="J52" s="229"/>
      <c r="K52" s="264" t="s">
        <v>178</v>
      </c>
      <c r="L52" s="265">
        <f>L50+L51</f>
        <v>666</v>
      </c>
      <c r="M52" s="208" t="s">
        <v>48</v>
      </c>
      <c r="N52" s="240"/>
      <c r="O52" s="240"/>
      <c r="P52" s="240"/>
      <c r="Q52" s="240"/>
      <c r="R52" s="240"/>
      <c r="S52" s="240"/>
      <c r="T52" s="240"/>
      <c r="U52" s="232">
        <f>+U50+U51</f>
        <v>-187962</v>
      </c>
      <c r="V52" s="232">
        <f>+V50+V51</f>
        <v>-142964</v>
      </c>
      <c r="W52" s="232">
        <f>+W50+W51</f>
        <v>-32068</v>
      </c>
      <c r="X52" s="233"/>
      <c r="Y52" s="234"/>
      <c r="Z52" s="234"/>
      <c r="AA52" s="234"/>
      <c r="AB52" s="235"/>
      <c r="AC52" s="235"/>
      <c r="AD52" s="235"/>
      <c r="AE52" s="235"/>
      <c r="AF52" s="235"/>
      <c r="AG52" s="235"/>
      <c r="AH52" s="235"/>
      <c r="AI52" s="182"/>
    </row>
    <row r="53" spans="2:35" ht="11.25" customHeight="1" thickTop="1">
      <c r="B53" s="208">
        <f t="shared" si="1"/>
        <v>53</v>
      </c>
      <c r="C53" s="253"/>
      <c r="D53" s="253"/>
      <c r="E53" s="253"/>
      <c r="F53" s="253"/>
      <c r="G53" s="222"/>
      <c r="H53" s="223"/>
      <c r="I53" s="230"/>
      <c r="J53" s="229"/>
      <c r="K53" s="244"/>
      <c r="L53" s="230"/>
      <c r="M53" s="208" t="s">
        <v>48</v>
      </c>
      <c r="N53" s="231"/>
      <c r="O53" s="231"/>
      <c r="P53" s="231"/>
      <c r="Q53" s="231"/>
      <c r="R53" s="231"/>
      <c r="S53" s="231"/>
      <c r="T53" s="231"/>
      <c r="U53" s="232"/>
      <c r="V53" s="232"/>
      <c r="W53" s="232"/>
      <c r="X53" s="233"/>
      <c r="Y53" s="240"/>
      <c r="Z53" s="240"/>
      <c r="AA53" s="240"/>
      <c r="AB53" s="233"/>
      <c r="AC53" s="233"/>
      <c r="AD53" s="233"/>
      <c r="AE53" s="233"/>
      <c r="AF53" s="233"/>
      <c r="AG53" s="233"/>
      <c r="AH53" s="233"/>
      <c r="AI53" s="182"/>
    </row>
    <row r="54" spans="2:35" ht="11.25" customHeight="1">
      <c r="B54" s="208">
        <f t="shared" si="1"/>
        <v>54</v>
      </c>
      <c r="C54" s="254" t="s">
        <v>241</v>
      </c>
      <c r="D54" s="254"/>
      <c r="E54" s="254"/>
      <c r="F54" s="254"/>
      <c r="G54" s="222"/>
      <c r="H54" s="223"/>
      <c r="I54" s="230"/>
      <c r="J54" s="229"/>
      <c r="K54" s="244"/>
      <c r="L54" s="230"/>
      <c r="M54" s="208" t="s">
        <v>48</v>
      </c>
      <c r="N54" s="231"/>
      <c r="O54" s="231"/>
      <c r="P54" s="231"/>
      <c r="Q54" s="231"/>
      <c r="R54" s="231"/>
      <c r="S54" s="231"/>
      <c r="T54" s="231"/>
      <c r="U54" s="232"/>
      <c r="V54" s="232"/>
      <c r="W54" s="232"/>
      <c r="X54" s="233"/>
      <c r="Y54" s="240"/>
      <c r="Z54" s="240"/>
      <c r="AA54" s="240"/>
      <c r="AB54" s="233"/>
      <c r="AC54" s="233"/>
      <c r="AD54" s="233"/>
      <c r="AE54" s="233"/>
      <c r="AF54" s="233"/>
      <c r="AG54" s="233"/>
      <c r="AH54" s="233"/>
      <c r="AI54" s="182"/>
    </row>
    <row r="55" spans="2:35" ht="11.25" customHeight="1">
      <c r="B55" s="208">
        <f t="shared" si="1"/>
        <v>55</v>
      </c>
      <c r="C55" s="255" t="s">
        <v>242</v>
      </c>
      <c r="D55" s="255"/>
      <c r="E55" s="255"/>
      <c r="F55" s="255"/>
      <c r="G55" s="222"/>
      <c r="H55" s="229" t="s">
        <v>178</v>
      </c>
      <c r="I55" s="230">
        <v>10747</v>
      </c>
      <c r="J55" s="229"/>
      <c r="K55" s="229" t="s">
        <v>178</v>
      </c>
      <c r="L55" s="230">
        <v>10535</v>
      </c>
      <c r="M55" s="208" t="s">
        <v>48</v>
      </c>
      <c r="N55" s="231"/>
      <c r="O55" s="231"/>
      <c r="P55" s="231"/>
      <c r="Q55" s="231"/>
      <c r="R55" s="231"/>
      <c r="S55" s="231"/>
      <c r="T55" s="231"/>
      <c r="U55" s="232">
        <v>57004</v>
      </c>
      <c r="V55" s="232">
        <v>78539</v>
      </c>
      <c r="W55" s="232">
        <v>31229</v>
      </c>
      <c r="X55" s="233"/>
      <c r="Y55" s="234"/>
      <c r="Z55" s="234"/>
      <c r="AA55" s="234"/>
      <c r="AB55" s="235"/>
      <c r="AC55" s="235"/>
      <c r="AD55" s="235"/>
      <c r="AE55" s="235"/>
      <c r="AF55" s="235"/>
      <c r="AG55" s="235"/>
      <c r="AH55" s="235"/>
      <c r="AI55" s="182"/>
    </row>
    <row r="56" spans="2:35" ht="11.25" customHeight="1">
      <c r="B56" s="208">
        <f t="shared" si="1"/>
        <v>56</v>
      </c>
      <c r="C56" s="243" t="s">
        <v>243</v>
      </c>
      <c r="D56" s="243"/>
      <c r="E56" s="243"/>
      <c r="F56" s="243"/>
      <c r="G56" s="222"/>
      <c r="H56" s="223"/>
      <c r="I56" s="230">
        <v>188</v>
      </c>
      <c r="J56" s="229"/>
      <c r="K56" s="244"/>
      <c r="L56" s="230">
        <v>0</v>
      </c>
      <c r="M56" s="208" t="s">
        <v>48</v>
      </c>
      <c r="N56" s="231"/>
      <c r="O56" s="231"/>
      <c r="P56" s="231"/>
      <c r="Q56" s="231"/>
      <c r="R56" s="231"/>
      <c r="S56" s="231"/>
      <c r="T56" s="231"/>
      <c r="U56" s="232">
        <v>53682</v>
      </c>
      <c r="V56" s="232">
        <v>113140</v>
      </c>
      <c r="W56" s="232">
        <v>387</v>
      </c>
      <c r="X56" s="233"/>
      <c r="Y56" s="234"/>
      <c r="Z56" s="234"/>
      <c r="AA56" s="234"/>
      <c r="AB56" s="235"/>
      <c r="AC56" s="235"/>
      <c r="AD56" s="235"/>
      <c r="AE56" s="235"/>
      <c r="AF56" s="235"/>
      <c r="AG56" s="235"/>
      <c r="AH56" s="235"/>
      <c r="AI56" s="182"/>
    </row>
    <row r="57" spans="2:35" ht="11.25" customHeight="1">
      <c r="B57" s="208">
        <f t="shared" si="1"/>
        <v>57</v>
      </c>
      <c r="C57" s="243" t="s">
        <v>244</v>
      </c>
      <c r="D57" s="243"/>
      <c r="E57" s="243"/>
      <c r="F57" s="243"/>
      <c r="G57" s="222"/>
      <c r="H57" s="223"/>
      <c r="I57" s="230">
        <v>0</v>
      </c>
      <c r="J57" s="229"/>
      <c r="K57" s="244"/>
      <c r="L57" s="230">
        <v>4108</v>
      </c>
      <c r="M57" s="208" t="s">
        <v>48</v>
      </c>
      <c r="N57" s="231"/>
      <c r="O57" s="231"/>
      <c r="P57" s="231"/>
      <c r="Q57" s="231"/>
      <c r="R57" s="231"/>
      <c r="S57" s="231"/>
      <c r="T57" s="231"/>
      <c r="U57" s="232">
        <v>1374</v>
      </c>
      <c r="V57" s="232">
        <v>2326</v>
      </c>
      <c r="W57" s="232">
        <v>254</v>
      </c>
      <c r="X57" s="233"/>
      <c r="Y57" s="234"/>
      <c r="Z57" s="234"/>
      <c r="AA57" s="234"/>
      <c r="AB57" s="235"/>
      <c r="AC57" s="235"/>
      <c r="AD57" s="235"/>
      <c r="AE57" s="235"/>
      <c r="AF57" s="235"/>
      <c r="AG57" s="235"/>
      <c r="AH57" s="235"/>
      <c r="AI57" s="182"/>
    </row>
    <row r="58" spans="2:35" ht="11.25" customHeight="1">
      <c r="B58" s="208">
        <f t="shared" si="1"/>
        <v>58</v>
      </c>
      <c r="C58" s="243" t="str">
        <f>"Construction Expenditures Included in Current Liabilities at "&amp;'SCF Variables'!D6</f>
        <v>Construction Expenditures Included in Current Liabilities at March 31,</v>
      </c>
      <c r="D58" s="243"/>
      <c r="E58" s="243"/>
      <c r="F58" s="243"/>
      <c r="G58" s="222"/>
      <c r="H58" s="223"/>
      <c r="I58" s="230">
        <v>2891</v>
      </c>
      <c r="J58" s="229"/>
      <c r="K58" s="244"/>
      <c r="L58" s="230">
        <v>1980</v>
      </c>
      <c r="M58" s="208" t="s">
        <v>48</v>
      </c>
      <c r="N58" s="231"/>
      <c r="O58" s="231"/>
      <c r="P58" s="231"/>
      <c r="Q58" s="231"/>
      <c r="R58" s="231"/>
      <c r="S58" s="231"/>
      <c r="T58" s="231"/>
      <c r="U58" s="232">
        <v>51997</v>
      </c>
      <c r="V58" s="232">
        <v>47438</v>
      </c>
      <c r="W58" s="232">
        <v>51297</v>
      </c>
      <c r="X58" s="233"/>
      <c r="Y58" s="234"/>
      <c r="Z58" s="234"/>
      <c r="AA58" s="234"/>
      <c r="AB58" s="235"/>
      <c r="AC58" s="235"/>
      <c r="AD58" s="235"/>
      <c r="AE58" s="235"/>
      <c r="AF58" s="235"/>
      <c r="AG58" s="235"/>
      <c r="AH58" s="235"/>
      <c r="AI58" s="182"/>
    </row>
    <row r="59" spans="2:35" ht="11.25" customHeight="1">
      <c r="B59" s="208">
        <f t="shared" si="1"/>
        <v>59</v>
      </c>
      <c r="C59" s="253"/>
      <c r="D59" s="253"/>
      <c r="E59" s="253"/>
      <c r="F59" s="253"/>
      <c r="G59" s="222"/>
      <c r="H59" s="223"/>
      <c r="I59" s="90"/>
      <c r="J59" s="229"/>
      <c r="K59" s="244"/>
      <c r="L59" s="90"/>
      <c r="M59" s="208" t="s">
        <v>48</v>
      </c>
      <c r="N59" s="231"/>
      <c r="O59" s="231"/>
      <c r="P59" s="231"/>
      <c r="Q59" s="231"/>
      <c r="R59" s="231"/>
      <c r="S59" s="231"/>
      <c r="T59" s="231"/>
      <c r="U59" s="232"/>
      <c r="V59" s="232"/>
      <c r="W59" s="232"/>
      <c r="X59" s="233"/>
      <c r="Y59" s="234"/>
      <c r="Z59" s="234"/>
      <c r="AA59" s="234"/>
      <c r="AB59" s="235"/>
      <c r="AC59" s="235"/>
      <c r="AD59" s="235"/>
      <c r="AE59" s="235"/>
      <c r="AF59" s="235"/>
      <c r="AG59" s="235"/>
      <c r="AH59" s="235"/>
      <c r="AI59" s="182"/>
    </row>
    <row r="60" spans="2:35" ht="11.25" customHeight="1">
      <c r="B60" s="208">
        <f t="shared" si="1"/>
        <v>60</v>
      </c>
      <c r="C60" s="266" t="s">
        <v>51</v>
      </c>
      <c r="D60" s="266"/>
      <c r="E60" s="266"/>
      <c r="F60" s="266"/>
      <c r="G60" s="266"/>
      <c r="H60" s="266"/>
      <c r="I60" s="266"/>
      <c r="J60" s="266"/>
      <c r="K60" s="266"/>
      <c r="L60" s="266"/>
      <c r="M60" s="208" t="s">
        <v>48</v>
      </c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67"/>
      <c r="Y60" s="268"/>
      <c r="Z60" s="268"/>
      <c r="AA60" s="268"/>
      <c r="AB60" s="269"/>
      <c r="AC60" s="269"/>
      <c r="AD60" s="269"/>
      <c r="AE60" s="269"/>
      <c r="AF60" s="269"/>
      <c r="AG60" s="269"/>
      <c r="AH60" s="269"/>
      <c r="AI60" s="182"/>
    </row>
    <row r="61" spans="2:38" ht="12">
      <c r="B61" s="270">
        <v>0</v>
      </c>
      <c r="C61" s="270"/>
      <c r="D61" s="270"/>
      <c r="E61" s="270"/>
      <c r="F61" s="270"/>
      <c r="G61" s="270"/>
      <c r="H61" s="271"/>
      <c r="I61" s="272"/>
      <c r="J61" s="270"/>
      <c r="K61" s="271"/>
      <c r="L61" s="270"/>
      <c r="M61" s="270" t="s">
        <v>43</v>
      </c>
      <c r="N61" s="217"/>
      <c r="O61" s="217"/>
      <c r="P61" s="217"/>
      <c r="Q61" s="217"/>
      <c r="R61" s="217"/>
      <c r="S61" s="217"/>
      <c r="T61" s="273"/>
      <c r="U61" s="273"/>
      <c r="V61" s="273"/>
      <c r="W61" s="273"/>
      <c r="X61" s="269"/>
      <c r="Y61" s="268"/>
      <c r="Z61" s="268"/>
      <c r="AA61" s="268"/>
      <c r="AB61" s="269"/>
      <c r="AC61" s="269"/>
      <c r="AD61" s="269"/>
      <c r="AE61" s="269"/>
      <c r="AF61" s="269"/>
      <c r="AG61" s="269"/>
      <c r="AH61" s="269"/>
      <c r="AI61" s="182"/>
      <c r="AJ61" s="180"/>
      <c r="AK61" s="180"/>
      <c r="AL61" s="180"/>
    </row>
    <row r="62" spans="8:38" ht="12">
      <c r="H62" s="174"/>
      <c r="K62" s="174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74"/>
      <c r="Y62" s="268"/>
      <c r="Z62" s="268"/>
      <c r="AA62" s="268"/>
      <c r="AB62" s="269"/>
      <c r="AC62" s="269"/>
      <c r="AD62" s="269"/>
      <c r="AE62" s="269"/>
      <c r="AF62" s="269"/>
      <c r="AG62" s="269"/>
      <c r="AH62" s="269"/>
      <c r="AI62" s="182"/>
      <c r="AJ62" s="180"/>
      <c r="AK62" s="180"/>
      <c r="AL62" s="180"/>
    </row>
    <row r="63" spans="14:38" ht="12"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67"/>
      <c r="Y63" s="268"/>
      <c r="Z63" s="268"/>
      <c r="AA63" s="268"/>
      <c r="AB63" s="269"/>
      <c r="AC63" s="269"/>
      <c r="AD63" s="269"/>
      <c r="AE63" s="269"/>
      <c r="AF63" s="269"/>
      <c r="AG63" s="269"/>
      <c r="AH63" s="269"/>
      <c r="AI63" s="182"/>
      <c r="AJ63" s="180"/>
      <c r="AK63" s="180"/>
      <c r="AL63" s="180"/>
    </row>
    <row r="64" spans="24:38" ht="12">
      <c r="X64" s="275"/>
      <c r="Y64" s="268"/>
      <c r="Z64" s="268"/>
      <c r="AA64" s="268"/>
      <c r="AB64" s="269"/>
      <c r="AC64" s="269"/>
      <c r="AD64" s="269"/>
      <c r="AE64" s="269"/>
      <c r="AF64" s="269"/>
      <c r="AG64" s="269"/>
      <c r="AH64" s="269"/>
      <c r="AI64" s="182"/>
      <c r="AJ64" s="180"/>
      <c r="AK64" s="180"/>
      <c r="AL64" s="180"/>
    </row>
    <row r="65" spans="24:38" ht="12">
      <c r="X65" s="275"/>
      <c r="Y65" s="268"/>
      <c r="Z65" s="268"/>
      <c r="AA65" s="268"/>
      <c r="AB65" s="269"/>
      <c r="AC65" s="269"/>
      <c r="AD65" s="269"/>
      <c r="AE65" s="269"/>
      <c r="AF65" s="269"/>
      <c r="AG65" s="269"/>
      <c r="AH65" s="269"/>
      <c r="AI65" s="182"/>
      <c r="AJ65" s="180"/>
      <c r="AK65" s="180"/>
      <c r="AL65" s="180"/>
    </row>
    <row r="66" spans="24:38" ht="12">
      <c r="X66" s="275"/>
      <c r="Y66" s="268"/>
      <c r="Z66" s="268"/>
      <c r="AA66" s="268"/>
      <c r="AB66" s="269"/>
      <c r="AC66" s="269"/>
      <c r="AD66" s="269"/>
      <c r="AE66" s="269"/>
      <c r="AF66" s="269"/>
      <c r="AG66" s="269"/>
      <c r="AH66" s="269"/>
      <c r="AI66" s="182"/>
      <c r="AJ66" s="180"/>
      <c r="AK66" s="180"/>
      <c r="AL66" s="180"/>
    </row>
    <row r="67" spans="24:38" ht="12">
      <c r="X67" s="275"/>
      <c r="Y67" s="268"/>
      <c r="Z67" s="268"/>
      <c r="AA67" s="268"/>
      <c r="AB67" s="269"/>
      <c r="AC67" s="269"/>
      <c r="AD67" s="269"/>
      <c r="AE67" s="269"/>
      <c r="AF67" s="269"/>
      <c r="AG67" s="269"/>
      <c r="AH67" s="269"/>
      <c r="AI67" s="182"/>
      <c r="AJ67" s="180"/>
      <c r="AK67" s="180"/>
      <c r="AL67" s="180"/>
    </row>
    <row r="68" spans="24:38" ht="12">
      <c r="X68" s="275"/>
      <c r="Y68" s="268"/>
      <c r="Z68" s="268"/>
      <c r="AA68" s="268"/>
      <c r="AB68" s="269"/>
      <c r="AC68" s="269"/>
      <c r="AD68" s="269"/>
      <c r="AE68" s="269"/>
      <c r="AF68" s="269"/>
      <c r="AG68" s="269"/>
      <c r="AH68" s="269"/>
      <c r="AI68" s="182"/>
      <c r="AJ68" s="180"/>
      <c r="AK68" s="180"/>
      <c r="AL68" s="180"/>
    </row>
    <row r="69" spans="24:38" ht="12">
      <c r="X69" s="275"/>
      <c r="Y69" s="268"/>
      <c r="Z69" s="268"/>
      <c r="AA69" s="268"/>
      <c r="AB69" s="269"/>
      <c r="AC69" s="269"/>
      <c r="AD69" s="269"/>
      <c r="AE69" s="269"/>
      <c r="AF69" s="269"/>
      <c r="AG69" s="269"/>
      <c r="AH69" s="269"/>
      <c r="AI69" s="182"/>
      <c r="AJ69" s="180"/>
      <c r="AK69" s="180"/>
      <c r="AL69" s="180"/>
    </row>
    <row r="70" spans="24:35" ht="12">
      <c r="X70" s="275"/>
      <c r="Y70" s="268"/>
      <c r="Z70" s="268"/>
      <c r="AA70" s="268"/>
      <c r="AB70" s="269"/>
      <c r="AC70" s="269"/>
      <c r="AD70" s="269"/>
      <c r="AE70" s="269"/>
      <c r="AF70" s="269"/>
      <c r="AG70" s="269"/>
      <c r="AH70" s="269"/>
      <c r="AI70" s="182"/>
    </row>
    <row r="71" spans="24:35" ht="12">
      <c r="X71" s="275"/>
      <c r="Y71" s="268"/>
      <c r="Z71" s="268"/>
      <c r="AA71" s="268"/>
      <c r="AB71" s="269"/>
      <c r="AC71" s="269"/>
      <c r="AD71" s="269"/>
      <c r="AE71" s="269"/>
      <c r="AF71" s="269"/>
      <c r="AG71" s="269"/>
      <c r="AH71" s="269"/>
      <c r="AI71" s="182"/>
    </row>
    <row r="72" spans="24:35" ht="12">
      <c r="X72" s="275"/>
      <c r="Y72" s="268"/>
      <c r="Z72" s="268"/>
      <c r="AA72" s="268"/>
      <c r="AB72" s="269"/>
      <c r="AC72" s="269"/>
      <c r="AD72" s="269"/>
      <c r="AE72" s="269"/>
      <c r="AF72" s="269"/>
      <c r="AG72" s="269"/>
      <c r="AH72" s="269"/>
      <c r="AI72" s="182"/>
    </row>
    <row r="73" spans="24:35" ht="12">
      <c r="X73" s="275"/>
      <c r="Y73" s="268"/>
      <c r="Z73" s="268"/>
      <c r="AA73" s="268"/>
      <c r="AB73" s="269"/>
      <c r="AC73" s="269"/>
      <c r="AD73" s="269"/>
      <c r="AE73" s="269"/>
      <c r="AF73" s="269"/>
      <c r="AG73" s="269"/>
      <c r="AH73" s="269"/>
      <c r="AI73" s="182"/>
    </row>
    <row r="74" spans="24:35" ht="12">
      <c r="X74" s="275"/>
      <c r="Y74" s="268"/>
      <c r="Z74" s="268"/>
      <c r="AA74" s="268"/>
      <c r="AB74" s="269"/>
      <c r="AC74" s="269"/>
      <c r="AD74" s="269"/>
      <c r="AE74" s="269"/>
      <c r="AF74" s="269"/>
      <c r="AG74" s="269"/>
      <c r="AH74" s="269"/>
      <c r="AI74" s="182"/>
    </row>
    <row r="75" spans="24:35" ht="12">
      <c r="X75" s="275"/>
      <c r="Y75" s="268"/>
      <c r="Z75" s="268"/>
      <c r="AA75" s="268"/>
      <c r="AB75" s="269"/>
      <c r="AC75" s="269"/>
      <c r="AD75" s="269"/>
      <c r="AE75" s="269"/>
      <c r="AF75" s="269"/>
      <c r="AG75" s="269"/>
      <c r="AH75" s="269"/>
      <c r="AI75" s="182"/>
    </row>
    <row r="76" spans="24:35" ht="12">
      <c r="X76" s="275"/>
      <c r="Y76" s="268"/>
      <c r="Z76" s="268"/>
      <c r="AA76" s="268"/>
      <c r="AB76" s="269"/>
      <c r="AC76" s="269"/>
      <c r="AD76" s="269"/>
      <c r="AE76" s="269"/>
      <c r="AF76" s="269"/>
      <c r="AG76" s="269"/>
      <c r="AH76" s="269"/>
      <c r="AI76" s="182"/>
    </row>
    <row r="77" spans="24:35" ht="12">
      <c r="X77" s="275"/>
      <c r="Y77" s="268"/>
      <c r="Z77" s="268"/>
      <c r="AA77" s="268"/>
      <c r="AB77" s="269"/>
      <c r="AC77" s="269"/>
      <c r="AD77" s="269"/>
      <c r="AE77" s="269"/>
      <c r="AF77" s="269"/>
      <c r="AG77" s="269"/>
      <c r="AH77" s="269"/>
      <c r="AI77" s="182"/>
    </row>
    <row r="78" spans="24:35" ht="12">
      <c r="X78" s="275"/>
      <c r="Y78" s="268"/>
      <c r="Z78" s="268"/>
      <c r="AA78" s="268"/>
      <c r="AB78" s="269"/>
      <c r="AC78" s="269"/>
      <c r="AD78" s="269"/>
      <c r="AE78" s="269"/>
      <c r="AF78" s="269"/>
      <c r="AG78" s="269"/>
      <c r="AH78" s="269"/>
      <c r="AI78" s="182"/>
    </row>
    <row r="79" spans="24:35" ht="12">
      <c r="X79" s="275"/>
      <c r="Y79" s="268"/>
      <c r="Z79" s="268"/>
      <c r="AA79" s="268"/>
      <c r="AB79" s="269"/>
      <c r="AC79" s="269"/>
      <c r="AD79" s="269"/>
      <c r="AE79" s="269"/>
      <c r="AF79" s="269"/>
      <c r="AG79" s="269"/>
      <c r="AH79" s="269"/>
      <c r="AI79" s="182"/>
    </row>
    <row r="80" spans="24:35" ht="12">
      <c r="X80" s="275"/>
      <c r="Y80" s="268"/>
      <c r="Z80" s="268"/>
      <c r="AA80" s="268"/>
      <c r="AB80" s="269"/>
      <c r="AC80" s="269"/>
      <c r="AD80" s="269"/>
      <c r="AE80" s="269"/>
      <c r="AF80" s="269"/>
      <c r="AG80" s="269"/>
      <c r="AH80" s="269"/>
      <c r="AI80" s="182"/>
    </row>
    <row r="81" spans="24:35" ht="12">
      <c r="X81" s="275"/>
      <c r="Y81" s="268"/>
      <c r="Z81" s="268"/>
      <c r="AA81" s="268"/>
      <c r="AB81" s="269"/>
      <c r="AC81" s="269"/>
      <c r="AD81" s="269"/>
      <c r="AE81" s="269"/>
      <c r="AF81" s="269"/>
      <c r="AG81" s="269"/>
      <c r="AH81" s="269"/>
      <c r="AI81" s="182"/>
    </row>
    <row r="82" spans="24:35" ht="12">
      <c r="X82" s="275"/>
      <c r="Y82" s="268"/>
      <c r="Z82" s="268"/>
      <c r="AA82" s="268"/>
      <c r="AB82" s="269"/>
      <c r="AC82" s="269"/>
      <c r="AD82" s="269"/>
      <c r="AE82" s="269"/>
      <c r="AF82" s="269"/>
      <c r="AG82" s="269"/>
      <c r="AH82" s="269"/>
      <c r="AI82" s="182"/>
    </row>
    <row r="83" spans="24:35" ht="12">
      <c r="X83" s="275"/>
      <c r="Y83" s="268"/>
      <c r="Z83" s="268"/>
      <c r="AA83" s="268"/>
      <c r="AB83" s="269"/>
      <c r="AC83" s="269"/>
      <c r="AD83" s="269"/>
      <c r="AE83" s="269"/>
      <c r="AF83" s="269"/>
      <c r="AG83" s="269"/>
      <c r="AH83" s="269"/>
      <c r="AI83" s="182"/>
    </row>
    <row r="84" spans="24:35" ht="12">
      <c r="X84" s="275"/>
      <c r="Y84" s="268"/>
      <c r="Z84" s="268"/>
      <c r="AA84" s="268"/>
      <c r="AB84" s="269"/>
      <c r="AC84" s="269"/>
      <c r="AD84" s="269"/>
      <c r="AE84" s="269"/>
      <c r="AF84" s="269"/>
      <c r="AG84" s="269"/>
      <c r="AH84" s="269"/>
      <c r="AI84" s="182"/>
    </row>
    <row r="85" spans="24:35" ht="12">
      <c r="X85" s="275"/>
      <c r="Y85" s="268"/>
      <c r="Z85" s="260"/>
      <c r="AA85" s="260"/>
      <c r="AB85" s="182"/>
      <c r="AC85" s="182"/>
      <c r="AD85" s="182"/>
      <c r="AE85" s="182"/>
      <c r="AF85" s="182"/>
      <c r="AG85" s="182"/>
      <c r="AH85" s="182"/>
      <c r="AI85" s="182"/>
    </row>
    <row r="86" spans="24:35" ht="12">
      <c r="X86" s="275"/>
      <c r="Y86" s="268"/>
      <c r="Z86" s="260"/>
      <c r="AA86" s="260"/>
      <c r="AB86" s="182"/>
      <c r="AC86" s="182"/>
      <c r="AD86" s="182"/>
      <c r="AE86" s="182"/>
      <c r="AF86" s="182"/>
      <c r="AG86" s="182"/>
      <c r="AH86" s="182"/>
      <c r="AI86" s="182"/>
    </row>
    <row r="87" spans="24:35" ht="12">
      <c r="X87" s="275"/>
      <c r="Y87" s="268"/>
      <c r="Z87" s="260"/>
      <c r="AA87" s="260"/>
      <c r="AB87" s="182"/>
      <c r="AC87" s="182"/>
      <c r="AD87" s="182"/>
      <c r="AE87" s="182"/>
      <c r="AF87" s="182"/>
      <c r="AG87" s="182"/>
      <c r="AH87" s="182"/>
      <c r="AI87" s="182"/>
    </row>
    <row r="88" spans="24:35" ht="12">
      <c r="X88" s="275"/>
      <c r="Y88" s="268"/>
      <c r="Z88" s="260"/>
      <c r="AA88" s="260"/>
      <c r="AB88" s="182"/>
      <c r="AC88" s="182"/>
      <c r="AD88" s="182"/>
      <c r="AE88" s="182"/>
      <c r="AF88" s="182"/>
      <c r="AG88" s="182"/>
      <c r="AH88" s="182"/>
      <c r="AI88" s="182"/>
    </row>
    <row r="89" spans="24:35" ht="12">
      <c r="X89" s="275"/>
      <c r="Y89" s="268"/>
      <c r="Z89" s="260"/>
      <c r="AA89" s="260"/>
      <c r="AB89" s="182"/>
      <c r="AC89" s="182"/>
      <c r="AD89" s="182"/>
      <c r="AE89" s="182"/>
      <c r="AF89" s="182"/>
      <c r="AG89" s="182"/>
      <c r="AH89" s="182"/>
      <c r="AI89" s="182"/>
    </row>
    <row r="90" spans="24:35" ht="12">
      <c r="X90" s="275"/>
      <c r="Y90" s="268"/>
      <c r="Z90" s="260"/>
      <c r="AA90" s="260"/>
      <c r="AB90" s="182"/>
      <c r="AC90" s="182"/>
      <c r="AD90" s="182"/>
      <c r="AE90" s="182"/>
      <c r="AF90" s="182"/>
      <c r="AG90" s="182"/>
      <c r="AH90" s="182"/>
      <c r="AI90" s="182"/>
    </row>
    <row r="91" spans="24:35" ht="12">
      <c r="X91" s="275"/>
      <c r="Y91" s="268"/>
      <c r="Z91" s="260"/>
      <c r="AA91" s="260"/>
      <c r="AB91" s="182"/>
      <c r="AC91" s="182"/>
      <c r="AD91" s="182"/>
      <c r="AE91" s="182"/>
      <c r="AF91" s="182"/>
      <c r="AG91" s="182"/>
      <c r="AH91" s="182"/>
      <c r="AI91" s="182"/>
    </row>
    <row r="92" spans="24:35" ht="12">
      <c r="X92" s="275"/>
      <c r="Y92" s="268"/>
      <c r="Z92" s="260"/>
      <c r="AA92" s="260"/>
      <c r="AB92" s="182"/>
      <c r="AC92" s="182"/>
      <c r="AD92" s="182"/>
      <c r="AE92" s="182"/>
      <c r="AF92" s="182"/>
      <c r="AG92" s="182"/>
      <c r="AH92" s="182"/>
      <c r="AI92" s="182"/>
    </row>
    <row r="93" spans="24:35" ht="12">
      <c r="X93" s="275"/>
      <c r="Y93" s="268"/>
      <c r="Z93" s="260"/>
      <c r="AA93" s="260"/>
      <c r="AB93" s="182"/>
      <c r="AC93" s="182"/>
      <c r="AD93" s="182"/>
      <c r="AE93" s="182"/>
      <c r="AF93" s="182"/>
      <c r="AG93" s="182"/>
      <c r="AH93" s="182"/>
      <c r="AI93" s="182"/>
    </row>
    <row r="94" spans="24:35" ht="12">
      <c r="X94" s="275"/>
      <c r="Y94" s="268"/>
      <c r="Z94" s="260"/>
      <c r="AA94" s="260"/>
      <c r="AB94" s="182"/>
      <c r="AC94" s="182"/>
      <c r="AD94" s="182"/>
      <c r="AE94" s="182"/>
      <c r="AF94" s="182"/>
      <c r="AG94" s="182"/>
      <c r="AH94" s="182"/>
      <c r="AI94" s="182"/>
    </row>
    <row r="95" spans="24:35" ht="12">
      <c r="X95" s="275"/>
      <c r="Y95" s="268"/>
      <c r="Z95" s="260"/>
      <c r="AA95" s="260"/>
      <c r="AB95" s="182"/>
      <c r="AC95" s="182"/>
      <c r="AD95" s="182"/>
      <c r="AE95" s="182"/>
      <c r="AF95" s="182"/>
      <c r="AG95" s="182"/>
      <c r="AH95" s="182"/>
      <c r="AI95" s="182"/>
    </row>
    <row r="96" spans="24:35" ht="12">
      <c r="X96" s="275"/>
      <c r="Y96" s="268"/>
      <c r="Z96" s="260"/>
      <c r="AA96" s="260"/>
      <c r="AB96" s="182"/>
      <c r="AC96" s="182"/>
      <c r="AD96" s="182"/>
      <c r="AE96" s="182"/>
      <c r="AF96" s="182"/>
      <c r="AG96" s="182"/>
      <c r="AH96" s="182"/>
      <c r="AI96" s="182"/>
    </row>
    <row r="97" spans="24:35" ht="12">
      <c r="X97" s="275"/>
      <c r="Y97" s="268"/>
      <c r="Z97" s="260"/>
      <c r="AA97" s="260"/>
      <c r="AB97" s="182"/>
      <c r="AC97" s="182"/>
      <c r="AD97" s="182"/>
      <c r="AE97" s="182"/>
      <c r="AF97" s="182"/>
      <c r="AG97" s="182"/>
      <c r="AH97" s="182"/>
      <c r="AI97" s="182"/>
    </row>
    <row r="98" spans="24:35" ht="12">
      <c r="X98" s="275"/>
      <c r="Y98" s="268"/>
      <c r="Z98" s="260"/>
      <c r="AA98" s="260"/>
      <c r="AB98" s="182"/>
      <c r="AC98" s="182"/>
      <c r="AD98" s="182"/>
      <c r="AE98" s="182"/>
      <c r="AF98" s="182"/>
      <c r="AG98" s="182"/>
      <c r="AH98" s="182"/>
      <c r="AI98" s="182"/>
    </row>
    <row r="99" spans="24:35" ht="12">
      <c r="X99" s="275"/>
      <c r="Y99" s="268"/>
      <c r="Z99" s="260"/>
      <c r="AA99" s="260"/>
      <c r="AB99" s="182"/>
      <c r="AC99" s="182"/>
      <c r="AD99" s="182"/>
      <c r="AE99" s="182"/>
      <c r="AF99" s="182"/>
      <c r="AG99" s="182"/>
      <c r="AH99" s="182"/>
      <c r="AI99" s="182"/>
    </row>
    <row r="100" spans="24:35" ht="12">
      <c r="X100" s="275"/>
      <c r="Y100" s="268"/>
      <c r="Z100" s="260"/>
      <c r="AA100" s="260"/>
      <c r="AB100" s="182"/>
      <c r="AC100" s="182"/>
      <c r="AD100" s="182"/>
      <c r="AE100" s="182"/>
      <c r="AF100" s="182"/>
      <c r="AG100" s="182"/>
      <c r="AH100" s="182"/>
      <c r="AI100" s="182"/>
    </row>
    <row r="101" spans="24:35" ht="12">
      <c r="X101" s="275"/>
      <c r="Y101" s="268"/>
      <c r="Z101" s="260"/>
      <c r="AA101" s="260"/>
      <c r="AB101" s="182"/>
      <c r="AC101" s="182"/>
      <c r="AD101" s="182"/>
      <c r="AE101" s="182"/>
      <c r="AF101" s="182"/>
      <c r="AG101" s="182"/>
      <c r="AH101" s="182"/>
      <c r="AI101" s="182"/>
    </row>
    <row r="102" spans="24:35" ht="12">
      <c r="X102" s="275"/>
      <c r="Y102" s="268"/>
      <c r="Z102" s="260"/>
      <c r="AA102" s="260"/>
      <c r="AB102" s="182"/>
      <c r="AC102" s="182"/>
      <c r="AD102" s="182"/>
      <c r="AE102" s="182"/>
      <c r="AF102" s="182"/>
      <c r="AG102" s="182"/>
      <c r="AH102" s="182"/>
      <c r="AI102" s="182"/>
    </row>
    <row r="103" spans="24:35" ht="12">
      <c r="X103" s="275"/>
      <c r="Y103" s="268"/>
      <c r="Z103" s="260"/>
      <c r="AA103" s="260"/>
      <c r="AB103" s="182"/>
      <c r="AC103" s="182"/>
      <c r="AD103" s="182"/>
      <c r="AE103" s="182"/>
      <c r="AF103" s="182"/>
      <c r="AG103" s="182"/>
      <c r="AH103" s="182"/>
      <c r="AI103" s="182"/>
    </row>
    <row r="104" spans="24:35" ht="12">
      <c r="X104" s="275"/>
      <c r="Y104" s="268"/>
      <c r="Z104" s="260"/>
      <c r="AA104" s="260"/>
      <c r="AB104" s="182"/>
      <c r="AC104" s="182"/>
      <c r="AD104" s="182"/>
      <c r="AE104" s="182"/>
      <c r="AF104" s="182"/>
      <c r="AG104" s="182"/>
      <c r="AH104" s="182"/>
      <c r="AI104" s="182"/>
    </row>
    <row r="105" spans="24:35" ht="12">
      <c r="X105" s="275"/>
      <c r="Y105" s="268"/>
      <c r="Z105" s="260"/>
      <c r="AA105" s="260"/>
      <c r="AB105" s="182"/>
      <c r="AC105" s="182"/>
      <c r="AD105" s="182"/>
      <c r="AE105" s="182"/>
      <c r="AF105" s="182"/>
      <c r="AG105" s="182"/>
      <c r="AH105" s="182"/>
      <c r="AI105" s="182"/>
    </row>
    <row r="106" spans="24:35" ht="12">
      <c r="X106" s="275"/>
      <c r="Y106" s="268"/>
      <c r="Z106" s="260"/>
      <c r="AA106" s="260"/>
      <c r="AB106" s="182"/>
      <c r="AC106" s="182"/>
      <c r="AD106" s="182"/>
      <c r="AE106" s="182"/>
      <c r="AF106" s="182"/>
      <c r="AG106" s="182"/>
      <c r="AH106" s="182"/>
      <c r="AI106" s="182"/>
    </row>
    <row r="107" spans="24:35" ht="12">
      <c r="X107" s="275"/>
      <c r="Y107" s="268"/>
      <c r="Z107" s="260"/>
      <c r="AA107" s="260"/>
      <c r="AB107" s="182"/>
      <c r="AC107" s="182"/>
      <c r="AD107" s="182"/>
      <c r="AE107" s="182"/>
      <c r="AF107" s="182"/>
      <c r="AG107" s="182"/>
      <c r="AH107" s="182"/>
      <c r="AI107" s="182"/>
    </row>
    <row r="108" spans="24:35" ht="12">
      <c r="X108" s="275"/>
      <c r="Y108" s="268"/>
      <c r="Z108" s="260"/>
      <c r="AA108" s="260"/>
      <c r="AB108" s="182"/>
      <c r="AC108" s="182"/>
      <c r="AD108" s="182"/>
      <c r="AE108" s="182"/>
      <c r="AF108" s="182"/>
      <c r="AG108" s="182"/>
      <c r="AH108" s="182"/>
      <c r="AI108" s="182"/>
    </row>
    <row r="109" spans="24:35" ht="12">
      <c r="X109" s="275"/>
      <c r="Y109" s="268"/>
      <c r="Z109" s="260"/>
      <c r="AA109" s="260"/>
      <c r="AB109" s="182"/>
      <c r="AC109" s="182"/>
      <c r="AD109" s="182"/>
      <c r="AE109" s="182"/>
      <c r="AF109" s="182"/>
      <c r="AG109" s="182"/>
      <c r="AH109" s="182"/>
      <c r="AI109" s="182"/>
    </row>
    <row r="110" spans="24:35" ht="12">
      <c r="X110" s="275"/>
      <c r="Y110" s="268"/>
      <c r="Z110" s="260"/>
      <c r="AA110" s="260"/>
      <c r="AB110" s="182"/>
      <c r="AC110" s="182"/>
      <c r="AD110" s="182"/>
      <c r="AE110" s="182"/>
      <c r="AF110" s="182"/>
      <c r="AG110" s="182"/>
      <c r="AH110" s="182"/>
      <c r="AI110" s="182"/>
    </row>
    <row r="111" spans="24:35" ht="12">
      <c r="X111" s="275"/>
      <c r="Y111" s="268"/>
      <c r="Z111" s="260"/>
      <c r="AA111" s="260"/>
      <c r="AB111" s="182"/>
      <c r="AC111" s="182"/>
      <c r="AD111" s="182"/>
      <c r="AE111" s="182"/>
      <c r="AF111" s="182"/>
      <c r="AG111" s="182"/>
      <c r="AH111" s="182"/>
      <c r="AI111" s="182"/>
    </row>
    <row r="112" spans="24:35" ht="12">
      <c r="X112" s="275"/>
      <c r="Y112" s="268"/>
      <c r="Z112" s="260"/>
      <c r="AA112" s="260"/>
      <c r="AB112" s="182"/>
      <c r="AC112" s="182"/>
      <c r="AD112" s="182"/>
      <c r="AE112" s="182"/>
      <c r="AF112" s="182"/>
      <c r="AG112" s="182"/>
      <c r="AH112" s="182"/>
      <c r="AI112" s="182"/>
    </row>
    <row r="113" spans="24:35" ht="12">
      <c r="X113" s="275"/>
      <c r="Y113" s="268"/>
      <c r="Z113" s="260"/>
      <c r="AA113" s="260"/>
      <c r="AB113" s="182"/>
      <c r="AC113" s="182"/>
      <c r="AD113" s="182"/>
      <c r="AE113" s="182"/>
      <c r="AF113" s="182"/>
      <c r="AG113" s="182"/>
      <c r="AH113" s="182"/>
      <c r="AI113" s="182"/>
    </row>
    <row r="114" spans="24:35" ht="12">
      <c r="X114" s="275"/>
      <c r="Y114" s="268"/>
      <c r="Z114" s="260"/>
      <c r="AA114" s="260"/>
      <c r="AB114" s="182"/>
      <c r="AC114" s="182"/>
      <c r="AD114" s="182"/>
      <c r="AE114" s="182"/>
      <c r="AF114" s="182"/>
      <c r="AG114" s="182"/>
      <c r="AH114" s="182"/>
      <c r="AI114" s="182"/>
    </row>
    <row r="115" spans="24:35" ht="12">
      <c r="X115" s="275"/>
      <c r="Y115" s="268"/>
      <c r="Z115" s="260"/>
      <c r="AA115" s="260"/>
      <c r="AB115" s="182"/>
      <c r="AC115" s="182"/>
      <c r="AD115" s="182"/>
      <c r="AE115" s="182"/>
      <c r="AF115" s="182"/>
      <c r="AG115" s="182"/>
      <c r="AH115" s="182"/>
      <c r="AI115" s="182"/>
    </row>
    <row r="116" spans="24:35" ht="12">
      <c r="X116" s="275"/>
      <c r="Y116" s="268"/>
      <c r="Z116" s="260"/>
      <c r="AA116" s="260"/>
      <c r="AB116" s="182"/>
      <c r="AC116" s="182"/>
      <c r="AD116" s="182"/>
      <c r="AE116" s="182"/>
      <c r="AF116" s="182"/>
      <c r="AG116" s="182"/>
      <c r="AH116" s="182"/>
      <c r="AI116" s="182"/>
    </row>
  </sheetData>
  <mergeCells count="47">
    <mergeCell ref="C54:F54"/>
    <mergeCell ref="C59:F59"/>
    <mergeCell ref="C60:L60"/>
    <mergeCell ref="C55:F55"/>
    <mergeCell ref="C56:F56"/>
    <mergeCell ref="C57:F57"/>
    <mergeCell ref="C58:F58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6:F36"/>
    <mergeCell ref="C37:F37"/>
    <mergeCell ref="C38:F38"/>
    <mergeCell ref="C41:F41"/>
    <mergeCell ref="C40:F40"/>
    <mergeCell ref="C39:F39"/>
    <mergeCell ref="E25:F25"/>
    <mergeCell ref="E26:F26"/>
    <mergeCell ref="E27:F27"/>
    <mergeCell ref="C35:F35"/>
    <mergeCell ref="E21:F21"/>
    <mergeCell ref="E22:F22"/>
    <mergeCell ref="E23:F23"/>
    <mergeCell ref="E24:F24"/>
    <mergeCell ref="C17:F17"/>
    <mergeCell ref="C18:F18"/>
    <mergeCell ref="C19:F19"/>
    <mergeCell ref="E20:F20"/>
    <mergeCell ref="F1:F5"/>
    <mergeCell ref="C10:L10"/>
    <mergeCell ref="C11:L11"/>
    <mergeCell ref="C12:L12"/>
    <mergeCell ref="C14:L14"/>
    <mergeCell ref="C13:L13"/>
    <mergeCell ref="C15:L15"/>
    <mergeCell ref="C16:F16"/>
    <mergeCell ref="K16:L16"/>
    <mergeCell ref="H16:I16"/>
  </mergeCells>
  <printOptions/>
  <pageMargins left="0.75" right="0.75" top="1" bottom="1" header="0.5" footer="0.5"/>
  <pageSetup horizontalDpi="1200" verticalDpi="1200" orientation="portrait" scale="96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E33"/>
  <sheetViews>
    <sheetView workbookViewId="0" topLeftCell="A1">
      <selection activeCell="C70" sqref="C70"/>
    </sheetView>
  </sheetViews>
  <sheetFormatPr defaultColWidth="9.140625" defaultRowHeight="12.75"/>
  <cols>
    <col min="1" max="1" width="2.140625" style="0" customWidth="1"/>
    <col min="3" max="3" width="36.28125" style="0" customWidth="1"/>
    <col min="4" max="4" width="14.421875" style="292" customWidth="1"/>
    <col min="5" max="5" width="59.28125" style="0" customWidth="1"/>
    <col min="6" max="6" width="4.140625" style="0" customWidth="1"/>
    <col min="7" max="7" width="18.57421875" style="0" customWidth="1"/>
    <col min="9" max="9" width="23.57421875" style="0" customWidth="1"/>
  </cols>
  <sheetData>
    <row r="1" spans="2:5" ht="12.75">
      <c r="B1" s="276" t="s">
        <v>169</v>
      </c>
      <c r="C1" s="276"/>
      <c r="D1" s="276"/>
      <c r="E1" s="276"/>
    </row>
    <row r="2" spans="2:5" ht="12.75">
      <c r="B2" s="277" t="s">
        <v>0</v>
      </c>
      <c r="C2" s="277" t="s">
        <v>179</v>
      </c>
      <c r="D2" s="278" t="s">
        <v>45</v>
      </c>
      <c r="E2" s="278" t="s">
        <v>121</v>
      </c>
    </row>
    <row r="3" spans="2:5" ht="12.75">
      <c r="B3" s="62" t="s">
        <v>6</v>
      </c>
      <c r="C3" s="62" t="s">
        <v>85</v>
      </c>
      <c r="D3" s="279">
        <v>2011</v>
      </c>
      <c r="E3" s="62" t="s">
        <v>111</v>
      </c>
    </row>
    <row r="4" spans="2:5" ht="12.75">
      <c r="B4" s="62" t="s">
        <v>6</v>
      </c>
      <c r="C4" s="62" t="s">
        <v>79</v>
      </c>
      <c r="D4" s="279">
        <v>2010</v>
      </c>
      <c r="E4" s="62" t="s">
        <v>27</v>
      </c>
    </row>
    <row r="5" spans="2:5" ht="12.75">
      <c r="B5" s="62" t="s">
        <v>6</v>
      </c>
      <c r="C5" s="62" t="s">
        <v>144</v>
      </c>
      <c r="D5" s="280" t="s">
        <v>12</v>
      </c>
      <c r="E5" s="62" t="s">
        <v>136</v>
      </c>
    </row>
    <row r="6" spans="2:5" ht="12.75">
      <c r="B6" s="62" t="s">
        <v>6</v>
      </c>
      <c r="C6" s="62" t="s">
        <v>126</v>
      </c>
      <c r="D6" s="280" t="s">
        <v>171</v>
      </c>
      <c r="E6" s="62" t="s">
        <v>24</v>
      </c>
    </row>
    <row r="7" spans="2:5" ht="12.75">
      <c r="B7" s="62" t="s">
        <v>6</v>
      </c>
      <c r="C7" s="62" t="s">
        <v>80</v>
      </c>
      <c r="D7" s="281">
        <v>656</v>
      </c>
      <c r="E7" s="60" t="s">
        <v>245</v>
      </c>
    </row>
    <row r="8" spans="2:5" ht="12.75">
      <c r="B8" s="62" t="s">
        <v>6</v>
      </c>
      <c r="C8" s="62" t="s">
        <v>74</v>
      </c>
      <c r="D8" s="281">
        <v>281</v>
      </c>
      <c r="E8" s="60" t="s">
        <v>246</v>
      </c>
    </row>
    <row r="9" spans="2:5" ht="12.75">
      <c r="B9" s="62" t="s">
        <v>6</v>
      </c>
      <c r="C9" s="62" t="s">
        <v>207</v>
      </c>
      <c r="D9" s="281">
        <v>16870</v>
      </c>
      <c r="E9" s="60" t="s">
        <v>208</v>
      </c>
    </row>
    <row r="10" spans="2:5" ht="12.75">
      <c r="B10" s="62" t="s">
        <v>6</v>
      </c>
      <c r="C10" s="62" t="s">
        <v>209</v>
      </c>
      <c r="D10" s="281">
        <v>9491</v>
      </c>
      <c r="E10" s="60" t="s">
        <v>210</v>
      </c>
    </row>
    <row r="11" spans="2:5" ht="12.75">
      <c r="B11" s="62"/>
      <c r="C11" s="62"/>
      <c r="D11" s="281"/>
      <c r="E11" s="62"/>
    </row>
    <row r="12" spans="2:5" ht="12.75">
      <c r="B12" s="62"/>
      <c r="C12" s="62"/>
      <c r="D12" s="280"/>
      <c r="E12" s="62"/>
    </row>
    <row r="13" spans="2:5" ht="12.75">
      <c r="B13" s="62"/>
      <c r="C13" s="62"/>
      <c r="D13" s="280"/>
      <c r="E13" s="62"/>
    </row>
    <row r="14" spans="2:5" ht="12.75">
      <c r="B14" s="276" t="s">
        <v>37</v>
      </c>
      <c r="C14" s="276"/>
      <c r="D14" s="276"/>
      <c r="E14" s="276"/>
    </row>
    <row r="15" spans="2:5" ht="12.75">
      <c r="B15" s="277" t="s">
        <v>0</v>
      </c>
      <c r="C15" s="277" t="s">
        <v>179</v>
      </c>
      <c r="D15" s="278" t="s">
        <v>45</v>
      </c>
      <c r="E15" s="278" t="s">
        <v>121</v>
      </c>
    </row>
    <row r="16" spans="2:5" ht="12.75">
      <c r="B16" s="62" t="s">
        <v>61</v>
      </c>
      <c r="C16" s="62" t="s">
        <v>247</v>
      </c>
      <c r="D16" s="63">
        <f>SCF!I47</f>
        <v>-5000</v>
      </c>
      <c r="E16" s="62" t="s">
        <v>248</v>
      </c>
    </row>
    <row r="17" spans="2:5" ht="12.75">
      <c r="B17" s="62" t="s">
        <v>61</v>
      </c>
      <c r="C17" s="62" t="s">
        <v>249</v>
      </c>
      <c r="D17" s="63">
        <f>SCF!L47</f>
        <v>-5000</v>
      </c>
      <c r="E17" s="62" t="s">
        <v>250</v>
      </c>
    </row>
    <row r="18" spans="2:5" ht="12.75">
      <c r="B18" s="282" t="s">
        <v>61</v>
      </c>
      <c r="C18" s="62" t="s">
        <v>251</v>
      </c>
      <c r="D18" s="283" t="e">
        <f>SCF!#REF!</f>
        <v>#REF!</v>
      </c>
      <c r="E18" s="25" t="s">
        <v>252</v>
      </c>
    </row>
    <row r="19" spans="2:5" ht="12.75">
      <c r="B19" s="282" t="s">
        <v>61</v>
      </c>
      <c r="C19" s="62" t="s">
        <v>253</v>
      </c>
      <c r="D19" s="283" t="e">
        <f>SCF!#REF!</f>
        <v>#REF!</v>
      </c>
      <c r="E19" s="25" t="s">
        <v>254</v>
      </c>
    </row>
    <row r="20" spans="2:5" ht="12.75">
      <c r="B20" s="282"/>
      <c r="C20" s="62"/>
      <c r="D20" s="284"/>
      <c r="E20" s="25"/>
    </row>
    <row r="21" spans="2:5" ht="12.75">
      <c r="B21" s="282"/>
      <c r="C21" s="62"/>
      <c r="D21" s="284"/>
      <c r="E21" s="25"/>
    </row>
    <row r="22" spans="2:5" ht="12.75">
      <c r="B22" s="285"/>
      <c r="C22" s="285"/>
      <c r="D22" s="286"/>
      <c r="E22" s="285"/>
    </row>
    <row r="23" spans="2:5" ht="12.75">
      <c r="B23" s="285"/>
      <c r="C23" s="285"/>
      <c r="D23" s="286"/>
      <c r="E23" s="285"/>
    </row>
    <row r="24" spans="2:5" ht="12.75">
      <c r="B24" s="285"/>
      <c r="C24" s="285"/>
      <c r="D24" s="286"/>
      <c r="E24" s="285"/>
    </row>
    <row r="25" spans="2:5" ht="12.75">
      <c r="B25" s="285"/>
      <c r="C25" s="285"/>
      <c r="D25" s="286"/>
      <c r="E25" s="285"/>
    </row>
    <row r="26" spans="2:5" ht="12.75">
      <c r="B26" s="276" t="s">
        <v>255</v>
      </c>
      <c r="C26" s="276"/>
      <c r="D26" s="276"/>
      <c r="E26" s="276"/>
    </row>
    <row r="27" spans="2:5" ht="12.75">
      <c r="B27" s="277" t="s">
        <v>0</v>
      </c>
      <c r="C27" s="277" t="s">
        <v>179</v>
      </c>
      <c r="D27" s="278" t="s">
        <v>45</v>
      </c>
      <c r="E27" s="278" t="s">
        <v>121</v>
      </c>
    </row>
    <row r="28" spans="2:5" ht="12.75">
      <c r="B28" s="62" t="s">
        <v>13</v>
      </c>
      <c r="C28" s="62" t="s">
        <v>256</v>
      </c>
      <c r="D28" s="281">
        <f>SCF!I52-'SCF Variables'!D7</f>
        <v>0</v>
      </c>
      <c r="E28" s="62" t="s">
        <v>257</v>
      </c>
    </row>
    <row r="29" spans="2:5" ht="12.75">
      <c r="B29" s="62" t="s">
        <v>13</v>
      </c>
      <c r="C29" s="62" t="s">
        <v>258</v>
      </c>
      <c r="D29" s="281">
        <f>SCF!I51-'SCF Variables'!D8</f>
        <v>0</v>
      </c>
      <c r="E29" s="62" t="s">
        <v>259</v>
      </c>
    </row>
    <row r="30" spans="2:5" ht="12.75">
      <c r="B30" s="62" t="s">
        <v>13</v>
      </c>
      <c r="C30" s="62" t="s">
        <v>260</v>
      </c>
      <c r="D30" s="281">
        <f>SCF!I18-'SCF Variables'!D9</f>
        <v>0</v>
      </c>
      <c r="E30" s="62" t="s">
        <v>261</v>
      </c>
    </row>
    <row r="31" spans="2:5" s="287" customFormat="1" ht="12.75">
      <c r="B31" s="62" t="s">
        <v>13</v>
      </c>
      <c r="C31" s="62" t="s">
        <v>262</v>
      </c>
      <c r="D31" s="281">
        <f>SCF!L18-'SCF Variables'!D10</f>
        <v>0</v>
      </c>
      <c r="E31" s="62" t="s">
        <v>263</v>
      </c>
    </row>
    <row r="32" spans="2:5" ht="30.75" customHeight="1">
      <c r="B32" s="288" t="s">
        <v>13</v>
      </c>
      <c r="C32" s="289" t="s">
        <v>264</v>
      </c>
      <c r="D32" s="290">
        <f>(SCF!I35+SCF!I42+SCF!I48)-SCF!I50</f>
        <v>0</v>
      </c>
      <c r="E32" s="291" t="s">
        <v>265</v>
      </c>
    </row>
    <row r="33" spans="2:5" ht="28.5" customHeight="1">
      <c r="B33" s="288" t="s">
        <v>13</v>
      </c>
      <c r="C33" s="289" t="s">
        <v>266</v>
      </c>
      <c r="D33" s="281">
        <f>(SCF!L35+SCF!L42+SCF!L48)-SCF!L50</f>
        <v>0</v>
      </c>
      <c r="E33" s="291" t="s">
        <v>267</v>
      </c>
    </row>
  </sheetData>
  <mergeCells count="3">
    <mergeCell ref="B1:E1"/>
    <mergeCell ref="B26:E26"/>
    <mergeCell ref="B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M Gordon</dc:creator>
  <cp:keywords/>
  <dc:description/>
  <cp:lastModifiedBy>American Electric Power®</cp:lastModifiedBy>
  <cp:lastPrinted>2010-09-27T19:57:26Z</cp:lastPrinted>
  <dcterms:created xsi:type="dcterms:W3CDTF">2010-03-10T15:21:10Z</dcterms:created>
  <dcterms:modified xsi:type="dcterms:W3CDTF">2012-01-26T03:06:55Z</dcterms:modified>
  <cp:category/>
  <cp:version/>
  <cp:contentType/>
  <cp:contentStatus/>
</cp:coreProperties>
</file>