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"V2008-09-30"</definedName>
    <definedName name="NvsAutoDrillOk">"VN"</definedName>
    <definedName name="NvsDrillHyperLink" localSheetId="0">"http://psfinweb.aepsc.com/psp/fcm90prd_newwin/EMPLOYEE/ERP/c/REPORT_BOOKS.IC_RUN_DRILLDOWN.GBL?Action=A&amp;NVS_INSTANCE=1150716_1149670"</definedName>
    <definedName name="NvsElapsedTime">0.000243055554165039</definedName>
    <definedName name="NvsEndTime">39729.5762962963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"V2008-09-30"</definedName>
    <definedName name="NvsValTbl.CURRENCY_CD">"CURRENCY_CD_TBL"</definedName>
    <definedName name="_xlnm.Print_Area" localSheetId="0">'Sheet1'!$B$2:$H$497</definedName>
    <definedName name="_xlnm.Print_Titles" localSheetId="0">'Sheet1'!$B:$C,'Sheet1'!$2:$8</definedName>
    <definedName name="Reserved_Section">'Sheet1'!$AK$501:$AP$517</definedName>
  </definedNames>
  <calcPr fullCalcOnLoad="1"/>
</workbook>
</file>

<file path=xl/sharedStrings.xml><?xml version="1.0" encoding="utf-8"?>
<sst xmlns="http://schemas.openxmlformats.org/spreadsheetml/2006/main" count="1467" uniqueCount="1401">
  <si>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</si>
  <si>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</si>
  <si>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</si>
  <si>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</si>
  <si>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</si>
  <si>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</si>
  <si>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</si>
  <si>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</si>
  <si>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</si>
  <si>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</si>
  <si>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</si>
  <si>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</si>
  <si>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</si>
  <si>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</si>
  <si>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</si>
  <si>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</si>
  <si>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</si>
  <si>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</si>
  <si>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</si>
  <si>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</si>
  <si>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</si>
  <si>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</si>
  <si>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</si>
  <si>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</si>
  <si>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</si>
  <si>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</si>
  <si>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</si>
  <si>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</si>
  <si>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</si>
  <si>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</si>
  <si>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</si>
  <si>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</si>
  <si>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</si>
  <si>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</si>
  <si>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</si>
  <si>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</si>
  <si>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</si>
  <si>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</si>
  <si>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</si>
  <si>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</si>
  <si>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</si>
  <si>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</si>
  <si>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</si>
  <si>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</si>
  <si>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</si>
  <si>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</si>
  <si>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</si>
  <si>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</si>
  <si>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</si>
  <si>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</si>
  <si>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</si>
  <si>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</si>
  <si>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</si>
  <si>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</si>
  <si>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</si>
  <si>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</si>
  <si>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</si>
  <si>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</si>
  <si>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</si>
  <si>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</si>
  <si>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</si>
  <si>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</si>
  <si>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</si>
  <si>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</si>
  <si>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</si>
  <si>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</si>
  <si>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</si>
  <si>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</si>
  <si>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</si>
  <si>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</si>
  <si>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</si>
  <si>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</si>
  <si>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</si>
  <si>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</si>
  <si>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</si>
  <si>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</si>
  <si>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</si>
  <si>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</si>
  <si>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</si>
  <si>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</si>
  <si>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</si>
  <si>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</si>
  <si>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</si>
  <si>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</si>
  <si>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</si>
  <si>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</si>
  <si>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</si>
  <si>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</si>
  <si>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</si>
  <si>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</si>
  <si>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</si>
  <si>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</si>
  <si>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</si>
  <si>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</si>
  <si>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</si>
  <si>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</si>
  <si>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</si>
  <si>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</si>
  <si>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</si>
  <si>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</si>
  <si>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</si>
  <si>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</si>
  <si>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</si>
  <si>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</si>
  <si>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</si>
  <si>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</si>
  <si>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</si>
  <si>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</si>
  <si>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</si>
  <si>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</si>
  <si>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</si>
  <si>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</si>
  <si>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</si>
  <si>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</si>
  <si>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</si>
  <si>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</si>
  <si>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</si>
  <si>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</si>
  <si>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</si>
  <si>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</si>
  <si>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</si>
  <si>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</si>
  <si>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</si>
  <si>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</si>
  <si>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</si>
  <si>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</si>
  <si>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</si>
  <si>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</si>
  <si>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</si>
  <si>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</si>
  <si>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</si>
  <si>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</si>
  <si>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</si>
  <si>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</si>
  <si>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</si>
  <si>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</si>
  <si>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</si>
  <si>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</si>
  <si>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</si>
  <si>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</si>
  <si>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</si>
  <si>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</si>
  <si>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</si>
  <si>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</si>
  <si>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</si>
  <si>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</si>
  <si>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</si>
  <si>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</si>
  <si>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</si>
  <si>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</si>
  <si>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</si>
  <si>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</si>
  <si>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</si>
  <si>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</si>
  <si>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</si>
  <si>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</si>
  <si>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</si>
  <si>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</si>
  <si>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</si>
  <si>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</si>
  <si>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</si>
  <si>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</si>
  <si>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</si>
  <si>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</si>
  <si>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</si>
  <si>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</si>
  <si>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</si>
  <si>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</si>
  <si>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</si>
  <si>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</si>
  <si>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</si>
  <si>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</si>
  <si>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</si>
  <si>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</si>
  <si>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</si>
  <si>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</si>
  <si>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</si>
  <si>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</si>
  <si>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</si>
  <si>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</si>
  <si>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</si>
  <si>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</si>
  <si>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</si>
  <si>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</si>
  <si>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</si>
  <si>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</si>
  <si>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</si>
  <si>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</si>
  <si>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</si>
  <si>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</si>
  <si>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</si>
  <si>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</si>
  <si>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</si>
  <si>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</si>
  <si>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</si>
  <si>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</si>
  <si>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</si>
  <si>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</si>
  <si>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</si>
  <si>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</si>
  <si>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</si>
  <si>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</si>
  <si>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</si>
  <si>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</si>
  <si>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</si>
  <si>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</si>
  <si>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</si>
  <si>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</si>
  <si>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</si>
  <si>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</si>
  <si>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</si>
  <si>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</si>
  <si>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</si>
  <si>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</si>
  <si>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</si>
  <si>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</si>
  <si>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</si>
  <si>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</si>
  <si>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</si>
  <si>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</si>
  <si>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</si>
  <si>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</si>
  <si>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</si>
  <si>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</si>
  <si>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</si>
  <si>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</si>
  <si>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</si>
  <si>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</si>
  <si>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</si>
  <si>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</si>
  <si>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</si>
  <si>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</si>
  <si>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</si>
  <si>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</si>
  <si>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</si>
  <si>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</si>
  <si>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</si>
  <si>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</si>
  <si>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</si>
  <si>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</si>
  <si>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</si>
  <si>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</si>
  <si>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</si>
  <si>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</si>
  <si>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</si>
  <si>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</si>
  <si>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</si>
  <si>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</si>
  <si>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</si>
  <si>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</si>
  <si>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</si>
  <si>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</si>
  <si>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</si>
  <si>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</si>
  <si>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</si>
  <si>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</si>
  <si>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</si>
  <si>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</si>
  <si>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</si>
  <si>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</si>
  <si>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</si>
  <si>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</si>
  <si>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</si>
  <si>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</si>
  <si>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</si>
  <si>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</si>
  <si>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</si>
  <si>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</si>
  <si>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</si>
  <si>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</si>
  <si>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</si>
  <si>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</si>
  <si>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</si>
  <si>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</si>
  <si>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</si>
  <si>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</si>
  <si>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</si>
  <si>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</si>
  <si>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</si>
  <si>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</si>
  <si>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</si>
  <si>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</si>
  <si>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</si>
  <si>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</si>
  <si>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</si>
  <si>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</si>
  <si>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</si>
  <si>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</si>
  <si>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</si>
  <si>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</si>
  <si>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</si>
  <si>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</si>
  <si>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</si>
  <si>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</si>
  <si>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</si>
  <si>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</si>
  <si>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</si>
  <si>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</si>
  <si>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</si>
  <si>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</si>
  <si>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</si>
  <si>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</si>
  <si>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</si>
  <si>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</si>
  <si>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</si>
  <si>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</si>
  <si>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</si>
  <si>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</si>
  <si>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</si>
  <si>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</si>
  <si>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</si>
  <si>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</si>
  <si>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</si>
  <si>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</si>
  <si>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</si>
  <si>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</si>
  <si>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</si>
  <si>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</si>
  <si>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</si>
  <si>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</si>
  <si>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</si>
  <si>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</si>
  <si>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</si>
  <si>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</si>
  <si>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</si>
  <si>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</si>
  <si>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</si>
  <si>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</si>
  <si>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</si>
  <si>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</si>
  <si>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</si>
  <si>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</si>
  <si>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</si>
  <si>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</si>
  <si>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</si>
  <si>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</si>
  <si>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</si>
  <si>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</si>
  <si>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</si>
  <si>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</si>
  <si>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</si>
  <si>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</si>
  <si>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</si>
  <si>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</si>
  <si>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</si>
  <si>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</si>
  <si>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</si>
  <si>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</si>
  <si>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</si>
  <si>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</si>
  <si>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</si>
  <si>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</si>
  <si>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</si>
  <si>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</si>
  <si>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</si>
  <si>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</si>
  <si>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</si>
  <si>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</si>
  <si>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</si>
  <si>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</si>
  <si>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</si>
  <si>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</si>
  <si>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</si>
  <si>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</si>
  <si>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</si>
  <si>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</si>
  <si>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</si>
  <si>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</si>
  <si>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</si>
  <si>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</si>
  <si>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</si>
  <si>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</si>
  <si>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</si>
  <si>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</si>
  <si>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</si>
  <si>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</si>
  <si>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</si>
  <si>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</si>
  <si>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</si>
  <si>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</si>
  <si>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</si>
  <si>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</si>
  <si>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</si>
  <si>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</si>
  <si>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</si>
  <si>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</si>
  <si>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</si>
  <si>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</si>
  <si>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</si>
  <si>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</si>
  <si>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</si>
  <si>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</si>
  <si>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%,V4560109</t>
  </si>
  <si>
    <t>4560109</t>
  </si>
  <si>
    <t>Interest Rate Swaps-Coal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</si>
  <si>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</si>
  <si>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</si>
  <si>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</si>
  <si>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</si>
  <si>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</si>
  <si>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</si>
  <si>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</si>
  <si>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</si>
  <si>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</si>
  <si>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</si>
  <si>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</si>
  <si>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</si>
  <si>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</si>
  <si>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</si>
  <si>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</si>
  <si>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</si>
  <si>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</si>
  <si>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</si>
  <si>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</si>
  <si>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</si>
  <si>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</si>
  <si>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</si>
  <si>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</si>
  <si>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</si>
  <si>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</si>
  <si>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</si>
  <si>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</si>
  <si>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</si>
  <si>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</si>
  <si>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</si>
  <si>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</si>
  <si>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</si>
  <si>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</si>
  <si>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</si>
  <si>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</si>
  <si>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</si>
  <si>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</si>
  <si>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</si>
  <si>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</si>
  <si>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</si>
  <si>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</si>
  <si>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</si>
  <si>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</si>
  <si>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</si>
  <si>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</si>
  <si>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</si>
  <si>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</si>
  <si>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</si>
  <si>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</si>
  <si>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</si>
  <si>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</si>
  <si>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</si>
  <si>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</si>
  <si>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</si>
  <si>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</si>
  <si>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</si>
  <si>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</si>
  <si>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</si>
  <si>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</si>
  <si>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</si>
  <si>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</si>
  <si>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</si>
  <si>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</si>
  <si>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</si>
  <si>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</si>
  <si>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</si>
  <si>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</si>
  <si>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%,V5550044</t>
  </si>
  <si>
    <t>5550044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</si>
  <si>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</si>
  <si>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</si>
  <si>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</si>
  <si>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</si>
  <si>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</si>
  <si>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</si>
  <si>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</si>
  <si>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</si>
  <si>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</si>
  <si>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</si>
  <si>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</si>
  <si>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</si>
  <si>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</si>
  <si>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</si>
  <si>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</si>
  <si>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</si>
  <si>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</si>
  <si>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</si>
  <si>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</si>
  <si>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</si>
  <si>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</si>
  <si>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</si>
  <si>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</si>
  <si>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</si>
  <si>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</si>
  <si>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</si>
  <si>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</si>
  <si>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</si>
  <si>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</si>
  <si>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</si>
  <si>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</si>
  <si>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</si>
  <si>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%,V5550034</t>
  </si>
  <si>
    <t>5550034</t>
  </si>
  <si>
    <t>%,V5550046</t>
  </si>
  <si>
    <t>5550046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</si>
  <si>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</si>
  <si>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</si>
  <si>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</si>
  <si>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</si>
  <si>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</si>
  <si>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</si>
  <si>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</si>
  <si>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</si>
  <si>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</si>
  <si>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</si>
  <si>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</si>
  <si>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</si>
  <si>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</si>
  <si>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</si>
  <si>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</si>
  <si>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</si>
  <si>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</si>
  <si>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</si>
  <si>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</si>
  <si>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</si>
  <si>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</si>
  <si>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</si>
  <si>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</si>
  <si>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</si>
  <si>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</si>
  <si>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</si>
  <si>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</si>
  <si>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</si>
  <si>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</si>
  <si>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</si>
  <si>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</si>
  <si>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</si>
  <si>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</si>
  <si>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</si>
  <si>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</si>
  <si>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</si>
  <si>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</si>
  <si>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</si>
  <si>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</si>
  <si>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</si>
  <si>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</si>
  <si>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</si>
  <si>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</si>
  <si>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</si>
  <si>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</si>
  <si>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</si>
  <si>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</si>
  <si>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</si>
  <si>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</si>
  <si>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</si>
  <si>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</si>
  <si>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</si>
  <si>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</si>
  <si>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</si>
  <si>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</si>
  <si>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</si>
  <si>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</si>
  <si>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</si>
  <si>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</si>
  <si>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</si>
  <si>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</si>
  <si>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</si>
  <si>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</si>
  <si>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</si>
  <si>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</si>
  <si>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</si>
  <si>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</si>
  <si>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</si>
  <si>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</si>
  <si>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</si>
  <si>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</si>
  <si>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</si>
  <si>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</si>
  <si>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</si>
  <si>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</si>
  <si>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</si>
  <si>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</si>
  <si>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</si>
  <si>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</si>
  <si>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</si>
  <si>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</si>
  <si>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</si>
  <si>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</si>
  <si>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</si>
  <si>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</si>
  <si>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</si>
  <si>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</si>
  <si>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</si>
  <si>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</si>
  <si>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</si>
  <si>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</si>
  <si>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</si>
  <si>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</si>
  <si>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</si>
  <si>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</si>
  <si>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</si>
  <si>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</si>
  <si>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</si>
  <si>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</si>
  <si>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</si>
  <si>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</si>
  <si>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</si>
  <si>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</si>
  <si>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</si>
  <si>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</si>
  <si>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</si>
  <si>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</si>
  <si>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</si>
  <si>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</si>
  <si>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</si>
  <si>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</si>
  <si>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</si>
  <si>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</si>
  <si>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</si>
  <si>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</si>
  <si>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</si>
  <si>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</si>
  <si>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</si>
  <si>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</si>
  <si>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</si>
  <si>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</si>
  <si>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</si>
  <si>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</si>
  <si>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</si>
  <si>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</si>
  <si>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</si>
  <si>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</si>
  <si>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</si>
  <si>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</si>
  <si>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</si>
  <si>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</si>
  <si>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</si>
  <si>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</si>
  <si>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</si>
  <si>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</si>
  <si>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</si>
  <si>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</si>
  <si>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</si>
  <si>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</si>
  <si>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</si>
  <si>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</si>
  <si>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</si>
  <si>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</si>
  <si>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</si>
  <si>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</si>
  <si>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</si>
  <si>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</si>
  <si>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</si>
  <si>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</si>
  <si>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</si>
  <si>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</si>
  <si>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</si>
  <si>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</si>
  <si>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</si>
  <si>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</si>
  <si>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</si>
  <si>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</si>
  <si>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</si>
  <si>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</si>
  <si>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</si>
  <si>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</si>
  <si>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</si>
  <si>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</si>
  <si>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</si>
  <si>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</si>
  <si>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</si>
  <si>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</si>
  <si>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</si>
  <si>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</si>
  <si>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</si>
  <si>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</si>
  <si>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</si>
  <si>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</si>
  <si>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</si>
  <si>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</si>
  <si>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</si>
  <si>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</si>
  <si>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</si>
  <si>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</si>
  <si>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</si>
  <si>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</si>
  <si>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</si>
  <si>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</si>
  <si>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</si>
  <si>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</si>
  <si>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</si>
  <si>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</si>
  <si>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</si>
  <si>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</si>
  <si>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</si>
  <si>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</si>
  <si>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</si>
  <si>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</si>
  <si>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</si>
  <si>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</si>
  <si>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</si>
  <si>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</si>
  <si>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</si>
  <si>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</si>
  <si>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</si>
  <si>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</si>
  <si>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</si>
  <si>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</si>
  <si>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</si>
  <si>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</si>
  <si>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</si>
  <si>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</si>
  <si>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</si>
  <si>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</si>
  <si>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</si>
  <si>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</si>
  <si>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</si>
  <si>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</si>
  <si>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</si>
  <si>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</si>
  <si>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</si>
  <si>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</si>
  <si>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</si>
  <si>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</si>
  <si>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</si>
  <si>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</si>
  <si>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</si>
  <si>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</si>
  <si>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</si>
  <si>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</si>
  <si>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</si>
  <si>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</si>
  <si>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</si>
  <si>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</si>
  <si>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</si>
  <si>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</si>
  <si>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</si>
  <si>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</si>
  <si>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</si>
  <si>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</si>
  <si>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</si>
  <si>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</si>
  <si>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</si>
  <si>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</si>
  <si>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</si>
  <si>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</si>
  <si>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</si>
  <si>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</si>
  <si>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</si>
  <si>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</si>
  <si>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</si>
  <si>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</si>
  <si>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</si>
  <si>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</si>
  <si>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</si>
  <si>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</si>
  <si>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</si>
  <si>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</si>
  <si>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</si>
  <si>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</si>
  <si>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</si>
  <si>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</si>
  <si>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</si>
  <si>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</si>
  <si>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</si>
  <si>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</si>
  <si>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</si>
  <si>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</si>
  <si>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</si>
  <si>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</si>
  <si>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</si>
  <si>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</si>
  <si>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</si>
  <si>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</si>
  <si>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</si>
  <si>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</si>
  <si>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</si>
  <si>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</si>
  <si>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</si>
  <si>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</si>
  <si>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</si>
  <si>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</si>
  <si>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</si>
  <si>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</si>
  <si>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</si>
  <si>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</si>
  <si>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</si>
  <si>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</si>
  <si>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</si>
  <si>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</si>
  <si>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</si>
  <si>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</si>
  <si>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</si>
  <si>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</si>
  <si>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</si>
  <si>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</si>
  <si>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</si>
  <si>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</si>
  <si>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</si>
  <si>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</si>
  <si>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</si>
  <si>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</si>
  <si>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</si>
  <si>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</si>
  <si>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</si>
  <si>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</si>
  <si>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</si>
  <si>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</si>
  <si>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</si>
  <si>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</si>
  <si>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</si>
  <si>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</si>
  <si>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</si>
  <si>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</si>
  <si>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</si>
  <si>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</si>
  <si>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</si>
  <si>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</si>
  <si>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</si>
  <si>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</si>
  <si>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</si>
  <si>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</si>
  <si>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</si>
  <si>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</si>
  <si>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</si>
  <si>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</si>
  <si>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</si>
  <si>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</si>
  <si>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</si>
  <si>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</si>
  <si>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</si>
  <si>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</si>
  <si>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</si>
  <si>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</si>
  <si>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</si>
  <si>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</si>
  <si>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</si>
  <si>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</si>
  <si>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</si>
  <si>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</si>
  <si>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</si>
  <si>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</si>
  <si>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</si>
  <si>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</si>
  <si>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</si>
  <si>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</si>
  <si>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</si>
  <si>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</si>
  <si>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</si>
  <si>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</si>
  <si>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</si>
  <si>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</si>
  <si>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</si>
  <si>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</si>
  <si>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</si>
  <si>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</si>
  <si>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</si>
  <si>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</si>
  <si>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</si>
  <si>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</si>
  <si>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</si>
  <si>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</si>
  <si>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</si>
  <si>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</si>
  <si>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</si>
  <si>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</si>
  <si>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</si>
  <si>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</si>
  <si>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</si>
  <si>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</si>
  <si>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</si>
  <si>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</si>
  <si>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</si>
  <si>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</si>
  <si>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</si>
  <si>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</si>
  <si>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</si>
  <si>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</si>
  <si>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</si>
  <si>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</si>
  <si>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</si>
  <si>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</si>
  <si>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</si>
  <si>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</si>
  <si>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</si>
  <si>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</si>
  <si>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</si>
  <si>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</si>
  <si>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</si>
  <si>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</si>
  <si>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</si>
  <si>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</si>
  <si>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</si>
  <si>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</si>
  <si>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</si>
  <si>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</si>
  <si>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</si>
  <si>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%,V408100805</t>
  </si>
  <si>
    <t>408100805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</si>
  <si>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</si>
  <si>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</si>
  <si>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</si>
  <si>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</si>
  <si>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</si>
  <si>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</si>
  <si>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</si>
  <si>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</si>
  <si>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</si>
  <si>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</si>
  <si>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%,V408101408</t>
  </si>
  <si>
    <t>408101408</t>
  </si>
  <si>
    <t>%,V408101706</t>
  </si>
  <si>
    <t>408101706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</si>
  <si>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</si>
  <si>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</si>
  <si>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</si>
  <si>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</si>
  <si>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</si>
  <si>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</si>
  <si>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</si>
  <si>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</si>
  <si>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</si>
  <si>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</si>
  <si>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</si>
  <si>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</si>
  <si>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</si>
  <si>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</si>
  <si>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</si>
  <si>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</si>
  <si>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</si>
  <si>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</si>
  <si>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</si>
  <si>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</si>
  <si>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</si>
  <si>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</si>
  <si>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</si>
  <si>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</si>
  <si>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</si>
  <si>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</si>
  <si>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</si>
  <si>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</si>
  <si>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</si>
  <si>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</si>
  <si>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</si>
  <si>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</si>
  <si>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</si>
  <si>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</si>
  <si>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</si>
  <si>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</si>
  <si>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</si>
  <si>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</si>
  <si>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</si>
  <si>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</si>
  <si>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</si>
  <si>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</si>
  <si>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</si>
  <si>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</si>
  <si>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</si>
  <si>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</si>
  <si>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</si>
  <si>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</si>
  <si>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</si>
  <si>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</si>
  <si>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</si>
  <si>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</si>
  <si>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</si>
  <si>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</si>
  <si>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</si>
  <si>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</si>
  <si>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</si>
  <si>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</si>
  <si>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</si>
  <si>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</si>
  <si>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</si>
  <si>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</si>
  <si>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</si>
  <si>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</si>
  <si>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</si>
  <si>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</si>
  <si>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</si>
  <si>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</si>
  <si>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</si>
  <si>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</si>
  <si>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</si>
  <si>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</si>
  <si>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</si>
  <si>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</si>
  <si>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</si>
  <si>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</si>
  <si>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</si>
  <si>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</si>
  <si>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</si>
  <si>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</si>
  <si>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</si>
  <si>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</si>
  <si>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</si>
  <si>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</si>
  <si>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</si>
  <si>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</si>
  <si>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</si>
  <si>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</si>
  <si>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</si>
  <si>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</si>
  <si>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</si>
  <si>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</si>
  <si>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</si>
  <si>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</si>
  <si>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</si>
  <si>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</si>
  <si>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</si>
  <si>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</si>
  <si>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</si>
  <si>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</si>
  <si>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</si>
  <si>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</si>
  <si>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</si>
  <si>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</si>
  <si>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</si>
  <si>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</si>
  <si>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</si>
  <si>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</si>
  <si>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</si>
  <si>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</si>
  <si>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</si>
  <si>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</si>
  <si>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</si>
  <si>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</si>
  <si>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%,V4210044</t>
  </si>
  <si>
    <t>4210044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</si>
  <si>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</si>
  <si>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</si>
  <si>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</si>
  <si>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</si>
  <si>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</si>
  <si>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</si>
  <si>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</si>
  <si>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</si>
  <si>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</si>
  <si>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</si>
  <si>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</si>
  <si>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</si>
  <si>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%,V408201406</t>
  </si>
  <si>
    <t>408201406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</si>
  <si>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</si>
  <si>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</si>
  <si>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</si>
  <si>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</si>
  <si>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</si>
  <si>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</si>
  <si>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</si>
  <si>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</si>
  <si>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</si>
  <si>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</si>
  <si>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</si>
  <si>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</si>
  <si>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</si>
  <si>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</si>
  <si>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</si>
  <si>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</si>
  <si>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</si>
  <si>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</si>
  <si>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</si>
  <si>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</si>
  <si>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</si>
  <si>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</si>
  <si>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</si>
  <si>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</si>
  <si>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</si>
  <si>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</si>
  <si>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</si>
  <si>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</si>
  <si>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</si>
  <si>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</si>
  <si>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</si>
  <si>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</si>
  <si>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</si>
  <si>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</si>
  <si>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</si>
  <si>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</si>
  <si>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</si>
  <si>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</si>
  <si>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</si>
  <si>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</si>
  <si>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</si>
  <si>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</si>
  <si>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</si>
  <si>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</si>
  <si>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</si>
  <si>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</si>
  <si>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</si>
  <si>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</si>
  <si>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</si>
  <si>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</si>
  <si>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</si>
  <si>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</si>
  <si>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</si>
  <si>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</si>
  <si>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</si>
  <si>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</si>
  <si>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</si>
  <si>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</si>
  <si>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</si>
  <si>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</si>
  <si>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</si>
  <si>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</si>
  <si>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</si>
  <si>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</si>
  <si>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</si>
  <si>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Realiz. Sharing-555 Optim.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</si>
  <si>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</si>
  <si>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</si>
  <si>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</si>
  <si>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</si>
  <si>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</si>
  <si>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</si>
  <si>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</si>
  <si>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</si>
  <si>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</si>
  <si>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</si>
  <si>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</si>
  <si>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</si>
  <si>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</si>
  <si>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</si>
  <si>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</si>
  <si>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</si>
  <si>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</si>
  <si>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Pool Purch-Optimization-Affil</t>
  </si>
  <si>
    <t>Purch Power-Fuel Portion-Affil</t>
  </si>
  <si>
    <t>PURCHASE POWER AFFILIATED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</si>
  <si>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</si>
  <si>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</si>
  <si>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</si>
  <si>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</si>
  <si>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</si>
  <si>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</si>
  <si>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</si>
  <si>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</si>
  <si>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</si>
  <si>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</si>
  <si>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</si>
  <si>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</si>
  <si>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</si>
  <si>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</si>
  <si>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</si>
  <si>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</si>
  <si>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</si>
  <si>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</si>
  <si>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</si>
  <si>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</si>
  <si>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</si>
  <si>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</si>
  <si>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</si>
  <si>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</si>
  <si>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</si>
  <si>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</si>
  <si>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</si>
  <si>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</si>
  <si>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</si>
  <si>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</si>
  <si>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</si>
  <si>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</si>
  <si>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</si>
  <si>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</si>
  <si>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</si>
  <si>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</si>
  <si>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</si>
  <si>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</si>
  <si>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</si>
  <si>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</si>
  <si>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</si>
  <si>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</si>
  <si>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</si>
  <si>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</si>
  <si>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</si>
  <si>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</si>
  <si>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</si>
  <si>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</si>
  <si>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</si>
  <si>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</si>
  <si>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</si>
  <si>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</si>
  <si>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</si>
  <si>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</si>
  <si>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</si>
  <si>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</si>
  <si>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</si>
  <si>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</si>
  <si>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</si>
  <si>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</si>
  <si>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</si>
  <si>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</si>
  <si>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</si>
  <si>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</si>
  <si>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</si>
  <si>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</si>
  <si>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</si>
  <si>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</si>
  <si>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</si>
  <si>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</si>
  <si>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</si>
  <si>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</si>
  <si>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</si>
  <si>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</si>
  <si>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</si>
  <si>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</si>
  <si>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</si>
  <si>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</si>
  <si>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</si>
  <si>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</si>
  <si>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</si>
  <si>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</si>
  <si>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</si>
  <si>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</si>
  <si>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</si>
  <si>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</si>
  <si>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</si>
  <si>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</si>
  <si>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</si>
  <si>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</si>
  <si>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</si>
  <si>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</si>
  <si>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</si>
  <si>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</si>
  <si>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</si>
  <si>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</si>
  <si>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</si>
  <si>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</si>
  <si>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</si>
  <si>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</si>
  <si>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</si>
  <si>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</si>
  <si>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</si>
  <si>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</si>
  <si>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</si>
  <si>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</si>
  <si>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</si>
  <si>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</si>
  <si>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</si>
  <si>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</si>
  <si>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</si>
  <si>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</si>
  <si>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</si>
  <si>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</si>
  <si>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</si>
  <si>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</si>
  <si>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</si>
  <si>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</si>
  <si>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</si>
  <si>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</si>
  <si>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</si>
  <si>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</si>
  <si>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</si>
  <si>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</si>
  <si>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</si>
  <si>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</si>
  <si>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</si>
  <si>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</si>
  <si>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</si>
  <si>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</si>
  <si>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</si>
  <si>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</si>
  <si>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</si>
  <si>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</si>
  <si>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</si>
  <si>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</si>
  <si>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</si>
  <si>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</si>
  <si>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</si>
  <si>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</si>
  <si>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</si>
  <si>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</si>
  <si>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</si>
  <si>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</si>
  <si>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</si>
  <si>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</si>
  <si>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</si>
  <si>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</si>
  <si>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</si>
  <si>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</si>
  <si>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</si>
  <si>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</si>
  <si>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</si>
  <si>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</si>
  <si>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</si>
  <si>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</si>
  <si>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</si>
  <si>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</si>
  <si>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</si>
  <si>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</si>
  <si>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</si>
  <si>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</si>
  <si>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</si>
  <si>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</si>
  <si>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</si>
  <si>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</si>
  <si>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</si>
  <si>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</si>
  <si>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</si>
  <si>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</si>
  <si>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</si>
  <si>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</si>
  <si>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</si>
  <si>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</si>
  <si>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</si>
  <si>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</si>
  <si>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</si>
  <si>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</si>
  <si>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</si>
  <si>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</si>
  <si>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</si>
  <si>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</si>
  <si>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</si>
  <si>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</si>
  <si>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</si>
  <si>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</si>
  <si>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</si>
  <si>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</si>
  <si>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</si>
  <si>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</si>
  <si>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</si>
  <si>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</si>
  <si>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</si>
  <si>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</si>
  <si>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</si>
  <si>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</si>
  <si>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</si>
  <si>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</si>
  <si>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</si>
  <si>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</si>
  <si>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</si>
  <si>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</si>
  <si>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</si>
  <si>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</si>
  <si>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</si>
  <si>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</si>
  <si>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</si>
  <si>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</si>
  <si>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</si>
  <si>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</si>
  <si>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</si>
  <si>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</si>
  <si>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</si>
  <si>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</si>
  <si>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</si>
  <si>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</si>
  <si>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</si>
  <si>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</si>
  <si>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</si>
  <si>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</si>
  <si>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</si>
  <si>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</si>
  <si>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</si>
  <si>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</si>
  <si>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</si>
  <si>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</si>
  <si>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</si>
  <si>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Realiz Sharing NY ISO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</si>
  <si>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</si>
  <si>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</si>
  <si>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</si>
  <si>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</si>
  <si>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</si>
  <si>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</si>
  <si>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</si>
  <si>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</si>
  <si>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</si>
  <si>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</si>
  <si>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</si>
  <si>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</si>
  <si>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</si>
  <si>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</si>
  <si>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</si>
  <si>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</si>
  <si>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</si>
  <si>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</si>
  <si>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</si>
  <si>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</si>
  <si>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</si>
  <si>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</si>
  <si>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</si>
  <si>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</si>
  <si>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</si>
  <si>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</si>
  <si>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</si>
  <si>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</si>
  <si>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</si>
  <si>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</si>
  <si>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</si>
  <si>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</si>
  <si>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</si>
  <si>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</si>
  <si>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</si>
  <si>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</si>
  <si>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</si>
  <si>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</si>
  <si>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</si>
  <si>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</si>
  <si>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</si>
  <si>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</si>
  <si>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</si>
  <si>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</si>
  <si>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</si>
  <si>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</si>
  <si>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2008-09-30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</si>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</sst>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49"/>
  <sheetViews>
    <sheetView tabSelected="1" zoomScale="68" zoomScaleNormal="68" zoomScalePageLayoutView="0" workbookViewId="0" topLeftCell="A1">
      <pane xSplit="3" ySplit="7" topLeftCell="D460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IF(AN519="error",AN520,AN519)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IF(AN519="error",AN520,AN519)</f>
        <v>KYP CORP CONSOLIDATED</v>
      </c>
      <c r="M2" s="6"/>
      <c r="N2" s="12"/>
      <c r="O2" s="10"/>
      <c r="P2" s="24"/>
      <c r="Q2" s="20"/>
      <c r="R2" s="20"/>
      <c r="S2" s="22"/>
      <c r="T2" s="79" t="str">
        <f>IF(AN519="error",AN520,AN519)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IF(AN519="error",AN520,AN519)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AO503*1</f>
        <v>39721</v>
      </c>
      <c r="C4" s="30"/>
      <c r="D4" s="7"/>
      <c r="E4" s="6"/>
      <c r="F4" s="6"/>
      <c r="G4" s="6"/>
      <c r="H4" s="10"/>
      <c r="I4" s="10"/>
      <c r="J4" s="10"/>
      <c r="K4" s="22"/>
      <c r="L4" s="19">
        <f>AO503*1</f>
        <v>39721</v>
      </c>
      <c r="M4" s="6"/>
      <c r="N4" s="12"/>
      <c r="O4" s="10"/>
      <c r="P4" s="24"/>
      <c r="Q4" s="20"/>
      <c r="R4" s="20"/>
      <c r="S4" s="22"/>
      <c r="T4" s="19">
        <f>AO503*1</f>
        <v>39721</v>
      </c>
      <c r="U4" s="30"/>
      <c r="V4" s="10"/>
      <c r="W4" s="10"/>
      <c r="X4" s="20"/>
      <c r="Y4" s="20"/>
      <c r="Z4" s="20"/>
      <c r="AA4" s="22"/>
      <c r="AB4" s="19">
        <f>AO503*1</f>
        <v>39721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1397</v>
      </c>
      <c r="C5" s="56">
        <f>IF(AO516&gt;0,"REPORT HAS "&amp;AO516&amp;"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10/08/08 13:49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10/08/08 13:49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10/08/08 13:49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10/08/08 13:49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TEXT($AO$503,"YYYY")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TEXT($AO$503,"YYYY")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TEXT($AO$503,"YYYY")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TEXT($AO$503,"YYYY")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49.94</v>
      </c>
      <c r="G10" s="5">
        <v>64000</v>
      </c>
      <c r="I10" s="9">
        <f aca="true" t="shared" si="0" ref="I10:I41">+E10-G10</f>
        <v>-63950.06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-0.9992196875</v>
      </c>
      <c r="M10" s="9">
        <v>49.94</v>
      </c>
      <c r="O10" s="9">
        <v>62511.87</v>
      </c>
      <c r="Q10" s="9">
        <f aca="true" t="shared" si="2" ref="Q10:Q41">+M10-O10</f>
        <v>-62461.93</v>
      </c>
      <c r="S10" s="21">
        <f aca="true" t="shared" si="3" ref="S10:S41">IF(O10&lt;0,IF(Q10=0,0,IF(OR(O10=0,M10=0),"N.M.",IF(ABS(Q10/O10)&gt;=10,"N.M.",Q10/(-O10)))),IF(Q10=0,0,IF(OR(O10=0,M10=0),"N.M.",IF(ABS(Q10/O10)&gt;=10,"N.M.",Q10/O10))))</f>
        <v>-0.9992011117248611</v>
      </c>
      <c r="U10" s="9">
        <v>49.94</v>
      </c>
      <c r="W10" s="9">
        <v>1834536.38</v>
      </c>
      <c r="Y10" s="9">
        <f aca="true" t="shared" si="4" ref="Y10:Y41">+U10-W10</f>
        <v>-1834486.44</v>
      </c>
      <c r="AA10" s="21">
        <f aca="true" t="shared" si="5" ref="AA10:AA41">IF(W10&lt;0,IF(Y10=0,0,IF(OR(W10=0,U10=0),"N.M.",IF(ABS(Y10/W10)&gt;=10,"N.M.",Y10/(-W10)))),IF(Y10=0,0,IF(OR(W10=0,U10=0),"N.M.",IF(ABS(Y10/W10)&gt;=10,"N.M.",Y10/W10))))</f>
        <v>-0.999972777863364</v>
      </c>
      <c r="AC10" s="9">
        <v>1309495.29</v>
      </c>
      <c r="AE10" s="9">
        <v>2810682.71</v>
      </c>
      <c r="AG10" s="9">
        <f aca="true" t="shared" si="6" ref="AG10:AG41">+AC10-AE10</f>
        <v>-1501187.42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-0.5341006349307923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277912.07</v>
      </c>
      <c r="W11" s="9">
        <v>0</v>
      </c>
      <c r="Y11" s="9">
        <f t="shared" si="4"/>
        <v>277912.07</v>
      </c>
      <c r="AA11" s="21" t="str">
        <f t="shared" si="5"/>
        <v>N.M.</v>
      </c>
      <c r="AC11" s="9">
        <v>277912.07</v>
      </c>
      <c r="AE11" s="9">
        <v>0</v>
      </c>
      <c r="AG11" s="9">
        <f t="shared" si="6"/>
        <v>277912.07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-60.27</v>
      </c>
      <c r="Q12" s="9">
        <f t="shared" si="2"/>
        <v>60.27</v>
      </c>
      <c r="S12" s="21" t="str">
        <f t="shared" si="3"/>
        <v>N.M.</v>
      </c>
      <c r="U12" s="9">
        <v>0</v>
      </c>
      <c r="W12" s="9">
        <v>-1255.19</v>
      </c>
      <c r="Y12" s="9">
        <f t="shared" si="4"/>
        <v>1255.19</v>
      </c>
      <c r="AA12" s="21" t="str">
        <f t="shared" si="5"/>
        <v>N.M.</v>
      </c>
      <c r="AC12" s="9">
        <v>-3.69</v>
      </c>
      <c r="AE12" s="9">
        <v>-1255.19</v>
      </c>
      <c r="AG12" s="9">
        <f t="shared" si="6"/>
        <v>1251.5</v>
      </c>
      <c r="AI12" s="21">
        <f t="shared" si="7"/>
        <v>0.9970602060245859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4678315.77</v>
      </c>
      <c r="G13" s="5">
        <v>5187682.3</v>
      </c>
      <c r="I13" s="9">
        <f t="shared" si="0"/>
        <v>-509366.53000000026</v>
      </c>
      <c r="K13" s="21">
        <f t="shared" si="1"/>
        <v>-0.09818768778496714</v>
      </c>
      <c r="M13" s="9">
        <v>16871753.41</v>
      </c>
      <c r="O13" s="9">
        <v>17031242.27</v>
      </c>
      <c r="Q13" s="9">
        <f t="shared" si="2"/>
        <v>-159488.8599999994</v>
      </c>
      <c r="S13" s="21">
        <f t="shared" si="3"/>
        <v>-0.009364487773210415</v>
      </c>
      <c r="U13" s="9">
        <v>59354742.28</v>
      </c>
      <c r="W13" s="9">
        <v>59191082.79</v>
      </c>
      <c r="Y13" s="9">
        <f t="shared" si="4"/>
        <v>163659.4900000021</v>
      </c>
      <c r="AA13" s="21">
        <f t="shared" si="5"/>
        <v>0.002764934890288093</v>
      </c>
      <c r="AC13" s="9">
        <v>80393395.19</v>
      </c>
      <c r="AE13" s="9">
        <v>81446981.58</v>
      </c>
      <c r="AG13" s="9">
        <f t="shared" si="6"/>
        <v>-1053586.3900000006</v>
      </c>
      <c r="AI13" s="21">
        <f t="shared" si="7"/>
        <v>-0.012935855565931957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2906082.96</v>
      </c>
      <c r="G14" s="5">
        <v>3465639.94</v>
      </c>
      <c r="I14" s="9">
        <f t="shared" si="0"/>
        <v>-559556.98</v>
      </c>
      <c r="K14" s="21">
        <f t="shared" si="1"/>
        <v>-0.16145848665398288</v>
      </c>
      <c r="M14" s="9">
        <v>10762084.76</v>
      </c>
      <c r="O14" s="9">
        <v>11414191.33</v>
      </c>
      <c r="Q14" s="9">
        <f t="shared" si="2"/>
        <v>-652106.5700000003</v>
      </c>
      <c r="S14" s="21">
        <f t="shared" si="3"/>
        <v>-0.05713121071363715</v>
      </c>
      <c r="U14" s="9">
        <v>30668793.95</v>
      </c>
      <c r="W14" s="9">
        <v>32049784.71</v>
      </c>
      <c r="Y14" s="9">
        <f t="shared" si="4"/>
        <v>-1380990.7600000016</v>
      </c>
      <c r="AA14" s="21">
        <f t="shared" si="5"/>
        <v>-0.0430889246993635</v>
      </c>
      <c r="AC14" s="9">
        <v>40688889.2</v>
      </c>
      <c r="AE14" s="9">
        <v>42472191.730000004</v>
      </c>
      <c r="AG14" s="9">
        <f t="shared" si="6"/>
        <v>-1783302.5300000012</v>
      </c>
      <c r="AI14" s="21">
        <f t="shared" si="7"/>
        <v>-0.041987532485646954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4527060.25</v>
      </c>
      <c r="G15" s="5">
        <v>2771003.66</v>
      </c>
      <c r="I15" s="9">
        <f t="shared" si="0"/>
        <v>1756056.5899999999</v>
      </c>
      <c r="K15" s="21">
        <f t="shared" si="1"/>
        <v>0.6337258284242034</v>
      </c>
      <c r="M15" s="9">
        <v>14201117.05</v>
      </c>
      <c r="O15" s="9">
        <v>9750335.15</v>
      </c>
      <c r="Q15" s="9">
        <f t="shared" si="2"/>
        <v>4450781.9</v>
      </c>
      <c r="S15" s="21">
        <f t="shared" si="3"/>
        <v>0.45647476025477957</v>
      </c>
      <c r="U15" s="9">
        <v>41923895</v>
      </c>
      <c r="W15" s="9">
        <v>34116401.77</v>
      </c>
      <c r="Y15" s="9">
        <f t="shared" si="4"/>
        <v>7807493.229999997</v>
      </c>
      <c r="AA15" s="21">
        <f t="shared" si="5"/>
        <v>0.22884867175135262</v>
      </c>
      <c r="AC15" s="9">
        <v>52326163.2</v>
      </c>
      <c r="AE15" s="9">
        <v>45986169.42</v>
      </c>
      <c r="AG15" s="9">
        <f t="shared" si="6"/>
        <v>6339993.780000001</v>
      </c>
      <c r="AI15" s="21">
        <f t="shared" si="7"/>
        <v>0.1378674036120663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4122494.81</v>
      </c>
      <c r="G16" s="5">
        <v>4021660.43</v>
      </c>
      <c r="I16" s="9">
        <f t="shared" si="0"/>
        <v>100834.37999999989</v>
      </c>
      <c r="K16" s="21">
        <f t="shared" si="1"/>
        <v>0.02507282296829817</v>
      </c>
      <c r="M16" s="9">
        <v>14215889.48</v>
      </c>
      <c r="O16" s="9">
        <v>13903624.17</v>
      </c>
      <c r="Q16" s="9">
        <f t="shared" si="2"/>
        <v>312265.3100000005</v>
      </c>
      <c r="S16" s="21">
        <f t="shared" si="3"/>
        <v>0.02245927437205752</v>
      </c>
      <c r="U16" s="9">
        <v>41336912.46</v>
      </c>
      <c r="W16" s="9">
        <v>41088204.64</v>
      </c>
      <c r="Y16" s="9">
        <f t="shared" si="4"/>
        <v>248707.8200000003</v>
      </c>
      <c r="AA16" s="21">
        <f t="shared" si="5"/>
        <v>0.006053022325484609</v>
      </c>
      <c r="AC16" s="9">
        <v>55267833.14</v>
      </c>
      <c r="AE16" s="9">
        <v>54967936.44</v>
      </c>
      <c r="AG16" s="9">
        <f t="shared" si="6"/>
        <v>299896.700000003</v>
      </c>
      <c r="AI16" s="21">
        <f t="shared" si="7"/>
        <v>0.005455847889202715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4168807.05</v>
      </c>
      <c r="G17" s="5">
        <v>3947020.08</v>
      </c>
      <c r="I17" s="9">
        <f t="shared" si="0"/>
        <v>221786.96999999974</v>
      </c>
      <c r="K17" s="21">
        <f t="shared" si="1"/>
        <v>0.056190991052672765</v>
      </c>
      <c r="M17" s="9">
        <v>12971133.39</v>
      </c>
      <c r="O17" s="9">
        <v>11474222.73</v>
      </c>
      <c r="Q17" s="9">
        <f t="shared" si="2"/>
        <v>1496910.6600000001</v>
      </c>
      <c r="S17" s="21">
        <f t="shared" si="3"/>
        <v>0.13045856745365794</v>
      </c>
      <c r="U17" s="9">
        <v>36120532.63</v>
      </c>
      <c r="W17" s="9">
        <v>34465714.05</v>
      </c>
      <c r="Y17" s="9">
        <f t="shared" si="4"/>
        <v>1654818.5800000057</v>
      </c>
      <c r="AA17" s="21">
        <f t="shared" si="5"/>
        <v>0.04801347152127277</v>
      </c>
      <c r="AC17" s="9">
        <v>48372665.27</v>
      </c>
      <c r="AE17" s="9">
        <v>46230532.47</v>
      </c>
      <c r="AG17" s="9">
        <f t="shared" si="6"/>
        <v>2142132.8000000045</v>
      </c>
      <c r="AI17" s="21">
        <f t="shared" si="7"/>
        <v>0.04633588854703504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2636766.29</v>
      </c>
      <c r="G18" s="5">
        <v>2246454.63</v>
      </c>
      <c r="I18" s="9">
        <f t="shared" si="0"/>
        <v>390311.66000000015</v>
      </c>
      <c r="K18" s="21">
        <f t="shared" si="1"/>
        <v>0.1737456233425022</v>
      </c>
      <c r="M18" s="9">
        <v>8413883.77</v>
      </c>
      <c r="O18" s="9">
        <v>7836654.02</v>
      </c>
      <c r="Q18" s="9">
        <f t="shared" si="2"/>
        <v>577229.75</v>
      </c>
      <c r="S18" s="21">
        <f t="shared" si="3"/>
        <v>0.0736576794798962</v>
      </c>
      <c r="U18" s="9">
        <v>25958331.41</v>
      </c>
      <c r="W18" s="9">
        <v>25655193.82</v>
      </c>
      <c r="Y18" s="9">
        <f t="shared" si="4"/>
        <v>303137.58999999985</v>
      </c>
      <c r="AA18" s="21">
        <f t="shared" si="5"/>
        <v>0.011815837063124548</v>
      </c>
      <c r="AC18" s="9">
        <v>35220494.92</v>
      </c>
      <c r="AE18" s="9">
        <v>35671815.61</v>
      </c>
      <c r="AG18" s="9">
        <f t="shared" si="6"/>
        <v>-451320.6899999976</v>
      </c>
      <c r="AI18" s="21">
        <f t="shared" si="7"/>
        <v>-0.012652024638563039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841940.47</v>
      </c>
      <c r="G19" s="5">
        <v>879068.21</v>
      </c>
      <c r="I19" s="9">
        <f t="shared" si="0"/>
        <v>-37127.73999999999</v>
      </c>
      <c r="K19" s="21">
        <f t="shared" si="1"/>
        <v>-0.04223533461641161</v>
      </c>
      <c r="M19" s="9">
        <v>2235939.18</v>
      </c>
      <c r="O19" s="9">
        <v>2305419.12</v>
      </c>
      <c r="Q19" s="9">
        <f t="shared" si="2"/>
        <v>-69479.93999999994</v>
      </c>
      <c r="S19" s="21">
        <f t="shared" si="3"/>
        <v>-0.030137661042734798</v>
      </c>
      <c r="U19" s="9">
        <v>7039964.28</v>
      </c>
      <c r="W19" s="9">
        <v>7227393.3</v>
      </c>
      <c r="Y19" s="9">
        <f t="shared" si="4"/>
        <v>-187429.01999999955</v>
      </c>
      <c r="AA19" s="21">
        <f t="shared" si="5"/>
        <v>-0.025933142451234743</v>
      </c>
      <c r="AC19" s="9">
        <v>9614149.48</v>
      </c>
      <c r="AE19" s="9">
        <v>9824228.93</v>
      </c>
      <c r="AG19" s="9">
        <f t="shared" si="6"/>
        <v>-210079.44999999925</v>
      </c>
      <c r="AI19" s="21">
        <f t="shared" si="7"/>
        <v>-0.021383810525677487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676301.4400000001</v>
      </c>
      <c r="G20" s="5">
        <v>625909.8200000001</v>
      </c>
      <c r="I20" s="9">
        <f t="shared" si="0"/>
        <v>50391.619999999995</v>
      </c>
      <c r="K20" s="21">
        <f t="shared" si="1"/>
        <v>0.08050939350975511</v>
      </c>
      <c r="M20" s="9">
        <v>2313975.67</v>
      </c>
      <c r="O20" s="9">
        <v>2215356.15</v>
      </c>
      <c r="Q20" s="9">
        <f t="shared" si="2"/>
        <v>98619.52000000002</v>
      </c>
      <c r="S20" s="21">
        <f t="shared" si="3"/>
        <v>0.04451632754399333</v>
      </c>
      <c r="U20" s="9">
        <v>6767509.54</v>
      </c>
      <c r="W20" s="9">
        <v>6550465.12</v>
      </c>
      <c r="Y20" s="9">
        <f t="shared" si="4"/>
        <v>217044.41999999993</v>
      </c>
      <c r="AA20" s="21">
        <f t="shared" si="5"/>
        <v>0.03313419978946471</v>
      </c>
      <c r="AC20" s="9">
        <v>9064235.879999999</v>
      </c>
      <c r="AE20" s="9">
        <v>8774926.620000001</v>
      </c>
      <c r="AG20" s="9">
        <f t="shared" si="6"/>
        <v>289309.2599999979</v>
      </c>
      <c r="AI20" s="21">
        <f t="shared" si="7"/>
        <v>0.03296999194735122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3293058.09</v>
      </c>
      <c r="G21" s="5">
        <v>1778990.48</v>
      </c>
      <c r="I21" s="9">
        <f t="shared" si="0"/>
        <v>1514067.6099999999</v>
      </c>
      <c r="K21" s="21">
        <f t="shared" si="1"/>
        <v>0.8510824689742015</v>
      </c>
      <c r="M21" s="9">
        <v>9577815.93</v>
      </c>
      <c r="O21" s="9">
        <v>6189035.5</v>
      </c>
      <c r="Q21" s="9">
        <f t="shared" si="2"/>
        <v>3388780.4299999997</v>
      </c>
      <c r="S21" s="21">
        <f t="shared" si="3"/>
        <v>0.5475458058044747</v>
      </c>
      <c r="U21" s="9">
        <v>25416441.58</v>
      </c>
      <c r="W21" s="9">
        <v>19802338.75</v>
      </c>
      <c r="Y21" s="9">
        <f t="shared" si="4"/>
        <v>5614102.829999998</v>
      </c>
      <c r="AA21" s="21">
        <f t="shared" si="5"/>
        <v>0.28350705948811217</v>
      </c>
      <c r="AC21" s="9">
        <v>31417620.06</v>
      </c>
      <c r="AE21" s="9">
        <v>26152806.79</v>
      </c>
      <c r="AG21" s="9">
        <f t="shared" si="6"/>
        <v>5264813.27</v>
      </c>
      <c r="AI21" s="21">
        <f t="shared" si="7"/>
        <v>0.20130968397675375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6158738.89</v>
      </c>
      <c r="G22" s="5">
        <v>3266004.52</v>
      </c>
      <c r="I22" s="9">
        <f t="shared" si="0"/>
        <v>2892734.3699999996</v>
      </c>
      <c r="K22" s="21">
        <f t="shared" si="1"/>
        <v>0.8857104612947687</v>
      </c>
      <c r="M22" s="9">
        <v>20963754.88</v>
      </c>
      <c r="O22" s="9">
        <v>13465438.88</v>
      </c>
      <c r="Q22" s="9">
        <f t="shared" si="2"/>
        <v>7498315.999999998</v>
      </c>
      <c r="S22" s="21">
        <f t="shared" si="3"/>
        <v>0.5568564134316577</v>
      </c>
      <c r="U22" s="9">
        <v>57305132.17</v>
      </c>
      <c r="W22" s="9">
        <v>44206215.84</v>
      </c>
      <c r="Y22" s="9">
        <f t="shared" si="4"/>
        <v>13098916.329999998</v>
      </c>
      <c r="AA22" s="21">
        <f t="shared" si="5"/>
        <v>0.296313902493039</v>
      </c>
      <c r="AC22" s="9">
        <v>70114578.25</v>
      </c>
      <c r="AE22" s="9">
        <v>58924637.370000005</v>
      </c>
      <c r="AG22" s="9">
        <f t="shared" si="6"/>
        <v>11189940.879999995</v>
      </c>
      <c r="AI22" s="21">
        <f t="shared" si="7"/>
        <v>0.1899025836974785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71581.85</v>
      </c>
      <c r="G23" s="5">
        <v>139585.58000000002</v>
      </c>
      <c r="I23" s="9">
        <f t="shared" si="0"/>
        <v>-68003.73000000001</v>
      </c>
      <c r="K23" s="21">
        <f t="shared" si="1"/>
        <v>-0.4871830600266876</v>
      </c>
      <c r="M23" s="9">
        <v>266758.9</v>
      </c>
      <c r="O23" s="9">
        <v>248540.83000000002</v>
      </c>
      <c r="Q23" s="9">
        <f t="shared" si="2"/>
        <v>18218.070000000007</v>
      </c>
      <c r="S23" s="21">
        <f t="shared" si="3"/>
        <v>0.07330010928184318</v>
      </c>
      <c r="U23" s="9">
        <v>756989.13</v>
      </c>
      <c r="W23" s="9">
        <v>732933.02</v>
      </c>
      <c r="Y23" s="9">
        <f t="shared" si="4"/>
        <v>24056.109999999986</v>
      </c>
      <c r="AA23" s="21">
        <f t="shared" si="5"/>
        <v>0.032821703134619296</v>
      </c>
      <c r="AC23" s="9">
        <v>1006971.41</v>
      </c>
      <c r="AE23" s="9">
        <v>974854.23</v>
      </c>
      <c r="AG23" s="9">
        <f t="shared" si="6"/>
        <v>32117.18000000005</v>
      </c>
      <c r="AI23" s="21">
        <f t="shared" si="7"/>
        <v>0.032945623059972826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16074.210000000001</v>
      </c>
      <c r="G24" s="5">
        <v>21406.100000000002</v>
      </c>
      <c r="I24" s="9">
        <f t="shared" si="0"/>
        <v>-5331.890000000001</v>
      </c>
      <c r="K24" s="21">
        <f t="shared" si="1"/>
        <v>-0.2490827380980188</v>
      </c>
      <c r="M24" s="9">
        <v>57626.69</v>
      </c>
      <c r="O24" s="9">
        <v>39294.24</v>
      </c>
      <c r="Q24" s="9">
        <f t="shared" si="2"/>
        <v>18332.450000000004</v>
      </c>
      <c r="S24" s="21">
        <f t="shared" si="3"/>
        <v>0.46654293351900955</v>
      </c>
      <c r="U24" s="9">
        <v>160561.58000000002</v>
      </c>
      <c r="W24" s="9">
        <v>128976.69</v>
      </c>
      <c r="Y24" s="9">
        <f t="shared" si="4"/>
        <v>31584.890000000014</v>
      </c>
      <c r="AA24" s="21">
        <f t="shared" si="5"/>
        <v>0.2448883592841467</v>
      </c>
      <c r="AC24" s="9">
        <v>210768.17</v>
      </c>
      <c r="AE24" s="9">
        <v>180072.12</v>
      </c>
      <c r="AG24" s="9">
        <f t="shared" si="6"/>
        <v>30696.050000000017</v>
      </c>
      <c r="AI24" s="21">
        <f t="shared" si="7"/>
        <v>0.1704653113430331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2254906.55</v>
      </c>
      <c r="G25" s="5">
        <v>4693661.0600000005</v>
      </c>
      <c r="I25" s="9">
        <f t="shared" si="0"/>
        <v>-2438754.5100000007</v>
      </c>
      <c r="K25" s="21">
        <f t="shared" si="1"/>
        <v>-0.5195847077206722</v>
      </c>
      <c r="M25" s="9">
        <v>12759932.53</v>
      </c>
      <c r="O25" s="9">
        <v>12456805.38</v>
      </c>
      <c r="Q25" s="9">
        <f t="shared" si="2"/>
        <v>303127.1499999985</v>
      </c>
      <c r="S25" s="21">
        <f t="shared" si="3"/>
        <v>0.024334260731622547</v>
      </c>
      <c r="U25" s="9">
        <v>24112586.06</v>
      </c>
      <c r="W25" s="9">
        <v>29929422.75</v>
      </c>
      <c r="Y25" s="9">
        <f t="shared" si="4"/>
        <v>-5816836.690000001</v>
      </c>
      <c r="AA25" s="21">
        <f t="shared" si="5"/>
        <v>-0.19435178348035467</v>
      </c>
      <c r="AC25" s="9">
        <v>25641776.173</v>
      </c>
      <c r="AE25" s="9">
        <v>37311417.79</v>
      </c>
      <c r="AG25" s="9">
        <f t="shared" si="6"/>
        <v>-11669641.616999999</v>
      </c>
      <c r="AI25" s="21">
        <f t="shared" si="7"/>
        <v>-0.31276328556262023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2330.98</v>
      </c>
      <c r="G26" s="5">
        <v>2177.2400000000002</v>
      </c>
      <c r="I26" s="9">
        <f t="shared" si="0"/>
        <v>153.73999999999978</v>
      </c>
      <c r="K26" s="21">
        <f t="shared" si="1"/>
        <v>0.07061233488269542</v>
      </c>
      <c r="M26" s="9">
        <v>7084.16</v>
      </c>
      <c r="O26" s="9">
        <v>6735.84</v>
      </c>
      <c r="Q26" s="9">
        <f t="shared" si="2"/>
        <v>348.3199999999997</v>
      </c>
      <c r="S26" s="21">
        <f t="shared" si="3"/>
        <v>0.05171144207700891</v>
      </c>
      <c r="U26" s="9">
        <v>19621.13</v>
      </c>
      <c r="W26" s="9">
        <v>18401.22</v>
      </c>
      <c r="Y26" s="9">
        <f t="shared" si="4"/>
        <v>1219.9099999999999</v>
      </c>
      <c r="AA26" s="21">
        <f t="shared" si="5"/>
        <v>0.06629506087096398</v>
      </c>
      <c r="AC26" s="9">
        <v>26086.760000000002</v>
      </c>
      <c r="AE26" s="9">
        <v>25452.02</v>
      </c>
      <c r="AG26" s="9">
        <f t="shared" si="6"/>
        <v>634.7400000000016</v>
      </c>
      <c r="AI26" s="21">
        <f t="shared" si="7"/>
        <v>0.024938688559886468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63303.450000000004</v>
      </c>
      <c r="G27" s="5">
        <v>60644.55</v>
      </c>
      <c r="I27" s="9">
        <f t="shared" si="0"/>
        <v>2658.9000000000015</v>
      </c>
      <c r="K27" s="21">
        <f t="shared" si="1"/>
        <v>0.04384400576803688</v>
      </c>
      <c r="M27" s="9">
        <v>186613.26</v>
      </c>
      <c r="O27" s="9">
        <v>206104.04</v>
      </c>
      <c r="Q27" s="9">
        <f t="shared" si="2"/>
        <v>-19490.78</v>
      </c>
      <c r="S27" s="21">
        <f t="shared" si="3"/>
        <v>-0.0945676756263487</v>
      </c>
      <c r="U27" s="9">
        <v>556191.08</v>
      </c>
      <c r="W27" s="9">
        <v>576476.4400000001</v>
      </c>
      <c r="Y27" s="9">
        <f t="shared" si="4"/>
        <v>-20285.360000000102</v>
      </c>
      <c r="AA27" s="21">
        <f t="shared" si="5"/>
        <v>-0.03518853259640602</v>
      </c>
      <c r="AC27" s="9">
        <v>738241.82</v>
      </c>
      <c r="AE27" s="9">
        <v>770964.4900000001</v>
      </c>
      <c r="AG27" s="9">
        <f t="shared" si="6"/>
        <v>-32722.67000000016</v>
      </c>
      <c r="AI27" s="21">
        <f t="shared" si="7"/>
        <v>-0.04244380957156685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10215141.04</v>
      </c>
      <c r="G28" s="5">
        <v>10274986.07</v>
      </c>
      <c r="I28" s="9">
        <f t="shared" si="0"/>
        <v>-59845.03000000119</v>
      </c>
      <c r="K28" s="21">
        <f t="shared" si="1"/>
        <v>-0.005824341716114968</v>
      </c>
      <c r="M28" s="9">
        <v>39899357.92</v>
      </c>
      <c r="O28" s="9">
        <v>44306294.72</v>
      </c>
      <c r="Q28" s="9">
        <f t="shared" si="2"/>
        <v>-4406936.799999997</v>
      </c>
      <c r="S28" s="21">
        <f t="shared" si="3"/>
        <v>-0.09946525268813987</v>
      </c>
      <c r="U28" s="9">
        <v>105192316.96</v>
      </c>
      <c r="W28" s="9">
        <v>106202676.83</v>
      </c>
      <c r="Y28" s="9">
        <f t="shared" si="4"/>
        <v>-1010359.8700000048</v>
      </c>
      <c r="AA28" s="21">
        <f t="shared" si="5"/>
        <v>-0.009513506628625764</v>
      </c>
      <c r="AC28" s="9">
        <v>139768733.2</v>
      </c>
      <c r="AE28" s="9">
        <v>136887970.56</v>
      </c>
      <c r="AG28" s="9">
        <f t="shared" si="6"/>
        <v>2880762.6399999857</v>
      </c>
      <c r="AI28" s="21">
        <f t="shared" si="7"/>
        <v>0.021044673452422214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0</v>
      </c>
      <c r="G29" s="5">
        <v>0</v>
      </c>
      <c r="I29" s="9">
        <f t="shared" si="0"/>
        <v>0</v>
      </c>
      <c r="K29" s="21">
        <f t="shared" si="1"/>
        <v>0</v>
      </c>
      <c r="M29" s="9">
        <v>0</v>
      </c>
      <c r="O29" s="9">
        <v>91691.36</v>
      </c>
      <c r="Q29" s="9">
        <f t="shared" si="2"/>
        <v>-91691.36</v>
      </c>
      <c r="S29" s="21" t="str">
        <f t="shared" si="3"/>
        <v>N.M.</v>
      </c>
      <c r="U29" s="9">
        <v>0</v>
      </c>
      <c r="W29" s="9">
        <v>91691.36</v>
      </c>
      <c r="Y29" s="9">
        <f t="shared" si="4"/>
        <v>-91691.36</v>
      </c>
      <c r="AA29" s="21" t="str">
        <f t="shared" si="5"/>
        <v>N.M.</v>
      </c>
      <c r="AC29" s="9">
        <v>0</v>
      </c>
      <c r="AE29" s="9">
        <v>94478.05</v>
      </c>
      <c r="AG29" s="9">
        <f t="shared" si="6"/>
        <v>-94478.05</v>
      </c>
      <c r="AI29" s="21" t="str">
        <f t="shared" si="7"/>
        <v>N.M.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-9742181.02</v>
      </c>
      <c r="G30" s="5">
        <v>-10178010.78</v>
      </c>
      <c r="I30" s="9">
        <f t="shared" si="0"/>
        <v>435829.7599999998</v>
      </c>
      <c r="K30" s="21">
        <f t="shared" si="1"/>
        <v>0.0428207210053672</v>
      </c>
      <c r="M30" s="9">
        <v>-36822891.32</v>
      </c>
      <c r="O30" s="9">
        <v>-43605248.26</v>
      </c>
      <c r="Q30" s="9">
        <f t="shared" si="2"/>
        <v>6782356.939999998</v>
      </c>
      <c r="S30" s="21">
        <f t="shared" si="3"/>
        <v>0.15553992261572777</v>
      </c>
      <c r="U30" s="9">
        <v>-99450416.68</v>
      </c>
      <c r="W30" s="9">
        <v>-103454327.29</v>
      </c>
      <c r="Y30" s="9">
        <f t="shared" si="4"/>
        <v>4003910.6099999994</v>
      </c>
      <c r="AA30" s="21">
        <f t="shared" si="5"/>
        <v>0.03870220526180949</v>
      </c>
      <c r="AC30" s="9">
        <v>-133608171.5</v>
      </c>
      <c r="AE30" s="9">
        <v>-133090089.62</v>
      </c>
      <c r="AG30" s="9">
        <f t="shared" si="6"/>
        <v>-518081.87999999523</v>
      </c>
      <c r="AI30" s="21">
        <f t="shared" si="7"/>
        <v>-0.0038927156896447148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0</v>
      </c>
      <c r="G31" s="5">
        <v>0</v>
      </c>
      <c r="I31" s="9">
        <f t="shared" si="0"/>
        <v>0</v>
      </c>
      <c r="K31" s="21">
        <f t="shared" si="1"/>
        <v>0</v>
      </c>
      <c r="M31" s="9">
        <v>0</v>
      </c>
      <c r="O31" s="9">
        <v>-46396.81</v>
      </c>
      <c r="Q31" s="9">
        <f t="shared" si="2"/>
        <v>46396.81</v>
      </c>
      <c r="S31" s="21" t="str">
        <f t="shared" si="3"/>
        <v>N.M.</v>
      </c>
      <c r="U31" s="9">
        <v>0</v>
      </c>
      <c r="W31" s="9">
        <v>-46396.81</v>
      </c>
      <c r="Y31" s="9">
        <f t="shared" si="4"/>
        <v>46396.81</v>
      </c>
      <c r="AA31" s="21" t="str">
        <f t="shared" si="5"/>
        <v>N.M.</v>
      </c>
      <c r="AC31" s="9">
        <v>0</v>
      </c>
      <c r="AE31" s="9">
        <v>-46396.81</v>
      </c>
      <c r="AG31" s="9">
        <f t="shared" si="6"/>
        <v>46396.81</v>
      </c>
      <c r="AI31" s="21" t="str">
        <f t="shared" si="7"/>
        <v>N.M.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-16971.91</v>
      </c>
      <c r="Q32" s="9">
        <f t="shared" si="2"/>
        <v>16971.91</v>
      </c>
      <c r="S32" s="21" t="str">
        <f t="shared" si="3"/>
        <v>N.M.</v>
      </c>
      <c r="U32" s="9">
        <v>0</v>
      </c>
      <c r="W32" s="9">
        <v>-15682.94</v>
      </c>
      <c r="Y32" s="9">
        <f t="shared" si="4"/>
        <v>15682.94</v>
      </c>
      <c r="AA32" s="21" t="str">
        <f t="shared" si="5"/>
        <v>N.M.</v>
      </c>
      <c r="AC32" s="9">
        <v>-1000.3100000000001</v>
      </c>
      <c r="AE32" s="9">
        <v>-13863.150000000001</v>
      </c>
      <c r="AG32" s="9">
        <f t="shared" si="6"/>
        <v>12862.840000000002</v>
      </c>
      <c r="AI32" s="21">
        <f t="shared" si="7"/>
        <v>0.9278439604274642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243095.58000000002</v>
      </c>
      <c r="G33" s="5">
        <v>159053.24</v>
      </c>
      <c r="I33" s="9">
        <f t="shared" si="0"/>
        <v>84042.34000000003</v>
      </c>
      <c r="K33" s="21">
        <f t="shared" si="1"/>
        <v>0.5283912481128962</v>
      </c>
      <c r="M33" s="9">
        <v>553968.6</v>
      </c>
      <c r="O33" s="9">
        <v>564212.67</v>
      </c>
      <c r="Q33" s="9">
        <f t="shared" si="2"/>
        <v>-10244.070000000065</v>
      </c>
      <c r="S33" s="21">
        <f t="shared" si="3"/>
        <v>-0.018156398366594752</v>
      </c>
      <c r="U33" s="9">
        <v>1695768.7000000002</v>
      </c>
      <c r="W33" s="9">
        <v>1573504.79</v>
      </c>
      <c r="Y33" s="9">
        <f t="shared" si="4"/>
        <v>122263.91000000015</v>
      </c>
      <c r="AA33" s="21">
        <f t="shared" si="5"/>
        <v>0.07770164461971554</v>
      </c>
      <c r="AC33" s="9">
        <v>2134062.5900000003</v>
      </c>
      <c r="AE33" s="9">
        <v>2222087.08</v>
      </c>
      <c r="AG33" s="9">
        <f t="shared" si="6"/>
        <v>-88024.48999999976</v>
      </c>
      <c r="AI33" s="21">
        <f t="shared" si="7"/>
        <v>-0.03961342955110461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2481786.34</v>
      </c>
      <c r="G34" s="5">
        <v>234049.7</v>
      </c>
      <c r="I34" s="9">
        <f t="shared" si="0"/>
        <v>2247736.6399999997</v>
      </c>
      <c r="K34" s="21">
        <f t="shared" si="1"/>
        <v>9.603672382404248</v>
      </c>
      <c r="M34" s="9">
        <v>9319608.96</v>
      </c>
      <c r="O34" s="9">
        <v>5268673.22</v>
      </c>
      <c r="Q34" s="9">
        <f t="shared" si="2"/>
        <v>4050935.740000001</v>
      </c>
      <c r="S34" s="21">
        <f t="shared" si="3"/>
        <v>0.7688720804741808</v>
      </c>
      <c r="U34" s="9">
        <v>22398099.56</v>
      </c>
      <c r="W34" s="9">
        <v>25904718.73</v>
      </c>
      <c r="Y34" s="9">
        <f t="shared" si="4"/>
        <v>-3506619.170000002</v>
      </c>
      <c r="AA34" s="21">
        <f t="shared" si="5"/>
        <v>-0.1353660391586889</v>
      </c>
      <c r="AC34" s="9">
        <v>30620204.15</v>
      </c>
      <c r="AE34" s="9">
        <v>34108063.28</v>
      </c>
      <c r="AG34" s="9">
        <f t="shared" si="6"/>
        <v>-3487859.1300000027</v>
      </c>
      <c r="AI34" s="21">
        <f t="shared" si="7"/>
        <v>-0.10225907878050595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183566.54</v>
      </c>
      <c r="G35" s="5">
        <v>178503.49</v>
      </c>
      <c r="I35" s="9">
        <f t="shared" si="0"/>
        <v>5063.0500000000175</v>
      </c>
      <c r="K35" s="21">
        <f t="shared" si="1"/>
        <v>0.028363871204983262</v>
      </c>
      <c r="M35" s="9">
        <v>593596.84</v>
      </c>
      <c r="O35" s="9">
        <v>572511.22</v>
      </c>
      <c r="Q35" s="9">
        <f t="shared" si="2"/>
        <v>21085.619999999995</v>
      </c>
      <c r="S35" s="21">
        <f t="shared" si="3"/>
        <v>0.036830055487820826</v>
      </c>
      <c r="U35" s="9">
        <v>1809821.99</v>
      </c>
      <c r="W35" s="9">
        <v>1832336.17</v>
      </c>
      <c r="Y35" s="9">
        <f t="shared" si="4"/>
        <v>-22514.179999999935</v>
      </c>
      <c r="AA35" s="21">
        <f t="shared" si="5"/>
        <v>-0.01228714488564614</v>
      </c>
      <c r="AC35" s="9">
        <v>2358004.68</v>
      </c>
      <c r="AE35" s="9">
        <v>2386828.29</v>
      </c>
      <c r="AG35" s="9">
        <f t="shared" si="6"/>
        <v>-28823.60999999987</v>
      </c>
      <c r="AI35" s="21">
        <f t="shared" si="7"/>
        <v>-0.012076113778591031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-1090282.19</v>
      </c>
      <c r="G36" s="5">
        <v>-1254977.43</v>
      </c>
      <c r="I36" s="9">
        <f t="shared" si="0"/>
        <v>164695.24</v>
      </c>
      <c r="K36" s="21">
        <f t="shared" si="1"/>
        <v>0.13123362704618521</v>
      </c>
      <c r="M36" s="9">
        <v>-3474374.73</v>
      </c>
      <c r="O36" s="9">
        <v>-2642735.7199999997</v>
      </c>
      <c r="Q36" s="9">
        <f t="shared" si="2"/>
        <v>-831639.0100000002</v>
      </c>
      <c r="S36" s="21">
        <f t="shared" si="3"/>
        <v>-0.31468867798858086</v>
      </c>
      <c r="U36" s="9">
        <v>-8110758.14</v>
      </c>
      <c r="W36" s="9">
        <v>-16238552.45</v>
      </c>
      <c r="Y36" s="9">
        <f t="shared" si="4"/>
        <v>8127794.31</v>
      </c>
      <c r="AA36" s="21">
        <f t="shared" si="5"/>
        <v>0.5005245593796755</v>
      </c>
      <c r="AC36" s="9">
        <v>-11942590.05</v>
      </c>
      <c r="AE36" s="9">
        <v>-21859277.21</v>
      </c>
      <c r="AG36" s="9">
        <f t="shared" si="6"/>
        <v>9916687.16</v>
      </c>
      <c r="AI36" s="21">
        <f t="shared" si="7"/>
        <v>0.45366034131555805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-15897.890000000001</v>
      </c>
      <c r="G37" s="5">
        <v>170216.4</v>
      </c>
      <c r="I37" s="9">
        <f t="shared" si="0"/>
        <v>-186114.29</v>
      </c>
      <c r="K37" s="21">
        <f t="shared" si="1"/>
        <v>-1.093398109700358</v>
      </c>
      <c r="M37" s="9">
        <v>-46873.67</v>
      </c>
      <c r="O37" s="9">
        <v>29203.4</v>
      </c>
      <c r="Q37" s="9">
        <f t="shared" si="2"/>
        <v>-76077.07</v>
      </c>
      <c r="S37" s="21">
        <f t="shared" si="3"/>
        <v>-2.6050757788476684</v>
      </c>
      <c r="U37" s="9">
        <v>-80456.36</v>
      </c>
      <c r="W37" s="9">
        <v>-193093.6</v>
      </c>
      <c r="Y37" s="9">
        <f t="shared" si="4"/>
        <v>112637.24</v>
      </c>
      <c r="AA37" s="21">
        <f t="shared" si="5"/>
        <v>0.5833297426740193</v>
      </c>
      <c r="AC37" s="9">
        <v>-60506.4</v>
      </c>
      <c r="AE37" s="9">
        <v>-214397.63</v>
      </c>
      <c r="AG37" s="9">
        <f t="shared" si="6"/>
        <v>153891.23</v>
      </c>
      <c r="AI37" s="21">
        <f t="shared" si="7"/>
        <v>0.7177841937898288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0</v>
      </c>
      <c r="G38" s="5">
        <v>0</v>
      </c>
      <c r="I38" s="9">
        <f t="shared" si="0"/>
        <v>0</v>
      </c>
      <c r="K38" s="21">
        <f t="shared" si="1"/>
        <v>0</v>
      </c>
      <c r="M38" s="9">
        <v>0</v>
      </c>
      <c r="O38" s="9">
        <v>0</v>
      </c>
      <c r="Q38" s="9">
        <f t="shared" si="2"/>
        <v>0</v>
      </c>
      <c r="S38" s="21">
        <f t="shared" si="3"/>
        <v>0</v>
      </c>
      <c r="U38" s="9">
        <v>0</v>
      </c>
      <c r="W38" s="9">
        <v>0</v>
      </c>
      <c r="Y38" s="9">
        <f t="shared" si="4"/>
        <v>0</v>
      </c>
      <c r="AA38" s="21">
        <f t="shared" si="5"/>
        <v>0</v>
      </c>
      <c r="AC38" s="9">
        <v>0</v>
      </c>
      <c r="AE38" s="9">
        <v>-86175.45</v>
      </c>
      <c r="AG38" s="9">
        <f t="shared" si="6"/>
        <v>86175.45</v>
      </c>
      <c r="AI38" s="21" t="str">
        <f t="shared" si="7"/>
        <v>N.M.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-259824.45</v>
      </c>
      <c r="G39" s="5">
        <v>116806.55</v>
      </c>
      <c r="I39" s="9">
        <f t="shared" si="0"/>
        <v>-376631</v>
      </c>
      <c r="K39" s="21">
        <f t="shared" si="1"/>
        <v>-3.22439965909446</v>
      </c>
      <c r="M39" s="9">
        <v>-860849</v>
      </c>
      <c r="O39" s="9">
        <v>211588.30000000002</v>
      </c>
      <c r="Q39" s="9">
        <f t="shared" si="2"/>
        <v>-1072437.3</v>
      </c>
      <c r="S39" s="21">
        <f t="shared" si="3"/>
        <v>-5.068509459171419</v>
      </c>
      <c r="U39" s="9">
        <v>-1496578.93</v>
      </c>
      <c r="W39" s="9">
        <v>640504.77</v>
      </c>
      <c r="Y39" s="9">
        <f t="shared" si="4"/>
        <v>-2137083.7</v>
      </c>
      <c r="AA39" s="21">
        <f t="shared" si="5"/>
        <v>-3.3365617245910597</v>
      </c>
      <c r="AC39" s="9">
        <v>-1204349.8499999999</v>
      </c>
      <c r="AE39" s="9">
        <v>1622322.38</v>
      </c>
      <c r="AG39" s="9">
        <f t="shared" si="6"/>
        <v>-2826672.2299999995</v>
      </c>
      <c r="AI39" s="21">
        <f t="shared" si="7"/>
        <v>-1.742361607561624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-558972.36</v>
      </c>
      <c r="G40" s="5">
        <v>480910.62</v>
      </c>
      <c r="I40" s="9">
        <f t="shared" si="0"/>
        <v>-1039882.98</v>
      </c>
      <c r="K40" s="21">
        <f t="shared" si="1"/>
        <v>-2.1623206823754484</v>
      </c>
      <c r="M40" s="9">
        <v>-2538373.5</v>
      </c>
      <c r="O40" s="9">
        <v>1217821.58</v>
      </c>
      <c r="Q40" s="9">
        <f t="shared" si="2"/>
        <v>-3756195.08</v>
      </c>
      <c r="S40" s="21">
        <f t="shared" si="3"/>
        <v>-3.084355821646714</v>
      </c>
      <c r="U40" s="9">
        <v>-2030942.26</v>
      </c>
      <c r="W40" s="9">
        <v>4310238.97</v>
      </c>
      <c r="Y40" s="9">
        <f t="shared" si="4"/>
        <v>-6341181.2299999995</v>
      </c>
      <c r="AA40" s="21">
        <f t="shared" si="5"/>
        <v>-1.4711901762606912</v>
      </c>
      <c r="AC40" s="9">
        <v>-979419.69</v>
      </c>
      <c r="AE40" s="9">
        <v>3993844.4499999997</v>
      </c>
      <c r="AG40" s="9">
        <f t="shared" si="6"/>
        <v>-4973264.14</v>
      </c>
      <c r="AI40" s="21">
        <f t="shared" si="7"/>
        <v>-1.245232307432504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1639320.1400000001</v>
      </c>
      <c r="G41" s="5">
        <v>1597523.6400000001</v>
      </c>
      <c r="I41" s="9">
        <f t="shared" si="0"/>
        <v>41796.5</v>
      </c>
      <c r="K41" s="21">
        <f t="shared" si="1"/>
        <v>0.02616330610293817</v>
      </c>
      <c r="M41" s="9">
        <v>10158878.38</v>
      </c>
      <c r="O41" s="9">
        <v>6945719.7</v>
      </c>
      <c r="Q41" s="9">
        <f t="shared" si="2"/>
        <v>3213158.6800000006</v>
      </c>
      <c r="S41" s="21">
        <f t="shared" si="3"/>
        <v>0.4626098977187347</v>
      </c>
      <c r="U41" s="9">
        <v>27300091.2</v>
      </c>
      <c r="W41" s="9">
        <v>7192491.66</v>
      </c>
      <c r="Y41" s="9">
        <f t="shared" si="4"/>
        <v>20107599.54</v>
      </c>
      <c r="AA41" s="21">
        <f t="shared" si="5"/>
        <v>2.7956375190291145</v>
      </c>
      <c r="AC41" s="9">
        <v>31004719.59</v>
      </c>
      <c r="AE41" s="9">
        <v>6607913.3100000005</v>
      </c>
      <c r="AG41" s="9">
        <f t="shared" si="6"/>
        <v>24396806.28</v>
      </c>
      <c r="AI41" s="21">
        <f t="shared" si="7"/>
        <v>3.692059071519508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0</v>
      </c>
      <c r="G42" s="5">
        <v>-4054101.1</v>
      </c>
      <c r="I42" s="9">
        <f aca="true" t="shared" si="8" ref="I42:I73">+E42-G42</f>
        <v>4054101.1</v>
      </c>
      <c r="K42" s="21" t="str">
        <f aca="true" t="shared" si="9" ref="K42:K73">IF(G42&lt;0,IF(I42=0,0,IF(OR(G42=0,E42=0),"N.M.",IF(ABS(I42/G42)&gt;=10,"N.M.",I42/(-G42)))),IF(I42=0,0,IF(OR(G42=0,E42=0),"N.M.",IF(ABS(I42/G42)&gt;=10,"N.M.",I42/G42))))</f>
        <v>N.M.</v>
      </c>
      <c r="M42" s="9">
        <v>0</v>
      </c>
      <c r="O42" s="9">
        <v>-6328891.07</v>
      </c>
      <c r="Q42" s="9">
        <f aca="true" t="shared" si="10" ref="Q42:Q73">+M42-O42</f>
        <v>6328891.07</v>
      </c>
      <c r="S42" s="21" t="str">
        <f aca="true" t="shared" si="11" ref="S42:S73">IF(O42&lt;0,IF(Q42=0,0,IF(OR(O42=0,M42=0),"N.M.",IF(ABS(Q42/O42)&gt;=10,"N.M.",Q42/(-O42)))),IF(Q42=0,0,IF(OR(O42=0,M42=0),"N.M.",IF(ABS(Q42/O42)&gt;=10,"N.M.",Q42/O42))))</f>
        <v>N.M.</v>
      </c>
      <c r="U42" s="9">
        <v>0</v>
      </c>
      <c r="W42" s="9">
        <v>-12112614.1</v>
      </c>
      <c r="Y42" s="9">
        <f aca="true" t="shared" si="12" ref="Y42:Y73">+U42-W42</f>
        <v>12112614.1</v>
      </c>
      <c r="AA42" s="21" t="str">
        <f aca="true" t="shared" si="13" ref="AA42:AA73">IF(W42&lt;0,IF(Y42=0,0,IF(OR(W42=0,U42=0),"N.M.",IF(ABS(Y42/W42)&gt;=10,"N.M.",Y42/(-W42)))),IF(Y42=0,0,IF(OR(W42=0,U42=0),"N.M.",IF(ABS(Y42/W42)&gt;=10,"N.M.",Y42/W42))))</f>
        <v>N.M.</v>
      </c>
      <c r="AC42" s="9">
        <v>12112614.1</v>
      </c>
      <c r="AE42" s="9">
        <v>-14414503.86</v>
      </c>
      <c r="AG42" s="9">
        <f aca="true" t="shared" si="14" ref="AG42:AG73">+AC42-AE42</f>
        <v>26527117.96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1.840307388838564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-12325.67</v>
      </c>
      <c r="G43" s="5">
        <v>-16877.39</v>
      </c>
      <c r="I43" s="9">
        <f t="shared" si="8"/>
        <v>4551.719999999999</v>
      </c>
      <c r="K43" s="21">
        <f t="shared" si="9"/>
        <v>0.2696933589850089</v>
      </c>
      <c r="M43" s="9">
        <v>-179649.63</v>
      </c>
      <c r="O43" s="9">
        <v>-79423.27</v>
      </c>
      <c r="Q43" s="9">
        <f t="shared" si="10"/>
        <v>-100226.36</v>
      </c>
      <c r="S43" s="21">
        <f t="shared" si="11"/>
        <v>-1.261926888681365</v>
      </c>
      <c r="U43" s="9">
        <v>-369068.29</v>
      </c>
      <c r="W43" s="9">
        <v>-240730.93</v>
      </c>
      <c r="Y43" s="9">
        <f t="shared" si="12"/>
        <v>-128337.35999999999</v>
      </c>
      <c r="AA43" s="21">
        <f t="shared" si="13"/>
        <v>-0.5331153749125631</v>
      </c>
      <c r="AC43" s="9">
        <v>-510837.70999999996</v>
      </c>
      <c r="AE43" s="9">
        <v>-352475.29</v>
      </c>
      <c r="AG43" s="9">
        <f t="shared" si="14"/>
        <v>-158362.41999999998</v>
      </c>
      <c r="AI43" s="21">
        <f t="shared" si="15"/>
        <v>-0.44928658686967815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0</v>
      </c>
      <c r="G44" s="5">
        <v>0</v>
      </c>
      <c r="I44" s="9">
        <f t="shared" si="8"/>
        <v>0</v>
      </c>
      <c r="K44" s="21">
        <f t="shared" si="9"/>
        <v>0</v>
      </c>
      <c r="M44" s="9">
        <v>0</v>
      </c>
      <c r="O44" s="9">
        <v>18683.7</v>
      </c>
      <c r="Q44" s="9">
        <f t="shared" si="10"/>
        <v>-18683.7</v>
      </c>
      <c r="S44" s="21" t="str">
        <f t="shared" si="11"/>
        <v>N.M.</v>
      </c>
      <c r="U44" s="9">
        <v>0</v>
      </c>
      <c r="W44" s="9">
        <v>-550843.02</v>
      </c>
      <c r="Y44" s="9">
        <f t="shared" si="12"/>
        <v>550843.02</v>
      </c>
      <c r="AA44" s="21" t="str">
        <f t="shared" si="13"/>
        <v>N.M.</v>
      </c>
      <c r="AC44" s="9">
        <v>0</v>
      </c>
      <c r="AE44" s="9">
        <v>-611690.78</v>
      </c>
      <c r="AG44" s="9">
        <f t="shared" si="14"/>
        <v>611690.78</v>
      </c>
      <c r="AI44" s="21" t="str">
        <f t="shared" si="15"/>
        <v>N.M.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-617730.03</v>
      </c>
      <c r="G45" s="5">
        <v>-331646.96</v>
      </c>
      <c r="I45" s="9">
        <f t="shared" si="8"/>
        <v>-286083.07</v>
      </c>
      <c r="K45" s="21">
        <f t="shared" si="9"/>
        <v>-0.8626132740670983</v>
      </c>
      <c r="M45" s="9">
        <v>-2239997.26</v>
      </c>
      <c r="O45" s="9">
        <v>-2124861.9</v>
      </c>
      <c r="Q45" s="9">
        <f t="shared" si="10"/>
        <v>-115135.35999999987</v>
      </c>
      <c r="S45" s="21">
        <f t="shared" si="11"/>
        <v>-0.054184867261255834</v>
      </c>
      <c r="U45" s="9">
        <v>-6176946.19</v>
      </c>
      <c r="W45" s="9">
        <v>-5844250.8100000005</v>
      </c>
      <c r="Y45" s="9">
        <f t="shared" si="12"/>
        <v>-332695.3799999999</v>
      </c>
      <c r="AA45" s="21">
        <f t="shared" si="13"/>
        <v>-0.05692695108682371</v>
      </c>
      <c r="AC45" s="9">
        <v>-8749287.040000001</v>
      </c>
      <c r="AE45" s="9">
        <v>-6255616.510000001</v>
      </c>
      <c r="AG45" s="9">
        <f t="shared" si="14"/>
        <v>-2493670.5300000003</v>
      </c>
      <c r="AI45" s="21">
        <f t="shared" si="15"/>
        <v>-0.39862906014358607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0</v>
      </c>
      <c r="G46" s="5">
        <v>0</v>
      </c>
      <c r="I46" s="9">
        <f t="shared" si="8"/>
        <v>0</v>
      </c>
      <c r="K46" s="21">
        <f t="shared" si="9"/>
        <v>0</v>
      </c>
      <c r="M46" s="9">
        <v>0</v>
      </c>
      <c r="O46" s="9">
        <v>-7.2</v>
      </c>
      <c r="Q46" s="9">
        <f t="shared" si="10"/>
        <v>7.2</v>
      </c>
      <c r="S46" s="21" t="str">
        <f t="shared" si="11"/>
        <v>N.M.</v>
      </c>
      <c r="U46" s="9">
        <v>0</v>
      </c>
      <c r="W46" s="9">
        <v>29020.440000000002</v>
      </c>
      <c r="Y46" s="9">
        <f t="shared" si="12"/>
        <v>-29020.440000000002</v>
      </c>
      <c r="AA46" s="21" t="str">
        <f t="shared" si="13"/>
        <v>N.M.</v>
      </c>
      <c r="AC46" s="9">
        <v>0</v>
      </c>
      <c r="AE46" s="9">
        <v>39994.22</v>
      </c>
      <c r="AG46" s="9">
        <f t="shared" si="14"/>
        <v>-39994.22</v>
      </c>
      <c r="AI46" s="21" t="str">
        <f t="shared" si="15"/>
        <v>N.M.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0.66</v>
      </c>
      <c r="Y47" s="9">
        <f t="shared" si="12"/>
        <v>-0.66</v>
      </c>
      <c r="AA47" s="21" t="str">
        <f t="shared" si="13"/>
        <v>N.M.</v>
      </c>
      <c r="AC47" s="9">
        <v>0</v>
      </c>
      <c r="AE47" s="9">
        <v>0.66</v>
      </c>
      <c r="AG47" s="9">
        <f t="shared" si="14"/>
        <v>-0.66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128491.65000000001</v>
      </c>
      <c r="G48" s="5">
        <v>59652.85</v>
      </c>
      <c r="I48" s="9">
        <f t="shared" si="8"/>
        <v>68838.80000000002</v>
      </c>
      <c r="K48" s="21">
        <f t="shared" si="9"/>
        <v>1.1539901278815685</v>
      </c>
      <c r="M48" s="9">
        <v>130654.92</v>
      </c>
      <c r="O48" s="9">
        <v>258726.30000000002</v>
      </c>
      <c r="Q48" s="9">
        <f t="shared" si="10"/>
        <v>-128071.38000000002</v>
      </c>
      <c r="S48" s="21">
        <f t="shared" si="11"/>
        <v>-0.49500719486190625</v>
      </c>
      <c r="U48" s="9">
        <v>395206.36</v>
      </c>
      <c r="W48" s="9">
        <v>569740.99</v>
      </c>
      <c r="Y48" s="9">
        <f t="shared" si="12"/>
        <v>-174534.63</v>
      </c>
      <c r="AA48" s="21">
        <f t="shared" si="13"/>
        <v>-0.30634030737370677</v>
      </c>
      <c r="AC48" s="9">
        <v>495088.54</v>
      </c>
      <c r="AE48" s="9">
        <v>838670.94</v>
      </c>
      <c r="AG48" s="9">
        <f t="shared" si="14"/>
        <v>-343582.39999999997</v>
      </c>
      <c r="AI48" s="21">
        <f t="shared" si="15"/>
        <v>-0.40967486008278764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207704.38</v>
      </c>
      <c r="G49" s="5">
        <v>133250.69</v>
      </c>
      <c r="I49" s="9">
        <f t="shared" si="8"/>
        <v>74453.69</v>
      </c>
      <c r="K49" s="21">
        <f t="shared" si="9"/>
        <v>0.5587490015999167</v>
      </c>
      <c r="M49" s="9">
        <v>711232.9400000001</v>
      </c>
      <c r="O49" s="9">
        <v>369309.53</v>
      </c>
      <c r="Q49" s="9">
        <f t="shared" si="10"/>
        <v>341923.41000000003</v>
      </c>
      <c r="S49" s="21">
        <f t="shared" si="11"/>
        <v>0.9258450763509948</v>
      </c>
      <c r="U49" s="9">
        <v>1855719.53</v>
      </c>
      <c r="W49" s="9">
        <v>547808.58</v>
      </c>
      <c r="Y49" s="9">
        <f t="shared" si="12"/>
        <v>1307910.9500000002</v>
      </c>
      <c r="AA49" s="21">
        <f t="shared" si="13"/>
        <v>2.3875327947583447</v>
      </c>
      <c r="AC49" s="9">
        <v>2231923.4</v>
      </c>
      <c r="AE49" s="9">
        <v>547889.0299999999</v>
      </c>
      <c r="AG49" s="9">
        <f t="shared" si="14"/>
        <v>1684034.37</v>
      </c>
      <c r="AI49" s="21">
        <f t="shared" si="15"/>
        <v>3.073677839470523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560330.08</v>
      </c>
      <c r="G50" s="5">
        <v>1381997.63</v>
      </c>
      <c r="I50" s="9">
        <f t="shared" si="8"/>
        <v>-821667.5499999999</v>
      </c>
      <c r="K50" s="21">
        <f t="shared" si="9"/>
        <v>-0.594550621624438</v>
      </c>
      <c r="M50" s="9">
        <v>2095414</v>
      </c>
      <c r="O50" s="9">
        <v>2361580.21</v>
      </c>
      <c r="Q50" s="9">
        <f t="shared" si="10"/>
        <v>-266166.20999999996</v>
      </c>
      <c r="S50" s="21">
        <f t="shared" si="11"/>
        <v>-0.11270682607896683</v>
      </c>
      <c r="U50" s="9">
        <v>4597579.12</v>
      </c>
      <c r="W50" s="9">
        <v>3391321.25</v>
      </c>
      <c r="Y50" s="9">
        <f t="shared" si="12"/>
        <v>1206257.87</v>
      </c>
      <c r="AA50" s="21">
        <f t="shared" si="13"/>
        <v>0.3556896504570306</v>
      </c>
      <c r="AC50" s="9">
        <v>6119416.34</v>
      </c>
      <c r="AE50" s="9">
        <v>3724934.36</v>
      </c>
      <c r="AG50" s="9">
        <f t="shared" si="14"/>
        <v>2394481.98</v>
      </c>
      <c r="AI50" s="21">
        <f t="shared" si="15"/>
        <v>0.6428252818930211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593855.47</v>
      </c>
      <c r="G51" s="5">
        <v>-333140.94</v>
      </c>
      <c r="I51" s="9">
        <f t="shared" si="8"/>
        <v>926996.4099999999</v>
      </c>
      <c r="K51" s="21">
        <f t="shared" si="9"/>
        <v>2.7825952883485288</v>
      </c>
      <c r="M51" s="9">
        <v>1937207.12</v>
      </c>
      <c r="O51" s="9">
        <v>2093672.66</v>
      </c>
      <c r="Q51" s="9">
        <f t="shared" si="10"/>
        <v>-156465.5399999998</v>
      </c>
      <c r="S51" s="21">
        <f t="shared" si="11"/>
        <v>-0.07473257065887264</v>
      </c>
      <c r="U51" s="9">
        <v>5617235.87</v>
      </c>
      <c r="W51" s="9">
        <v>5560975.03</v>
      </c>
      <c r="Y51" s="9">
        <f t="shared" si="12"/>
        <v>56260.83999999985</v>
      </c>
      <c r="AA51" s="21">
        <f t="shared" si="13"/>
        <v>0.01011708193194312</v>
      </c>
      <c r="AC51" s="9">
        <v>8448914.8</v>
      </c>
      <c r="AE51" s="9">
        <v>6789086.69</v>
      </c>
      <c r="AG51" s="9">
        <f t="shared" si="14"/>
        <v>1659828.1100000003</v>
      </c>
      <c r="AI51" s="21">
        <f t="shared" si="15"/>
        <v>0.2444847423210618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5978600.3100000005</v>
      </c>
      <c r="G52" s="5">
        <v>5771293.52</v>
      </c>
      <c r="I52" s="9">
        <f t="shared" si="8"/>
        <v>207306.79000000097</v>
      </c>
      <c r="K52" s="21">
        <f t="shared" si="9"/>
        <v>0.035920333852644</v>
      </c>
      <c r="M52" s="9">
        <v>19205791.06</v>
      </c>
      <c r="O52" s="9">
        <v>18549359.08</v>
      </c>
      <c r="Q52" s="9">
        <f t="shared" si="10"/>
        <v>656431.9800000004</v>
      </c>
      <c r="S52" s="21">
        <f t="shared" si="11"/>
        <v>0.03538839143546304</v>
      </c>
      <c r="U52" s="9">
        <v>53381982.47</v>
      </c>
      <c r="W52" s="9">
        <v>40975099.09</v>
      </c>
      <c r="Y52" s="9">
        <f t="shared" si="12"/>
        <v>12406883.379999995</v>
      </c>
      <c r="AA52" s="21">
        <f t="shared" si="13"/>
        <v>0.30279080845537</v>
      </c>
      <c r="AC52" s="9">
        <v>67269400.72</v>
      </c>
      <c r="AE52" s="9">
        <v>50999638.24</v>
      </c>
      <c r="AG52" s="9">
        <f t="shared" si="14"/>
        <v>16269762.479999997</v>
      </c>
      <c r="AI52" s="21">
        <f t="shared" si="15"/>
        <v>0.3190172134836695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2224.66</v>
      </c>
      <c r="G53" s="5">
        <v>2158.54</v>
      </c>
      <c r="I53" s="9">
        <f t="shared" si="8"/>
        <v>66.11999999999989</v>
      </c>
      <c r="K53" s="21">
        <f t="shared" si="9"/>
        <v>0.030631815949669634</v>
      </c>
      <c r="M53" s="9">
        <v>-4823.04</v>
      </c>
      <c r="O53" s="9">
        <v>-3565.9</v>
      </c>
      <c r="Q53" s="9">
        <f t="shared" si="10"/>
        <v>-1257.1399999999999</v>
      </c>
      <c r="S53" s="21">
        <f t="shared" si="11"/>
        <v>-0.35254493956644883</v>
      </c>
      <c r="U53" s="9">
        <v>-17389.88</v>
      </c>
      <c r="W53" s="9">
        <v>-37740.340000000004</v>
      </c>
      <c r="Y53" s="9">
        <f t="shared" si="12"/>
        <v>20350.460000000003</v>
      </c>
      <c r="AA53" s="21">
        <f t="shared" si="13"/>
        <v>0.5392230170687387</v>
      </c>
      <c r="AC53" s="9">
        <v>-20078.15</v>
      </c>
      <c r="AE53" s="9">
        <v>-43575.25</v>
      </c>
      <c r="AG53" s="9">
        <f t="shared" si="14"/>
        <v>23497.1</v>
      </c>
      <c r="AI53" s="21">
        <f t="shared" si="15"/>
        <v>0.5392304117589687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1.33</v>
      </c>
      <c r="G54" s="5">
        <v>16494.32</v>
      </c>
      <c r="I54" s="9">
        <f t="shared" si="8"/>
        <v>-16492.989999999998</v>
      </c>
      <c r="K54" s="21">
        <f t="shared" si="9"/>
        <v>-0.9999193661818128</v>
      </c>
      <c r="M54" s="9">
        <v>-19.580000000000002</v>
      </c>
      <c r="O54" s="9">
        <v>-3104.81</v>
      </c>
      <c r="Q54" s="9">
        <f t="shared" si="10"/>
        <v>3085.23</v>
      </c>
      <c r="S54" s="21">
        <f t="shared" si="11"/>
        <v>0.9936936559725073</v>
      </c>
      <c r="U54" s="9">
        <v>162821.31</v>
      </c>
      <c r="W54" s="9">
        <v>-99514.58</v>
      </c>
      <c r="Y54" s="9">
        <f t="shared" si="12"/>
        <v>262335.89</v>
      </c>
      <c r="AA54" s="21">
        <f t="shared" si="13"/>
        <v>2.6361553251794865</v>
      </c>
      <c r="AC54" s="9">
        <v>151832.21</v>
      </c>
      <c r="AE54" s="9">
        <v>-106218.43000000001</v>
      </c>
      <c r="AG54" s="9">
        <f t="shared" si="14"/>
        <v>258050.64</v>
      </c>
      <c r="AI54" s="21">
        <f t="shared" si="15"/>
        <v>2.429433762107009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-46854.020000000004</v>
      </c>
      <c r="G55" s="5">
        <v>59547.86</v>
      </c>
      <c r="I55" s="9">
        <f t="shared" si="8"/>
        <v>-106401.88</v>
      </c>
      <c r="K55" s="21">
        <f t="shared" si="9"/>
        <v>-1.7868296190660757</v>
      </c>
      <c r="M55" s="9">
        <v>90082.06</v>
      </c>
      <c r="O55" s="9">
        <v>336032.65</v>
      </c>
      <c r="Q55" s="9">
        <f t="shared" si="10"/>
        <v>-245950.59000000003</v>
      </c>
      <c r="S55" s="21">
        <f t="shared" si="11"/>
        <v>-0.7319246805332756</v>
      </c>
      <c r="U55" s="9">
        <v>680056.54</v>
      </c>
      <c r="W55" s="9">
        <v>629370.01</v>
      </c>
      <c r="Y55" s="9">
        <f t="shared" si="12"/>
        <v>50686.53000000003</v>
      </c>
      <c r="AA55" s="21">
        <f t="shared" si="13"/>
        <v>0.08053534358905984</v>
      </c>
      <c r="AC55" s="9">
        <v>804288.3</v>
      </c>
      <c r="AE55" s="9">
        <v>30474.199999999953</v>
      </c>
      <c r="AG55" s="9">
        <f t="shared" si="14"/>
        <v>773814.1000000001</v>
      </c>
      <c r="AI55" s="21" t="str">
        <f t="shared" si="15"/>
        <v>N.M.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-1416.46</v>
      </c>
      <c r="G56" s="5">
        <v>-9819.06</v>
      </c>
      <c r="I56" s="9">
        <f t="shared" si="8"/>
        <v>8402.599999999999</v>
      </c>
      <c r="K56" s="21">
        <f t="shared" si="9"/>
        <v>0.855743828839013</v>
      </c>
      <c r="M56" s="9">
        <v>-11506.18</v>
      </c>
      <c r="O56" s="9">
        <v>-15407.49</v>
      </c>
      <c r="Q56" s="9">
        <f t="shared" si="10"/>
        <v>3901.3099999999995</v>
      </c>
      <c r="S56" s="21">
        <f t="shared" si="11"/>
        <v>0.2532086666939261</v>
      </c>
      <c r="U56" s="9">
        <v>-39513.97</v>
      </c>
      <c r="W56" s="9">
        <v>-27436.940000000002</v>
      </c>
      <c r="Y56" s="9">
        <f t="shared" si="12"/>
        <v>-12077.029999999999</v>
      </c>
      <c r="AA56" s="21">
        <f t="shared" si="13"/>
        <v>-0.4401740864688263</v>
      </c>
      <c r="AC56" s="9">
        <v>-31925.15</v>
      </c>
      <c r="AE56" s="9">
        <v>-15477.500000000002</v>
      </c>
      <c r="AG56" s="9">
        <f t="shared" si="14"/>
        <v>-16447.65</v>
      </c>
      <c r="AI56" s="21">
        <f t="shared" si="15"/>
        <v>-1.0626813115813276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2171187.69</v>
      </c>
      <c r="G57" s="5">
        <v>2282773.66</v>
      </c>
      <c r="I57" s="9">
        <f t="shared" si="8"/>
        <v>-111585.9700000002</v>
      </c>
      <c r="K57" s="21">
        <f t="shared" si="9"/>
        <v>-0.04888174940655317</v>
      </c>
      <c r="M57" s="9">
        <v>7359490.76</v>
      </c>
      <c r="O57" s="9">
        <v>5032529.32</v>
      </c>
      <c r="Q57" s="9">
        <f t="shared" si="10"/>
        <v>2326961.4399999995</v>
      </c>
      <c r="S57" s="21">
        <f t="shared" si="11"/>
        <v>0.4623840800593685</v>
      </c>
      <c r="U57" s="9">
        <v>14900283.95</v>
      </c>
      <c r="W57" s="9">
        <v>12148528.83</v>
      </c>
      <c r="Y57" s="9">
        <f t="shared" si="12"/>
        <v>2751755.119999999</v>
      </c>
      <c r="AA57" s="21">
        <f t="shared" si="13"/>
        <v>0.22650932952512895</v>
      </c>
      <c r="AC57" s="9">
        <v>20280892.72</v>
      </c>
      <c r="AE57" s="9">
        <v>15131035.72</v>
      </c>
      <c r="AG57" s="9">
        <f t="shared" si="14"/>
        <v>5149856.999999998</v>
      </c>
      <c r="AI57" s="21">
        <f t="shared" si="15"/>
        <v>0.3403505943213779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0</v>
      </c>
      <c r="G58" s="5">
        <v>0</v>
      </c>
      <c r="I58" s="9">
        <f t="shared" si="8"/>
        <v>0</v>
      </c>
      <c r="K58" s="21">
        <f t="shared" si="9"/>
        <v>0</v>
      </c>
      <c r="M58" s="9">
        <v>0</v>
      </c>
      <c r="O58" s="9">
        <v>-9.07</v>
      </c>
      <c r="Q58" s="9">
        <f t="shared" si="10"/>
        <v>9.07</v>
      </c>
      <c r="S58" s="21" t="str">
        <f t="shared" si="11"/>
        <v>N.M.</v>
      </c>
      <c r="U58" s="9">
        <v>0</v>
      </c>
      <c r="W58" s="9">
        <v>86488.83</v>
      </c>
      <c r="Y58" s="9">
        <f t="shared" si="12"/>
        <v>-86488.83</v>
      </c>
      <c r="AA58" s="21" t="str">
        <f t="shared" si="13"/>
        <v>N.M.</v>
      </c>
      <c r="AC58" s="9">
        <v>0</v>
      </c>
      <c r="AE58" s="9">
        <v>113456.72</v>
      </c>
      <c r="AG58" s="9">
        <f t="shared" si="14"/>
        <v>-113456.72</v>
      </c>
      <c r="AI58" s="21" t="str">
        <f t="shared" si="15"/>
        <v>N.M.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37271.85</v>
      </c>
      <c r="G59" s="5">
        <v>16751.510000000002</v>
      </c>
      <c r="I59" s="9">
        <f t="shared" si="8"/>
        <v>20520.339999999997</v>
      </c>
      <c r="K59" s="21">
        <f t="shared" si="9"/>
        <v>1.2249844939351733</v>
      </c>
      <c r="M59" s="9">
        <v>214409.53</v>
      </c>
      <c r="O59" s="9">
        <v>983.84</v>
      </c>
      <c r="Q59" s="9">
        <f t="shared" si="10"/>
        <v>213425.69</v>
      </c>
      <c r="S59" s="21" t="str">
        <f t="shared" si="11"/>
        <v>N.M.</v>
      </c>
      <c r="U59" s="9">
        <v>256983.55000000002</v>
      </c>
      <c r="W59" s="9">
        <v>7167.42</v>
      </c>
      <c r="Y59" s="9">
        <f t="shared" si="12"/>
        <v>249816.13</v>
      </c>
      <c r="AA59" s="21" t="str">
        <f t="shared" si="13"/>
        <v>N.M.</v>
      </c>
      <c r="AC59" s="9">
        <v>296062.89</v>
      </c>
      <c r="AE59" s="9">
        <v>-57011.670000000006</v>
      </c>
      <c r="AG59" s="9">
        <f t="shared" si="14"/>
        <v>353074.56</v>
      </c>
      <c r="AI59" s="21">
        <f t="shared" si="15"/>
        <v>6.193022586428357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2150.19</v>
      </c>
      <c r="G60" s="5">
        <v>-940.84</v>
      </c>
      <c r="I60" s="9">
        <f t="shared" si="8"/>
        <v>3091.03</v>
      </c>
      <c r="K60" s="21">
        <f t="shared" si="9"/>
        <v>3.285393903320437</v>
      </c>
      <c r="M60" s="9">
        <v>1108.3700000000001</v>
      </c>
      <c r="O60" s="9">
        <v>-3709.2000000000003</v>
      </c>
      <c r="Q60" s="9">
        <f t="shared" si="10"/>
        <v>4817.570000000001</v>
      </c>
      <c r="S60" s="21">
        <f t="shared" si="11"/>
        <v>1.298816456378734</v>
      </c>
      <c r="U60" s="9">
        <v>12241.77</v>
      </c>
      <c r="W60" s="9">
        <v>149588.04</v>
      </c>
      <c r="Y60" s="9">
        <f t="shared" si="12"/>
        <v>-137346.27000000002</v>
      </c>
      <c r="AA60" s="21">
        <f t="shared" si="13"/>
        <v>-0.9181634440828291</v>
      </c>
      <c r="AC60" s="9">
        <v>12009.93</v>
      </c>
      <c r="AE60" s="9">
        <v>59698.8</v>
      </c>
      <c r="AG60" s="9">
        <f t="shared" si="14"/>
        <v>-47688.87</v>
      </c>
      <c r="AI60" s="21">
        <f t="shared" si="15"/>
        <v>-0.798824599489437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0</v>
      </c>
      <c r="G61" s="5">
        <v>0</v>
      </c>
      <c r="I61" s="9">
        <f t="shared" si="8"/>
        <v>0</v>
      </c>
      <c r="K61" s="21">
        <f t="shared" si="9"/>
        <v>0</v>
      </c>
      <c r="M61" s="9">
        <v>0</v>
      </c>
      <c r="O61" s="9">
        <v>0</v>
      </c>
      <c r="Q61" s="9">
        <f t="shared" si="10"/>
        <v>0</v>
      </c>
      <c r="S61" s="21">
        <f t="shared" si="11"/>
        <v>0</v>
      </c>
      <c r="U61" s="9">
        <v>0</v>
      </c>
      <c r="W61" s="9">
        <v>6964.33</v>
      </c>
      <c r="Y61" s="9">
        <f t="shared" si="12"/>
        <v>-6964.33</v>
      </c>
      <c r="AA61" s="21" t="str">
        <f t="shared" si="13"/>
        <v>N.M.</v>
      </c>
      <c r="AC61" s="9">
        <v>0</v>
      </c>
      <c r="AE61" s="9">
        <v>6964.33</v>
      </c>
      <c r="AG61" s="9">
        <f t="shared" si="14"/>
        <v>-6964.33</v>
      </c>
      <c r="AI61" s="21" t="str">
        <f t="shared" si="15"/>
        <v>N.M.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3340.86</v>
      </c>
      <c r="Y62" s="9">
        <f t="shared" si="12"/>
        <v>-3340.86</v>
      </c>
      <c r="AA62" s="21" t="str">
        <f t="shared" si="13"/>
        <v>N.M.</v>
      </c>
      <c r="AC62" s="9">
        <v>0</v>
      </c>
      <c r="AE62" s="9">
        <v>3340.86</v>
      </c>
      <c r="AG62" s="9">
        <f t="shared" si="14"/>
        <v>-3340.86</v>
      </c>
      <c r="AI62" s="21" t="str">
        <f t="shared" si="15"/>
        <v>N.M.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-61975.130000000005</v>
      </c>
      <c r="G63" s="5">
        <v>-3048.69</v>
      </c>
      <c r="I63" s="9">
        <f t="shared" si="8"/>
        <v>-58926.44</v>
      </c>
      <c r="K63" s="21" t="str">
        <f t="shared" si="9"/>
        <v>N.M.</v>
      </c>
      <c r="M63" s="9">
        <v>-63037.58</v>
      </c>
      <c r="O63" s="9">
        <v>-78621.97</v>
      </c>
      <c r="Q63" s="9">
        <f t="shared" si="10"/>
        <v>15584.39</v>
      </c>
      <c r="S63" s="21">
        <f t="shared" si="11"/>
        <v>0.1982192763676616</v>
      </c>
      <c r="U63" s="9">
        <v>-76435.52</v>
      </c>
      <c r="W63" s="9">
        <v>-25715.58</v>
      </c>
      <c r="Y63" s="9">
        <f t="shared" si="12"/>
        <v>-50719.94</v>
      </c>
      <c r="AA63" s="21">
        <f t="shared" si="13"/>
        <v>-1.9723428365216729</v>
      </c>
      <c r="AC63" s="9">
        <v>-69993</v>
      </c>
      <c r="AE63" s="9">
        <v>-13855.12</v>
      </c>
      <c r="AG63" s="9">
        <f t="shared" si="14"/>
        <v>-56137.88</v>
      </c>
      <c r="AI63" s="21">
        <f t="shared" si="15"/>
        <v>-4.051778692642142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22960.95</v>
      </c>
      <c r="G64" s="5">
        <v>41011.5</v>
      </c>
      <c r="I64" s="9">
        <f t="shared" si="8"/>
        <v>-18050.55</v>
      </c>
      <c r="K64" s="21">
        <f t="shared" si="9"/>
        <v>-0.4401338648915548</v>
      </c>
      <c r="M64" s="9">
        <v>37800.87</v>
      </c>
      <c r="O64" s="9">
        <v>57320.24</v>
      </c>
      <c r="Q64" s="9">
        <f t="shared" si="10"/>
        <v>-19519.369999999995</v>
      </c>
      <c r="S64" s="21">
        <f t="shared" si="11"/>
        <v>-0.34053189588878197</v>
      </c>
      <c r="U64" s="9">
        <v>4950.75</v>
      </c>
      <c r="W64" s="9">
        <v>54149.51</v>
      </c>
      <c r="Y64" s="9">
        <f t="shared" si="12"/>
        <v>-49198.76</v>
      </c>
      <c r="AA64" s="21">
        <f t="shared" si="13"/>
        <v>-0.9085725798811476</v>
      </c>
      <c r="AC64" s="9">
        <v>-43779.13</v>
      </c>
      <c r="AE64" s="9">
        <v>49436.86</v>
      </c>
      <c r="AG64" s="9">
        <f t="shared" si="14"/>
        <v>-93215.98999999999</v>
      </c>
      <c r="AI64" s="21">
        <f t="shared" si="15"/>
        <v>-1.8855564451302123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-733195.31</v>
      </c>
      <c r="G65" s="5">
        <v>-1347918.03</v>
      </c>
      <c r="I65" s="9">
        <f t="shared" si="8"/>
        <v>614722.72</v>
      </c>
      <c r="K65" s="21">
        <f t="shared" si="9"/>
        <v>0.45605348865316386</v>
      </c>
      <c r="M65" s="9">
        <v>-4838804.69</v>
      </c>
      <c r="O65" s="9">
        <v>-4379813.37</v>
      </c>
      <c r="Q65" s="9">
        <f t="shared" si="10"/>
        <v>-458991.3200000003</v>
      </c>
      <c r="S65" s="21">
        <f t="shared" si="11"/>
        <v>-0.10479700417006588</v>
      </c>
      <c r="U65" s="9">
        <v>-12168481.33</v>
      </c>
      <c r="W65" s="9">
        <v>-5939102.52</v>
      </c>
      <c r="Y65" s="9">
        <f t="shared" si="12"/>
        <v>-6229378.8100000005</v>
      </c>
      <c r="AA65" s="21">
        <f t="shared" si="13"/>
        <v>-1.0488754469252706</v>
      </c>
      <c r="AC65" s="9">
        <v>-14080295.5</v>
      </c>
      <c r="AE65" s="9">
        <v>-5974937.06</v>
      </c>
      <c r="AG65" s="9">
        <f t="shared" si="14"/>
        <v>-8105358.44</v>
      </c>
      <c r="AI65" s="21">
        <f t="shared" si="15"/>
        <v>-1.3565596354583191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-1051249.75</v>
      </c>
      <c r="G66" s="5">
        <v>-262116.51</v>
      </c>
      <c r="I66" s="9">
        <f t="shared" si="8"/>
        <v>-789133.24</v>
      </c>
      <c r="K66" s="21">
        <f t="shared" si="9"/>
        <v>-3.0106201246155764</v>
      </c>
      <c r="M66" s="9">
        <v>-1186564.79</v>
      </c>
      <c r="O66" s="9">
        <v>-1061001.64</v>
      </c>
      <c r="Q66" s="9">
        <f t="shared" si="10"/>
        <v>-125563.15000000014</v>
      </c>
      <c r="S66" s="21">
        <f t="shared" si="11"/>
        <v>-0.11834397353052174</v>
      </c>
      <c r="U66" s="9">
        <v>-2295258.72</v>
      </c>
      <c r="W66" s="9">
        <v>-3113417.48</v>
      </c>
      <c r="Y66" s="9">
        <f t="shared" si="12"/>
        <v>818158.7599999998</v>
      </c>
      <c r="AA66" s="21">
        <f t="shared" si="13"/>
        <v>0.2627847904290689</v>
      </c>
      <c r="AC66" s="9">
        <v>-3234425.66</v>
      </c>
      <c r="AE66" s="9">
        <v>-3828571.7800000003</v>
      </c>
      <c r="AG66" s="9">
        <f t="shared" si="14"/>
        <v>594146.1200000001</v>
      </c>
      <c r="AI66" s="21">
        <f t="shared" si="15"/>
        <v>0.15518740515817103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0.13</v>
      </c>
      <c r="G67" s="5">
        <v>0</v>
      </c>
      <c r="I67" s="9">
        <f t="shared" si="8"/>
        <v>0.13</v>
      </c>
      <c r="K67" s="21" t="str">
        <f t="shared" si="9"/>
        <v>N.M.</v>
      </c>
      <c r="M67" s="9">
        <v>-12.790000000000001</v>
      </c>
      <c r="O67" s="9">
        <v>0</v>
      </c>
      <c r="Q67" s="9">
        <f t="shared" si="10"/>
        <v>-12.790000000000001</v>
      </c>
      <c r="S67" s="21" t="str">
        <f t="shared" si="11"/>
        <v>N.M.</v>
      </c>
      <c r="U67" s="9">
        <v>-12.790000000000001</v>
      </c>
      <c r="W67" s="9">
        <v>0</v>
      </c>
      <c r="Y67" s="9">
        <f t="shared" si="12"/>
        <v>-12.790000000000001</v>
      </c>
      <c r="AA67" s="21" t="str">
        <f t="shared" si="13"/>
        <v>N.M.</v>
      </c>
      <c r="AC67" s="9">
        <v>-12.790000000000001</v>
      </c>
      <c r="AE67" s="9">
        <v>0</v>
      </c>
      <c r="AG67" s="9">
        <f t="shared" si="14"/>
        <v>-12.790000000000001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266103.62</v>
      </c>
      <c r="G68" s="5">
        <v>122232.25</v>
      </c>
      <c r="I68" s="9">
        <f t="shared" si="8"/>
        <v>143871.37</v>
      </c>
      <c r="K68" s="21">
        <f t="shared" si="9"/>
        <v>1.1770328207163003</v>
      </c>
      <c r="M68" s="9">
        <v>95118.05</v>
      </c>
      <c r="O68" s="9">
        <v>621732.36</v>
      </c>
      <c r="Q68" s="9">
        <f t="shared" si="10"/>
        <v>-526614.3099999999</v>
      </c>
      <c r="S68" s="21">
        <f t="shared" si="11"/>
        <v>-0.847011260600944</v>
      </c>
      <c r="U68" s="9">
        <v>-1465767.99</v>
      </c>
      <c r="W68" s="9">
        <v>830820.85</v>
      </c>
      <c r="Y68" s="9">
        <f t="shared" si="12"/>
        <v>-2296588.84</v>
      </c>
      <c r="AA68" s="21">
        <f t="shared" si="13"/>
        <v>-2.764240738541889</v>
      </c>
      <c r="AC68" s="9">
        <v>-1968168.32</v>
      </c>
      <c r="AE68" s="9">
        <v>1113748.01</v>
      </c>
      <c r="AG68" s="9">
        <f t="shared" si="14"/>
        <v>-3081916.33</v>
      </c>
      <c r="AI68" s="21">
        <f t="shared" si="15"/>
        <v>-2.767157653552171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6569</v>
      </c>
      <c r="G69" s="5">
        <v>-7</v>
      </c>
      <c r="I69" s="9">
        <f t="shared" si="8"/>
        <v>6576</v>
      </c>
      <c r="K69" s="21" t="str">
        <f t="shared" si="9"/>
        <v>N.M.</v>
      </c>
      <c r="M69" s="9">
        <v>9221</v>
      </c>
      <c r="O69" s="9">
        <v>-4017</v>
      </c>
      <c r="Q69" s="9">
        <f t="shared" si="10"/>
        <v>13238</v>
      </c>
      <c r="S69" s="21">
        <f t="shared" si="11"/>
        <v>3.295494149863082</v>
      </c>
      <c r="U69" s="9">
        <v>10687</v>
      </c>
      <c r="W69" s="9">
        <v>-4381</v>
      </c>
      <c r="Y69" s="9">
        <f t="shared" si="12"/>
        <v>15068</v>
      </c>
      <c r="AA69" s="21">
        <f t="shared" si="13"/>
        <v>3.4393973978543713</v>
      </c>
      <c r="AC69" s="9">
        <v>12968</v>
      </c>
      <c r="AE69" s="9">
        <v>-4393</v>
      </c>
      <c r="AG69" s="9">
        <f t="shared" si="14"/>
        <v>17361</v>
      </c>
      <c r="AI69" s="21">
        <f t="shared" si="15"/>
        <v>3.9519690416571818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41952.08</v>
      </c>
      <c r="G70" s="5">
        <v>41028.16</v>
      </c>
      <c r="I70" s="9">
        <f t="shared" si="8"/>
        <v>923.9199999999983</v>
      </c>
      <c r="K70" s="21">
        <f t="shared" si="9"/>
        <v>0.022519167323126317</v>
      </c>
      <c r="M70" s="9">
        <v>126653.48</v>
      </c>
      <c r="O70" s="9">
        <v>126192.1</v>
      </c>
      <c r="Q70" s="9">
        <f t="shared" si="10"/>
        <v>461.3799999999901</v>
      </c>
      <c r="S70" s="21">
        <f t="shared" si="11"/>
        <v>0.0036561718205814</v>
      </c>
      <c r="U70" s="9">
        <v>376584.87</v>
      </c>
      <c r="W70" s="9">
        <v>377955.54</v>
      </c>
      <c r="Y70" s="9">
        <f t="shared" si="12"/>
        <v>-1370.6699999999837</v>
      </c>
      <c r="AA70" s="21">
        <f t="shared" si="13"/>
        <v>-0.0036265376610169118</v>
      </c>
      <c r="AC70" s="9">
        <v>527193.55</v>
      </c>
      <c r="AE70" s="9">
        <v>502087.76999999996</v>
      </c>
      <c r="AG70" s="9">
        <f t="shared" si="14"/>
        <v>25105.780000000086</v>
      </c>
      <c r="AI70" s="21">
        <f t="shared" si="15"/>
        <v>0.050002771427792574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-611665.71</v>
      </c>
      <c r="G71" s="5">
        <v>-172445.89</v>
      </c>
      <c r="I71" s="9">
        <f t="shared" si="8"/>
        <v>-439219.81999999995</v>
      </c>
      <c r="K71" s="21">
        <f t="shared" si="9"/>
        <v>-2.5470008012368397</v>
      </c>
      <c r="M71" s="9">
        <v>-1268360.9</v>
      </c>
      <c r="O71" s="9">
        <v>653890.61</v>
      </c>
      <c r="Q71" s="9">
        <f t="shared" si="10"/>
        <v>-1922251.5099999998</v>
      </c>
      <c r="S71" s="21">
        <f t="shared" si="11"/>
        <v>-2.93971419776161</v>
      </c>
      <c r="U71" s="9">
        <v>-323859.42</v>
      </c>
      <c r="W71" s="9">
        <v>1844666.181</v>
      </c>
      <c r="Y71" s="9">
        <f t="shared" si="12"/>
        <v>-2168525.6010000003</v>
      </c>
      <c r="AA71" s="21">
        <f t="shared" si="13"/>
        <v>-1.1755653263098447</v>
      </c>
      <c r="AC71" s="9">
        <v>-342627.41</v>
      </c>
      <c r="AE71" s="9">
        <v>1844666.181</v>
      </c>
      <c r="AG71" s="9">
        <f t="shared" si="14"/>
        <v>-2187293.591</v>
      </c>
      <c r="AI71" s="21">
        <f t="shared" si="15"/>
        <v>-1.1857395194475027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611665.71</v>
      </c>
      <c r="G72" s="5">
        <v>172445.89</v>
      </c>
      <c r="I72" s="9">
        <f t="shared" si="8"/>
        <v>439219.81999999995</v>
      </c>
      <c r="K72" s="21">
        <f t="shared" si="9"/>
        <v>2.5470008012368397</v>
      </c>
      <c r="M72" s="9">
        <v>1268360.9</v>
      </c>
      <c r="O72" s="9">
        <v>-653890.61</v>
      </c>
      <c r="Q72" s="9">
        <f t="shared" si="10"/>
        <v>1922251.5099999998</v>
      </c>
      <c r="S72" s="21">
        <f t="shared" si="11"/>
        <v>2.93971419776161</v>
      </c>
      <c r="U72" s="9">
        <v>323859.42</v>
      </c>
      <c r="W72" s="9">
        <v>-1844666.181</v>
      </c>
      <c r="Y72" s="9">
        <f t="shared" si="12"/>
        <v>2168525.6010000003</v>
      </c>
      <c r="AA72" s="21">
        <f t="shared" si="13"/>
        <v>1.1755653263098447</v>
      </c>
      <c r="AC72" s="9">
        <v>342627.41</v>
      </c>
      <c r="AE72" s="9">
        <v>-1844666.181</v>
      </c>
      <c r="AG72" s="9">
        <f t="shared" si="14"/>
        <v>2187293.591</v>
      </c>
      <c r="AI72" s="21">
        <f t="shared" si="15"/>
        <v>1.1857395194475027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-7600.53</v>
      </c>
      <c r="G73" s="5">
        <v>-19632.08</v>
      </c>
      <c r="I73" s="9">
        <f t="shared" si="8"/>
        <v>12031.550000000003</v>
      </c>
      <c r="K73" s="21">
        <f t="shared" si="9"/>
        <v>0.6128515164974879</v>
      </c>
      <c r="M73" s="9">
        <v>-68779.22</v>
      </c>
      <c r="O73" s="9">
        <v>-65320.97</v>
      </c>
      <c r="Q73" s="9">
        <f t="shared" si="10"/>
        <v>-3458.25</v>
      </c>
      <c r="S73" s="21">
        <f t="shared" si="11"/>
        <v>-0.05294241650116341</v>
      </c>
      <c r="U73" s="9">
        <v>-221115.1</v>
      </c>
      <c r="W73" s="9">
        <v>-65320.97</v>
      </c>
      <c r="Y73" s="9">
        <f t="shared" si="12"/>
        <v>-155794.13</v>
      </c>
      <c r="AA73" s="21">
        <f t="shared" si="13"/>
        <v>-2.3850553658342797</v>
      </c>
      <c r="AC73" s="9">
        <v>-298981.1</v>
      </c>
      <c r="AE73" s="9">
        <v>-65320.97</v>
      </c>
      <c r="AG73" s="9">
        <f t="shared" si="14"/>
        <v>-233660.12999999998</v>
      </c>
      <c r="AI73" s="21">
        <f t="shared" si="15"/>
        <v>-3.5771074740623106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2241.82</v>
      </c>
      <c r="G74" s="5">
        <v>0</v>
      </c>
      <c r="I74" s="9">
        <f aca="true" t="shared" si="16" ref="I74:I105">+E74-G74</f>
        <v>2241.82</v>
      </c>
      <c r="K74" s="21" t="str">
        <f aca="true" t="shared" si="17" ref="K74:K105">IF(G74&lt;0,IF(I74=0,0,IF(OR(G74=0,E74=0),"N.M.",IF(ABS(I74/G74)&gt;=10,"N.M.",I74/(-G74)))),IF(I74=0,0,IF(OR(G74=0,E74=0),"N.M.",IF(ABS(I74/G74)&gt;=10,"N.M.",I74/G74))))</f>
        <v>N.M.</v>
      </c>
      <c r="M74" s="9">
        <v>10866.32</v>
      </c>
      <c r="O74" s="9">
        <v>0</v>
      </c>
      <c r="Q74" s="9">
        <f aca="true" t="shared" si="18" ref="Q74:Q105">+M74-O74</f>
        <v>10866.32</v>
      </c>
      <c r="S74" s="21" t="str">
        <f aca="true" t="shared" si="19" ref="S74:S105">IF(O74&lt;0,IF(Q74=0,0,IF(OR(O74=0,M74=0),"N.M.",IF(ABS(Q74/O74)&gt;=10,"N.M.",Q74/(-O74)))),IF(Q74=0,0,IF(OR(O74=0,M74=0),"N.M.",IF(ABS(Q74/O74)&gt;=10,"N.M.",Q74/O74))))</f>
        <v>N.M.</v>
      </c>
      <c r="U74" s="9">
        <v>32357.420000000002</v>
      </c>
      <c r="W74" s="9">
        <v>0</v>
      </c>
      <c r="Y74" s="9">
        <f aca="true" t="shared" si="20" ref="Y74:Y105">+U74-W74</f>
        <v>32357.420000000002</v>
      </c>
      <c r="AA74" s="21" t="str">
        <f aca="true" t="shared" si="21" ref="AA74:AA105">IF(W74&lt;0,IF(Y74=0,0,IF(OR(W74=0,U74=0),"N.M.",IF(ABS(Y74/W74)&gt;=10,"N.M.",Y74/(-W74)))),IF(Y74=0,0,IF(OR(W74=0,U74=0),"N.M.",IF(ABS(Y74/W74)&gt;=10,"N.M.",Y74/W74))))</f>
        <v>N.M.</v>
      </c>
      <c r="AC74" s="9">
        <v>32357.420000000002</v>
      </c>
      <c r="AE74" s="9">
        <v>0</v>
      </c>
      <c r="AG74" s="9">
        <f aca="true" t="shared" si="22" ref="AG74:AG105">+AC74-AE74</f>
        <v>32357.420000000002</v>
      </c>
      <c r="AI74" s="21" t="str">
        <f aca="true" t="shared" si="23" ref="AI74:AI105">IF(AE74&lt;0,IF(AG74=0,0,IF(OR(AE74=0,AC74=0),"N.M.",IF(ABS(AG74/AE74)&gt;=10,"N.M.",AG74/(-AE74)))),IF(AG74=0,0,IF(OR(AE74=0,AC74=0),"N.M.",IF(ABS(AG74/AE74)&gt;=10,"N.M.",AG74/AE74))))</f>
        <v>N.M.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-409.53000000000003</v>
      </c>
      <c r="G75" s="5">
        <v>0</v>
      </c>
      <c r="I75" s="9">
        <f t="shared" si="16"/>
        <v>-409.53000000000003</v>
      </c>
      <c r="K75" s="21" t="str">
        <f t="shared" si="17"/>
        <v>N.M.</v>
      </c>
      <c r="M75" s="9">
        <v>-1355.15</v>
      </c>
      <c r="O75" s="9">
        <v>0</v>
      </c>
      <c r="Q75" s="9">
        <f t="shared" si="18"/>
        <v>-1355.15</v>
      </c>
      <c r="S75" s="21" t="str">
        <f t="shared" si="19"/>
        <v>N.M.</v>
      </c>
      <c r="U75" s="9">
        <v>-593.95</v>
      </c>
      <c r="W75" s="9">
        <v>0</v>
      </c>
      <c r="Y75" s="9">
        <f t="shared" si="20"/>
        <v>-593.95</v>
      </c>
      <c r="AA75" s="21" t="str">
        <f t="shared" si="21"/>
        <v>N.M.</v>
      </c>
      <c r="AC75" s="9">
        <v>-593.95</v>
      </c>
      <c r="AE75" s="9">
        <v>0</v>
      </c>
      <c r="AG75" s="9">
        <f t="shared" si="22"/>
        <v>-593.95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-13987.91</v>
      </c>
      <c r="G76" s="5">
        <v>0</v>
      </c>
      <c r="I76" s="9">
        <f t="shared" si="16"/>
        <v>-13987.91</v>
      </c>
      <c r="K76" s="21" t="str">
        <f t="shared" si="17"/>
        <v>N.M.</v>
      </c>
      <c r="M76" s="9">
        <v>-44856.55</v>
      </c>
      <c r="O76" s="9">
        <v>0</v>
      </c>
      <c r="Q76" s="9">
        <f t="shared" si="18"/>
        <v>-44856.55</v>
      </c>
      <c r="S76" s="21" t="str">
        <f t="shared" si="19"/>
        <v>N.M.</v>
      </c>
      <c r="U76" s="9">
        <v>64086.200000000004</v>
      </c>
      <c r="W76" s="9">
        <v>0</v>
      </c>
      <c r="Y76" s="9">
        <f t="shared" si="20"/>
        <v>64086.200000000004</v>
      </c>
      <c r="AA76" s="21" t="str">
        <f t="shared" si="21"/>
        <v>N.M.</v>
      </c>
      <c r="AC76" s="9">
        <v>64086.200000000004</v>
      </c>
      <c r="AE76" s="9">
        <v>0</v>
      </c>
      <c r="AG76" s="9">
        <f t="shared" si="22"/>
        <v>64086.200000000004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39240.8</v>
      </c>
      <c r="G77" s="5">
        <v>12152.15</v>
      </c>
      <c r="I77" s="9">
        <f t="shared" si="16"/>
        <v>27088.65</v>
      </c>
      <c r="K77" s="21">
        <f t="shared" si="17"/>
        <v>2.229124064465959</v>
      </c>
      <c r="M77" s="9">
        <v>99327.45</v>
      </c>
      <c r="O77" s="9">
        <v>30256.78</v>
      </c>
      <c r="Q77" s="9">
        <f t="shared" si="18"/>
        <v>69070.67</v>
      </c>
      <c r="S77" s="21">
        <f t="shared" si="19"/>
        <v>2.28281628117731</v>
      </c>
      <c r="U77" s="9">
        <v>258216.67</v>
      </c>
      <c r="W77" s="9">
        <v>117991.89</v>
      </c>
      <c r="Y77" s="9">
        <f t="shared" si="20"/>
        <v>140224.78000000003</v>
      </c>
      <c r="AA77" s="21">
        <f t="shared" si="21"/>
        <v>1.188427272416774</v>
      </c>
      <c r="AC77" s="9">
        <v>293479.5</v>
      </c>
      <c r="AE77" s="9">
        <v>234223.18</v>
      </c>
      <c r="AG77" s="9">
        <f t="shared" si="22"/>
        <v>59256.32000000001</v>
      </c>
      <c r="AI77" s="21">
        <f t="shared" si="23"/>
        <v>0.2529908440317479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-176292.78</v>
      </c>
      <c r="G78" s="5">
        <v>-203647.57</v>
      </c>
      <c r="I78" s="9">
        <f t="shared" si="16"/>
        <v>27354.790000000008</v>
      </c>
      <c r="K78" s="21">
        <f t="shared" si="17"/>
        <v>0.13432416600895364</v>
      </c>
      <c r="M78" s="9">
        <v>-576678.66</v>
      </c>
      <c r="O78" s="9">
        <v>-719346.65</v>
      </c>
      <c r="Q78" s="9">
        <f t="shared" si="18"/>
        <v>142667.99</v>
      </c>
      <c r="S78" s="21">
        <f t="shared" si="19"/>
        <v>0.1983299567739698</v>
      </c>
      <c r="U78" s="9">
        <v>-1854603.3</v>
      </c>
      <c r="W78" s="9">
        <v>-1709466.72</v>
      </c>
      <c r="Y78" s="9">
        <f t="shared" si="20"/>
        <v>-145136.58000000007</v>
      </c>
      <c r="AA78" s="21">
        <f t="shared" si="21"/>
        <v>-0.0849016703875932</v>
      </c>
      <c r="AC78" s="9">
        <v>-2398129.65</v>
      </c>
      <c r="AE78" s="9">
        <v>-2122751.66</v>
      </c>
      <c r="AG78" s="9">
        <f t="shared" si="22"/>
        <v>-275377.98999999976</v>
      </c>
      <c r="AI78" s="21">
        <f t="shared" si="23"/>
        <v>-0.12972689890629963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-819.46</v>
      </c>
      <c r="G79" s="5">
        <v>0</v>
      </c>
      <c r="I79" s="9">
        <f t="shared" si="16"/>
        <v>-819.46</v>
      </c>
      <c r="K79" s="21" t="str">
        <f t="shared" si="17"/>
        <v>N.M.</v>
      </c>
      <c r="M79" s="9">
        <v>-819.46</v>
      </c>
      <c r="O79" s="9">
        <v>468.03000000000003</v>
      </c>
      <c r="Q79" s="9">
        <f t="shared" si="18"/>
        <v>-1287.49</v>
      </c>
      <c r="S79" s="21">
        <f t="shared" si="19"/>
        <v>-2.750870670683503</v>
      </c>
      <c r="U79" s="9">
        <v>-819.46</v>
      </c>
      <c r="W79" s="9">
        <v>11202.37</v>
      </c>
      <c r="Y79" s="9">
        <f t="shared" si="20"/>
        <v>-12021.830000000002</v>
      </c>
      <c r="AA79" s="21">
        <f t="shared" si="21"/>
        <v>-1.0731505922407492</v>
      </c>
      <c r="AC79" s="9">
        <v>-819.46</v>
      </c>
      <c r="AE79" s="9">
        <v>12535.52</v>
      </c>
      <c r="AG79" s="9">
        <f t="shared" si="22"/>
        <v>-13354.98</v>
      </c>
      <c r="AI79" s="21">
        <f t="shared" si="23"/>
        <v>-1.0653710416480529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-309.45</v>
      </c>
      <c r="Q80" s="9">
        <f t="shared" si="18"/>
        <v>309.45</v>
      </c>
      <c r="S80" s="21" t="str">
        <f t="shared" si="19"/>
        <v>N.M.</v>
      </c>
      <c r="U80" s="9">
        <v>0</v>
      </c>
      <c r="W80" s="9">
        <v>-5623.9800000000005</v>
      </c>
      <c r="Y80" s="9">
        <f t="shared" si="20"/>
        <v>5623.9800000000005</v>
      </c>
      <c r="AA80" s="21" t="str">
        <f t="shared" si="21"/>
        <v>N.M.</v>
      </c>
      <c r="AC80" s="9">
        <v>0</v>
      </c>
      <c r="AE80" s="9">
        <v>-5914.42</v>
      </c>
      <c r="AG80" s="9">
        <f t="shared" si="22"/>
        <v>5914.42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345329.75</v>
      </c>
      <c r="G81" s="5">
        <v>393773.12</v>
      </c>
      <c r="I81" s="9">
        <f t="shared" si="16"/>
        <v>-48443.369999999995</v>
      </c>
      <c r="K81" s="21">
        <f t="shared" si="17"/>
        <v>-0.1230235573215358</v>
      </c>
      <c r="M81" s="9">
        <v>1591283.87</v>
      </c>
      <c r="O81" s="9">
        <v>1546373.6099999999</v>
      </c>
      <c r="Q81" s="9">
        <f t="shared" si="18"/>
        <v>44910.26000000024</v>
      </c>
      <c r="S81" s="21">
        <f t="shared" si="19"/>
        <v>0.02904230886350954</v>
      </c>
      <c r="U81" s="9">
        <v>3988212.61</v>
      </c>
      <c r="W81" s="9">
        <v>1745213.05</v>
      </c>
      <c r="Y81" s="9">
        <f t="shared" si="20"/>
        <v>2242999.5599999996</v>
      </c>
      <c r="AA81" s="21">
        <f t="shared" si="21"/>
        <v>1.285229651474357</v>
      </c>
      <c r="AC81" s="9">
        <v>4530806.68</v>
      </c>
      <c r="AE81" s="9">
        <v>1745213.05</v>
      </c>
      <c r="AG81" s="9">
        <f t="shared" si="22"/>
        <v>2785593.63</v>
      </c>
      <c r="AI81" s="21">
        <f t="shared" si="23"/>
        <v>1.5961338531132343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-1763931.77</v>
      </c>
      <c r="G82" s="5">
        <v>-1474422.32</v>
      </c>
      <c r="I82" s="9">
        <f t="shared" si="16"/>
        <v>-289509.44999999995</v>
      </c>
      <c r="K82" s="21">
        <f t="shared" si="17"/>
        <v>-0.19635449495908333</v>
      </c>
      <c r="M82" s="9">
        <v>-7368015.61</v>
      </c>
      <c r="O82" s="9">
        <v>-5588317.94</v>
      </c>
      <c r="Q82" s="9">
        <f t="shared" si="18"/>
        <v>-1779697.67</v>
      </c>
      <c r="S82" s="21">
        <f t="shared" si="19"/>
        <v>-0.3184675047318442</v>
      </c>
      <c r="U82" s="9">
        <v>-20027391.56</v>
      </c>
      <c r="W82" s="9">
        <v>-7680760.26</v>
      </c>
      <c r="Y82" s="9">
        <f t="shared" si="20"/>
        <v>-12346631.299999999</v>
      </c>
      <c r="AA82" s="21">
        <f t="shared" si="21"/>
        <v>-1.6074751563720855</v>
      </c>
      <c r="AC82" s="9">
        <v>-24798901.34</v>
      </c>
      <c r="AE82" s="9">
        <v>-7680760.26</v>
      </c>
      <c r="AG82" s="9">
        <f t="shared" si="22"/>
        <v>-17118141.08</v>
      </c>
      <c r="AI82" s="21">
        <f t="shared" si="23"/>
        <v>-2.2287039955078614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831938.39</v>
      </c>
      <c r="G83" s="5">
        <v>501783.14</v>
      </c>
      <c r="I83" s="9">
        <f t="shared" si="16"/>
        <v>330155.25</v>
      </c>
      <c r="K83" s="21">
        <f t="shared" si="17"/>
        <v>0.6579640160887031</v>
      </c>
      <c r="M83" s="9">
        <v>3386606.18</v>
      </c>
      <c r="O83" s="9">
        <v>2060624.14</v>
      </c>
      <c r="Q83" s="9">
        <f t="shared" si="18"/>
        <v>1325982.0400000003</v>
      </c>
      <c r="S83" s="21">
        <f t="shared" si="19"/>
        <v>0.6434856382882131</v>
      </c>
      <c r="U83" s="9">
        <v>9392305.31</v>
      </c>
      <c r="W83" s="9">
        <v>2874121.69</v>
      </c>
      <c r="Y83" s="9">
        <f t="shared" si="20"/>
        <v>6518183.620000001</v>
      </c>
      <c r="AA83" s="21">
        <f t="shared" si="21"/>
        <v>2.2678871401579386</v>
      </c>
      <c r="AC83" s="9">
        <v>11927955.21</v>
      </c>
      <c r="AE83" s="9">
        <v>2874121.69</v>
      </c>
      <c r="AG83" s="9">
        <f t="shared" si="22"/>
        <v>9053833.520000001</v>
      </c>
      <c r="AI83" s="21">
        <f t="shared" si="23"/>
        <v>3.1501218447017116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-744953.03</v>
      </c>
      <c r="G84" s="5">
        <v>-797413.27</v>
      </c>
      <c r="I84" s="9">
        <f t="shared" si="16"/>
        <v>52460.23999999999</v>
      </c>
      <c r="K84" s="21">
        <f t="shared" si="17"/>
        <v>0.06578801980558963</v>
      </c>
      <c r="M84" s="9">
        <v>-3560762.62</v>
      </c>
      <c r="O84" s="9">
        <v>-2934556.77</v>
      </c>
      <c r="Q84" s="9">
        <f t="shared" si="18"/>
        <v>-626205.8500000001</v>
      </c>
      <c r="S84" s="21">
        <f t="shared" si="19"/>
        <v>-0.21339026608778133</v>
      </c>
      <c r="U84" s="9">
        <v>-8973884.32</v>
      </c>
      <c r="W84" s="9">
        <v>-3252304.38</v>
      </c>
      <c r="Y84" s="9">
        <f t="shared" si="20"/>
        <v>-5721579.94</v>
      </c>
      <c r="AA84" s="21">
        <f t="shared" si="21"/>
        <v>-1.7592387647308707</v>
      </c>
      <c r="AC84" s="9">
        <v>-10831477.84</v>
      </c>
      <c r="AE84" s="9">
        <v>-3252304.38</v>
      </c>
      <c r="AG84" s="9">
        <f t="shared" si="22"/>
        <v>-7579173.46</v>
      </c>
      <c r="AI84" s="21">
        <f t="shared" si="23"/>
        <v>-2.330401024765093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1017881.39</v>
      </c>
      <c r="G85" s="5">
        <v>0</v>
      </c>
      <c r="I85" s="9">
        <f t="shared" si="16"/>
        <v>1017881.39</v>
      </c>
      <c r="K85" s="21" t="str">
        <f t="shared" si="17"/>
        <v>N.M.</v>
      </c>
      <c r="M85" s="9">
        <v>3980392.23</v>
      </c>
      <c r="O85" s="9">
        <v>0</v>
      </c>
      <c r="Q85" s="9">
        <f t="shared" si="18"/>
        <v>3980392.23</v>
      </c>
      <c r="S85" s="21" t="str">
        <f t="shared" si="19"/>
        <v>N.M.</v>
      </c>
      <c r="U85" s="9">
        <v>10706434.67</v>
      </c>
      <c r="W85" s="9">
        <v>0</v>
      </c>
      <c r="Y85" s="9">
        <f t="shared" si="20"/>
        <v>10706434.67</v>
      </c>
      <c r="AA85" s="21" t="str">
        <f t="shared" si="21"/>
        <v>N.M.</v>
      </c>
      <c r="AC85" s="9">
        <v>17707528.642</v>
      </c>
      <c r="AE85" s="9">
        <v>0</v>
      </c>
      <c r="AG85" s="9">
        <f t="shared" si="22"/>
        <v>17707528.642</v>
      </c>
      <c r="AI85" s="21" t="str">
        <f t="shared" si="23"/>
        <v>N.M.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-475415.47000000003</v>
      </c>
      <c r="G86" s="5">
        <v>0</v>
      </c>
      <c r="I86" s="9">
        <f t="shared" si="16"/>
        <v>-475415.47000000003</v>
      </c>
      <c r="K86" s="21" t="str">
        <f t="shared" si="17"/>
        <v>N.M.</v>
      </c>
      <c r="M86" s="9">
        <v>-1467210.74</v>
      </c>
      <c r="O86" s="9">
        <v>0</v>
      </c>
      <c r="Q86" s="9">
        <f t="shared" si="18"/>
        <v>-1467210.74</v>
      </c>
      <c r="S86" s="21" t="str">
        <f t="shared" si="19"/>
        <v>N.M.</v>
      </c>
      <c r="U86" s="9">
        <v>-3867706.14</v>
      </c>
      <c r="W86" s="9">
        <v>0</v>
      </c>
      <c r="Y86" s="9">
        <f t="shared" si="20"/>
        <v>-3867706.14</v>
      </c>
      <c r="AA86" s="21" t="str">
        <f t="shared" si="21"/>
        <v>N.M.</v>
      </c>
      <c r="AC86" s="9">
        <v>-6549792.752</v>
      </c>
      <c r="AE86" s="9">
        <v>0</v>
      </c>
      <c r="AG86" s="9">
        <f t="shared" si="22"/>
        <v>-6549792.752</v>
      </c>
      <c r="AI86" s="21" t="str">
        <f t="shared" si="23"/>
        <v>N.M.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-64565.18</v>
      </c>
      <c r="G87" s="5">
        <v>0</v>
      </c>
      <c r="I87" s="9">
        <f t="shared" si="16"/>
        <v>-64565.18</v>
      </c>
      <c r="K87" s="21" t="str">
        <f t="shared" si="17"/>
        <v>N.M.</v>
      </c>
      <c r="M87" s="9">
        <v>-201980.13</v>
      </c>
      <c r="O87" s="9">
        <v>0</v>
      </c>
      <c r="Q87" s="9">
        <f t="shared" si="18"/>
        <v>-201980.13</v>
      </c>
      <c r="S87" s="21" t="str">
        <f t="shared" si="19"/>
        <v>N.M.</v>
      </c>
      <c r="U87" s="9">
        <v>-603419.01</v>
      </c>
      <c r="W87" s="9">
        <v>0</v>
      </c>
      <c r="Y87" s="9">
        <f t="shared" si="20"/>
        <v>-603419.01</v>
      </c>
      <c r="AA87" s="21" t="str">
        <f t="shared" si="21"/>
        <v>N.M.</v>
      </c>
      <c r="AC87" s="9">
        <v>-1050049.413</v>
      </c>
      <c r="AE87" s="9">
        <v>0</v>
      </c>
      <c r="AG87" s="9">
        <f t="shared" si="22"/>
        <v>-1050049.413</v>
      </c>
      <c r="AI87" s="21" t="str">
        <f t="shared" si="23"/>
        <v>N.M.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34214.36</v>
      </c>
      <c r="G88" s="5">
        <v>0</v>
      </c>
      <c r="I88" s="9">
        <f t="shared" si="16"/>
        <v>34214.36</v>
      </c>
      <c r="K88" s="21" t="str">
        <f t="shared" si="17"/>
        <v>N.M.</v>
      </c>
      <c r="M88" s="9">
        <v>34214.36</v>
      </c>
      <c r="O88" s="9">
        <v>0</v>
      </c>
      <c r="Q88" s="9">
        <f t="shared" si="18"/>
        <v>34214.36</v>
      </c>
      <c r="S88" s="21" t="str">
        <f t="shared" si="19"/>
        <v>N.M.</v>
      </c>
      <c r="U88" s="9">
        <v>34214.36</v>
      </c>
      <c r="W88" s="9">
        <v>0</v>
      </c>
      <c r="Y88" s="9">
        <f t="shared" si="20"/>
        <v>34214.36</v>
      </c>
      <c r="AA88" s="21" t="str">
        <f t="shared" si="21"/>
        <v>N.M.</v>
      </c>
      <c r="AC88" s="9">
        <v>34214.36</v>
      </c>
      <c r="AE88" s="9">
        <v>0</v>
      </c>
      <c r="AG88" s="9">
        <f t="shared" si="22"/>
        <v>34214.36</v>
      </c>
      <c r="AI88" s="21" t="str">
        <f t="shared" si="23"/>
        <v>N.M.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-52348.93</v>
      </c>
      <c r="G89" s="5">
        <v>0</v>
      </c>
      <c r="I89" s="9">
        <f t="shared" si="16"/>
        <v>-52348.93</v>
      </c>
      <c r="K89" s="21" t="str">
        <f t="shared" si="17"/>
        <v>N.M.</v>
      </c>
      <c r="M89" s="9">
        <v>-188329.2</v>
      </c>
      <c r="O89" s="9">
        <v>0</v>
      </c>
      <c r="Q89" s="9">
        <f t="shared" si="18"/>
        <v>-188329.2</v>
      </c>
      <c r="S89" s="21" t="str">
        <f t="shared" si="19"/>
        <v>N.M.</v>
      </c>
      <c r="U89" s="9">
        <v>-362762.28</v>
      </c>
      <c r="W89" s="9">
        <v>0</v>
      </c>
      <c r="Y89" s="9">
        <f t="shared" si="20"/>
        <v>-362762.28</v>
      </c>
      <c r="AA89" s="21" t="str">
        <f t="shared" si="21"/>
        <v>N.M.</v>
      </c>
      <c r="AC89" s="9">
        <v>-400560.37000000005</v>
      </c>
      <c r="AE89" s="9">
        <v>0</v>
      </c>
      <c r="AG89" s="9">
        <f t="shared" si="22"/>
        <v>-400560.37000000005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139514.97</v>
      </c>
      <c r="G90" s="5">
        <v>93491.62</v>
      </c>
      <c r="I90" s="9">
        <f t="shared" si="16"/>
        <v>46023.350000000006</v>
      </c>
      <c r="K90" s="21">
        <f t="shared" si="17"/>
        <v>0.4922724624944996</v>
      </c>
      <c r="M90" s="9">
        <v>426597.58</v>
      </c>
      <c r="O90" s="9">
        <v>367815.44</v>
      </c>
      <c r="Q90" s="9">
        <f t="shared" si="18"/>
        <v>58782.140000000014</v>
      </c>
      <c r="S90" s="21">
        <f t="shared" si="19"/>
        <v>0.15981422639571632</v>
      </c>
      <c r="U90" s="9">
        <v>1277547.1400000001</v>
      </c>
      <c r="W90" s="9">
        <v>1277070.29</v>
      </c>
      <c r="Y90" s="9">
        <f t="shared" si="20"/>
        <v>476.85000000009313</v>
      </c>
      <c r="AA90" s="21">
        <f t="shared" si="21"/>
        <v>0.00037339369941813703</v>
      </c>
      <c r="AC90" s="9">
        <v>1669864.9200000002</v>
      </c>
      <c r="AE90" s="9">
        <v>1707395.19</v>
      </c>
      <c r="AG90" s="9">
        <f t="shared" si="22"/>
        <v>-37530.269999999786</v>
      </c>
      <c r="AI90" s="21">
        <f t="shared" si="23"/>
        <v>-0.02198100956346245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37179.55</v>
      </c>
      <c r="G91" s="5">
        <v>29494.527000000002</v>
      </c>
      <c r="I91" s="9">
        <f t="shared" si="16"/>
        <v>7685.023000000001</v>
      </c>
      <c r="K91" s="21">
        <f t="shared" si="17"/>
        <v>0.26055759429537556</v>
      </c>
      <c r="M91" s="9">
        <v>108395.842</v>
      </c>
      <c r="O91" s="9">
        <v>90258.033</v>
      </c>
      <c r="Q91" s="9">
        <f t="shared" si="18"/>
        <v>18137.80900000001</v>
      </c>
      <c r="S91" s="21">
        <f t="shared" si="19"/>
        <v>0.2009550662377055</v>
      </c>
      <c r="U91" s="9">
        <v>355872.774</v>
      </c>
      <c r="W91" s="9">
        <v>315699.881</v>
      </c>
      <c r="Y91" s="9">
        <f t="shared" si="20"/>
        <v>40172.89299999998</v>
      </c>
      <c r="AA91" s="21">
        <f t="shared" si="21"/>
        <v>0.12725026336009287</v>
      </c>
      <c r="AC91" s="9">
        <v>445851.845</v>
      </c>
      <c r="AE91" s="9">
        <v>369373.696</v>
      </c>
      <c r="AG91" s="9">
        <f t="shared" si="22"/>
        <v>76478.14899999998</v>
      </c>
      <c r="AI91" s="21">
        <f t="shared" si="23"/>
        <v>0.20704817324079292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478302.04000000004</v>
      </c>
      <c r="G92" s="5">
        <v>264386.7</v>
      </c>
      <c r="I92" s="9">
        <f t="shared" si="16"/>
        <v>213915.34000000003</v>
      </c>
      <c r="K92" s="21">
        <f t="shared" si="17"/>
        <v>0.80910023083612</v>
      </c>
      <c r="M92" s="9">
        <v>7998897.05</v>
      </c>
      <c r="O92" s="9">
        <v>743333.74</v>
      </c>
      <c r="Q92" s="9">
        <f t="shared" si="18"/>
        <v>7255563.31</v>
      </c>
      <c r="S92" s="21">
        <f t="shared" si="19"/>
        <v>9.760842162229848</v>
      </c>
      <c r="U92" s="9">
        <v>9504631.47</v>
      </c>
      <c r="W92" s="9">
        <v>2352234.31</v>
      </c>
      <c r="Y92" s="9">
        <f t="shared" si="20"/>
        <v>7152397.16</v>
      </c>
      <c r="AA92" s="21">
        <f t="shared" si="21"/>
        <v>3.0406822694461932</v>
      </c>
      <c r="AC92" s="9">
        <v>10347367.59</v>
      </c>
      <c r="AE92" s="9">
        <v>3108276.7800000003</v>
      </c>
      <c r="AG92" s="9">
        <f t="shared" si="22"/>
        <v>7239090.81</v>
      </c>
      <c r="AI92" s="21">
        <f t="shared" si="23"/>
        <v>2.3289723928639323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12308.36</v>
      </c>
      <c r="G93" s="5">
        <v>11923.89</v>
      </c>
      <c r="I93" s="9">
        <f t="shared" si="16"/>
        <v>384.47000000000116</v>
      </c>
      <c r="K93" s="21">
        <f t="shared" si="17"/>
        <v>0.0322436721573246</v>
      </c>
      <c r="M93" s="9">
        <v>14608.36</v>
      </c>
      <c r="O93" s="9">
        <v>16523.89</v>
      </c>
      <c r="Q93" s="9">
        <f t="shared" si="18"/>
        <v>-1915.5299999999988</v>
      </c>
      <c r="S93" s="21">
        <f t="shared" si="19"/>
        <v>-0.11592488209495458</v>
      </c>
      <c r="U93" s="9">
        <v>53340.61</v>
      </c>
      <c r="W93" s="9">
        <v>68298.18000000001</v>
      </c>
      <c r="Y93" s="9">
        <f t="shared" si="20"/>
        <v>-14957.570000000007</v>
      </c>
      <c r="AA93" s="21">
        <f t="shared" si="21"/>
        <v>-0.2190039324620364</v>
      </c>
      <c r="AC93" s="9">
        <v>80784.5</v>
      </c>
      <c r="AE93" s="9">
        <v>95372.38</v>
      </c>
      <c r="AG93" s="9">
        <f t="shared" si="22"/>
        <v>-14587.880000000005</v>
      </c>
      <c r="AI93" s="21">
        <f t="shared" si="23"/>
        <v>-0.15295707205796902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55640.5</v>
      </c>
      <c r="G94" s="5">
        <v>36202.950000000004</v>
      </c>
      <c r="I94" s="9">
        <f t="shared" si="16"/>
        <v>19437.549999999996</v>
      </c>
      <c r="K94" s="21">
        <f t="shared" si="17"/>
        <v>0.536905141708065</v>
      </c>
      <c r="M94" s="9">
        <v>168468.4</v>
      </c>
      <c r="O94" s="9">
        <v>120685.03</v>
      </c>
      <c r="Q94" s="9">
        <f t="shared" si="18"/>
        <v>47783.369999999995</v>
      </c>
      <c r="S94" s="21">
        <f t="shared" si="19"/>
        <v>0.3959345247708021</v>
      </c>
      <c r="U94" s="9">
        <v>716339.54</v>
      </c>
      <c r="W94" s="9">
        <v>691648.49</v>
      </c>
      <c r="Y94" s="9">
        <f t="shared" si="20"/>
        <v>24691.050000000047</v>
      </c>
      <c r="AA94" s="21">
        <f t="shared" si="21"/>
        <v>0.03569884176281517</v>
      </c>
      <c r="AC94" s="9">
        <v>1027945.1200000001</v>
      </c>
      <c r="AE94" s="9">
        <v>995300.52</v>
      </c>
      <c r="AG94" s="9">
        <f t="shared" si="22"/>
        <v>32644.600000000093</v>
      </c>
      <c r="AI94" s="21">
        <f t="shared" si="23"/>
        <v>0.032798737008597256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0</v>
      </c>
      <c r="G95" s="5">
        <v>-808.59</v>
      </c>
      <c r="I95" s="9">
        <f t="shared" si="16"/>
        <v>808.59</v>
      </c>
      <c r="K95" s="21" t="str">
        <f t="shared" si="17"/>
        <v>N.M.</v>
      </c>
      <c r="M95" s="9">
        <v>50756.25</v>
      </c>
      <c r="O95" s="9">
        <v>-8544.87</v>
      </c>
      <c r="Q95" s="9">
        <f t="shared" si="18"/>
        <v>59301.12</v>
      </c>
      <c r="S95" s="21">
        <f t="shared" si="19"/>
        <v>6.939967489265489</v>
      </c>
      <c r="U95" s="9">
        <v>73981.89</v>
      </c>
      <c r="W95" s="9">
        <v>-511.22</v>
      </c>
      <c r="Y95" s="9">
        <f t="shared" si="20"/>
        <v>74493.11</v>
      </c>
      <c r="AA95" s="21" t="str">
        <f t="shared" si="21"/>
        <v>N.M.</v>
      </c>
      <c r="AC95" s="9">
        <v>73981.89</v>
      </c>
      <c r="AE95" s="9">
        <v>-511.22</v>
      </c>
      <c r="AG95" s="9">
        <f t="shared" si="22"/>
        <v>74493.11</v>
      </c>
      <c r="AI95" s="21" t="str">
        <f t="shared" si="23"/>
        <v>N.M.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-47076</v>
      </c>
      <c r="G96" s="5">
        <v>3312</v>
      </c>
      <c r="I96" s="9">
        <f t="shared" si="16"/>
        <v>-50388</v>
      </c>
      <c r="K96" s="21" t="str">
        <f t="shared" si="17"/>
        <v>N.M.</v>
      </c>
      <c r="M96" s="9">
        <v>-37884</v>
      </c>
      <c r="O96" s="9">
        <v>13416</v>
      </c>
      <c r="Q96" s="9">
        <f t="shared" si="18"/>
        <v>-51300</v>
      </c>
      <c r="S96" s="21">
        <f t="shared" si="19"/>
        <v>-3.823792486583184</v>
      </c>
      <c r="U96" s="9">
        <v>0</v>
      </c>
      <c r="W96" s="9">
        <v>56724</v>
      </c>
      <c r="Y96" s="9">
        <f t="shared" si="20"/>
        <v>-56724</v>
      </c>
      <c r="AA96" s="21" t="str">
        <f t="shared" si="21"/>
        <v>N.M.</v>
      </c>
      <c r="AC96" s="9">
        <v>13992</v>
      </c>
      <c r="AE96" s="9">
        <v>69756</v>
      </c>
      <c r="AG96" s="9">
        <f t="shared" si="22"/>
        <v>-55764</v>
      </c>
      <c r="AI96" s="21">
        <f t="shared" si="23"/>
        <v>-0.7994151040770686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30403.86</v>
      </c>
      <c r="G97" s="5">
        <v>56018.89</v>
      </c>
      <c r="I97" s="9">
        <f t="shared" si="16"/>
        <v>-25615.03</v>
      </c>
      <c r="K97" s="21">
        <f t="shared" si="17"/>
        <v>-0.4572570074130351</v>
      </c>
      <c r="M97" s="9">
        <v>85933.16</v>
      </c>
      <c r="O97" s="9">
        <v>182320.87</v>
      </c>
      <c r="Q97" s="9">
        <f t="shared" si="18"/>
        <v>-96387.70999999999</v>
      </c>
      <c r="S97" s="21">
        <f t="shared" si="19"/>
        <v>-0.5286707440568926</v>
      </c>
      <c r="U97" s="9">
        <v>303573.39</v>
      </c>
      <c r="W97" s="9">
        <v>299800.86</v>
      </c>
      <c r="Y97" s="9">
        <f t="shared" si="20"/>
        <v>3772.530000000028</v>
      </c>
      <c r="AA97" s="21">
        <f t="shared" si="21"/>
        <v>0.01258345289603248</v>
      </c>
      <c r="AC97" s="9">
        <v>433609.04000000004</v>
      </c>
      <c r="AE97" s="9">
        <v>697180.77</v>
      </c>
      <c r="AG97" s="9">
        <f t="shared" si="22"/>
        <v>-263571.73</v>
      </c>
      <c r="AI97" s="21">
        <f t="shared" si="23"/>
        <v>-0.3780536431032083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-0.97</v>
      </c>
      <c r="G98" s="5">
        <v>-2.29</v>
      </c>
      <c r="I98" s="9">
        <f t="shared" si="16"/>
        <v>1.32</v>
      </c>
      <c r="K98" s="21">
        <f t="shared" si="17"/>
        <v>0.5764192139737991</v>
      </c>
      <c r="M98" s="9">
        <v>-0.97</v>
      </c>
      <c r="O98" s="9">
        <v>-2.29</v>
      </c>
      <c r="Q98" s="9">
        <f t="shared" si="18"/>
        <v>1.32</v>
      </c>
      <c r="S98" s="21">
        <f t="shared" si="19"/>
        <v>0.5764192139737991</v>
      </c>
      <c r="U98" s="9">
        <v>4.92</v>
      </c>
      <c r="W98" s="9">
        <v>-3.89</v>
      </c>
      <c r="Y98" s="9">
        <f t="shared" si="20"/>
        <v>8.81</v>
      </c>
      <c r="AA98" s="21">
        <f t="shared" si="21"/>
        <v>2.2647814910025708</v>
      </c>
      <c r="AC98" s="9">
        <v>6.68</v>
      </c>
      <c r="AE98" s="9">
        <v>-10.34</v>
      </c>
      <c r="AG98" s="9">
        <f t="shared" si="22"/>
        <v>17.02</v>
      </c>
      <c r="AI98" s="21">
        <f t="shared" si="23"/>
        <v>1.6460348162475822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359.38</v>
      </c>
      <c r="G99" s="5">
        <v>-17563.13</v>
      </c>
      <c r="I99" s="9">
        <f t="shared" si="16"/>
        <v>17922.510000000002</v>
      </c>
      <c r="K99" s="21">
        <f t="shared" si="17"/>
        <v>1.0204621841323274</v>
      </c>
      <c r="M99" s="9">
        <v>-160.96</v>
      </c>
      <c r="O99" s="9">
        <v>-55356.953</v>
      </c>
      <c r="Q99" s="9">
        <f t="shared" si="18"/>
        <v>55195.993</v>
      </c>
      <c r="S99" s="21">
        <f t="shared" si="19"/>
        <v>0.9970923255114854</v>
      </c>
      <c r="U99" s="9">
        <v>15807.970000000001</v>
      </c>
      <c r="W99" s="9">
        <v>-138015.393</v>
      </c>
      <c r="Y99" s="9">
        <f t="shared" si="20"/>
        <v>153823.363</v>
      </c>
      <c r="AA99" s="21">
        <f t="shared" si="21"/>
        <v>1.1145377313094345</v>
      </c>
      <c r="AC99" s="9">
        <v>26247.010000000002</v>
      </c>
      <c r="AE99" s="9">
        <v>-129929.40600000002</v>
      </c>
      <c r="AG99" s="9">
        <f t="shared" si="22"/>
        <v>156176.41600000003</v>
      </c>
      <c r="AI99" s="21">
        <f t="shared" si="23"/>
        <v>1.2020097744462868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-54159.65</v>
      </c>
      <c r="G100" s="5">
        <v>-68765.49</v>
      </c>
      <c r="I100" s="9">
        <f t="shared" si="16"/>
        <v>14605.840000000004</v>
      </c>
      <c r="K100" s="21">
        <f t="shared" si="17"/>
        <v>0.21240072600369753</v>
      </c>
      <c r="M100" s="9">
        <v>-151424.88</v>
      </c>
      <c r="O100" s="9">
        <v>-167903.7</v>
      </c>
      <c r="Q100" s="9">
        <f t="shared" si="18"/>
        <v>16478.820000000007</v>
      </c>
      <c r="S100" s="21">
        <f t="shared" si="19"/>
        <v>0.09814447209918546</v>
      </c>
      <c r="U100" s="9">
        <v>-110937.54000000001</v>
      </c>
      <c r="W100" s="9">
        <v>-772945.29</v>
      </c>
      <c r="Y100" s="9">
        <f t="shared" si="20"/>
        <v>662007.75</v>
      </c>
      <c r="AA100" s="21">
        <f t="shared" si="21"/>
        <v>0.8564742661152641</v>
      </c>
      <c r="AC100" s="9">
        <v>-282175.52</v>
      </c>
      <c r="AE100" s="9">
        <v>-835734.11</v>
      </c>
      <c r="AG100" s="9">
        <f t="shared" si="22"/>
        <v>553558.59</v>
      </c>
      <c r="AI100" s="21">
        <f t="shared" si="23"/>
        <v>0.6623620878654815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0</v>
      </c>
      <c r="I101" s="9">
        <f t="shared" si="16"/>
        <v>0</v>
      </c>
      <c r="K101" s="21">
        <f t="shared" si="17"/>
        <v>0</v>
      </c>
      <c r="M101" s="9">
        <v>0</v>
      </c>
      <c r="O101" s="9">
        <v>-2088798.78</v>
      </c>
      <c r="Q101" s="9">
        <f t="shared" si="18"/>
        <v>2088798.78</v>
      </c>
      <c r="S101" s="21" t="str">
        <f t="shared" si="19"/>
        <v>N.M.</v>
      </c>
      <c r="U101" s="9">
        <v>0</v>
      </c>
      <c r="W101" s="9">
        <v>0</v>
      </c>
      <c r="Y101" s="9">
        <f t="shared" si="20"/>
        <v>0</v>
      </c>
      <c r="AA101" s="21">
        <f t="shared" si="21"/>
        <v>0</v>
      </c>
      <c r="AC101" s="9">
        <v>675.98</v>
      </c>
      <c r="AE101" s="9">
        <v>1071512.1</v>
      </c>
      <c r="AG101" s="9">
        <f t="shared" si="22"/>
        <v>-1070836.12</v>
      </c>
      <c r="AI101" s="21">
        <f t="shared" si="23"/>
        <v>-0.9993691345156065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0</v>
      </c>
      <c r="G102" s="5">
        <v>0</v>
      </c>
      <c r="I102" s="9">
        <f t="shared" si="16"/>
        <v>0</v>
      </c>
      <c r="K102" s="21">
        <f t="shared" si="17"/>
        <v>0</v>
      </c>
      <c r="M102" s="9">
        <v>0</v>
      </c>
      <c r="O102" s="9">
        <v>-379251.11</v>
      </c>
      <c r="Q102" s="9">
        <f t="shared" si="18"/>
        <v>379251.11</v>
      </c>
      <c r="S102" s="21" t="str">
        <f t="shared" si="19"/>
        <v>N.M.</v>
      </c>
      <c r="U102" s="9">
        <v>0</v>
      </c>
      <c r="W102" s="9">
        <v>0</v>
      </c>
      <c r="Y102" s="9">
        <f t="shared" si="20"/>
        <v>0</v>
      </c>
      <c r="AA102" s="21">
        <f t="shared" si="21"/>
        <v>0</v>
      </c>
      <c r="AC102" s="9">
        <v>0</v>
      </c>
      <c r="AE102" s="9">
        <v>104371.92</v>
      </c>
      <c r="AG102" s="9">
        <f t="shared" si="22"/>
        <v>-104371.92</v>
      </c>
      <c r="AI102" s="21" t="str">
        <f t="shared" si="23"/>
        <v>N.M.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0</v>
      </c>
      <c r="G103" s="5">
        <v>-18.82</v>
      </c>
      <c r="I103" s="9">
        <f t="shared" si="16"/>
        <v>18.82</v>
      </c>
      <c r="K103" s="21" t="str">
        <f t="shared" si="17"/>
        <v>N.M.</v>
      </c>
      <c r="M103" s="9">
        <v>0</v>
      </c>
      <c r="O103" s="9">
        <v>-82726.86</v>
      </c>
      <c r="Q103" s="9">
        <f t="shared" si="18"/>
        <v>82726.86</v>
      </c>
      <c r="S103" s="21" t="str">
        <f t="shared" si="19"/>
        <v>N.M.</v>
      </c>
      <c r="U103" s="9">
        <v>0</v>
      </c>
      <c r="W103" s="9">
        <v>-18.82</v>
      </c>
      <c r="Y103" s="9">
        <f t="shared" si="20"/>
        <v>18.82</v>
      </c>
      <c r="AA103" s="21" t="str">
        <f t="shared" si="21"/>
        <v>N.M.</v>
      </c>
      <c r="AC103" s="9">
        <v>-2.08</v>
      </c>
      <c r="AE103" s="9">
        <v>35361.74</v>
      </c>
      <c r="AG103" s="9">
        <f t="shared" si="22"/>
        <v>-35363.82</v>
      </c>
      <c r="AI103" s="21">
        <f t="shared" si="23"/>
        <v>-1.0000588206349574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0</v>
      </c>
      <c r="I104" s="9">
        <f t="shared" si="16"/>
        <v>0</v>
      </c>
      <c r="K104" s="21">
        <f t="shared" si="17"/>
        <v>0</v>
      </c>
      <c r="M104" s="9">
        <v>0</v>
      </c>
      <c r="O104" s="9">
        <v>0</v>
      </c>
      <c r="Q104" s="9">
        <f t="shared" si="18"/>
        <v>0</v>
      </c>
      <c r="S104" s="21">
        <f t="shared" si="19"/>
        <v>0</v>
      </c>
      <c r="U104" s="9">
        <v>0</v>
      </c>
      <c r="W104" s="9">
        <v>3679.7000000000003</v>
      </c>
      <c r="Y104" s="9">
        <f t="shared" si="20"/>
        <v>-3679.7000000000003</v>
      </c>
      <c r="AA104" s="21" t="str">
        <f t="shared" si="21"/>
        <v>N.M.</v>
      </c>
      <c r="AC104" s="9">
        <v>0</v>
      </c>
      <c r="AE104" s="9">
        <v>5857.200000000001</v>
      </c>
      <c r="AG104" s="9">
        <f t="shared" si="22"/>
        <v>-5857.200000000001</v>
      </c>
      <c r="AI104" s="21" t="str">
        <f t="shared" si="23"/>
        <v>N.M.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-409216.25</v>
      </c>
      <c r="AE105" s="9">
        <v>-1161707.4</v>
      </c>
      <c r="AG105" s="9">
        <f t="shared" si="22"/>
        <v>752491.1499999999</v>
      </c>
      <c r="AI105" s="21">
        <f t="shared" si="23"/>
        <v>0.6477458523549045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0</v>
      </c>
      <c r="I106" s="9">
        <f aca="true" t="shared" si="24" ref="I106:I115">+E106-G106</f>
        <v>0</v>
      </c>
      <c r="K106" s="21">
        <f aca="true" t="shared" si="25" ref="K106:K115">IF(G106&lt;0,IF(I106=0,0,IF(OR(G106=0,E106=0),"N.M.",IF(ABS(I106/G106)&gt;=10,"N.M.",I106/(-G106)))),IF(I106=0,0,IF(OR(G106=0,E106=0),"N.M.",IF(ABS(I106/G106)&gt;=10,"N.M.",I106/G106))))</f>
        <v>0</v>
      </c>
      <c r="M106" s="9">
        <v>0</v>
      </c>
      <c r="O106" s="9">
        <v>-41464.99</v>
      </c>
      <c r="Q106" s="9">
        <f aca="true" t="shared" si="26" ref="Q106:Q115">+M106-O106</f>
        <v>41464.99</v>
      </c>
      <c r="S106" s="21" t="str">
        <f aca="true" t="shared" si="27" ref="S106:S115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0</v>
      </c>
      <c r="Y106" s="9">
        <f aca="true" t="shared" si="28" ref="Y106:Y115">+U106-W106</f>
        <v>0</v>
      </c>
      <c r="AA106" s="21">
        <f aca="true" t="shared" si="29" ref="AA106:AA115">IF(W106&lt;0,IF(Y106=0,0,IF(OR(W106=0,U106=0),"N.M.",IF(ABS(Y106/W106)&gt;=10,"N.M.",Y106/(-W106)))),IF(Y106=0,0,IF(OR(W106=0,U106=0),"N.M.",IF(ABS(Y106/W106)&gt;=10,"N.M.",Y106/W106))))</f>
        <v>0</v>
      </c>
      <c r="AC106" s="9">
        <v>0</v>
      </c>
      <c r="AE106" s="9">
        <v>19791.48</v>
      </c>
      <c r="AG106" s="9">
        <f aca="true" t="shared" si="30" ref="AG106:AG115">+AC106-AE106</f>
        <v>-19791.48</v>
      </c>
      <c r="AI106" s="21" t="str">
        <f aca="true" t="shared" si="31" ref="AI106:AI115">IF(AE106&lt;0,IF(AG106=0,0,IF(OR(AE106=0,AC106=0),"N.M.",IF(ABS(AG106/AE106)&gt;=10,"N.M.",AG106/(-AE106)))),IF(AG106=0,0,IF(OR(AE106=0,AC106=0),"N.M.",IF(ABS(AG106/AE106)&gt;=10,"N.M.",AG106/AE106))))</f>
        <v>N.M.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-7814.13</v>
      </c>
      <c r="Q107" s="9">
        <f t="shared" si="26"/>
        <v>7814.13</v>
      </c>
      <c r="S107" s="21" t="str">
        <f t="shared" si="27"/>
        <v>N.M.</v>
      </c>
      <c r="U107" s="9">
        <v>0</v>
      </c>
      <c r="W107" s="9">
        <v>0</v>
      </c>
      <c r="Y107" s="9">
        <f t="shared" si="28"/>
        <v>0</v>
      </c>
      <c r="AA107" s="21">
        <f t="shared" si="29"/>
        <v>0</v>
      </c>
      <c r="AC107" s="9">
        <v>0</v>
      </c>
      <c r="AE107" s="9">
        <v>3971.98</v>
      </c>
      <c r="AG107" s="9">
        <f t="shared" si="30"/>
        <v>-3971.98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0</v>
      </c>
      <c r="AE108" s="9">
        <v>355.59000000000003</v>
      </c>
      <c r="AG108" s="9">
        <f t="shared" si="30"/>
        <v>-355.59000000000003</v>
      </c>
      <c r="AI108" s="21" t="str">
        <f t="shared" si="31"/>
        <v>N.M.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-14.92</v>
      </c>
      <c r="G109" s="5">
        <v>0</v>
      </c>
      <c r="I109" s="9">
        <f t="shared" si="24"/>
        <v>-14.92</v>
      </c>
      <c r="K109" s="21" t="str">
        <f t="shared" si="25"/>
        <v>N.M.</v>
      </c>
      <c r="M109" s="9">
        <v>-50.230000000000004</v>
      </c>
      <c r="O109" s="9">
        <v>0</v>
      </c>
      <c r="Q109" s="9">
        <f t="shared" si="26"/>
        <v>-50.230000000000004</v>
      </c>
      <c r="S109" s="21" t="str">
        <f t="shared" si="27"/>
        <v>N.M.</v>
      </c>
      <c r="U109" s="9">
        <v>-3.43</v>
      </c>
      <c r="W109" s="9">
        <v>0</v>
      </c>
      <c r="Y109" s="9">
        <f t="shared" si="28"/>
        <v>-3.43</v>
      </c>
      <c r="AA109" s="21" t="str">
        <f t="shared" si="29"/>
        <v>N.M.</v>
      </c>
      <c r="AC109" s="9">
        <v>-3.43</v>
      </c>
      <c r="AE109" s="9">
        <v>0</v>
      </c>
      <c r="AG109" s="9">
        <f t="shared" si="30"/>
        <v>-3.43</v>
      </c>
      <c r="AI109" s="21" t="str">
        <f t="shared" si="31"/>
        <v>N.M.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1338.6000000000001</v>
      </c>
      <c r="G110" s="5">
        <v>1288.53</v>
      </c>
      <c r="I110" s="9">
        <f t="shared" si="24"/>
        <v>50.070000000000164</v>
      </c>
      <c r="K110" s="21">
        <f t="shared" si="25"/>
        <v>0.038858233801308595</v>
      </c>
      <c r="M110" s="9">
        <v>4048.26</v>
      </c>
      <c r="O110" s="9">
        <v>11815.52</v>
      </c>
      <c r="Q110" s="9">
        <f t="shared" si="26"/>
        <v>-7767.26</v>
      </c>
      <c r="S110" s="21">
        <f t="shared" si="27"/>
        <v>-0.6573777540049021</v>
      </c>
      <c r="U110" s="9">
        <v>12206.27</v>
      </c>
      <c r="W110" s="9">
        <v>11815.52</v>
      </c>
      <c r="Y110" s="9">
        <f t="shared" si="28"/>
        <v>390.75</v>
      </c>
      <c r="AA110" s="21">
        <f t="shared" si="29"/>
        <v>0.03307091012498815</v>
      </c>
      <c r="AC110" s="9">
        <v>16173.220000000001</v>
      </c>
      <c r="AE110" s="9">
        <v>11815.52</v>
      </c>
      <c r="AG110" s="9">
        <f t="shared" si="30"/>
        <v>4357.700000000001</v>
      </c>
      <c r="AI110" s="21">
        <f t="shared" si="31"/>
        <v>0.3688115292428941</v>
      </c>
    </row>
    <row r="111" spans="1:35" ht="12.75" outlineLevel="1">
      <c r="A111" s="1" t="s">
        <v>398</v>
      </c>
      <c r="B111" s="16" t="s">
        <v>399</v>
      </c>
      <c r="C111" s="1" t="s">
        <v>385</v>
      </c>
      <c r="E111" s="5">
        <v>6537.6900000000005</v>
      </c>
      <c r="G111" s="5">
        <v>6660.78</v>
      </c>
      <c r="I111" s="9">
        <f t="shared" si="24"/>
        <v>-123.08999999999924</v>
      </c>
      <c r="K111" s="21">
        <f t="shared" si="25"/>
        <v>-0.01847981767901045</v>
      </c>
      <c r="M111" s="9">
        <v>19414.74</v>
      </c>
      <c r="O111" s="9">
        <v>61843.55</v>
      </c>
      <c r="Q111" s="9">
        <f t="shared" si="26"/>
        <v>-42428.81</v>
      </c>
      <c r="S111" s="21">
        <f t="shared" si="27"/>
        <v>-0.6860668574168203</v>
      </c>
      <c r="U111" s="9">
        <v>58939.79</v>
      </c>
      <c r="W111" s="9">
        <v>61843.55</v>
      </c>
      <c r="Y111" s="9">
        <f t="shared" si="28"/>
        <v>-2903.760000000002</v>
      </c>
      <c r="AA111" s="21">
        <f t="shared" si="29"/>
        <v>-0.04695332011179827</v>
      </c>
      <c r="AC111" s="9">
        <v>79182.19</v>
      </c>
      <c r="AE111" s="9">
        <v>61843.55</v>
      </c>
      <c r="AG111" s="9">
        <f t="shared" si="30"/>
        <v>17338.64</v>
      </c>
      <c r="AI111" s="21">
        <f t="shared" si="31"/>
        <v>0.28036294811665885</v>
      </c>
    </row>
    <row r="112" spans="1:35" ht="12.75" outlineLevel="1">
      <c r="A112" s="1" t="s">
        <v>400</v>
      </c>
      <c r="B112" s="16" t="s">
        <v>401</v>
      </c>
      <c r="C112" s="1" t="s">
        <v>402</v>
      </c>
      <c r="E112" s="5">
        <v>115316.92</v>
      </c>
      <c r="G112" s="5">
        <v>91995.19</v>
      </c>
      <c r="I112" s="9">
        <f t="shared" si="24"/>
        <v>23321.729999999996</v>
      </c>
      <c r="K112" s="21">
        <f t="shared" si="25"/>
        <v>0.25351031939822066</v>
      </c>
      <c r="M112" s="9">
        <v>336068.16000000003</v>
      </c>
      <c r="O112" s="9">
        <v>702469.8200000001</v>
      </c>
      <c r="Q112" s="9">
        <f t="shared" si="26"/>
        <v>-366401.66000000003</v>
      </c>
      <c r="S112" s="21">
        <f t="shared" si="27"/>
        <v>-0.5215906072662311</v>
      </c>
      <c r="U112" s="9">
        <v>921660.91</v>
      </c>
      <c r="W112" s="9">
        <v>702469.8200000001</v>
      </c>
      <c r="Y112" s="9">
        <f t="shared" si="28"/>
        <v>219191.08999999997</v>
      </c>
      <c r="AA112" s="21">
        <f t="shared" si="29"/>
        <v>0.31202919151743763</v>
      </c>
      <c r="AC112" s="9">
        <v>1208822.32</v>
      </c>
      <c r="AE112" s="9">
        <v>702469.8200000001</v>
      </c>
      <c r="AG112" s="9">
        <f t="shared" si="30"/>
        <v>506352.5</v>
      </c>
      <c r="AI112" s="21">
        <f t="shared" si="31"/>
        <v>0.7208174438013578</v>
      </c>
    </row>
    <row r="113" spans="1:35" ht="12.75" outlineLevel="1">
      <c r="A113" s="1" t="s">
        <v>403</v>
      </c>
      <c r="B113" s="16" t="s">
        <v>404</v>
      </c>
      <c r="C113" s="1" t="s">
        <v>405</v>
      </c>
      <c r="E113" s="5">
        <v>20754.71</v>
      </c>
      <c r="G113" s="5">
        <v>21778.27</v>
      </c>
      <c r="I113" s="9">
        <f t="shared" si="24"/>
        <v>-1023.5600000000013</v>
      </c>
      <c r="K113" s="21">
        <f t="shared" si="25"/>
        <v>-0.0469991418051113</v>
      </c>
      <c r="M113" s="9">
        <v>59394.03</v>
      </c>
      <c r="O113" s="9">
        <v>146754.27</v>
      </c>
      <c r="Q113" s="9">
        <f t="shared" si="26"/>
        <v>-87360.23999999999</v>
      </c>
      <c r="S113" s="21">
        <f t="shared" si="27"/>
        <v>-0.5952824405041162</v>
      </c>
      <c r="U113" s="9">
        <v>165635.52</v>
      </c>
      <c r="W113" s="9">
        <v>146754.27</v>
      </c>
      <c r="Y113" s="9">
        <f t="shared" si="28"/>
        <v>18881.25</v>
      </c>
      <c r="AA113" s="21">
        <f t="shared" si="29"/>
        <v>0.12865894804968878</v>
      </c>
      <c r="AC113" s="9">
        <v>211498.46</v>
      </c>
      <c r="AE113" s="9">
        <v>146754.27</v>
      </c>
      <c r="AG113" s="9">
        <f t="shared" si="30"/>
        <v>64744.19</v>
      </c>
      <c r="AI113" s="21">
        <f t="shared" si="31"/>
        <v>0.4411741477777785</v>
      </c>
    </row>
    <row r="114" spans="1:35" ht="12.75" outlineLevel="1">
      <c r="A114" s="1" t="s">
        <v>406</v>
      </c>
      <c r="B114" s="16" t="s">
        <v>407</v>
      </c>
      <c r="C114" s="1" t="s">
        <v>408</v>
      </c>
      <c r="E114" s="5">
        <v>295516.16000000003</v>
      </c>
      <c r="G114" s="5">
        <v>312219.37</v>
      </c>
      <c r="I114" s="9">
        <f t="shared" si="24"/>
        <v>-16703.209999999963</v>
      </c>
      <c r="K114" s="21">
        <f t="shared" si="25"/>
        <v>-0.05349831434225225</v>
      </c>
      <c r="M114" s="9">
        <v>906755.23</v>
      </c>
      <c r="O114" s="9">
        <v>3079652.32</v>
      </c>
      <c r="Q114" s="9">
        <f t="shared" si="26"/>
        <v>-2172897.09</v>
      </c>
      <c r="S114" s="21">
        <f t="shared" si="27"/>
        <v>-0.7055657146388524</v>
      </c>
      <c r="U114" s="9">
        <v>2671017.62</v>
      </c>
      <c r="W114" s="9">
        <v>3079652.32</v>
      </c>
      <c r="Y114" s="9">
        <f t="shared" si="28"/>
        <v>-408634.6999999997</v>
      </c>
      <c r="AA114" s="21">
        <f t="shared" si="29"/>
        <v>-0.132688582196837</v>
      </c>
      <c r="AC114" s="9">
        <v>3550513.0500000003</v>
      </c>
      <c r="AE114" s="9">
        <v>3079652.32</v>
      </c>
      <c r="AG114" s="9">
        <f t="shared" si="30"/>
        <v>470860.73000000045</v>
      </c>
      <c r="AI114" s="21">
        <f t="shared" si="31"/>
        <v>0.15289411955437895</v>
      </c>
    </row>
    <row r="115" spans="1:35" ht="12.75" outlineLevel="1">
      <c r="A115" s="1" t="s">
        <v>409</v>
      </c>
      <c r="B115" s="16" t="s">
        <v>410</v>
      </c>
      <c r="C115" s="1" t="s">
        <v>411</v>
      </c>
      <c r="E115" s="5">
        <v>51516</v>
      </c>
      <c r="G115" s="5">
        <v>0</v>
      </c>
      <c r="I115" s="9">
        <f t="shared" si="24"/>
        <v>51516</v>
      </c>
      <c r="K115" s="21" t="str">
        <f t="shared" si="25"/>
        <v>N.M.</v>
      </c>
      <c r="M115" s="9">
        <v>51516</v>
      </c>
      <c r="O115" s="9">
        <v>0</v>
      </c>
      <c r="Q115" s="9">
        <f t="shared" si="26"/>
        <v>51516</v>
      </c>
      <c r="S115" s="21" t="str">
        <f t="shared" si="27"/>
        <v>N.M.</v>
      </c>
      <c r="U115" s="9">
        <v>51516</v>
      </c>
      <c r="W115" s="9">
        <v>0</v>
      </c>
      <c r="Y115" s="9">
        <f t="shared" si="28"/>
        <v>51516</v>
      </c>
      <c r="AA115" s="21" t="str">
        <f t="shared" si="29"/>
        <v>N.M.</v>
      </c>
      <c r="AC115" s="9">
        <v>51516</v>
      </c>
      <c r="AE115" s="9">
        <v>0</v>
      </c>
      <c r="AG115" s="9">
        <f t="shared" si="30"/>
        <v>51516</v>
      </c>
      <c r="AI115" s="21" t="str">
        <f t="shared" si="31"/>
        <v>N.M.</v>
      </c>
    </row>
    <row r="116" spans="1:68" s="17" customFormat="1" ht="12.75">
      <c r="A116" s="17" t="s">
        <v>88</v>
      </c>
      <c r="B116" s="98"/>
      <c r="C116" s="17" t="s">
        <v>89</v>
      </c>
      <c r="D116" s="18"/>
      <c r="E116" s="18">
        <v>47122180.86999997</v>
      </c>
      <c r="F116" s="99"/>
      <c r="G116" s="99">
        <v>37772753.63699999</v>
      </c>
      <c r="H116" s="100"/>
      <c r="I116" s="18">
        <f aca="true" t="shared" si="32" ref="I116:I124">+E116-G116</f>
        <v>9349427.23299998</v>
      </c>
      <c r="J116" s="37" t="str">
        <f>IF((+E116-G116)=(I116),"  ",$AO$510)</f>
        <v>  </v>
      </c>
      <c r="K116" s="40">
        <f aca="true" t="shared" si="33" ref="K116:K124">IF(G116&lt;0,IF(I116=0,0,IF(OR(G116=0,E116=0),"N.M.",IF(ABS(I116/G116)&gt;=10,"N.M.",I116/(-G116)))),IF(I116=0,0,IF(OR(G116=0,E116=0),"N.M.",IF(ABS(I116/G116)&gt;=10,"N.M.",I116/G116))))</f>
        <v>0.24751775639258206</v>
      </c>
      <c r="L116" s="39"/>
      <c r="M116" s="8">
        <v>171742465.19200006</v>
      </c>
      <c r="N116" s="18"/>
      <c r="O116" s="8">
        <v>134280398.40000007</v>
      </c>
      <c r="P116" s="18"/>
      <c r="Q116" s="18">
        <f aca="true" t="shared" si="34" ref="Q116:Q124">+M116-O116</f>
        <v>37462066.791999996</v>
      </c>
      <c r="R116" s="37" t="str">
        <f>IF((+M116-O116)=(Q116),"  ",$AO$510)</f>
        <v>  </v>
      </c>
      <c r="S116" s="40">
        <f aca="true" t="shared" si="35" ref="S116:S124">IF(O116&lt;0,IF(Q116=0,0,IF(OR(O116=0,M116=0),"N.M.",IF(ABS(Q116/O116)&gt;=10,"N.M.",Q116/(-O116)))),IF(Q116=0,0,IF(OR(O116=0,M116=0),"N.M.",IF(ABS(Q116/O116)&gt;=10,"N.M.",Q116/O116))))</f>
        <v>0.27898388177555467</v>
      </c>
      <c r="T116" s="39"/>
      <c r="U116" s="18">
        <v>469281237.70400006</v>
      </c>
      <c r="V116" s="18"/>
      <c r="W116" s="18">
        <v>402936238.518</v>
      </c>
      <c r="X116" s="18"/>
      <c r="Y116" s="18">
        <f aca="true" t="shared" si="36" ref="Y116:Y124">+U116-W116</f>
        <v>66344999.18600005</v>
      </c>
      <c r="Z116" s="37" t="str">
        <f>IF((+U116-W116)=(Y116),"  ",$AO$510)</f>
        <v>  </v>
      </c>
      <c r="AA116" s="40">
        <f aca="true" t="shared" si="37" ref="AA116:AA124">IF(W116&lt;0,IF(Y116=0,0,IF(OR(W116=0,U116=0),"N.M.",IF(ABS(Y116/W116)&gt;=10,"N.M.",Y116/(-W116)))),IF(Y116=0,0,IF(OR(W116=0,U116=0),"N.M.",IF(ABS(Y116/W116)&gt;=10,"N.M.",Y116/W116))))</f>
        <v>0.16465384059278718</v>
      </c>
      <c r="AB116" s="39"/>
      <c r="AC116" s="18">
        <v>616642518.7249998</v>
      </c>
      <c r="AD116" s="18"/>
      <c r="AE116" s="18">
        <v>535307415.9200002</v>
      </c>
      <c r="AF116" s="18"/>
      <c r="AG116" s="18">
        <f aca="true" t="shared" si="38" ref="AG116:AG124">+AC116-AE116</f>
        <v>81335102.80499959</v>
      </c>
      <c r="AH116" s="37" t="str">
        <f>IF((+AC116-AE116)=(AG116),"  ",$AO$510)</f>
        <v>  </v>
      </c>
      <c r="AI116" s="40">
        <f aca="true" t="shared" si="39" ref="AI116:AI124">IF(AE116&lt;0,IF(AG116=0,0,IF(OR(AE116=0,AC116=0),"N.M.",IF(ABS(AG116/AE116)&gt;=10,"N.M.",AG116/(-AE116)))),IF(AG116=0,0,IF(OR(AE116=0,AC116=0),"N.M.",IF(ABS(AG116/AE116)&gt;=10,"N.M.",AG116/AE116))))</f>
        <v>0.1519409228904739</v>
      </c>
      <c r="AJ116" s="39"/>
      <c r="AK116" s="99"/>
      <c r="AL116" s="101"/>
      <c r="AM116" s="100"/>
      <c r="AN116" s="101"/>
      <c r="AO116" s="100"/>
      <c r="AP116" s="100"/>
      <c r="AQ116" s="102"/>
      <c r="AR116" s="100"/>
      <c r="AS116" s="99"/>
      <c r="AT116" s="99"/>
      <c r="AU116" s="99"/>
      <c r="AV116" s="99"/>
      <c r="AW116" s="100"/>
      <c r="AX116" s="100"/>
      <c r="AY116" s="102"/>
      <c r="AZ116" s="100"/>
      <c r="BA116" s="99"/>
      <c r="BB116" s="99"/>
      <c r="BC116" s="100"/>
      <c r="BD116" s="100"/>
      <c r="BE116" s="102"/>
      <c r="BF116" s="103"/>
      <c r="BG116" s="18"/>
      <c r="BH116" s="104"/>
      <c r="BI116" s="18"/>
      <c r="BJ116" s="104"/>
      <c r="BK116" s="18"/>
      <c r="BL116" s="104"/>
      <c r="BM116" s="18"/>
      <c r="BN116" s="104"/>
      <c r="BO116" s="104"/>
      <c r="BP116" s="104"/>
    </row>
    <row r="117" spans="1:35" ht="12.75" outlineLevel="1">
      <c r="A117" s="1" t="s">
        <v>412</v>
      </c>
      <c r="B117" s="16" t="s">
        <v>413</v>
      </c>
      <c r="C117" s="1" t="s">
        <v>414</v>
      </c>
      <c r="E117" s="5">
        <v>7530.900000000001</v>
      </c>
      <c r="G117" s="5">
        <v>115915.19</v>
      </c>
      <c r="I117" s="9">
        <f t="shared" si="32"/>
        <v>-108384.29000000001</v>
      </c>
      <c r="K117" s="21">
        <f t="shared" si="33"/>
        <v>-0.9350309480577998</v>
      </c>
      <c r="M117" s="9">
        <v>385115.97000000003</v>
      </c>
      <c r="O117" s="9">
        <v>372568.61</v>
      </c>
      <c r="Q117" s="9">
        <f t="shared" si="34"/>
        <v>12547.360000000044</v>
      </c>
      <c r="S117" s="21">
        <f t="shared" si="35"/>
        <v>0.03367798484150354</v>
      </c>
      <c r="U117" s="9">
        <v>1593989.33</v>
      </c>
      <c r="W117" s="9">
        <v>873301.05</v>
      </c>
      <c r="Y117" s="9">
        <f t="shared" si="36"/>
        <v>720688.28</v>
      </c>
      <c r="AA117" s="21">
        <f t="shared" si="37"/>
        <v>0.8252460935435724</v>
      </c>
      <c r="AC117" s="9">
        <v>1867236.78</v>
      </c>
      <c r="AE117" s="9">
        <v>1078726.1400000001</v>
      </c>
      <c r="AG117" s="9">
        <f t="shared" si="38"/>
        <v>788510.6399999999</v>
      </c>
      <c r="AI117" s="21">
        <f t="shared" si="39"/>
        <v>0.730964617210444</v>
      </c>
    </row>
    <row r="118" spans="1:35" ht="12.75" outlineLevel="1">
      <c r="A118" s="1" t="s">
        <v>415</v>
      </c>
      <c r="B118" s="16" t="s">
        <v>416</v>
      </c>
      <c r="C118" s="1" t="s">
        <v>417</v>
      </c>
      <c r="E118" s="5">
        <v>45753.11</v>
      </c>
      <c r="G118" s="5">
        <v>152057.44</v>
      </c>
      <c r="I118" s="9">
        <f t="shared" si="32"/>
        <v>-106304.33</v>
      </c>
      <c r="K118" s="21">
        <f t="shared" si="33"/>
        <v>-0.6991064034748974</v>
      </c>
      <c r="M118" s="9">
        <v>472427.88</v>
      </c>
      <c r="O118" s="9">
        <v>501023.97000000003</v>
      </c>
      <c r="Q118" s="9">
        <f t="shared" si="34"/>
        <v>-28596.090000000026</v>
      </c>
      <c r="S118" s="21">
        <f t="shared" si="35"/>
        <v>-0.0570752932239949</v>
      </c>
      <c r="U118" s="9">
        <v>1860318.9</v>
      </c>
      <c r="W118" s="9">
        <v>1992676.71</v>
      </c>
      <c r="Y118" s="9">
        <f t="shared" si="36"/>
        <v>-132357.81000000006</v>
      </c>
      <c r="AA118" s="21">
        <f t="shared" si="37"/>
        <v>-0.06642211922073403</v>
      </c>
      <c r="AC118" s="9">
        <v>2459287.94</v>
      </c>
      <c r="AE118" s="9">
        <v>2691372.17</v>
      </c>
      <c r="AG118" s="9">
        <f t="shared" si="38"/>
        <v>-232084.22999999998</v>
      </c>
      <c r="AI118" s="21">
        <f t="shared" si="39"/>
        <v>-0.08623267810635048</v>
      </c>
    </row>
    <row r="119" spans="1:35" ht="12.75" outlineLevel="1">
      <c r="A119" s="1" t="s">
        <v>418</v>
      </c>
      <c r="B119" s="16" t="s">
        <v>419</v>
      </c>
      <c r="C119" s="1" t="s">
        <v>420</v>
      </c>
      <c r="E119" s="5">
        <v>8796187</v>
      </c>
      <c r="G119" s="5">
        <v>6313206</v>
      </c>
      <c r="I119" s="9">
        <f t="shared" si="32"/>
        <v>2482981</v>
      </c>
      <c r="K119" s="21">
        <f t="shared" si="33"/>
        <v>0.3932995375091515</v>
      </c>
      <c r="M119" s="9">
        <v>21619733</v>
      </c>
      <c r="O119" s="9">
        <v>18044366.71</v>
      </c>
      <c r="Q119" s="9">
        <f t="shared" si="34"/>
        <v>3575366.289999999</v>
      </c>
      <c r="S119" s="21">
        <f t="shared" si="35"/>
        <v>0.1981430740940644</v>
      </c>
      <c r="U119" s="9">
        <v>51044316.01</v>
      </c>
      <c r="W119" s="9">
        <v>40062184.71</v>
      </c>
      <c r="Y119" s="9">
        <f t="shared" si="36"/>
        <v>10982131.299999997</v>
      </c>
      <c r="AA119" s="21">
        <f t="shared" si="37"/>
        <v>0.2741271196140915</v>
      </c>
      <c r="AC119" s="9">
        <v>66756438.01</v>
      </c>
      <c r="AE119" s="9">
        <v>54843604.71</v>
      </c>
      <c r="AG119" s="9">
        <f t="shared" si="38"/>
        <v>11912833.299999997</v>
      </c>
      <c r="AI119" s="21">
        <f t="shared" si="39"/>
        <v>0.21721462990976323</v>
      </c>
    </row>
    <row r="120" spans="1:35" ht="12.75" outlineLevel="1">
      <c r="A120" s="1" t="s">
        <v>421</v>
      </c>
      <c r="B120" s="16" t="s">
        <v>422</v>
      </c>
      <c r="C120" s="1" t="s">
        <v>423</v>
      </c>
      <c r="E120" s="5">
        <v>21241.600000000002</v>
      </c>
      <c r="G120" s="5">
        <v>25147.37</v>
      </c>
      <c r="I120" s="9">
        <f t="shared" si="32"/>
        <v>-3905.769999999997</v>
      </c>
      <c r="K120" s="21">
        <f t="shared" si="33"/>
        <v>-0.15531524767798768</v>
      </c>
      <c r="M120" s="9">
        <v>63724.8</v>
      </c>
      <c r="O120" s="9">
        <v>75442.11</v>
      </c>
      <c r="Q120" s="9">
        <f t="shared" si="34"/>
        <v>-11717.309999999998</v>
      </c>
      <c r="S120" s="21">
        <f t="shared" si="35"/>
        <v>-0.15531524767798777</v>
      </c>
      <c r="U120" s="9">
        <v>191174.4</v>
      </c>
      <c r="W120" s="9">
        <v>226326.33000000002</v>
      </c>
      <c r="Y120" s="9">
        <f t="shared" si="36"/>
        <v>-35151.93000000002</v>
      </c>
      <c r="AA120" s="21">
        <f t="shared" si="37"/>
        <v>-0.15531524767798788</v>
      </c>
      <c r="AC120" s="9">
        <v>266616.51</v>
      </c>
      <c r="AE120" s="9">
        <v>292140.15</v>
      </c>
      <c r="AG120" s="9">
        <f t="shared" si="38"/>
        <v>-25523.640000000014</v>
      </c>
      <c r="AI120" s="21">
        <f t="shared" si="39"/>
        <v>-0.08736779247905505</v>
      </c>
    </row>
    <row r="121" spans="1:68" s="17" customFormat="1" ht="12.75">
      <c r="A121" s="17" t="s">
        <v>90</v>
      </c>
      <c r="B121" s="98"/>
      <c r="C121" s="17" t="s">
        <v>1092</v>
      </c>
      <c r="D121" s="18"/>
      <c r="E121" s="18">
        <v>8870712.61</v>
      </c>
      <c r="F121" s="18"/>
      <c r="G121" s="18">
        <v>6606326</v>
      </c>
      <c r="H121" s="18"/>
      <c r="I121" s="18">
        <f t="shared" si="32"/>
        <v>2264386.6099999994</v>
      </c>
      <c r="J121" s="37" t="str">
        <f>IF((+E121-G121)=(I121),"  ",$AO$510)</f>
        <v>  </v>
      </c>
      <c r="K121" s="40">
        <f t="shared" si="33"/>
        <v>0.34276034970118024</v>
      </c>
      <c r="L121" s="39"/>
      <c r="M121" s="8">
        <v>22541001.650000002</v>
      </c>
      <c r="N121" s="18"/>
      <c r="O121" s="8">
        <v>18993401.4</v>
      </c>
      <c r="P121" s="18"/>
      <c r="Q121" s="18">
        <f t="shared" si="34"/>
        <v>3547600.2500000037</v>
      </c>
      <c r="R121" s="37" t="str">
        <f>IF((+M121-O121)=(Q121),"  ",$AO$510)</f>
        <v>  </v>
      </c>
      <c r="S121" s="40">
        <f t="shared" si="35"/>
        <v>0.18678067057541384</v>
      </c>
      <c r="T121" s="39"/>
      <c r="U121" s="18">
        <v>54689798.63999999</v>
      </c>
      <c r="V121" s="18"/>
      <c r="W121" s="18">
        <v>43154488.8</v>
      </c>
      <c r="X121" s="18"/>
      <c r="Y121" s="18">
        <f t="shared" si="36"/>
        <v>11535309.839999996</v>
      </c>
      <c r="Z121" s="37" t="str">
        <f>IF((+U121-W121)=(Y121),"  ",$AO$510)</f>
        <v>  </v>
      </c>
      <c r="AA121" s="40">
        <f t="shared" si="37"/>
        <v>0.2673026644681282</v>
      </c>
      <c r="AB121" s="39"/>
      <c r="AC121" s="18">
        <v>71349579.24000001</v>
      </c>
      <c r="AD121" s="18"/>
      <c r="AE121" s="18">
        <v>58905843.17</v>
      </c>
      <c r="AF121" s="18"/>
      <c r="AG121" s="18">
        <f t="shared" si="38"/>
        <v>12443736.070000008</v>
      </c>
      <c r="AH121" s="37" t="str">
        <f>IF((+AC121-AE121)=(AG121),"  ",$AO$510)</f>
        <v>  </v>
      </c>
      <c r="AI121" s="40">
        <f t="shared" si="39"/>
        <v>0.21124790683477465</v>
      </c>
      <c r="AJ121" s="39"/>
      <c r="AK121" s="18"/>
      <c r="AL121" s="18"/>
      <c r="AM121" s="18"/>
      <c r="AN121" s="18"/>
      <c r="AO121" s="18"/>
      <c r="AP121" s="85"/>
      <c r="AQ121" s="117"/>
      <c r="AR121" s="39"/>
      <c r="AS121" s="18"/>
      <c r="AT121" s="18"/>
      <c r="AU121" s="18"/>
      <c r="AV121" s="18"/>
      <c r="AW121" s="18"/>
      <c r="AX121" s="85"/>
      <c r="AY121" s="117"/>
      <c r="AZ121" s="39"/>
      <c r="BA121" s="18"/>
      <c r="BB121" s="18"/>
      <c r="BC121" s="18"/>
      <c r="BD121" s="85"/>
      <c r="BE121" s="117"/>
      <c r="BF121" s="39"/>
      <c r="BG121" s="18"/>
      <c r="BH121" s="104"/>
      <c r="BI121" s="18"/>
      <c r="BJ121" s="104"/>
      <c r="BK121" s="18"/>
      <c r="BL121" s="104"/>
      <c r="BM121" s="18"/>
      <c r="BN121" s="104"/>
      <c r="BO121" s="104"/>
      <c r="BP121" s="104"/>
    </row>
    <row r="122" spans="1:68" s="17" customFormat="1" ht="12.75">
      <c r="A122" s="17" t="s">
        <v>91</v>
      </c>
      <c r="B122" s="98"/>
      <c r="C122" s="17" t="s">
        <v>1093</v>
      </c>
      <c r="D122" s="18"/>
      <c r="E122" s="18">
        <v>55992893.47999999</v>
      </c>
      <c r="F122" s="18"/>
      <c r="G122" s="18">
        <v>44379079.63700001</v>
      </c>
      <c r="H122" s="18"/>
      <c r="I122" s="18">
        <f t="shared" si="32"/>
        <v>11613813.84299998</v>
      </c>
      <c r="J122" s="37" t="str">
        <f>IF((+E122-G122)=(I122),"  ",$AO$510)</f>
        <v>  </v>
      </c>
      <c r="K122" s="40">
        <f t="shared" si="33"/>
        <v>0.2616956894553811</v>
      </c>
      <c r="L122" s="39"/>
      <c r="M122" s="8">
        <v>194283466.84200004</v>
      </c>
      <c r="N122" s="18"/>
      <c r="O122" s="8">
        <v>153273799.79999995</v>
      </c>
      <c r="P122" s="18"/>
      <c r="Q122" s="18">
        <f t="shared" si="34"/>
        <v>41009667.042000085</v>
      </c>
      <c r="R122" s="37" t="str">
        <f>IF((+M122-O122)=(Q122),"  ",$AO$510)</f>
        <v>  </v>
      </c>
      <c r="S122" s="40">
        <f t="shared" si="35"/>
        <v>0.26755823301511245</v>
      </c>
      <c r="T122" s="39"/>
      <c r="U122" s="18">
        <v>523971036.344</v>
      </c>
      <c r="V122" s="18"/>
      <c r="W122" s="18">
        <v>446090727.318</v>
      </c>
      <c r="X122" s="18"/>
      <c r="Y122" s="18">
        <f t="shared" si="36"/>
        <v>77880309.02599996</v>
      </c>
      <c r="Z122" s="37" t="str">
        <f>IF((+U122-W122)=(Y122),"  ",$AO$510)</f>
        <v>  </v>
      </c>
      <c r="AA122" s="40">
        <f t="shared" si="37"/>
        <v>0.17458401230223788</v>
      </c>
      <c r="AB122" s="39"/>
      <c r="AC122" s="18">
        <v>687992097.965</v>
      </c>
      <c r="AD122" s="18"/>
      <c r="AE122" s="18">
        <v>594213259.0900002</v>
      </c>
      <c r="AF122" s="18"/>
      <c r="AG122" s="18">
        <f t="shared" si="38"/>
        <v>93778838.87499988</v>
      </c>
      <c r="AH122" s="37" t="str">
        <f>IF((+AC122-AE122)=(AG122),"  ",$AO$510)</f>
        <v>  </v>
      </c>
      <c r="AI122" s="40">
        <f t="shared" si="39"/>
        <v>0.15782017220318545</v>
      </c>
      <c r="AJ122" s="39"/>
      <c r="AK122" s="18"/>
      <c r="AL122" s="18"/>
      <c r="AM122" s="18"/>
      <c r="AN122" s="18"/>
      <c r="AO122" s="18"/>
      <c r="AP122" s="85"/>
      <c r="AQ122" s="117"/>
      <c r="AR122" s="39"/>
      <c r="AS122" s="18"/>
      <c r="AT122" s="18"/>
      <c r="AU122" s="18"/>
      <c r="AV122" s="18"/>
      <c r="AW122" s="18"/>
      <c r="AX122" s="85"/>
      <c r="AY122" s="117"/>
      <c r="AZ122" s="39"/>
      <c r="BA122" s="18"/>
      <c r="BB122" s="18"/>
      <c r="BC122" s="18"/>
      <c r="BD122" s="85"/>
      <c r="BE122" s="117"/>
      <c r="BF122" s="39"/>
      <c r="BG122" s="18"/>
      <c r="BH122" s="104"/>
      <c r="BI122" s="18"/>
      <c r="BJ122" s="104"/>
      <c r="BK122" s="18"/>
      <c r="BL122" s="104"/>
      <c r="BM122" s="18"/>
      <c r="BN122" s="104"/>
      <c r="BO122" s="104"/>
      <c r="BP122" s="104"/>
    </row>
    <row r="123" spans="1:68" s="90" customFormat="1" ht="12.75">
      <c r="A123" s="90" t="s">
        <v>27</v>
      </c>
      <c r="B123" s="91"/>
      <c r="C123" s="77" t="s">
        <v>1094</v>
      </c>
      <c r="D123" s="105"/>
      <c r="E123" s="105">
        <v>0</v>
      </c>
      <c r="F123" s="105"/>
      <c r="G123" s="105">
        <v>0</v>
      </c>
      <c r="H123" s="105"/>
      <c r="I123" s="9">
        <f t="shared" si="32"/>
        <v>0</v>
      </c>
      <c r="J123" s="37" t="str">
        <f>IF((+E123-G123)=(I123),"  ",$AO$510)</f>
        <v>  </v>
      </c>
      <c r="K123" s="38">
        <f t="shared" si="33"/>
        <v>0</v>
      </c>
      <c r="L123" s="39"/>
      <c r="M123" s="5">
        <v>0</v>
      </c>
      <c r="N123" s="9"/>
      <c r="O123" s="5">
        <v>0</v>
      </c>
      <c r="P123" s="9"/>
      <c r="Q123" s="9">
        <f t="shared" si="34"/>
        <v>0</v>
      </c>
      <c r="R123" s="37" t="str">
        <f>IF((+M123-O123)=(Q123),"  ",$AO$510)</f>
        <v>  </v>
      </c>
      <c r="S123" s="38">
        <f t="shared" si="35"/>
        <v>0</v>
      </c>
      <c r="T123" s="39"/>
      <c r="U123" s="9">
        <v>0</v>
      </c>
      <c r="V123" s="9"/>
      <c r="W123" s="9">
        <v>0</v>
      </c>
      <c r="X123" s="9"/>
      <c r="Y123" s="9">
        <f t="shared" si="36"/>
        <v>0</v>
      </c>
      <c r="Z123" s="37" t="str">
        <f>IF((+U123-W123)=(Y123),"  ",$AO$510)</f>
        <v>  </v>
      </c>
      <c r="AA123" s="38">
        <f t="shared" si="37"/>
        <v>0</v>
      </c>
      <c r="AB123" s="39"/>
      <c r="AC123" s="9">
        <v>0</v>
      </c>
      <c r="AD123" s="9"/>
      <c r="AE123" s="9">
        <v>0</v>
      </c>
      <c r="AF123" s="9"/>
      <c r="AG123" s="9">
        <f t="shared" si="38"/>
        <v>0</v>
      </c>
      <c r="AH123" s="37" t="str">
        <f>IF((+AC123-AE123)=(AG123),"  ",$AO$510)</f>
        <v>  </v>
      </c>
      <c r="AI123" s="38">
        <f t="shared" si="39"/>
        <v>0</v>
      </c>
      <c r="AJ123" s="39"/>
      <c r="AK123" s="105"/>
      <c r="AL123" s="105"/>
      <c r="AM123" s="105"/>
      <c r="AN123" s="105"/>
      <c r="AO123" s="105"/>
      <c r="AP123" s="106"/>
      <c r="AQ123" s="107"/>
      <c r="AR123" s="108"/>
      <c r="AS123" s="105"/>
      <c r="AT123" s="105"/>
      <c r="AU123" s="105"/>
      <c r="AV123" s="105"/>
      <c r="AW123" s="105"/>
      <c r="AX123" s="106"/>
      <c r="AY123" s="107"/>
      <c r="AZ123" s="108"/>
      <c r="BA123" s="105"/>
      <c r="BB123" s="105"/>
      <c r="BC123" s="105"/>
      <c r="BD123" s="106"/>
      <c r="BE123" s="107"/>
      <c r="BF123" s="108"/>
      <c r="BG123" s="105"/>
      <c r="BH123" s="109"/>
      <c r="BI123" s="105"/>
      <c r="BJ123" s="109"/>
      <c r="BK123" s="105"/>
      <c r="BL123" s="109"/>
      <c r="BM123" s="105"/>
      <c r="BN123" s="97"/>
      <c r="BO123" s="97"/>
      <c r="BP123" s="97"/>
    </row>
    <row r="124" spans="1:68" s="77" customFormat="1" ht="12.75">
      <c r="A124" s="77" t="s">
        <v>28</v>
      </c>
      <c r="B124" s="110"/>
      <c r="C124" s="77" t="s">
        <v>29</v>
      </c>
      <c r="D124" s="105"/>
      <c r="E124" s="105">
        <v>55992893.47999999</v>
      </c>
      <c r="F124" s="105"/>
      <c r="G124" s="105">
        <v>44379079.63700001</v>
      </c>
      <c r="H124" s="105"/>
      <c r="I124" s="9">
        <f t="shared" si="32"/>
        <v>11613813.84299998</v>
      </c>
      <c r="J124" s="37" t="str">
        <f>IF((+E124-G124)=(I124),"  ",$AO$510)</f>
        <v>  </v>
      </c>
      <c r="K124" s="38">
        <f t="shared" si="33"/>
        <v>0.2616956894553811</v>
      </c>
      <c r="L124" s="39"/>
      <c r="M124" s="5">
        <v>194283466.84200004</v>
      </c>
      <c r="N124" s="9"/>
      <c r="O124" s="5">
        <v>153273799.79999995</v>
      </c>
      <c r="P124" s="9"/>
      <c r="Q124" s="9">
        <f t="shared" si="34"/>
        <v>41009667.042000085</v>
      </c>
      <c r="R124" s="37" t="str">
        <f>IF((+M124-O124)=(Q124),"  ",$AO$510)</f>
        <v>  </v>
      </c>
      <c r="S124" s="38">
        <f t="shared" si="35"/>
        <v>0.26755823301511245</v>
      </c>
      <c r="T124" s="39"/>
      <c r="U124" s="9">
        <v>523971036.344</v>
      </c>
      <c r="V124" s="9"/>
      <c r="W124" s="9">
        <v>446090727.318</v>
      </c>
      <c r="X124" s="9"/>
      <c r="Y124" s="9">
        <f t="shared" si="36"/>
        <v>77880309.02599996</v>
      </c>
      <c r="Z124" s="37" t="str">
        <f>IF((+U124-W124)=(Y124),"  ",$AO$510)</f>
        <v>  </v>
      </c>
      <c r="AA124" s="38">
        <f t="shared" si="37"/>
        <v>0.17458401230223788</v>
      </c>
      <c r="AB124" s="39"/>
      <c r="AC124" s="9">
        <v>687992097.965</v>
      </c>
      <c r="AD124" s="9"/>
      <c r="AE124" s="9">
        <v>594213259.0900002</v>
      </c>
      <c r="AF124" s="9"/>
      <c r="AG124" s="9">
        <f t="shared" si="38"/>
        <v>93778838.87499988</v>
      </c>
      <c r="AH124" s="37" t="str">
        <f>IF((+AC124-AE124)=(AG124),"  ",$AO$510)</f>
        <v>  </v>
      </c>
      <c r="AI124" s="38">
        <f t="shared" si="39"/>
        <v>0.15782017220318545</v>
      </c>
      <c r="AJ124" s="39"/>
      <c r="AK124" s="105"/>
      <c r="AL124" s="105"/>
      <c r="AM124" s="105"/>
      <c r="AN124" s="105"/>
      <c r="AO124" s="105"/>
      <c r="AP124" s="106"/>
      <c r="AQ124" s="107"/>
      <c r="AR124" s="108"/>
      <c r="AS124" s="105"/>
      <c r="AT124" s="105"/>
      <c r="AU124" s="105"/>
      <c r="AV124" s="105"/>
      <c r="AW124" s="105"/>
      <c r="AX124" s="106"/>
      <c r="AY124" s="107"/>
      <c r="AZ124" s="108"/>
      <c r="BA124" s="105"/>
      <c r="BB124" s="105"/>
      <c r="BC124" s="105"/>
      <c r="BD124" s="106"/>
      <c r="BE124" s="107"/>
      <c r="BF124" s="108"/>
      <c r="BG124" s="105"/>
      <c r="BH124" s="109"/>
      <c r="BI124" s="105"/>
      <c r="BJ124" s="109"/>
      <c r="BK124" s="105"/>
      <c r="BL124" s="109"/>
      <c r="BM124" s="105"/>
      <c r="BN124" s="109"/>
      <c r="BO124" s="109"/>
      <c r="BP124" s="109"/>
    </row>
    <row r="125" spans="2:68" s="90" customFormat="1" ht="12.75">
      <c r="B125" s="91"/>
      <c r="D125" s="71"/>
      <c r="E125" s="41" t="str">
        <f>IF(ABS(E116+E121+E123-E124)&gt;$AO$506,$AO$509," ")</f>
        <v> </v>
      </c>
      <c r="F125" s="111"/>
      <c r="G125" s="41" t="str">
        <f>IF(ABS(G116+G121+G123-G124)&gt;$AO$506,$AO$509," ")</f>
        <v> </v>
      </c>
      <c r="H125" s="111"/>
      <c r="I125" s="41" t="str">
        <f>IF(ABS(I116+I121+I123-I124)&gt;$AO$506,$AO$509," ")</f>
        <v> </v>
      </c>
      <c r="J125" s="111"/>
      <c r="K125" s="111"/>
      <c r="L125" s="111"/>
      <c r="M125" s="41" t="str">
        <f>IF(ABS(M116+M121+M123-M124)&gt;$AO$506,$AO$509," ")</f>
        <v> </v>
      </c>
      <c r="N125" s="111"/>
      <c r="O125" s="41" t="str">
        <f>IF(ABS(O116+O121+O123-O124)&gt;$AO$506,$AO$509," ")</f>
        <v> </v>
      </c>
      <c r="P125" s="111"/>
      <c r="Q125" s="41" t="str">
        <f>IF(ABS(Q116+Q121+Q123-Q124)&gt;$AO$506,$AO$509," ")</f>
        <v> </v>
      </c>
      <c r="R125" s="111"/>
      <c r="S125" s="111"/>
      <c r="T125" s="111"/>
      <c r="U125" s="41" t="str">
        <f>IF(ABS(U116+U121+U123-U124)&gt;$AO$506,$AO$509," ")</f>
        <v> </v>
      </c>
      <c r="V125" s="111"/>
      <c r="W125" s="41" t="str">
        <f>IF(ABS(W116+W121+W123-W124)&gt;$AO$506,$AO$509," ")</f>
        <v> </v>
      </c>
      <c r="X125" s="111"/>
      <c r="Y125" s="41" t="str">
        <f>IF(ABS(Y116+Y121+Y123-Y124)&gt;$AO$506,$AO$509," ")</f>
        <v> </v>
      </c>
      <c r="Z125" s="111"/>
      <c r="AA125" s="111"/>
      <c r="AB125" s="111"/>
      <c r="AC125" s="41" t="str">
        <f>IF(ABS(AC116+AC121+AC123-AC124)&gt;$AO$506,$AO$509," ")</f>
        <v> </v>
      </c>
      <c r="AD125" s="111"/>
      <c r="AE125" s="41" t="str">
        <f>IF(ABS(AE116+AE121+AE123-AE124)&gt;$AO$506,$AO$509," ")</f>
        <v> </v>
      </c>
      <c r="AF125" s="111"/>
      <c r="AG125" s="41" t="str">
        <f>IF(ABS(AG116+AG121+AG123-AG124)&gt;$AO$506,$AO$509," ")</f>
        <v> </v>
      </c>
      <c r="AH125" s="111"/>
      <c r="AI125" s="111"/>
      <c r="AJ125" s="112"/>
      <c r="AK125" s="111"/>
      <c r="AL125" s="112"/>
      <c r="AM125" s="111"/>
      <c r="AN125" s="112"/>
      <c r="AO125" s="111"/>
      <c r="AP125" s="71"/>
      <c r="AQ125" s="113"/>
      <c r="AR125" s="71"/>
      <c r="AS125" s="111"/>
      <c r="AT125" s="112"/>
      <c r="AU125" s="111"/>
      <c r="AV125" s="112"/>
      <c r="AW125" s="111"/>
      <c r="AX125" s="71"/>
      <c r="AY125" s="113"/>
      <c r="AZ125" s="71"/>
      <c r="BA125" s="111"/>
      <c r="BB125" s="112"/>
      <c r="BC125" s="111"/>
      <c r="BD125" s="71"/>
      <c r="BE125" s="113"/>
      <c r="BG125" s="71"/>
      <c r="BH125" s="97"/>
      <c r="BI125" s="71"/>
      <c r="BJ125" s="97"/>
      <c r="BK125" s="71"/>
      <c r="BL125" s="97"/>
      <c r="BM125" s="71"/>
      <c r="BN125" s="97"/>
      <c r="BO125" s="97"/>
      <c r="BP125" s="97"/>
    </row>
    <row r="126" spans="2:68" s="90" customFormat="1" ht="12.75">
      <c r="B126" s="91"/>
      <c r="C126" s="77" t="s">
        <v>30</v>
      </c>
      <c r="D126" s="71"/>
      <c r="E126" s="71"/>
      <c r="F126" s="97"/>
      <c r="G126" s="71"/>
      <c r="H126" s="97"/>
      <c r="I126" s="71"/>
      <c r="J126" s="97"/>
      <c r="K126" s="71"/>
      <c r="L126" s="97"/>
      <c r="M126" s="71"/>
      <c r="N126" s="97"/>
      <c r="O126" s="71"/>
      <c r="P126" s="97"/>
      <c r="Q126" s="71"/>
      <c r="R126" s="97"/>
      <c r="S126" s="71"/>
      <c r="T126" s="97"/>
      <c r="U126" s="71"/>
      <c r="V126" s="97"/>
      <c r="W126" s="71"/>
      <c r="X126" s="97"/>
      <c r="Y126" s="71"/>
      <c r="Z126" s="97"/>
      <c r="AA126" s="71"/>
      <c r="AB126" s="97"/>
      <c r="AC126" s="71"/>
      <c r="AD126" s="97"/>
      <c r="AE126" s="71"/>
      <c r="AF126" s="97"/>
      <c r="AG126" s="71"/>
      <c r="AH126" s="97"/>
      <c r="AI126" s="71"/>
      <c r="AJ126" s="71"/>
      <c r="AK126" s="71"/>
      <c r="AL126" s="71"/>
      <c r="AM126" s="71"/>
      <c r="AN126" s="71"/>
      <c r="AO126" s="71"/>
      <c r="AP126" s="71"/>
      <c r="AQ126" s="113"/>
      <c r="AR126" s="71"/>
      <c r="AS126" s="71"/>
      <c r="AT126" s="97"/>
      <c r="AU126" s="71"/>
      <c r="AV126" s="71"/>
      <c r="AW126" s="71"/>
      <c r="AX126" s="71"/>
      <c r="AY126" s="113"/>
      <c r="AZ126" s="71"/>
      <c r="BA126" s="71"/>
      <c r="BB126" s="71"/>
      <c r="BC126" s="71"/>
      <c r="BD126" s="71"/>
      <c r="BE126" s="113"/>
      <c r="BG126" s="71"/>
      <c r="BH126" s="97"/>
      <c r="BI126" s="71"/>
      <c r="BJ126" s="97"/>
      <c r="BK126" s="71"/>
      <c r="BL126" s="97"/>
      <c r="BM126" s="71"/>
      <c r="BN126" s="97"/>
      <c r="BO126" s="97"/>
      <c r="BP126" s="97"/>
    </row>
    <row r="127" spans="2:68" s="90" customFormat="1" ht="12.75">
      <c r="B127" s="91"/>
      <c r="C127" s="77" t="s">
        <v>31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113"/>
      <c r="AR127" s="71"/>
      <c r="AS127" s="71"/>
      <c r="AT127" s="71"/>
      <c r="AU127" s="71"/>
      <c r="AV127" s="71"/>
      <c r="AW127" s="71"/>
      <c r="AX127" s="71"/>
      <c r="AY127" s="113"/>
      <c r="AZ127" s="71"/>
      <c r="BA127" s="71"/>
      <c r="BB127" s="71"/>
      <c r="BC127" s="71"/>
      <c r="BD127" s="71"/>
      <c r="BE127" s="113"/>
      <c r="BG127" s="71"/>
      <c r="BH127" s="97"/>
      <c r="BI127" s="71"/>
      <c r="BJ127" s="97"/>
      <c r="BK127" s="71"/>
      <c r="BL127" s="97"/>
      <c r="BM127" s="71"/>
      <c r="BN127" s="97"/>
      <c r="BO127" s="97"/>
      <c r="BP127" s="97"/>
    </row>
    <row r="128" spans="1:35" ht="12.75" outlineLevel="1">
      <c r="A128" s="1" t="s">
        <v>424</v>
      </c>
      <c r="B128" s="16" t="s">
        <v>425</v>
      </c>
      <c r="C128" s="1" t="s">
        <v>426</v>
      </c>
      <c r="E128" s="5">
        <v>22310.33</v>
      </c>
      <c r="G128" s="5">
        <v>29171.967</v>
      </c>
      <c r="I128" s="9">
        <f aca="true" t="shared" si="40" ref="I128:I135">+E128-G128</f>
        <v>-6861.636999999999</v>
      </c>
      <c r="K128" s="21">
        <f aca="true" t="shared" si="41" ref="K128:K135">IF(G128&lt;0,IF(I128=0,0,IF(OR(G128=0,E128=0),"N.M.",IF(ABS(I128/G128)&gt;=10,"N.M.",I128/(-G128)))),IF(I128=0,0,IF(OR(G128=0,E128=0),"N.M.",IF(ABS(I128/G128)&gt;=10,"N.M.",I128/G128))))</f>
        <v>-0.23521338139454218</v>
      </c>
      <c r="M128" s="9">
        <v>100310.081</v>
      </c>
      <c r="O128" s="9">
        <v>100684.091</v>
      </c>
      <c r="Q128" s="9">
        <f aca="true" t="shared" si="42" ref="Q128:Q135">(+M128-O128)</f>
        <v>-374.00999999999476</v>
      </c>
      <c r="S128" s="21">
        <f aca="true" t="shared" si="43" ref="S128:S135">IF(O128&lt;0,IF(Q128=0,0,IF(OR(O128=0,M128=0),"N.M.",IF(ABS(Q128/O128)&gt;=10,"N.M.",Q128/(-O128)))),IF(Q128=0,0,IF(OR(O128=0,M128=0),"N.M.",IF(ABS(Q128/O128)&gt;=10,"N.M.",Q128/O128))))</f>
        <v>-0.0037146881526694694</v>
      </c>
      <c r="U128" s="9">
        <v>237801.214</v>
      </c>
      <c r="W128" s="9">
        <v>342013.245</v>
      </c>
      <c r="Y128" s="9">
        <f aca="true" t="shared" si="44" ref="Y128:Y135">(+U128-W128)</f>
        <v>-104212.03099999999</v>
      </c>
      <c r="AA128" s="21">
        <f aca="true" t="shared" si="45" ref="AA128:AA135">IF(W128&lt;0,IF(Y128=0,0,IF(OR(W128=0,U128=0),"N.M.",IF(ABS(Y128/W128)&gt;=10,"N.M.",Y128/(-W128)))),IF(Y128=0,0,IF(OR(W128=0,U128=0),"N.M.",IF(ABS(Y128/W128)&gt;=10,"N.M.",Y128/W128))))</f>
        <v>-0.3047017404252867</v>
      </c>
      <c r="AC128" s="9">
        <v>265038.335</v>
      </c>
      <c r="AE128" s="9">
        <v>552568.08</v>
      </c>
      <c r="AG128" s="9">
        <f aca="true" t="shared" si="46" ref="AG128:AG135">(+AC128-AE128)</f>
        <v>-287529.74499999994</v>
      </c>
      <c r="AI128" s="21">
        <f aca="true" t="shared" si="47" ref="AI128:AI135">IF(AE128&lt;0,IF(AG128=0,0,IF(OR(AE128=0,AC128=0),"N.M.",IF(ABS(AG128/AE128)&gt;=10,"N.M.",AG128/(-AE128)))),IF(AG128=0,0,IF(OR(AE128=0,AC128=0),"N.M.",IF(ABS(AG128/AE128)&gt;=10,"N.M.",AG128/AE128))))</f>
        <v>-0.5203517094219412</v>
      </c>
    </row>
    <row r="129" spans="1:35" ht="12.75" outlineLevel="1">
      <c r="A129" s="1" t="s">
        <v>427</v>
      </c>
      <c r="B129" s="16" t="s">
        <v>428</v>
      </c>
      <c r="C129" s="1" t="s">
        <v>429</v>
      </c>
      <c r="E129" s="5">
        <v>21664514.7</v>
      </c>
      <c r="G129" s="5">
        <v>12304932.46</v>
      </c>
      <c r="I129" s="9">
        <f t="shared" si="40"/>
        <v>9359582.239999998</v>
      </c>
      <c r="K129" s="21">
        <f t="shared" si="41"/>
        <v>0.760636620349235</v>
      </c>
      <c r="M129" s="9">
        <v>52503369.56</v>
      </c>
      <c r="O129" s="9">
        <v>37802237.71</v>
      </c>
      <c r="Q129" s="9">
        <f t="shared" si="42"/>
        <v>14701131.850000001</v>
      </c>
      <c r="S129" s="21">
        <f t="shared" si="43"/>
        <v>0.38889580989304884</v>
      </c>
      <c r="U129" s="9">
        <v>119065431.23</v>
      </c>
      <c r="W129" s="9">
        <v>104543080.98</v>
      </c>
      <c r="Y129" s="9">
        <f t="shared" si="44"/>
        <v>14522350.25</v>
      </c>
      <c r="AA129" s="21">
        <f t="shared" si="45"/>
        <v>0.13891259099947753</v>
      </c>
      <c r="AC129" s="9">
        <v>157559439.61</v>
      </c>
      <c r="AE129" s="9">
        <v>141084789.6</v>
      </c>
      <c r="AG129" s="9">
        <f t="shared" si="46"/>
        <v>16474650.01000002</v>
      </c>
      <c r="AI129" s="21">
        <f t="shared" si="47"/>
        <v>0.11677126965074357</v>
      </c>
    </row>
    <row r="130" spans="1:35" ht="12.75" outlineLevel="1">
      <c r="A130" s="1" t="s">
        <v>430</v>
      </c>
      <c r="B130" s="16" t="s">
        <v>431</v>
      </c>
      <c r="C130" s="1" t="s">
        <v>432</v>
      </c>
      <c r="E130" s="5">
        <v>200408.07</v>
      </c>
      <c r="G130" s="5">
        <v>224659.79</v>
      </c>
      <c r="I130" s="9">
        <f t="shared" si="40"/>
        <v>-24251.72</v>
      </c>
      <c r="K130" s="21">
        <f t="shared" si="41"/>
        <v>-0.10794864537174187</v>
      </c>
      <c r="M130" s="9">
        <v>706235.48</v>
      </c>
      <c r="O130" s="9">
        <v>719798.31</v>
      </c>
      <c r="Q130" s="9">
        <f t="shared" si="42"/>
        <v>-13562.830000000075</v>
      </c>
      <c r="S130" s="21">
        <f t="shared" si="43"/>
        <v>-0.018842542156010444</v>
      </c>
      <c r="U130" s="9">
        <v>1871781.83</v>
      </c>
      <c r="W130" s="9">
        <v>2012490.8</v>
      </c>
      <c r="Y130" s="9">
        <f t="shared" si="44"/>
        <v>-140708.96999999997</v>
      </c>
      <c r="AA130" s="21">
        <f t="shared" si="45"/>
        <v>-0.06991782024543912</v>
      </c>
      <c r="AC130" s="9">
        <v>2567912.83</v>
      </c>
      <c r="AE130" s="9">
        <v>2686996.56</v>
      </c>
      <c r="AG130" s="9">
        <f t="shared" si="46"/>
        <v>-119083.72999999998</v>
      </c>
      <c r="AI130" s="21">
        <f t="shared" si="47"/>
        <v>-0.044318527151370815</v>
      </c>
    </row>
    <row r="131" spans="1:35" ht="12.75" outlineLevel="1">
      <c r="A131" s="1" t="s">
        <v>433</v>
      </c>
      <c r="B131" s="16" t="s">
        <v>434</v>
      </c>
      <c r="C131" s="1" t="s">
        <v>435</v>
      </c>
      <c r="E131" s="5">
        <v>-4761467.11</v>
      </c>
      <c r="G131" s="5">
        <v>-439082.83</v>
      </c>
      <c r="I131" s="9">
        <f t="shared" si="40"/>
        <v>-4322384.28</v>
      </c>
      <c r="K131" s="21">
        <f t="shared" si="41"/>
        <v>-9.844120481777892</v>
      </c>
      <c r="M131" s="9">
        <v>-3988850.04</v>
      </c>
      <c r="O131" s="9">
        <v>-1458016.83</v>
      </c>
      <c r="Q131" s="9">
        <f t="shared" si="42"/>
        <v>-2530833.21</v>
      </c>
      <c r="S131" s="21">
        <f t="shared" si="43"/>
        <v>-1.7358052101497345</v>
      </c>
      <c r="U131" s="9">
        <v>-12176105.04</v>
      </c>
      <c r="W131" s="9">
        <v>6184061.17</v>
      </c>
      <c r="Y131" s="9">
        <f t="shared" si="44"/>
        <v>-18360166.21</v>
      </c>
      <c r="AA131" s="21">
        <f t="shared" si="45"/>
        <v>-2.9689496441381418</v>
      </c>
      <c r="AC131" s="9">
        <v>-21938451.21</v>
      </c>
      <c r="AE131" s="9">
        <v>4619805.17</v>
      </c>
      <c r="AG131" s="9">
        <f t="shared" si="46"/>
        <v>-26558256.380000003</v>
      </c>
      <c r="AI131" s="21">
        <f t="shared" si="47"/>
        <v>-5.748782773884813</v>
      </c>
    </row>
    <row r="132" spans="1:35" ht="12.75" outlineLevel="1">
      <c r="A132" s="1" t="s">
        <v>436</v>
      </c>
      <c r="B132" s="16" t="s">
        <v>437</v>
      </c>
      <c r="C132" s="1" t="s">
        <v>438</v>
      </c>
      <c r="E132" s="5">
        <v>0</v>
      </c>
      <c r="G132" s="5">
        <v>0</v>
      </c>
      <c r="I132" s="9">
        <f t="shared" si="40"/>
        <v>0</v>
      </c>
      <c r="K132" s="21">
        <f t="shared" si="41"/>
        <v>0</v>
      </c>
      <c r="M132" s="9">
        <v>0</v>
      </c>
      <c r="O132" s="9">
        <v>-1</v>
      </c>
      <c r="Q132" s="9">
        <f t="shared" si="42"/>
        <v>1</v>
      </c>
      <c r="S132" s="21" t="str">
        <f t="shared" si="43"/>
        <v>N.M.</v>
      </c>
      <c r="U132" s="9">
        <v>0</v>
      </c>
      <c r="W132" s="9">
        <v>-1</v>
      </c>
      <c r="Y132" s="9">
        <f t="shared" si="44"/>
        <v>1</v>
      </c>
      <c r="AA132" s="21" t="str">
        <f t="shared" si="45"/>
        <v>N.M.</v>
      </c>
      <c r="AC132" s="9">
        <v>0</v>
      </c>
      <c r="AE132" s="9">
        <v>0</v>
      </c>
      <c r="AG132" s="9">
        <f t="shared" si="46"/>
        <v>0</v>
      </c>
      <c r="AI132" s="21">
        <f t="shared" si="47"/>
        <v>0</v>
      </c>
    </row>
    <row r="133" spans="1:35" ht="12.75" outlineLevel="1">
      <c r="A133" s="1" t="s">
        <v>439</v>
      </c>
      <c r="B133" s="16" t="s">
        <v>440</v>
      </c>
      <c r="C133" s="1" t="s">
        <v>441</v>
      </c>
      <c r="E133" s="5">
        <v>198265.42</v>
      </c>
      <c r="G133" s="5">
        <v>28858.84</v>
      </c>
      <c r="I133" s="9">
        <f t="shared" si="40"/>
        <v>169406.58000000002</v>
      </c>
      <c r="K133" s="21">
        <f t="shared" si="41"/>
        <v>5.870179813187225</v>
      </c>
      <c r="M133" s="9">
        <v>985522.84</v>
      </c>
      <c r="O133" s="9">
        <v>162177.49</v>
      </c>
      <c r="Q133" s="9">
        <f t="shared" si="42"/>
        <v>823345.35</v>
      </c>
      <c r="S133" s="21">
        <f t="shared" si="43"/>
        <v>5.076816455847233</v>
      </c>
      <c r="U133" s="9">
        <v>3503250.64</v>
      </c>
      <c r="W133" s="9">
        <v>1063831.24</v>
      </c>
      <c r="Y133" s="9">
        <f t="shared" si="44"/>
        <v>2439419.4000000004</v>
      </c>
      <c r="AA133" s="21">
        <f t="shared" si="45"/>
        <v>2.293051104609412</v>
      </c>
      <c r="AC133" s="9">
        <v>4017446.5</v>
      </c>
      <c r="AE133" s="9">
        <v>1379602.69</v>
      </c>
      <c r="AG133" s="9">
        <f t="shared" si="46"/>
        <v>2637843.81</v>
      </c>
      <c r="AI133" s="21">
        <f t="shared" si="47"/>
        <v>1.9120315066941485</v>
      </c>
    </row>
    <row r="134" spans="1:35" ht="12.75" outlineLevel="1">
      <c r="A134" s="1" t="s">
        <v>442</v>
      </c>
      <c r="B134" s="16" t="s">
        <v>443</v>
      </c>
      <c r="C134" s="1" t="s">
        <v>444</v>
      </c>
      <c r="E134" s="5">
        <v>390098.45</v>
      </c>
      <c r="G134" s="5">
        <v>0</v>
      </c>
      <c r="I134" s="9">
        <f t="shared" si="40"/>
        <v>390098.45</v>
      </c>
      <c r="K134" s="21" t="str">
        <f t="shared" si="41"/>
        <v>N.M.</v>
      </c>
      <c r="M134" s="9">
        <v>1194119.56</v>
      </c>
      <c r="O134" s="9">
        <v>0</v>
      </c>
      <c r="Q134" s="9">
        <f t="shared" si="42"/>
        <v>1194119.56</v>
      </c>
      <c r="S134" s="21" t="str">
        <f t="shared" si="43"/>
        <v>N.M.</v>
      </c>
      <c r="U134" s="9">
        <v>3320522.92</v>
      </c>
      <c r="W134" s="9">
        <v>0</v>
      </c>
      <c r="Y134" s="9">
        <f t="shared" si="44"/>
        <v>3320522.92</v>
      </c>
      <c r="AA134" s="21" t="str">
        <f t="shared" si="45"/>
        <v>N.M.</v>
      </c>
      <c r="AC134" s="9">
        <v>5564419</v>
      </c>
      <c r="AE134" s="9">
        <v>0</v>
      </c>
      <c r="AG134" s="9">
        <f t="shared" si="46"/>
        <v>5564419</v>
      </c>
      <c r="AI134" s="21" t="str">
        <f t="shared" si="47"/>
        <v>N.M.</v>
      </c>
    </row>
    <row r="135" spans="1:35" ht="12.75" outlineLevel="1">
      <c r="A135" s="1" t="s">
        <v>445</v>
      </c>
      <c r="B135" s="16" t="s">
        <v>446</v>
      </c>
      <c r="C135" s="1" t="s">
        <v>447</v>
      </c>
      <c r="E135" s="5">
        <v>-390098.45</v>
      </c>
      <c r="G135" s="5">
        <v>0</v>
      </c>
      <c r="I135" s="9">
        <f t="shared" si="40"/>
        <v>-390098.45</v>
      </c>
      <c r="K135" s="21" t="str">
        <f t="shared" si="41"/>
        <v>N.M.</v>
      </c>
      <c r="M135" s="9">
        <v>-1194119.56</v>
      </c>
      <c r="O135" s="9">
        <v>0</v>
      </c>
      <c r="Q135" s="9">
        <f t="shared" si="42"/>
        <v>-1194119.56</v>
      </c>
      <c r="S135" s="21" t="str">
        <f t="shared" si="43"/>
        <v>N.M.</v>
      </c>
      <c r="U135" s="9">
        <v>-3320522.92</v>
      </c>
      <c r="W135" s="9">
        <v>0</v>
      </c>
      <c r="Y135" s="9">
        <f t="shared" si="44"/>
        <v>-3320522.92</v>
      </c>
      <c r="AA135" s="21" t="str">
        <f t="shared" si="45"/>
        <v>N.M.</v>
      </c>
      <c r="AC135" s="9">
        <v>-5564419</v>
      </c>
      <c r="AE135" s="9">
        <v>0</v>
      </c>
      <c r="AG135" s="9">
        <f t="shared" si="46"/>
        <v>-5564419</v>
      </c>
      <c r="AI135" s="21" t="str">
        <f t="shared" si="47"/>
        <v>N.M.</v>
      </c>
    </row>
    <row r="136" spans="1:68" s="90" customFormat="1" ht="12.75">
      <c r="A136" s="90" t="s">
        <v>32</v>
      </c>
      <c r="B136" s="91"/>
      <c r="C136" s="77" t="s">
        <v>1095</v>
      </c>
      <c r="D136" s="105"/>
      <c r="E136" s="105">
        <v>17324031.41</v>
      </c>
      <c r="F136" s="105"/>
      <c r="G136" s="105">
        <v>12148540.227</v>
      </c>
      <c r="H136" s="105"/>
      <c r="I136" s="9">
        <f>+E136-G136</f>
        <v>5175491.183</v>
      </c>
      <c r="J136" s="37" t="str">
        <f>IF((+E136-G136)=(I136),"  ",$AO$510)</f>
        <v>  </v>
      </c>
      <c r="K136" s="38">
        <f>IF(G136&lt;0,IF(I136=0,0,IF(OR(G136=0,E136=0),"N.M.",IF(ABS(I136/G136)&gt;=10,"N.M.",I136/(-G136)))),IF(I136=0,0,IF(OR(G136=0,E136=0),"N.M.",IF(ABS(I136/G136)&gt;=10,"N.M.",I136/G136))))</f>
        <v>0.4260175367817054</v>
      </c>
      <c r="L136" s="39"/>
      <c r="M136" s="5">
        <v>50306587.921000004</v>
      </c>
      <c r="N136" s="9"/>
      <c r="O136" s="5">
        <v>37326879.771000005</v>
      </c>
      <c r="P136" s="9"/>
      <c r="Q136" s="9">
        <f>(+M136-O136)</f>
        <v>12979708.149999999</v>
      </c>
      <c r="R136" s="37" t="str">
        <f>IF((+M136-O136)=(Q136),"  ",$AO$510)</f>
        <v>  </v>
      </c>
      <c r="S136" s="38">
        <f>IF(O136&lt;0,IF(Q136=0,0,IF(OR(O136=0,M136=0),"N.M.",IF(ABS(Q136/O136)&gt;=10,"N.M.",Q136/(-O136)))),IF(Q136=0,0,IF(OR(O136=0,M136=0),"N.M.",IF(ABS(Q136/O136)&gt;=10,"N.M.",Q136/O136))))</f>
        <v>0.3477308639144328</v>
      </c>
      <c r="T136" s="39"/>
      <c r="U136" s="9">
        <v>112502159.874</v>
      </c>
      <c r="V136" s="9"/>
      <c r="W136" s="9">
        <v>114145476.435</v>
      </c>
      <c r="X136" s="9"/>
      <c r="Y136" s="9">
        <f>(+U136-W136)</f>
        <v>-1643316.5610000044</v>
      </c>
      <c r="Z136" s="37" t="str">
        <f>IF((+U136-W136)=(Y136),"  ",$AO$510)</f>
        <v>  </v>
      </c>
      <c r="AA136" s="38">
        <f>IF(W136&lt;0,IF(Y136=0,0,IF(OR(W136=0,U136=0),"N.M.",IF(ABS(Y136/W136)&gt;=10,"N.M.",Y136/(-W136)))),IF(Y136=0,0,IF(OR(W136=0,U136=0),"N.M.",IF(ABS(Y136/W136)&gt;=10,"N.M.",Y136/W136))))</f>
        <v>-0.014396685811161242</v>
      </c>
      <c r="AB136" s="39"/>
      <c r="AC136" s="9">
        <v>142471386.065</v>
      </c>
      <c r="AD136" s="9"/>
      <c r="AE136" s="9">
        <v>150323762.1</v>
      </c>
      <c r="AF136" s="9"/>
      <c r="AG136" s="9">
        <f>(+AC136-AE136)</f>
        <v>-7852376.034999996</v>
      </c>
      <c r="AH136" s="37" t="str">
        <f>IF((+AC136-AE136)=(AG136),"  ",$AO$510)</f>
        <v>  </v>
      </c>
      <c r="AI136" s="38">
        <f>IF(AE136&lt;0,IF(AG136=0,0,IF(OR(AE136=0,AC136=0),"N.M.",IF(ABS(AG136/AE136)&gt;=10,"N.M.",AG136/(-AE136)))),IF(AG136=0,0,IF(OR(AE136=0,AC136=0),"N.M.",IF(ABS(AG136/AE136)&gt;=10,"N.M.",AG136/AE136))))</f>
        <v>-0.05223642573405231</v>
      </c>
      <c r="AJ136" s="105"/>
      <c r="AK136" s="105"/>
      <c r="AL136" s="105"/>
      <c r="AM136" s="105"/>
      <c r="AN136" s="105"/>
      <c r="AO136" s="105"/>
      <c r="AP136" s="106"/>
      <c r="AQ136" s="107"/>
      <c r="AR136" s="108"/>
      <c r="AS136" s="105"/>
      <c r="AT136" s="105"/>
      <c r="AU136" s="105"/>
      <c r="AV136" s="105"/>
      <c r="AW136" s="105"/>
      <c r="AX136" s="106"/>
      <c r="AY136" s="107"/>
      <c r="AZ136" s="108"/>
      <c r="BA136" s="105"/>
      <c r="BB136" s="105"/>
      <c r="BC136" s="105"/>
      <c r="BD136" s="106"/>
      <c r="BE136" s="107"/>
      <c r="BF136" s="108"/>
      <c r="BG136" s="105"/>
      <c r="BH136" s="109"/>
      <c r="BI136" s="105"/>
      <c r="BJ136" s="109"/>
      <c r="BK136" s="105"/>
      <c r="BL136" s="109"/>
      <c r="BM136" s="105"/>
      <c r="BN136" s="97"/>
      <c r="BO136" s="97"/>
      <c r="BP136" s="97"/>
    </row>
    <row r="137" spans="1:35" ht="12.75" outlineLevel="1">
      <c r="A137" s="1" t="s">
        <v>448</v>
      </c>
      <c r="B137" s="16" t="s">
        <v>449</v>
      </c>
      <c r="C137" s="1" t="s">
        <v>1096</v>
      </c>
      <c r="E137" s="5">
        <v>177929.88</v>
      </c>
      <c r="G137" s="5">
        <v>0</v>
      </c>
      <c r="I137" s="9">
        <f aca="true" t="shared" si="48" ref="I137:I156">+E137-G137</f>
        <v>177929.88</v>
      </c>
      <c r="K137" s="21" t="str">
        <f aca="true" t="shared" si="49" ref="K137:K156">IF(G137&lt;0,IF(I137=0,0,IF(OR(G137=0,E137=0),"N.M.",IF(ABS(I137/G137)&gt;=10,"N.M.",I137/(-G137)))),IF(I137=0,0,IF(OR(G137=0,E137=0),"N.M.",IF(ABS(I137/G137)&gt;=10,"N.M.",I137/G137))))</f>
        <v>N.M.</v>
      </c>
      <c r="M137" s="9">
        <v>177929.88</v>
      </c>
      <c r="O137" s="9">
        <v>0</v>
      </c>
      <c r="Q137" s="9">
        <f aca="true" t="shared" si="50" ref="Q137:Q156">(+M137-O137)</f>
        <v>177929.88</v>
      </c>
      <c r="S137" s="21" t="str">
        <f aca="true" t="shared" si="51" ref="S137:S156">IF(O137&lt;0,IF(Q137=0,0,IF(OR(O137=0,M137=0),"N.M.",IF(ABS(Q137/O137)&gt;=10,"N.M.",Q137/(-O137)))),IF(Q137=0,0,IF(OR(O137=0,M137=0),"N.M.",IF(ABS(Q137/O137)&gt;=10,"N.M.",Q137/O137))))</f>
        <v>N.M.</v>
      </c>
      <c r="U137" s="9">
        <v>177929.88</v>
      </c>
      <c r="W137" s="9">
        <v>0</v>
      </c>
      <c r="Y137" s="9">
        <f aca="true" t="shared" si="52" ref="Y137:Y156">(+U137-W137)</f>
        <v>177929.88</v>
      </c>
      <c r="AA137" s="21" t="str">
        <f aca="true" t="shared" si="53" ref="AA137:AA156">IF(W137&lt;0,IF(Y137=0,0,IF(OR(W137=0,U137=0),"N.M.",IF(ABS(Y137/W137)&gt;=10,"N.M.",Y137/(-W137)))),IF(Y137=0,0,IF(OR(W137=0,U137=0),"N.M.",IF(ABS(Y137/W137)&gt;=10,"N.M.",Y137/W137))))</f>
        <v>N.M.</v>
      </c>
      <c r="AC137" s="9">
        <v>177929.88</v>
      </c>
      <c r="AE137" s="9">
        <v>2451.7200000000003</v>
      </c>
      <c r="AG137" s="9">
        <f aca="true" t="shared" si="54" ref="AG137:AG156">(+AC137-AE137)</f>
        <v>175478.16</v>
      </c>
      <c r="AI137" s="21" t="str">
        <f aca="true" t="shared" si="55" ref="AI137:AI156">IF(AE137&lt;0,IF(AG137=0,0,IF(OR(AE137=0,AC137=0),"N.M.",IF(ABS(AG137/AE137)&gt;=10,"N.M.",AG137/(-AE137)))),IF(AG137=0,0,IF(OR(AE137=0,AC137=0),"N.M.",IF(ABS(AG137/AE137)&gt;=10,"N.M.",AG137/AE137))))</f>
        <v>N.M.</v>
      </c>
    </row>
    <row r="138" spans="1:35" ht="12.75" outlineLevel="1">
      <c r="A138" s="1" t="s">
        <v>450</v>
      </c>
      <c r="B138" s="16" t="s">
        <v>451</v>
      </c>
      <c r="C138" s="1" t="s">
        <v>1097</v>
      </c>
      <c r="E138" s="5">
        <v>42510.39</v>
      </c>
      <c r="G138" s="5">
        <v>125969.13</v>
      </c>
      <c r="I138" s="9">
        <f t="shared" si="48"/>
        <v>-83458.74</v>
      </c>
      <c r="K138" s="21">
        <f t="shared" si="49"/>
        <v>-0.6625332730328455</v>
      </c>
      <c r="M138" s="9">
        <v>158328.68</v>
      </c>
      <c r="O138" s="9">
        <v>479713.68</v>
      </c>
      <c r="Q138" s="9">
        <f t="shared" si="50"/>
        <v>-321385</v>
      </c>
      <c r="S138" s="21">
        <f t="shared" si="51"/>
        <v>-0.6699517095280668</v>
      </c>
      <c r="U138" s="9">
        <v>318021.65</v>
      </c>
      <c r="W138" s="9">
        <v>923484.2000000001</v>
      </c>
      <c r="Y138" s="9">
        <f t="shared" si="52"/>
        <v>-605462.55</v>
      </c>
      <c r="AA138" s="21">
        <f t="shared" si="53"/>
        <v>-0.6556284882838277</v>
      </c>
      <c r="AC138" s="9">
        <v>431141.29000000004</v>
      </c>
      <c r="AE138" s="9">
        <v>1014773.3900000001</v>
      </c>
      <c r="AG138" s="9">
        <f t="shared" si="54"/>
        <v>-583632.1000000001</v>
      </c>
      <c r="AI138" s="21">
        <f t="shared" si="55"/>
        <v>-0.5751354004266903</v>
      </c>
    </row>
    <row r="139" spans="1:35" ht="12.75" outlineLevel="1">
      <c r="A139" s="1" t="s">
        <v>452</v>
      </c>
      <c r="B139" s="16" t="s">
        <v>453</v>
      </c>
      <c r="C139" s="1" t="s">
        <v>1098</v>
      </c>
      <c r="E139" s="5">
        <v>616963.49</v>
      </c>
      <c r="G139" s="5">
        <v>1523621.9</v>
      </c>
      <c r="I139" s="9">
        <f t="shared" si="48"/>
        <v>-906658.4099999999</v>
      </c>
      <c r="K139" s="21">
        <f t="shared" si="49"/>
        <v>-0.59506785115126</v>
      </c>
      <c r="M139" s="9">
        <v>6807693.96</v>
      </c>
      <c r="O139" s="9">
        <v>3427678.98</v>
      </c>
      <c r="Q139" s="9">
        <f t="shared" si="50"/>
        <v>3380014.98</v>
      </c>
      <c r="S139" s="21">
        <f t="shared" si="51"/>
        <v>0.9860943804019827</v>
      </c>
      <c r="U139" s="9">
        <v>12996129.8</v>
      </c>
      <c r="W139" s="9">
        <v>7557031.65</v>
      </c>
      <c r="Y139" s="9">
        <f t="shared" si="52"/>
        <v>5439098.15</v>
      </c>
      <c r="AA139" s="21">
        <f t="shared" si="53"/>
        <v>0.7197400251724498</v>
      </c>
      <c r="AC139" s="9">
        <v>16412066.360000001</v>
      </c>
      <c r="AE139" s="9">
        <v>8480994.56</v>
      </c>
      <c r="AG139" s="9">
        <f t="shared" si="54"/>
        <v>7931071.800000001</v>
      </c>
      <c r="AI139" s="21">
        <f t="shared" si="55"/>
        <v>0.9351582227639114</v>
      </c>
    </row>
    <row r="140" spans="1:35" ht="12.75" outlineLevel="1">
      <c r="A140" s="1" t="s">
        <v>454</v>
      </c>
      <c r="B140" s="16" t="s">
        <v>455</v>
      </c>
      <c r="C140" s="1" t="s">
        <v>1099</v>
      </c>
      <c r="E140" s="5">
        <v>7864.89</v>
      </c>
      <c r="G140" s="5">
        <v>190.20000000000002</v>
      </c>
      <c r="I140" s="9">
        <f t="shared" si="48"/>
        <v>7674.6900000000005</v>
      </c>
      <c r="K140" s="21" t="str">
        <f t="shared" si="49"/>
        <v>N.M.</v>
      </c>
      <c r="M140" s="9">
        <v>7864.89</v>
      </c>
      <c r="O140" s="9">
        <v>190.20000000000002</v>
      </c>
      <c r="Q140" s="9">
        <f t="shared" si="50"/>
        <v>7674.6900000000005</v>
      </c>
      <c r="S140" s="21" t="str">
        <f t="shared" si="51"/>
        <v>N.M.</v>
      </c>
      <c r="U140" s="9">
        <v>9298.04</v>
      </c>
      <c r="W140" s="9">
        <v>351</v>
      </c>
      <c r="Y140" s="9">
        <f t="shared" si="52"/>
        <v>8947.04</v>
      </c>
      <c r="AA140" s="21" t="str">
        <f t="shared" si="53"/>
        <v>N.M.</v>
      </c>
      <c r="AC140" s="9">
        <v>10867.240000000002</v>
      </c>
      <c r="AE140" s="9">
        <v>1963.15</v>
      </c>
      <c r="AG140" s="9">
        <f t="shared" si="54"/>
        <v>8904.090000000002</v>
      </c>
      <c r="AI140" s="21">
        <f t="shared" si="55"/>
        <v>4.535613682092556</v>
      </c>
    </row>
    <row r="141" spans="1:35" ht="12.75" outlineLevel="1">
      <c r="A141" s="1" t="s">
        <v>456</v>
      </c>
      <c r="B141" s="16" t="s">
        <v>457</v>
      </c>
      <c r="C141" s="1" t="s">
        <v>1100</v>
      </c>
      <c r="E141" s="5">
        <v>4694.82</v>
      </c>
      <c r="G141" s="5">
        <v>-245.5</v>
      </c>
      <c r="I141" s="9">
        <f t="shared" si="48"/>
        <v>4940.32</v>
      </c>
      <c r="K141" s="21" t="str">
        <f t="shared" si="49"/>
        <v>N.M.</v>
      </c>
      <c r="M141" s="9">
        <v>12036.22</v>
      </c>
      <c r="O141" s="9">
        <v>27709.93</v>
      </c>
      <c r="Q141" s="9">
        <f t="shared" si="50"/>
        <v>-15673.710000000001</v>
      </c>
      <c r="S141" s="21">
        <f t="shared" si="51"/>
        <v>-0.5656351351302584</v>
      </c>
      <c r="U141" s="9">
        <v>-1774.14</v>
      </c>
      <c r="W141" s="9">
        <v>36816.57</v>
      </c>
      <c r="Y141" s="9">
        <f t="shared" si="52"/>
        <v>-38590.71</v>
      </c>
      <c r="AA141" s="21">
        <f t="shared" si="53"/>
        <v>-1.0481886281095714</v>
      </c>
      <c r="AC141" s="9">
        <v>-6256.240000000001</v>
      </c>
      <c r="AE141" s="9">
        <v>37326.96</v>
      </c>
      <c r="AG141" s="9">
        <f t="shared" si="54"/>
        <v>-43583.2</v>
      </c>
      <c r="AI141" s="21">
        <f t="shared" si="55"/>
        <v>-1.1676064699616577</v>
      </c>
    </row>
    <row r="142" spans="1:35" ht="12.75" outlineLevel="1">
      <c r="A142" s="1" t="s">
        <v>458</v>
      </c>
      <c r="B142" s="16" t="s">
        <v>459</v>
      </c>
      <c r="C142" s="1" t="s">
        <v>1101</v>
      </c>
      <c r="E142" s="5">
        <v>-20144.5</v>
      </c>
      <c r="G142" s="5">
        <v>2188.15</v>
      </c>
      <c r="I142" s="9">
        <f t="shared" si="48"/>
        <v>-22332.65</v>
      </c>
      <c r="K142" s="21" t="str">
        <f t="shared" si="49"/>
        <v>N.M.</v>
      </c>
      <c r="M142" s="9">
        <v>54427.590000000004</v>
      </c>
      <c r="O142" s="9">
        <v>23607.46</v>
      </c>
      <c r="Q142" s="9">
        <f t="shared" si="50"/>
        <v>30820.130000000005</v>
      </c>
      <c r="S142" s="21">
        <f t="shared" si="51"/>
        <v>1.3055250331886619</v>
      </c>
      <c r="U142" s="9">
        <v>-98589.83</v>
      </c>
      <c r="W142" s="9">
        <v>31477.27</v>
      </c>
      <c r="Y142" s="9">
        <f t="shared" si="52"/>
        <v>-130067.1</v>
      </c>
      <c r="AA142" s="21">
        <f t="shared" si="53"/>
        <v>-4.132095953683404</v>
      </c>
      <c r="AC142" s="9">
        <v>-139144.72</v>
      </c>
      <c r="AE142" s="9">
        <v>35666.19</v>
      </c>
      <c r="AG142" s="9">
        <f t="shared" si="54"/>
        <v>-174810.91</v>
      </c>
      <c r="AI142" s="21">
        <f t="shared" si="55"/>
        <v>-4.901305970724655</v>
      </c>
    </row>
    <row r="143" spans="1:35" ht="12.75" outlineLevel="1">
      <c r="A143" s="1" t="s">
        <v>460</v>
      </c>
      <c r="B143" s="16" t="s">
        <v>461</v>
      </c>
      <c r="C143" s="1" t="s">
        <v>1102</v>
      </c>
      <c r="E143" s="5">
        <v>4018.87</v>
      </c>
      <c r="G143" s="5">
        <v>116223.04000000001</v>
      </c>
      <c r="I143" s="9">
        <f t="shared" si="48"/>
        <v>-112204.17000000001</v>
      </c>
      <c r="K143" s="21">
        <f t="shared" si="49"/>
        <v>-0.9654210559283254</v>
      </c>
      <c r="M143" s="9">
        <v>19232.510000000002</v>
      </c>
      <c r="O143" s="9">
        <v>222756.63</v>
      </c>
      <c r="Q143" s="9">
        <f t="shared" si="50"/>
        <v>-203524.12</v>
      </c>
      <c r="S143" s="21">
        <f t="shared" si="51"/>
        <v>-0.9136613352428612</v>
      </c>
      <c r="U143" s="9">
        <v>-893.0600000000001</v>
      </c>
      <c r="W143" s="9">
        <v>380720.21</v>
      </c>
      <c r="Y143" s="9">
        <f t="shared" si="52"/>
        <v>-381613.27</v>
      </c>
      <c r="AA143" s="21">
        <f t="shared" si="53"/>
        <v>-1.002345712091302</v>
      </c>
      <c r="AC143" s="9">
        <v>124286.48000000001</v>
      </c>
      <c r="AE143" s="9">
        <v>410768.32</v>
      </c>
      <c r="AG143" s="9">
        <f t="shared" si="54"/>
        <v>-286481.83999999997</v>
      </c>
      <c r="AI143" s="21">
        <f t="shared" si="55"/>
        <v>-0.6974292467345096</v>
      </c>
    </row>
    <row r="144" spans="1:35" ht="12.75" outlineLevel="1">
      <c r="A144" s="1" t="s">
        <v>462</v>
      </c>
      <c r="B144" s="16" t="s">
        <v>463</v>
      </c>
      <c r="C144" s="1" t="s">
        <v>1103</v>
      </c>
      <c r="E144" s="5">
        <v>0</v>
      </c>
      <c r="G144" s="5">
        <v>0</v>
      </c>
      <c r="I144" s="9">
        <f t="shared" si="48"/>
        <v>0</v>
      </c>
      <c r="K144" s="21">
        <f t="shared" si="49"/>
        <v>0</v>
      </c>
      <c r="M144" s="9">
        <v>0</v>
      </c>
      <c r="O144" s="9">
        <v>0</v>
      </c>
      <c r="Q144" s="9">
        <f t="shared" si="50"/>
        <v>0</v>
      </c>
      <c r="S144" s="21">
        <f t="shared" si="51"/>
        <v>0</v>
      </c>
      <c r="U144" s="9">
        <v>0</v>
      </c>
      <c r="W144" s="9">
        <v>0</v>
      </c>
      <c r="Y144" s="9">
        <f t="shared" si="52"/>
        <v>0</v>
      </c>
      <c r="AA144" s="21">
        <f t="shared" si="53"/>
        <v>0</v>
      </c>
      <c r="AC144" s="9">
        <v>0</v>
      </c>
      <c r="AE144" s="9">
        <v>13</v>
      </c>
      <c r="AG144" s="9">
        <f t="shared" si="54"/>
        <v>-13</v>
      </c>
      <c r="AI144" s="21" t="str">
        <f t="shared" si="55"/>
        <v>N.M.</v>
      </c>
    </row>
    <row r="145" spans="1:35" ht="12.75" outlineLevel="1">
      <c r="A145" s="1" t="s">
        <v>464</v>
      </c>
      <c r="B145" s="16" t="s">
        <v>465</v>
      </c>
      <c r="C145" s="1" t="s">
        <v>1104</v>
      </c>
      <c r="E145" s="5">
        <v>166738.02</v>
      </c>
      <c r="G145" s="5">
        <v>160074.77</v>
      </c>
      <c r="I145" s="9">
        <f t="shared" si="48"/>
        <v>6663.25</v>
      </c>
      <c r="K145" s="21">
        <f t="shared" si="49"/>
        <v>0.041625860215198186</v>
      </c>
      <c r="M145" s="9">
        <v>502391.71</v>
      </c>
      <c r="O145" s="9">
        <v>499213.88</v>
      </c>
      <c r="Q145" s="9">
        <f t="shared" si="50"/>
        <v>3177.8300000000163</v>
      </c>
      <c r="S145" s="21">
        <f t="shared" si="51"/>
        <v>0.006365668358419874</v>
      </c>
      <c r="U145" s="9">
        <v>1514448.6</v>
      </c>
      <c r="W145" s="9">
        <v>1587068.24</v>
      </c>
      <c r="Y145" s="9">
        <f t="shared" si="52"/>
        <v>-72619.6399999999</v>
      </c>
      <c r="AA145" s="21">
        <f t="shared" si="53"/>
        <v>-0.04575709989634718</v>
      </c>
      <c r="AC145" s="9">
        <v>2027366.8900000001</v>
      </c>
      <c r="AE145" s="9">
        <v>2150836.29</v>
      </c>
      <c r="AG145" s="9">
        <f t="shared" si="54"/>
        <v>-123469.3999999999</v>
      </c>
      <c r="AI145" s="21">
        <f t="shared" si="55"/>
        <v>-0.05740529884773327</v>
      </c>
    </row>
    <row r="146" spans="1:35" ht="12.75" outlineLevel="1">
      <c r="A146" s="1" t="s">
        <v>466</v>
      </c>
      <c r="B146" s="16" t="s">
        <v>467</v>
      </c>
      <c r="C146" s="1" t="s">
        <v>1105</v>
      </c>
      <c r="E146" s="5">
        <v>-154242.06</v>
      </c>
      <c r="G146" s="5">
        <v>-147632.32</v>
      </c>
      <c r="I146" s="9">
        <f t="shared" si="48"/>
        <v>-6609.739999999991</v>
      </c>
      <c r="K146" s="21">
        <f t="shared" si="49"/>
        <v>-0.044771632661465936</v>
      </c>
      <c r="M146" s="9">
        <v>-455029.3</v>
      </c>
      <c r="O146" s="9">
        <v>-447723.81</v>
      </c>
      <c r="Q146" s="9">
        <f t="shared" si="50"/>
        <v>-7305.489999999991</v>
      </c>
      <c r="S146" s="21">
        <f t="shared" si="51"/>
        <v>-0.016316956652361176</v>
      </c>
      <c r="U146" s="9">
        <v>-1358149.48</v>
      </c>
      <c r="W146" s="9">
        <v>-1392219.15</v>
      </c>
      <c r="Y146" s="9">
        <f t="shared" si="52"/>
        <v>34069.669999999925</v>
      </c>
      <c r="AA146" s="21">
        <f t="shared" si="53"/>
        <v>0.024471484967003885</v>
      </c>
      <c r="AC146" s="9">
        <v>-1801002.94</v>
      </c>
      <c r="AE146" s="9">
        <v>-1876492.93</v>
      </c>
      <c r="AG146" s="9">
        <f t="shared" si="54"/>
        <v>75489.98999999999</v>
      </c>
      <c r="AI146" s="21">
        <f t="shared" si="55"/>
        <v>0.040229296254263</v>
      </c>
    </row>
    <row r="147" spans="1:35" ht="12.75" outlineLevel="1">
      <c r="A147" s="1" t="s">
        <v>468</v>
      </c>
      <c r="B147" s="16" t="s">
        <v>469</v>
      </c>
      <c r="C147" s="1" t="s">
        <v>1106</v>
      </c>
      <c r="E147" s="5">
        <v>4182.14</v>
      </c>
      <c r="G147" s="5">
        <v>4211.89</v>
      </c>
      <c r="I147" s="9">
        <f t="shared" si="48"/>
        <v>-29.75</v>
      </c>
      <c r="K147" s="21">
        <f t="shared" si="49"/>
        <v>-0.007063337361612007</v>
      </c>
      <c r="M147" s="9">
        <v>13034.15</v>
      </c>
      <c r="O147" s="9">
        <v>13329.98</v>
      </c>
      <c r="Q147" s="9">
        <f t="shared" si="50"/>
        <v>-295.8299999999999</v>
      </c>
      <c r="S147" s="21">
        <f t="shared" si="51"/>
        <v>-0.02219283149712152</v>
      </c>
      <c r="U147" s="9">
        <v>39653.05</v>
      </c>
      <c r="W147" s="9">
        <v>26969.57</v>
      </c>
      <c r="Y147" s="9">
        <f t="shared" si="52"/>
        <v>12683.480000000003</v>
      </c>
      <c r="AA147" s="21">
        <f t="shared" si="53"/>
        <v>0.47028855113374085</v>
      </c>
      <c r="AC147" s="9">
        <v>53133.310000000005</v>
      </c>
      <c r="AE147" s="9">
        <v>34022.56</v>
      </c>
      <c r="AG147" s="9">
        <f t="shared" si="54"/>
        <v>19110.750000000007</v>
      </c>
      <c r="AI147" s="21">
        <f t="shared" si="55"/>
        <v>0.5617081724596859</v>
      </c>
    </row>
    <row r="148" spans="1:35" ht="12.75" outlineLevel="1">
      <c r="A148" s="1" t="s">
        <v>470</v>
      </c>
      <c r="B148" s="16" t="s">
        <v>471</v>
      </c>
      <c r="C148" s="1" t="s">
        <v>1107</v>
      </c>
      <c r="E148" s="5">
        <v>-1968.39</v>
      </c>
      <c r="G148" s="5">
        <v>-1823.26</v>
      </c>
      <c r="I148" s="9">
        <f t="shared" si="48"/>
        <v>-145.1300000000001</v>
      </c>
      <c r="K148" s="21">
        <f t="shared" si="49"/>
        <v>-0.0795991794916798</v>
      </c>
      <c r="M148" s="9">
        <v>-5844.52</v>
      </c>
      <c r="O148" s="9">
        <v>-5851.91</v>
      </c>
      <c r="Q148" s="9">
        <f t="shared" si="50"/>
        <v>7.389999999999418</v>
      </c>
      <c r="S148" s="21">
        <f t="shared" si="51"/>
        <v>0.001262835552836496</v>
      </c>
      <c r="U148" s="9">
        <v>-17228.89</v>
      </c>
      <c r="W148" s="9">
        <v>-17539.62</v>
      </c>
      <c r="Y148" s="9">
        <f t="shared" si="52"/>
        <v>310.72999999999956</v>
      </c>
      <c r="AA148" s="21">
        <f t="shared" si="53"/>
        <v>0.01771589122227275</v>
      </c>
      <c r="AC148" s="9">
        <v>-22941.21</v>
      </c>
      <c r="AE148" s="9">
        <v>-23661.26</v>
      </c>
      <c r="AG148" s="9">
        <f t="shared" si="54"/>
        <v>720.0499999999993</v>
      </c>
      <c r="AI148" s="21">
        <f t="shared" si="55"/>
        <v>0.030431600007776397</v>
      </c>
    </row>
    <row r="149" spans="1:35" ht="12.75" outlineLevel="1">
      <c r="A149" s="1" t="s">
        <v>472</v>
      </c>
      <c r="B149" s="16" t="s">
        <v>473</v>
      </c>
      <c r="C149" s="1" t="s">
        <v>1108</v>
      </c>
      <c r="E149" s="5">
        <v>466595.87</v>
      </c>
      <c r="G149" s="5">
        <v>506263.53</v>
      </c>
      <c r="I149" s="9">
        <f t="shared" si="48"/>
        <v>-39667.66000000003</v>
      </c>
      <c r="K149" s="21">
        <f t="shared" si="49"/>
        <v>-0.0783537775276841</v>
      </c>
      <c r="M149" s="9">
        <v>1894727.03</v>
      </c>
      <c r="O149" s="9">
        <v>1694683.4500000002</v>
      </c>
      <c r="Q149" s="9">
        <f t="shared" si="50"/>
        <v>200043.57999999984</v>
      </c>
      <c r="S149" s="21">
        <f t="shared" si="51"/>
        <v>0.11804185613543333</v>
      </c>
      <c r="U149" s="9">
        <v>4980939.15</v>
      </c>
      <c r="W149" s="9">
        <v>4405138.52</v>
      </c>
      <c r="Y149" s="9">
        <f t="shared" si="52"/>
        <v>575800.6300000008</v>
      </c>
      <c r="AA149" s="21">
        <f t="shared" si="53"/>
        <v>0.13071112914742142</v>
      </c>
      <c r="AC149" s="9">
        <v>6205447.33</v>
      </c>
      <c r="AE149" s="9">
        <v>5383559.56</v>
      </c>
      <c r="AG149" s="9">
        <f t="shared" si="54"/>
        <v>821887.7700000005</v>
      </c>
      <c r="AI149" s="21">
        <f t="shared" si="55"/>
        <v>0.1526662351999688</v>
      </c>
    </row>
    <row r="150" spans="1:35" ht="12.75" outlineLevel="1">
      <c r="A150" s="1" t="s">
        <v>474</v>
      </c>
      <c r="B150" s="16" t="s">
        <v>475</v>
      </c>
      <c r="C150" s="1" t="s">
        <v>1109</v>
      </c>
      <c r="E150" s="5">
        <v>-121161.7</v>
      </c>
      <c r="G150" s="5">
        <v>-289449.5</v>
      </c>
      <c r="I150" s="9">
        <f t="shared" si="48"/>
        <v>168287.8</v>
      </c>
      <c r="K150" s="21">
        <f t="shared" si="49"/>
        <v>0.5814064284097916</v>
      </c>
      <c r="M150" s="9">
        <v>-781770.41</v>
      </c>
      <c r="O150" s="9">
        <v>-762568.89</v>
      </c>
      <c r="Q150" s="9">
        <f t="shared" si="50"/>
        <v>-19201.52000000002</v>
      </c>
      <c r="S150" s="21">
        <f t="shared" si="51"/>
        <v>-0.0251800463562053</v>
      </c>
      <c r="U150" s="9">
        <v>-2007700.16</v>
      </c>
      <c r="W150" s="9">
        <v>-1605957.1</v>
      </c>
      <c r="Y150" s="9">
        <f t="shared" si="52"/>
        <v>-401743.0599999998</v>
      </c>
      <c r="AA150" s="21">
        <f t="shared" si="53"/>
        <v>-0.25015802725988123</v>
      </c>
      <c r="AC150" s="9">
        <v>-2395100.57</v>
      </c>
      <c r="AE150" s="9">
        <v>-1933633.9400000002</v>
      </c>
      <c r="AG150" s="9">
        <f t="shared" si="54"/>
        <v>-461466.62999999966</v>
      </c>
      <c r="AI150" s="21">
        <f t="shared" si="55"/>
        <v>-0.23865252903039114</v>
      </c>
    </row>
    <row r="151" spans="1:35" ht="12.75" outlineLevel="1">
      <c r="A151" s="1" t="s">
        <v>476</v>
      </c>
      <c r="B151" s="16" t="s">
        <v>477</v>
      </c>
      <c r="C151" s="1" t="s">
        <v>1110</v>
      </c>
      <c r="E151" s="5">
        <v>1507609.3</v>
      </c>
      <c r="G151" s="5">
        <v>-2329941.47</v>
      </c>
      <c r="I151" s="9">
        <f t="shared" si="48"/>
        <v>3837550.7700000005</v>
      </c>
      <c r="K151" s="21">
        <f t="shared" si="49"/>
        <v>1.6470588722557054</v>
      </c>
      <c r="M151" s="9">
        <v>5301231.78</v>
      </c>
      <c r="O151" s="9">
        <v>1063456.12</v>
      </c>
      <c r="Q151" s="9">
        <f t="shared" si="50"/>
        <v>4237775.66</v>
      </c>
      <c r="S151" s="21">
        <f t="shared" si="51"/>
        <v>3.984908808461227</v>
      </c>
      <c r="U151" s="9">
        <v>21036371.97</v>
      </c>
      <c r="W151" s="9">
        <v>4968442.91</v>
      </c>
      <c r="Y151" s="9">
        <f t="shared" si="52"/>
        <v>16067929.059999999</v>
      </c>
      <c r="AA151" s="21">
        <f t="shared" si="53"/>
        <v>3.233996918362497</v>
      </c>
      <c r="AC151" s="9">
        <v>37725423.839999996</v>
      </c>
      <c r="AE151" s="9">
        <v>6579772.5600000005</v>
      </c>
      <c r="AG151" s="9">
        <f t="shared" si="54"/>
        <v>31145651.279999994</v>
      </c>
      <c r="AI151" s="21">
        <f t="shared" si="55"/>
        <v>4.733545270142285</v>
      </c>
    </row>
    <row r="152" spans="1:35" ht="12.75" outlineLevel="1">
      <c r="A152" s="1" t="s">
        <v>478</v>
      </c>
      <c r="B152" s="16" t="s">
        <v>479</v>
      </c>
      <c r="C152" s="1" t="s">
        <v>1111</v>
      </c>
      <c r="E152" s="5">
        <v>10654.9</v>
      </c>
      <c r="G152" s="5">
        <v>951.86</v>
      </c>
      <c r="I152" s="9">
        <f t="shared" si="48"/>
        <v>9703.039999999999</v>
      </c>
      <c r="K152" s="21" t="str">
        <f t="shared" si="49"/>
        <v>N.M.</v>
      </c>
      <c r="M152" s="9">
        <v>58065.23</v>
      </c>
      <c r="O152" s="9">
        <v>2639.16</v>
      </c>
      <c r="Q152" s="9">
        <f t="shared" si="50"/>
        <v>55426.07000000001</v>
      </c>
      <c r="S152" s="21" t="str">
        <f t="shared" si="51"/>
        <v>N.M.</v>
      </c>
      <c r="U152" s="9">
        <v>284571.21</v>
      </c>
      <c r="W152" s="9">
        <v>6623.95</v>
      </c>
      <c r="Y152" s="9">
        <f t="shared" si="52"/>
        <v>277947.26</v>
      </c>
      <c r="AA152" s="21" t="str">
        <f t="shared" si="53"/>
        <v>N.M.</v>
      </c>
      <c r="AC152" s="9">
        <v>316130.55000000005</v>
      </c>
      <c r="AE152" s="9">
        <v>7637.84</v>
      </c>
      <c r="AG152" s="9">
        <f t="shared" si="54"/>
        <v>308492.71</v>
      </c>
      <c r="AI152" s="21" t="str">
        <f t="shared" si="55"/>
        <v>N.M.</v>
      </c>
    </row>
    <row r="153" spans="1:35" ht="12.75" outlineLevel="1">
      <c r="A153" s="1" t="s">
        <v>480</v>
      </c>
      <c r="B153" s="16" t="s">
        <v>481</v>
      </c>
      <c r="C153" s="1" t="s">
        <v>1112</v>
      </c>
      <c r="E153" s="5">
        <v>-1590.68</v>
      </c>
      <c r="G153" s="5">
        <v>-181.44</v>
      </c>
      <c r="I153" s="9">
        <f t="shared" si="48"/>
        <v>-1409.24</v>
      </c>
      <c r="K153" s="21">
        <f t="shared" si="49"/>
        <v>-7.7669753086419755</v>
      </c>
      <c r="M153" s="9">
        <v>1119.96</v>
      </c>
      <c r="O153" s="9">
        <v>-1294.28</v>
      </c>
      <c r="Q153" s="9">
        <f t="shared" si="50"/>
        <v>2414.24</v>
      </c>
      <c r="S153" s="21">
        <f t="shared" si="51"/>
        <v>1.8653150786537687</v>
      </c>
      <c r="U153" s="9">
        <v>-1960.19</v>
      </c>
      <c r="W153" s="9">
        <v>-4069.19</v>
      </c>
      <c r="Y153" s="9">
        <f t="shared" si="52"/>
        <v>2109</v>
      </c>
      <c r="AA153" s="21">
        <f t="shared" si="53"/>
        <v>0.5182849658040052</v>
      </c>
      <c r="AC153" s="9">
        <v>-2343.56</v>
      </c>
      <c r="AE153" s="9">
        <v>-4948.51</v>
      </c>
      <c r="AG153" s="9">
        <f t="shared" si="54"/>
        <v>2604.9500000000003</v>
      </c>
      <c r="AI153" s="21">
        <f t="shared" si="55"/>
        <v>0.5264109802748707</v>
      </c>
    </row>
    <row r="154" spans="1:35" ht="12.75" outlineLevel="1">
      <c r="A154" s="1" t="s">
        <v>482</v>
      </c>
      <c r="B154" s="16" t="s">
        <v>483</v>
      </c>
      <c r="C154" s="1" t="s">
        <v>1113</v>
      </c>
      <c r="E154" s="5">
        <v>240358</v>
      </c>
      <c r="G154" s="5">
        <v>255286</v>
      </c>
      <c r="I154" s="9">
        <f t="shared" si="48"/>
        <v>-14928</v>
      </c>
      <c r="K154" s="21">
        <f t="shared" si="49"/>
        <v>-0.05847559208103852</v>
      </c>
      <c r="M154" s="9">
        <v>516406.57</v>
      </c>
      <c r="O154" s="9">
        <v>577610.92</v>
      </c>
      <c r="Q154" s="9">
        <f t="shared" si="50"/>
        <v>-61204.350000000035</v>
      </c>
      <c r="S154" s="21">
        <f t="shared" si="51"/>
        <v>-0.10596120655059643</v>
      </c>
      <c r="U154" s="9">
        <v>1618038.42</v>
      </c>
      <c r="W154" s="9">
        <v>577610.92</v>
      </c>
      <c r="Y154" s="9">
        <f t="shared" si="52"/>
        <v>1040427.4999999999</v>
      </c>
      <c r="AA154" s="21">
        <f t="shared" si="53"/>
        <v>1.8012600939054266</v>
      </c>
      <c r="AC154" s="9">
        <v>2333584.3899999997</v>
      </c>
      <c r="AE154" s="9">
        <v>577610.92</v>
      </c>
      <c r="AG154" s="9">
        <f t="shared" si="54"/>
        <v>1755973.4699999997</v>
      </c>
      <c r="AI154" s="21">
        <f t="shared" si="55"/>
        <v>3.040062798674235</v>
      </c>
    </row>
    <row r="155" spans="1:35" ht="12.75" outlineLevel="1">
      <c r="A155" s="1" t="s">
        <v>484</v>
      </c>
      <c r="B155" s="16" t="s">
        <v>485</v>
      </c>
      <c r="C155" s="1" t="s">
        <v>1114</v>
      </c>
      <c r="E155" s="5">
        <v>24.150000000000002</v>
      </c>
      <c r="G155" s="5">
        <v>0</v>
      </c>
      <c r="I155" s="9">
        <f t="shared" si="48"/>
        <v>24.150000000000002</v>
      </c>
      <c r="K155" s="21" t="str">
        <f t="shared" si="49"/>
        <v>N.M.</v>
      </c>
      <c r="M155" s="9">
        <v>24.150000000000002</v>
      </c>
      <c r="O155" s="9">
        <v>0</v>
      </c>
      <c r="Q155" s="9">
        <f t="shared" si="50"/>
        <v>24.150000000000002</v>
      </c>
      <c r="S155" s="21" t="str">
        <f t="shared" si="51"/>
        <v>N.M.</v>
      </c>
      <c r="U155" s="9">
        <v>24.150000000000002</v>
      </c>
      <c r="W155" s="9">
        <v>0</v>
      </c>
      <c r="Y155" s="9">
        <f t="shared" si="52"/>
        <v>24.150000000000002</v>
      </c>
      <c r="AA155" s="21" t="str">
        <f t="shared" si="53"/>
        <v>N.M.</v>
      </c>
      <c r="AC155" s="9">
        <v>24.150000000000002</v>
      </c>
      <c r="AE155" s="9">
        <v>0</v>
      </c>
      <c r="AG155" s="9">
        <f t="shared" si="54"/>
        <v>24.150000000000002</v>
      </c>
      <c r="AI155" s="21" t="str">
        <f t="shared" si="55"/>
        <v>N.M.</v>
      </c>
    </row>
    <row r="156" spans="1:35" ht="12.75" outlineLevel="1">
      <c r="A156" s="1" t="s">
        <v>486</v>
      </c>
      <c r="B156" s="16" t="s">
        <v>487</v>
      </c>
      <c r="C156" s="1" t="s">
        <v>1115</v>
      </c>
      <c r="E156" s="5">
        <v>1053418.57</v>
      </c>
      <c r="G156" s="5">
        <v>0</v>
      </c>
      <c r="I156" s="9">
        <f t="shared" si="48"/>
        <v>1053418.57</v>
      </c>
      <c r="K156" s="21" t="str">
        <f t="shared" si="49"/>
        <v>N.M.</v>
      </c>
      <c r="M156" s="9">
        <v>1053418.57</v>
      </c>
      <c r="O156" s="9">
        <v>0</v>
      </c>
      <c r="Q156" s="9">
        <f t="shared" si="50"/>
        <v>1053418.57</v>
      </c>
      <c r="S156" s="21" t="str">
        <f t="shared" si="51"/>
        <v>N.M.</v>
      </c>
      <c r="U156" s="9">
        <v>1053418.57</v>
      </c>
      <c r="W156" s="9">
        <v>0</v>
      </c>
      <c r="Y156" s="9">
        <f t="shared" si="52"/>
        <v>1053418.57</v>
      </c>
      <c r="AA156" s="21" t="str">
        <f t="shared" si="53"/>
        <v>N.M.</v>
      </c>
      <c r="AC156" s="9">
        <v>1053418.57</v>
      </c>
      <c r="AE156" s="9">
        <v>0</v>
      </c>
      <c r="AG156" s="9">
        <f t="shared" si="54"/>
        <v>1053418.57</v>
      </c>
      <c r="AI156" s="21" t="str">
        <f t="shared" si="55"/>
        <v>N.M.</v>
      </c>
    </row>
    <row r="157" spans="1:68" s="90" customFormat="1" ht="12.75">
      <c r="A157" s="90" t="s">
        <v>92</v>
      </c>
      <c r="B157" s="91"/>
      <c r="C157" s="77" t="s">
        <v>1116</v>
      </c>
      <c r="D157" s="105"/>
      <c r="E157" s="105">
        <v>4004455.96</v>
      </c>
      <c r="F157" s="105"/>
      <c r="G157" s="105">
        <v>-74293.02000000089</v>
      </c>
      <c r="H157" s="105"/>
      <c r="I157" s="9">
        <f>+E157-G157</f>
        <v>4078748.980000001</v>
      </c>
      <c r="J157" s="37" t="str">
        <f>IF((+E157-G157)=(I157),"  ",$AO$510)</f>
        <v>  </v>
      </c>
      <c r="K157" s="38" t="str">
        <f>IF(G157&lt;0,IF(I157=0,0,IF(OR(G157=0,E157=0),"N.M.",IF(ABS(I157/G157)&gt;=10,"N.M.",I157/(-G157)))),IF(I157=0,0,IF(OR(G157=0,E157=0),"N.M.",IF(ABS(I157/G157)&gt;=10,"N.M.",I157/G157))))</f>
        <v>N.M.</v>
      </c>
      <c r="L157" s="39"/>
      <c r="M157" s="5">
        <v>15335288.65</v>
      </c>
      <c r="N157" s="9"/>
      <c r="O157" s="5">
        <v>6815151.500000002</v>
      </c>
      <c r="P157" s="9"/>
      <c r="Q157" s="9">
        <f>(+M157-O157)</f>
        <v>8520137.149999999</v>
      </c>
      <c r="R157" s="37" t="str">
        <f>IF((+M157-O157)=(Q157),"  ",$AO$510)</f>
        <v>  </v>
      </c>
      <c r="S157" s="38">
        <f>IF(O157&lt;0,IF(Q157=0,0,IF(OR(O157=0,M157=0),"N.M.",IF(ABS(Q157/O157)&gt;=10,"N.M.",Q157/(-O157)))),IF(Q157=0,0,IF(OR(O157=0,M157=0),"N.M.",IF(ABS(Q157/O157)&gt;=10,"N.M.",Q157/O157))))</f>
        <v>1.2501757517789585</v>
      </c>
      <c r="T157" s="39"/>
      <c r="U157" s="9">
        <v>40542548.74</v>
      </c>
      <c r="V157" s="9"/>
      <c r="W157" s="9">
        <v>17481949.950000003</v>
      </c>
      <c r="X157" s="9"/>
      <c r="Y157" s="9">
        <f>(+U157-W157)</f>
        <v>23060598.79</v>
      </c>
      <c r="Z157" s="37" t="str">
        <f>IF((+U157-W157)=(Y157),"  ",$AO$510)</f>
        <v>  </v>
      </c>
      <c r="AA157" s="38">
        <f>IF(W157&lt;0,IF(Y157=0,0,IF(OR(W157=0,U157=0),"N.M.",IF(ABS(Y157/W157)&gt;=10,"N.M.",Y157/(-W157)))),IF(Y157=0,0,IF(OR(W157=0,U157=0),"N.M.",IF(ABS(Y157/W157)&gt;=10,"N.M.",Y157/W157))))</f>
        <v>1.319109072841156</v>
      </c>
      <c r="AB157" s="39"/>
      <c r="AC157" s="9">
        <v>62504031.04</v>
      </c>
      <c r="AD157" s="9"/>
      <c r="AE157" s="9">
        <v>20878660.380000003</v>
      </c>
      <c r="AF157" s="9"/>
      <c r="AG157" s="9">
        <f>(+AC157-AE157)</f>
        <v>41625370.66</v>
      </c>
      <c r="AH157" s="37" t="str">
        <f>IF((+AC157-AE157)=(AG157),"  ",$AO$510)</f>
        <v>  </v>
      </c>
      <c r="AI157" s="38">
        <f>IF(AE157&lt;0,IF(AG157=0,0,IF(OR(AE157=0,AC157=0),"N.M.",IF(ABS(AG157/AE157)&gt;=10,"N.M.",AG157/(-AE157)))),IF(AG157=0,0,IF(OR(AE157=0,AC157=0),"N.M.",IF(ABS(AG157/AE157)&gt;=10,"N.M.",AG157/AE157))))</f>
        <v>1.9936801452967545</v>
      </c>
      <c r="AJ157" s="105"/>
      <c r="AK157" s="105"/>
      <c r="AL157" s="105"/>
      <c r="AM157" s="105"/>
      <c r="AN157" s="105"/>
      <c r="AO157" s="105"/>
      <c r="AP157" s="106"/>
      <c r="AQ157" s="107"/>
      <c r="AR157" s="108"/>
      <c r="AS157" s="105"/>
      <c r="AT157" s="105"/>
      <c r="AU157" s="105"/>
      <c r="AV157" s="105"/>
      <c r="AW157" s="105"/>
      <c r="AX157" s="106"/>
      <c r="AY157" s="107"/>
      <c r="AZ157" s="108"/>
      <c r="BA157" s="105"/>
      <c r="BB157" s="105"/>
      <c r="BC157" s="105"/>
      <c r="BD157" s="106"/>
      <c r="BE157" s="107"/>
      <c r="BF157" s="108"/>
      <c r="BG157" s="105"/>
      <c r="BH157" s="109"/>
      <c r="BI157" s="105"/>
      <c r="BJ157" s="109"/>
      <c r="BK157" s="105"/>
      <c r="BL157" s="109"/>
      <c r="BM157" s="105"/>
      <c r="BN157" s="97"/>
      <c r="BO157" s="97"/>
      <c r="BP157" s="97"/>
    </row>
    <row r="158" spans="1:35" ht="12.75" outlineLevel="1">
      <c r="A158" s="1" t="s">
        <v>488</v>
      </c>
      <c r="B158" s="16" t="s">
        <v>489</v>
      </c>
      <c r="C158" s="1" t="s">
        <v>1117</v>
      </c>
      <c r="E158" s="5">
        <v>60900.26</v>
      </c>
      <c r="G158" s="5">
        <v>16254.03</v>
      </c>
      <c r="I158" s="9">
        <f aca="true" t="shared" si="56" ref="I158:I163">+E158-G158</f>
        <v>44646.23</v>
      </c>
      <c r="K158" s="21">
        <f aca="true" t="shared" si="57" ref="K158:K163">IF(G158&lt;0,IF(I158=0,0,IF(OR(G158=0,E158=0),"N.M.",IF(ABS(I158/G158)&gt;=10,"N.M.",I158/(-G158)))),IF(I158=0,0,IF(OR(G158=0,E158=0),"N.M.",IF(ABS(I158/G158)&gt;=10,"N.M.",I158/G158))))</f>
        <v>2.746779106473902</v>
      </c>
      <c r="M158" s="9">
        <v>114690.55</v>
      </c>
      <c r="O158" s="9">
        <v>47070.96</v>
      </c>
      <c r="Q158" s="9">
        <f aca="true" t="shared" si="58" ref="Q158:Q163">(+M158-O158)</f>
        <v>67619.59</v>
      </c>
      <c r="S158" s="21">
        <f aca="true" t="shared" si="59" ref="S158:S163">IF(O158&lt;0,IF(Q158=0,0,IF(OR(O158=0,M158=0),"N.M.",IF(ABS(Q158/O158)&gt;=10,"N.M.",Q158/(-O158)))),IF(Q158=0,0,IF(OR(O158=0,M158=0),"N.M.",IF(ABS(Q158/O158)&gt;=10,"N.M.",Q158/O158))))</f>
        <v>1.436545802337577</v>
      </c>
      <c r="U158" s="9">
        <v>312466.36</v>
      </c>
      <c r="W158" s="9">
        <v>196441.5</v>
      </c>
      <c r="Y158" s="9">
        <f aca="true" t="shared" si="60" ref="Y158:Y163">(+U158-W158)</f>
        <v>116024.85999999999</v>
      </c>
      <c r="AA158" s="21">
        <f aca="true" t="shared" si="61" ref="AA158:AA163">IF(W158&lt;0,IF(Y158=0,0,IF(OR(W158=0,U158=0),"N.M.",IF(ABS(Y158/W158)&gt;=10,"N.M.",Y158/(-W158)))),IF(Y158=0,0,IF(OR(W158=0,U158=0),"N.M.",IF(ABS(Y158/W158)&gt;=10,"N.M.",Y158/W158))))</f>
        <v>0.5906331401460485</v>
      </c>
      <c r="AC158" s="9">
        <v>467610.91000000003</v>
      </c>
      <c r="AE158" s="9">
        <v>213750.82</v>
      </c>
      <c r="AG158" s="9">
        <f aca="true" t="shared" si="62" ref="AG158:AG163">(+AC158-AE158)</f>
        <v>253860.09000000003</v>
      </c>
      <c r="AI158" s="21">
        <f aca="true" t="shared" si="63" ref="AI158:AI163">IF(AE158&lt;0,IF(AG158=0,0,IF(OR(AE158=0,AC158=0),"N.M.",IF(ABS(AG158/AE158)&gt;=10,"N.M.",AG158/(-AE158)))),IF(AG158=0,0,IF(OR(AE158=0,AC158=0),"N.M.",IF(ABS(AG158/AE158)&gt;=10,"N.M.",AG158/AE158))))</f>
        <v>1.1876449877478834</v>
      </c>
    </row>
    <row r="159" spans="1:35" ht="12.75" outlineLevel="1">
      <c r="A159" s="1" t="s">
        <v>490</v>
      </c>
      <c r="B159" s="16" t="s">
        <v>491</v>
      </c>
      <c r="C159" s="1" t="s">
        <v>1118</v>
      </c>
      <c r="E159" s="5">
        <v>4609260</v>
      </c>
      <c r="G159" s="5">
        <v>3029736</v>
      </c>
      <c r="I159" s="9">
        <f t="shared" si="56"/>
        <v>1579524</v>
      </c>
      <c r="K159" s="21">
        <f t="shared" si="57"/>
        <v>0.5213404732293507</v>
      </c>
      <c r="M159" s="9">
        <v>12748159</v>
      </c>
      <c r="O159" s="9">
        <v>9464747</v>
      </c>
      <c r="Q159" s="9">
        <f t="shared" si="58"/>
        <v>3283412</v>
      </c>
      <c r="S159" s="21">
        <f t="shared" si="59"/>
        <v>0.3469096426983204</v>
      </c>
      <c r="U159" s="9">
        <v>36471768</v>
      </c>
      <c r="W159" s="9">
        <v>30511521</v>
      </c>
      <c r="Y159" s="9">
        <f t="shared" si="60"/>
        <v>5960247</v>
      </c>
      <c r="AA159" s="21">
        <f t="shared" si="61"/>
        <v>0.19534414557701008</v>
      </c>
      <c r="AC159" s="9">
        <v>45824380</v>
      </c>
      <c r="AE159" s="9">
        <v>38664357</v>
      </c>
      <c r="AG159" s="9">
        <f t="shared" si="62"/>
        <v>7160023</v>
      </c>
      <c r="AI159" s="21">
        <f t="shared" si="63"/>
        <v>0.18518407017605387</v>
      </c>
    </row>
    <row r="160" spans="1:35" ht="12.75" outlineLevel="1">
      <c r="A160" s="1" t="s">
        <v>492</v>
      </c>
      <c r="B160" s="16" t="s">
        <v>493</v>
      </c>
      <c r="C160" s="1" t="s">
        <v>1119</v>
      </c>
      <c r="E160" s="5">
        <v>6009751</v>
      </c>
      <c r="G160" s="5">
        <v>4733383</v>
      </c>
      <c r="I160" s="9">
        <f t="shared" si="56"/>
        <v>1276368</v>
      </c>
      <c r="K160" s="21">
        <f t="shared" si="57"/>
        <v>0.269652381816557</v>
      </c>
      <c r="M160" s="9">
        <v>22869852</v>
      </c>
      <c r="O160" s="9">
        <v>15867200.71</v>
      </c>
      <c r="Q160" s="9">
        <f t="shared" si="58"/>
        <v>7002651.289999999</v>
      </c>
      <c r="S160" s="21">
        <f t="shared" si="59"/>
        <v>0.4413287143703118</v>
      </c>
      <c r="U160" s="9">
        <v>63474599</v>
      </c>
      <c r="W160" s="9">
        <v>42130741.71</v>
      </c>
      <c r="Y160" s="9">
        <f t="shared" si="60"/>
        <v>21343857.29</v>
      </c>
      <c r="AA160" s="21">
        <f t="shared" si="61"/>
        <v>0.5066100529849893</v>
      </c>
      <c r="AC160" s="9">
        <v>78476587.35</v>
      </c>
      <c r="AE160" s="9">
        <v>52439687.71</v>
      </c>
      <c r="AG160" s="9">
        <f t="shared" si="62"/>
        <v>26036899.639999993</v>
      </c>
      <c r="AI160" s="21">
        <f t="shared" si="63"/>
        <v>0.49651134049440343</v>
      </c>
    </row>
    <row r="161" spans="1:35" ht="12.75" outlineLevel="1">
      <c r="A161" s="1" t="s">
        <v>494</v>
      </c>
      <c r="B161" s="16" t="s">
        <v>495</v>
      </c>
      <c r="C161" s="1" t="s">
        <v>1120</v>
      </c>
      <c r="E161" s="5">
        <v>3442024</v>
      </c>
      <c r="G161" s="5">
        <v>3279005</v>
      </c>
      <c r="I161" s="9">
        <f t="shared" si="56"/>
        <v>163019</v>
      </c>
      <c r="K161" s="21">
        <f t="shared" si="57"/>
        <v>0.04971599616347032</v>
      </c>
      <c r="M161" s="9">
        <v>10081980</v>
      </c>
      <c r="O161" s="9">
        <v>9946358</v>
      </c>
      <c r="Q161" s="9">
        <f t="shared" si="58"/>
        <v>135622</v>
      </c>
      <c r="S161" s="21">
        <f t="shared" si="59"/>
        <v>0.013635342705339984</v>
      </c>
      <c r="U161" s="9">
        <v>30390611</v>
      </c>
      <c r="W161" s="9">
        <v>30934874</v>
      </c>
      <c r="Y161" s="9">
        <f t="shared" si="60"/>
        <v>-544263</v>
      </c>
      <c r="AA161" s="21">
        <f t="shared" si="61"/>
        <v>-0.017593832772682377</v>
      </c>
      <c r="AC161" s="9">
        <v>41734389</v>
      </c>
      <c r="AE161" s="9">
        <v>40657096</v>
      </c>
      <c r="AG161" s="9">
        <f t="shared" si="62"/>
        <v>1077293</v>
      </c>
      <c r="AI161" s="21">
        <f t="shared" si="63"/>
        <v>0.026497047403484006</v>
      </c>
    </row>
    <row r="162" spans="1:35" ht="12.75" outlineLevel="1">
      <c r="A162" s="1" t="s">
        <v>496</v>
      </c>
      <c r="B162" s="16" t="s">
        <v>497</v>
      </c>
      <c r="C162" s="1" t="s">
        <v>1121</v>
      </c>
      <c r="E162" s="5">
        <v>0</v>
      </c>
      <c r="G162" s="5">
        <v>0</v>
      </c>
      <c r="I162" s="9">
        <f t="shared" si="56"/>
        <v>0</v>
      </c>
      <c r="K162" s="21">
        <f t="shared" si="57"/>
        <v>0</v>
      </c>
      <c r="M162" s="9">
        <v>0</v>
      </c>
      <c r="O162" s="9">
        <v>0</v>
      </c>
      <c r="Q162" s="9">
        <f t="shared" si="58"/>
        <v>0</v>
      </c>
      <c r="S162" s="21">
        <f t="shared" si="59"/>
        <v>0</v>
      </c>
      <c r="U162" s="9">
        <v>0</v>
      </c>
      <c r="W162" s="9">
        <v>0</v>
      </c>
      <c r="Y162" s="9">
        <f t="shared" si="60"/>
        <v>0</v>
      </c>
      <c r="AA162" s="21">
        <f t="shared" si="61"/>
        <v>0</v>
      </c>
      <c r="AC162" s="9">
        <v>0</v>
      </c>
      <c r="AE162" s="9">
        <v>498764.18</v>
      </c>
      <c r="AG162" s="9">
        <f t="shared" si="62"/>
        <v>-498764.18</v>
      </c>
      <c r="AI162" s="21" t="str">
        <f t="shared" si="63"/>
        <v>N.M.</v>
      </c>
    </row>
    <row r="163" spans="1:35" ht="12.75" outlineLevel="1">
      <c r="A163" s="1" t="s">
        <v>498</v>
      </c>
      <c r="B163" s="16" t="s">
        <v>499</v>
      </c>
      <c r="C163" s="1" t="s">
        <v>1122</v>
      </c>
      <c r="E163" s="5">
        <v>5595893</v>
      </c>
      <c r="G163" s="5">
        <v>4044110</v>
      </c>
      <c r="I163" s="9">
        <f t="shared" si="56"/>
        <v>1551783</v>
      </c>
      <c r="K163" s="21">
        <f t="shared" si="57"/>
        <v>0.3837143401143886</v>
      </c>
      <c r="M163" s="9">
        <v>17654504</v>
      </c>
      <c r="O163" s="9">
        <v>12261655</v>
      </c>
      <c r="Q163" s="9">
        <f t="shared" si="58"/>
        <v>5392849</v>
      </c>
      <c r="S163" s="21">
        <f t="shared" si="59"/>
        <v>0.4398141197089626</v>
      </c>
      <c r="U163" s="9">
        <v>47271989</v>
      </c>
      <c r="W163" s="9">
        <v>30648133</v>
      </c>
      <c r="Y163" s="9">
        <f t="shared" si="60"/>
        <v>16623856</v>
      </c>
      <c r="AA163" s="21">
        <f t="shared" si="61"/>
        <v>0.5424100711126515</v>
      </c>
      <c r="AC163" s="9">
        <v>62395432</v>
      </c>
      <c r="AE163" s="9">
        <v>44823699</v>
      </c>
      <c r="AG163" s="9">
        <f t="shared" si="62"/>
        <v>17571733</v>
      </c>
      <c r="AI163" s="21">
        <f t="shared" si="63"/>
        <v>0.3920188068369815</v>
      </c>
    </row>
    <row r="164" spans="1:68" s="90" customFormat="1" ht="12.75">
      <c r="A164" s="90" t="s">
        <v>93</v>
      </c>
      <c r="B164" s="91"/>
      <c r="C164" s="77" t="s">
        <v>1123</v>
      </c>
      <c r="D164" s="105"/>
      <c r="E164" s="105">
        <v>19717828.259999998</v>
      </c>
      <c r="F164" s="105"/>
      <c r="G164" s="105">
        <v>15102488.03</v>
      </c>
      <c r="H164" s="105"/>
      <c r="I164" s="9">
        <f>+E164-G164</f>
        <v>4615340.229999999</v>
      </c>
      <c r="J164" s="37" t="str">
        <f>IF((+E164-G164)=(I164),"  ",$AO$510)</f>
        <v>  </v>
      </c>
      <c r="K164" s="38">
        <f>IF(G164&lt;0,IF(I164=0,0,IF(OR(G164=0,E164=0),"N.M.",IF(ABS(I164/G164)&gt;=10,"N.M.",I164/(-G164)))),IF(I164=0,0,IF(OR(G164=0,E164=0),"N.M.",IF(ABS(I164/G164)&gt;=10,"N.M.",I164/G164))))</f>
        <v>0.3056013168712307</v>
      </c>
      <c r="L164" s="39"/>
      <c r="M164" s="5">
        <v>63469185.55</v>
      </c>
      <c r="N164" s="9"/>
      <c r="O164" s="5">
        <v>47587031.67</v>
      </c>
      <c r="P164" s="9"/>
      <c r="Q164" s="9">
        <f>(+M164-O164)</f>
        <v>15882153.879999995</v>
      </c>
      <c r="R164" s="37" t="str">
        <f>IF((+M164-O164)=(Q164),"  ",$AO$510)</f>
        <v>  </v>
      </c>
      <c r="S164" s="38">
        <f>IF(O164&lt;0,IF(Q164=0,0,IF(OR(O164=0,M164=0),"N.M.",IF(ABS(Q164/O164)&gt;=10,"N.M.",Q164/(-O164)))),IF(Q164=0,0,IF(OR(O164=0,M164=0),"N.M.",IF(ABS(Q164/O164)&gt;=10,"N.M.",Q164/O164))))</f>
        <v>0.33374962300942346</v>
      </c>
      <c r="T164" s="39"/>
      <c r="U164" s="9">
        <v>177921433.36</v>
      </c>
      <c r="V164" s="9"/>
      <c r="W164" s="9">
        <v>134421711.21</v>
      </c>
      <c r="X164" s="9"/>
      <c r="Y164" s="9">
        <f>(+U164-W164)</f>
        <v>43499722.150000006</v>
      </c>
      <c r="Z164" s="37" t="str">
        <f>IF((+U164-W164)=(Y164),"  ",$AO$510)</f>
        <v>  </v>
      </c>
      <c r="AA164" s="38">
        <f>IF(W164&lt;0,IF(Y164=0,0,IF(OR(W164=0,U164=0),"N.M.",IF(ABS(Y164/W164)&gt;=10,"N.M.",Y164/(-W164)))),IF(Y164=0,0,IF(OR(W164=0,U164=0),"N.M.",IF(ABS(Y164/W164)&gt;=10,"N.M.",Y164/W164))))</f>
        <v>0.3236063710128096</v>
      </c>
      <c r="AB164" s="39"/>
      <c r="AC164" s="9">
        <v>228898399.26</v>
      </c>
      <c r="AD164" s="9"/>
      <c r="AE164" s="9">
        <v>177297354.71</v>
      </c>
      <c r="AF164" s="9"/>
      <c r="AG164" s="9">
        <f>(+AC164-AE164)</f>
        <v>51601044.54999998</v>
      </c>
      <c r="AH164" s="37" t="str">
        <f>IF((+AC164-AE164)=(AG164),"  ",$AO$510)</f>
        <v>  </v>
      </c>
      <c r="AI164" s="38">
        <f>IF(AE164&lt;0,IF(AG164=0,0,IF(OR(AE164=0,AC164=0),"N.M.",IF(ABS(AG164/AE164)&gt;=10,"N.M.",AG164/(-AE164)))),IF(AG164=0,0,IF(OR(AE164=0,AC164=0),"N.M.",IF(ABS(AG164/AE164)&gt;=10,"N.M.",AG164/AE164))))</f>
        <v>0.2910423826367983</v>
      </c>
      <c r="AJ164" s="105"/>
      <c r="AK164" s="105"/>
      <c r="AL164" s="105"/>
      <c r="AM164" s="105"/>
      <c r="AN164" s="105"/>
      <c r="AO164" s="105"/>
      <c r="AP164" s="106"/>
      <c r="AQ164" s="107"/>
      <c r="AR164" s="108"/>
      <c r="AS164" s="105"/>
      <c r="AT164" s="105"/>
      <c r="AU164" s="105"/>
      <c r="AV164" s="105"/>
      <c r="AW164" s="105"/>
      <c r="AX164" s="106"/>
      <c r="AY164" s="107"/>
      <c r="AZ164" s="108"/>
      <c r="BA164" s="105"/>
      <c r="BB164" s="105"/>
      <c r="BC164" s="105"/>
      <c r="BD164" s="106"/>
      <c r="BE164" s="107"/>
      <c r="BF164" s="108"/>
      <c r="BG164" s="105"/>
      <c r="BH164" s="109"/>
      <c r="BI164" s="105"/>
      <c r="BJ164" s="109"/>
      <c r="BK164" s="105"/>
      <c r="BL164" s="109"/>
      <c r="BM164" s="105"/>
      <c r="BN164" s="97"/>
      <c r="BO164" s="97"/>
      <c r="BP164" s="97"/>
    </row>
    <row r="165" spans="1:35" ht="12.75" outlineLevel="1">
      <c r="A165" s="1" t="s">
        <v>500</v>
      </c>
      <c r="B165" s="16" t="s">
        <v>501</v>
      </c>
      <c r="C165" s="1" t="s">
        <v>1124</v>
      </c>
      <c r="E165" s="5">
        <v>0</v>
      </c>
      <c r="G165" s="5">
        <v>0</v>
      </c>
      <c r="I165" s="9">
        <f aca="true" t="shared" si="64" ref="I165:I196">+E165-G165</f>
        <v>0</v>
      </c>
      <c r="K165" s="21">
        <f aca="true" t="shared" si="65" ref="K165:K196">IF(G165&lt;0,IF(I165=0,0,IF(OR(G165=0,E165=0),"N.M.",IF(ABS(I165/G165)&gt;=10,"N.M.",I165/(-G165)))),IF(I165=0,0,IF(OR(G165=0,E165=0),"N.M.",IF(ABS(I165/G165)&gt;=10,"N.M.",I165/G165))))</f>
        <v>0</v>
      </c>
      <c r="M165" s="9">
        <v>0</v>
      </c>
      <c r="O165" s="9">
        <v>0</v>
      </c>
      <c r="Q165" s="9">
        <f aca="true" t="shared" si="66" ref="Q165:Q196">(+M165-O165)</f>
        <v>0</v>
      </c>
      <c r="S165" s="21">
        <f aca="true" t="shared" si="67" ref="S165:S196">IF(O165&lt;0,IF(Q165=0,0,IF(OR(O165=0,M165=0),"N.M.",IF(ABS(Q165/O165)&gt;=10,"N.M.",Q165/(-O165)))),IF(Q165=0,0,IF(OR(O165=0,M165=0),"N.M.",IF(ABS(Q165/O165)&gt;=10,"N.M.",Q165/O165))))</f>
        <v>0</v>
      </c>
      <c r="U165" s="9">
        <v>0</v>
      </c>
      <c r="W165" s="9">
        <v>0</v>
      </c>
      <c r="Y165" s="9">
        <f aca="true" t="shared" si="68" ref="Y165:Y196">(+U165-W165)</f>
        <v>0</v>
      </c>
      <c r="AA165" s="21">
        <f aca="true" t="shared" si="69" ref="AA165:AA196">IF(W165&lt;0,IF(Y165=0,0,IF(OR(W165=0,U165=0),"N.M.",IF(ABS(Y165/W165)&gt;=10,"N.M.",Y165/(-W165)))),IF(Y165=0,0,IF(OR(W165=0,U165=0),"N.M.",IF(ABS(Y165/W165)&gt;=10,"N.M.",Y165/W165))))</f>
        <v>0</v>
      </c>
      <c r="AC165" s="9">
        <v>0</v>
      </c>
      <c r="AE165" s="9">
        <v>18120.9</v>
      </c>
      <c r="AG165" s="9">
        <f aca="true" t="shared" si="70" ref="AG165:AG196">(+AC165-AE165)</f>
        <v>-18120.9</v>
      </c>
      <c r="AI165" s="21" t="str">
        <f aca="true" t="shared" si="71" ref="AI165:AI196">IF(AE165&lt;0,IF(AG165=0,0,IF(OR(AE165=0,AC165=0),"N.M.",IF(ABS(AG165/AE165)&gt;=10,"N.M.",AG165/(-AE165)))),IF(AG165=0,0,IF(OR(AE165=0,AC165=0),"N.M.",IF(ABS(AG165/AE165)&gt;=10,"N.M.",AG165/AE165))))</f>
        <v>N.M.</v>
      </c>
    </row>
    <row r="166" spans="1:35" ht="12.75" outlineLevel="1">
      <c r="A166" s="1" t="s">
        <v>502</v>
      </c>
      <c r="B166" s="16" t="s">
        <v>503</v>
      </c>
      <c r="C166" s="1" t="s">
        <v>1125</v>
      </c>
      <c r="E166" s="5">
        <v>-155</v>
      </c>
      <c r="G166" s="5">
        <v>-136</v>
      </c>
      <c r="I166" s="9">
        <f t="shared" si="64"/>
        <v>-19</v>
      </c>
      <c r="K166" s="21">
        <f t="shared" si="65"/>
        <v>-0.13970588235294118</v>
      </c>
      <c r="M166" s="9">
        <v>-465</v>
      </c>
      <c r="O166" s="9">
        <v>-408</v>
      </c>
      <c r="Q166" s="9">
        <f t="shared" si="66"/>
        <v>-57</v>
      </c>
      <c r="S166" s="21">
        <f t="shared" si="67"/>
        <v>-0.13970588235294118</v>
      </c>
      <c r="U166" s="9">
        <v>-1396</v>
      </c>
      <c r="W166" s="9">
        <v>-1229</v>
      </c>
      <c r="Y166" s="9">
        <f t="shared" si="68"/>
        <v>-167</v>
      </c>
      <c r="AA166" s="21">
        <f t="shared" si="69"/>
        <v>-0.13588283157038242</v>
      </c>
      <c r="AC166" s="9">
        <v>-1804</v>
      </c>
      <c r="AE166" s="9">
        <v>-1719.5</v>
      </c>
      <c r="AG166" s="9">
        <f t="shared" si="70"/>
        <v>-84.5</v>
      </c>
      <c r="AI166" s="21">
        <f t="shared" si="71"/>
        <v>-0.049142192497819134</v>
      </c>
    </row>
    <row r="167" spans="1:35" ht="12.75" outlineLevel="1">
      <c r="A167" s="1" t="s">
        <v>504</v>
      </c>
      <c r="B167" s="16" t="s">
        <v>505</v>
      </c>
      <c r="C167" s="1" t="s">
        <v>1126</v>
      </c>
      <c r="E167" s="5">
        <v>110509.88</v>
      </c>
      <c r="G167" s="5">
        <v>206814.73</v>
      </c>
      <c r="I167" s="9">
        <f t="shared" si="64"/>
        <v>-96304.85</v>
      </c>
      <c r="K167" s="21">
        <f t="shared" si="65"/>
        <v>-0.46565759605227347</v>
      </c>
      <c r="M167" s="9">
        <v>389219.87</v>
      </c>
      <c r="O167" s="9">
        <v>620539.92</v>
      </c>
      <c r="Q167" s="9">
        <f t="shared" si="66"/>
        <v>-231320.05000000005</v>
      </c>
      <c r="S167" s="21">
        <f t="shared" si="67"/>
        <v>-0.3727722303506276</v>
      </c>
      <c r="U167" s="9">
        <v>1446083.98</v>
      </c>
      <c r="W167" s="9">
        <v>1935376.71</v>
      </c>
      <c r="Y167" s="9">
        <f t="shared" si="68"/>
        <v>-489292.73</v>
      </c>
      <c r="AA167" s="21">
        <f t="shared" si="69"/>
        <v>-0.25281524132839234</v>
      </c>
      <c r="AC167" s="9">
        <v>2036990.92</v>
      </c>
      <c r="AE167" s="9">
        <v>2535219.48</v>
      </c>
      <c r="AG167" s="9">
        <f t="shared" si="70"/>
        <v>-498228.56000000006</v>
      </c>
      <c r="AI167" s="21">
        <f t="shared" si="71"/>
        <v>-0.19652285095253372</v>
      </c>
    </row>
    <row r="168" spans="1:35" ht="12.75" outlineLevel="1">
      <c r="A168" s="1" t="s">
        <v>506</v>
      </c>
      <c r="B168" s="16" t="s">
        <v>507</v>
      </c>
      <c r="C168" s="1" t="s">
        <v>1127</v>
      </c>
      <c r="E168" s="5">
        <v>92504.08</v>
      </c>
      <c r="G168" s="5">
        <v>87641.69</v>
      </c>
      <c r="I168" s="9">
        <f t="shared" si="64"/>
        <v>4862.389999999999</v>
      </c>
      <c r="K168" s="21">
        <f t="shared" si="65"/>
        <v>0.05548033133546374</v>
      </c>
      <c r="M168" s="9">
        <v>309015.4</v>
      </c>
      <c r="O168" s="9">
        <v>302410.7</v>
      </c>
      <c r="Q168" s="9">
        <f t="shared" si="66"/>
        <v>6604.700000000012</v>
      </c>
      <c r="S168" s="21">
        <f t="shared" si="67"/>
        <v>0.021840166369774653</v>
      </c>
      <c r="U168" s="9">
        <v>935750.21</v>
      </c>
      <c r="W168" s="9">
        <v>965887.1900000001</v>
      </c>
      <c r="Y168" s="9">
        <f t="shared" si="68"/>
        <v>-30136.980000000098</v>
      </c>
      <c r="AA168" s="21">
        <f t="shared" si="69"/>
        <v>-0.03120134557328594</v>
      </c>
      <c r="AC168" s="9">
        <v>1254194.69</v>
      </c>
      <c r="AE168" s="9">
        <v>1273969.4500000002</v>
      </c>
      <c r="AG168" s="9">
        <f t="shared" si="70"/>
        <v>-19774.760000000242</v>
      </c>
      <c r="AI168" s="21">
        <f t="shared" si="71"/>
        <v>-0.015522161854038367</v>
      </c>
    </row>
    <row r="169" spans="1:35" ht="12.75" outlineLevel="1">
      <c r="A169" s="1" t="s">
        <v>508</v>
      </c>
      <c r="B169" s="16" t="s">
        <v>509</v>
      </c>
      <c r="C169" s="1" t="s">
        <v>1128</v>
      </c>
      <c r="E169" s="5">
        <v>472056.74</v>
      </c>
      <c r="G169" s="5">
        <v>300827.373</v>
      </c>
      <c r="I169" s="9">
        <f t="shared" si="64"/>
        <v>171229.36699999997</v>
      </c>
      <c r="K169" s="21">
        <f t="shared" si="65"/>
        <v>0.5691947687220603</v>
      </c>
      <c r="M169" s="9">
        <v>1523731.443</v>
      </c>
      <c r="O169" s="9">
        <v>1133491.884</v>
      </c>
      <c r="Q169" s="9">
        <f t="shared" si="66"/>
        <v>390239.5589999999</v>
      </c>
      <c r="S169" s="21">
        <f t="shared" si="67"/>
        <v>0.34428085856501806</v>
      </c>
      <c r="U169" s="9">
        <v>4058899.846</v>
      </c>
      <c r="W169" s="9">
        <v>3338875.711</v>
      </c>
      <c r="Y169" s="9">
        <f t="shared" si="68"/>
        <v>720024.1349999998</v>
      </c>
      <c r="AA169" s="21">
        <f t="shared" si="69"/>
        <v>0.2156486785740075</v>
      </c>
      <c r="AC169" s="9">
        <v>5162660.397</v>
      </c>
      <c r="AE169" s="9">
        <v>4420384.6280000005</v>
      </c>
      <c r="AG169" s="9">
        <f t="shared" si="70"/>
        <v>742275.7689999994</v>
      </c>
      <c r="AI169" s="21">
        <f t="shared" si="71"/>
        <v>0.1679210818665437</v>
      </c>
    </row>
    <row r="170" spans="1:35" ht="12.75" outlineLevel="1">
      <c r="A170" s="1" t="s">
        <v>510</v>
      </c>
      <c r="B170" s="16" t="s">
        <v>511</v>
      </c>
      <c r="C170" s="1" t="s">
        <v>1129</v>
      </c>
      <c r="E170" s="5">
        <v>0</v>
      </c>
      <c r="G170" s="5">
        <v>0</v>
      </c>
      <c r="I170" s="9">
        <f t="shared" si="64"/>
        <v>0</v>
      </c>
      <c r="K170" s="21">
        <f t="shared" si="65"/>
        <v>0</v>
      </c>
      <c r="M170" s="9">
        <v>0</v>
      </c>
      <c r="O170" s="9">
        <v>0</v>
      </c>
      <c r="Q170" s="9">
        <f t="shared" si="66"/>
        <v>0</v>
      </c>
      <c r="S170" s="21">
        <f t="shared" si="67"/>
        <v>0</v>
      </c>
      <c r="U170" s="9">
        <v>16321.815</v>
      </c>
      <c r="W170" s="9">
        <v>0</v>
      </c>
      <c r="Y170" s="9">
        <f t="shared" si="68"/>
        <v>16321.815</v>
      </c>
      <c r="AA170" s="21" t="str">
        <f t="shared" si="69"/>
        <v>N.M.</v>
      </c>
      <c r="AC170" s="9">
        <v>16321.815</v>
      </c>
      <c r="AE170" s="9">
        <v>0</v>
      </c>
      <c r="AG170" s="9">
        <f t="shared" si="70"/>
        <v>16321.815</v>
      </c>
      <c r="AI170" s="21" t="str">
        <f t="shared" si="71"/>
        <v>N.M.</v>
      </c>
    </row>
    <row r="171" spans="1:35" ht="12.75" outlineLevel="1">
      <c r="A171" s="1" t="s">
        <v>512</v>
      </c>
      <c r="B171" s="16" t="s">
        <v>513</v>
      </c>
      <c r="C171" s="1" t="s">
        <v>1130</v>
      </c>
      <c r="E171" s="5">
        <v>240257.21</v>
      </c>
      <c r="G171" s="5">
        <v>116515.864</v>
      </c>
      <c r="I171" s="9">
        <f t="shared" si="64"/>
        <v>123741.34599999999</v>
      </c>
      <c r="K171" s="21">
        <f t="shared" si="65"/>
        <v>1.062012860326041</v>
      </c>
      <c r="M171" s="9">
        <v>601009.907</v>
      </c>
      <c r="O171" s="9">
        <v>383875.181</v>
      </c>
      <c r="Q171" s="9">
        <f t="shared" si="66"/>
        <v>217134.72600000002</v>
      </c>
      <c r="S171" s="21">
        <f t="shared" si="67"/>
        <v>0.5656388762471206</v>
      </c>
      <c r="U171" s="9">
        <v>1304480.35</v>
      </c>
      <c r="W171" s="9">
        <v>957735.345</v>
      </c>
      <c r="Y171" s="9">
        <f t="shared" si="68"/>
        <v>346745.0050000001</v>
      </c>
      <c r="AA171" s="21">
        <f t="shared" si="69"/>
        <v>0.3620467875705267</v>
      </c>
      <c r="AC171" s="9">
        <v>1678261.9190000002</v>
      </c>
      <c r="AE171" s="9">
        <v>1263858.062</v>
      </c>
      <c r="AG171" s="9">
        <f t="shared" si="70"/>
        <v>414403.8570000003</v>
      </c>
      <c r="AI171" s="21">
        <f t="shared" si="71"/>
        <v>0.32788797212261667</v>
      </c>
    </row>
    <row r="172" spans="1:35" ht="12.75" outlineLevel="1">
      <c r="A172" s="1" t="s">
        <v>514</v>
      </c>
      <c r="B172" s="16" t="s">
        <v>515</v>
      </c>
      <c r="C172" s="1" t="s">
        <v>1131</v>
      </c>
      <c r="E172" s="5">
        <v>852260.9500000001</v>
      </c>
      <c r="G172" s="5">
        <v>284564.26</v>
      </c>
      <c r="I172" s="9">
        <f t="shared" si="64"/>
        <v>567696.6900000001</v>
      </c>
      <c r="K172" s="21">
        <f t="shared" si="65"/>
        <v>1.9949683421242008</v>
      </c>
      <c r="M172" s="9">
        <v>1904998.6800000002</v>
      </c>
      <c r="O172" s="9">
        <v>1134608.88</v>
      </c>
      <c r="Q172" s="9">
        <f t="shared" si="66"/>
        <v>770389.8000000003</v>
      </c>
      <c r="S172" s="21">
        <f t="shared" si="67"/>
        <v>0.6789915129167686</v>
      </c>
      <c r="U172" s="9">
        <v>2200445.7</v>
      </c>
      <c r="W172" s="9">
        <v>1720625.12</v>
      </c>
      <c r="Y172" s="9">
        <f t="shared" si="68"/>
        <v>479820.5800000001</v>
      </c>
      <c r="AA172" s="21">
        <f t="shared" si="69"/>
        <v>0.2788641026001062</v>
      </c>
      <c r="AC172" s="9">
        <v>2208950.4200000004</v>
      </c>
      <c r="AE172" s="9">
        <v>1734903.4000000001</v>
      </c>
      <c r="AG172" s="9">
        <f t="shared" si="70"/>
        <v>474047.02000000025</v>
      </c>
      <c r="AI172" s="21">
        <f t="shared" si="71"/>
        <v>0.27324116143872923</v>
      </c>
    </row>
    <row r="173" spans="1:35" ht="12.75" outlineLevel="1">
      <c r="A173" s="1" t="s">
        <v>516</v>
      </c>
      <c r="B173" s="16" t="s">
        <v>517</v>
      </c>
      <c r="C173" s="1" t="s">
        <v>1132</v>
      </c>
      <c r="E173" s="5">
        <v>8084.62</v>
      </c>
      <c r="G173" s="5">
        <v>3263.712</v>
      </c>
      <c r="I173" s="9">
        <f t="shared" si="64"/>
        <v>4820.907999999999</v>
      </c>
      <c r="K173" s="21">
        <f t="shared" si="65"/>
        <v>1.4771242070378758</v>
      </c>
      <c r="M173" s="9">
        <v>24755.226000000002</v>
      </c>
      <c r="O173" s="9">
        <v>13923.186</v>
      </c>
      <c r="Q173" s="9">
        <f t="shared" si="66"/>
        <v>10832.040000000003</v>
      </c>
      <c r="S173" s="21">
        <f t="shared" si="67"/>
        <v>0.7779857282665047</v>
      </c>
      <c r="U173" s="9">
        <v>52481.255</v>
      </c>
      <c r="W173" s="9">
        <v>49593.599</v>
      </c>
      <c r="Y173" s="9">
        <f t="shared" si="68"/>
        <v>2887.6559999999954</v>
      </c>
      <c r="AA173" s="21">
        <f t="shared" si="69"/>
        <v>0.058226385223625235</v>
      </c>
      <c r="AC173" s="9">
        <v>66869.554</v>
      </c>
      <c r="AE173" s="9">
        <v>62577.108</v>
      </c>
      <c r="AG173" s="9">
        <f t="shared" si="70"/>
        <v>4292.446000000004</v>
      </c>
      <c r="AI173" s="21">
        <f t="shared" si="71"/>
        <v>0.0685945090335591</v>
      </c>
    </row>
    <row r="174" spans="1:35" ht="12.75" outlineLevel="1">
      <c r="A174" s="1" t="s">
        <v>518</v>
      </c>
      <c r="B174" s="16" t="s">
        <v>519</v>
      </c>
      <c r="C174" s="1" t="s">
        <v>1133</v>
      </c>
      <c r="E174" s="5">
        <v>1709118.8</v>
      </c>
      <c r="G174" s="5">
        <v>4510821.001</v>
      </c>
      <c r="I174" s="9">
        <f t="shared" si="64"/>
        <v>-2801702.2010000004</v>
      </c>
      <c r="K174" s="21">
        <f t="shared" si="65"/>
        <v>-0.621106933832864</v>
      </c>
      <c r="M174" s="9">
        <v>2280343.19</v>
      </c>
      <c r="O174" s="9">
        <v>4816589.672</v>
      </c>
      <c r="Q174" s="9">
        <f t="shared" si="66"/>
        <v>-2536246.4820000003</v>
      </c>
      <c r="S174" s="21">
        <f t="shared" si="67"/>
        <v>-0.5265647802103247</v>
      </c>
      <c r="U174" s="9">
        <v>4160304.223</v>
      </c>
      <c r="W174" s="9">
        <v>6611818.272</v>
      </c>
      <c r="Y174" s="9">
        <f t="shared" si="68"/>
        <v>-2451514.0489999996</v>
      </c>
      <c r="AA174" s="21">
        <f t="shared" si="69"/>
        <v>-0.3707775906941926</v>
      </c>
      <c r="AC174" s="9">
        <v>1214737.682</v>
      </c>
      <c r="AE174" s="9">
        <v>7757584.427999999</v>
      </c>
      <c r="AG174" s="9">
        <f t="shared" si="70"/>
        <v>-6542846.745999999</v>
      </c>
      <c r="AI174" s="21">
        <f t="shared" si="71"/>
        <v>-0.84341289569269</v>
      </c>
    </row>
    <row r="175" spans="1:35" ht="12.75" outlineLevel="1">
      <c r="A175" s="1" t="s">
        <v>520</v>
      </c>
      <c r="B175" s="16" t="s">
        <v>521</v>
      </c>
      <c r="C175" s="1" t="s">
        <v>1134</v>
      </c>
      <c r="E175" s="5">
        <v>261</v>
      </c>
      <c r="G175" s="5">
        <v>803</v>
      </c>
      <c r="I175" s="9">
        <f t="shared" si="64"/>
        <v>-542</v>
      </c>
      <c r="K175" s="21">
        <f t="shared" si="65"/>
        <v>-0.6749688667496887</v>
      </c>
      <c r="M175" s="9">
        <v>1510</v>
      </c>
      <c r="O175" s="9">
        <v>1575</v>
      </c>
      <c r="Q175" s="9">
        <f t="shared" si="66"/>
        <v>-65</v>
      </c>
      <c r="S175" s="21">
        <f t="shared" si="67"/>
        <v>-0.04126984126984127</v>
      </c>
      <c r="U175" s="9">
        <v>6015</v>
      </c>
      <c r="W175" s="9">
        <v>3804</v>
      </c>
      <c r="Y175" s="9">
        <f t="shared" si="68"/>
        <v>2211</v>
      </c>
      <c r="AA175" s="21">
        <f t="shared" si="69"/>
        <v>0.581230283911672</v>
      </c>
      <c r="AC175" s="9">
        <v>10112</v>
      </c>
      <c r="AE175" s="9">
        <v>5916</v>
      </c>
      <c r="AG175" s="9">
        <f t="shared" si="70"/>
        <v>4196</v>
      </c>
      <c r="AI175" s="21">
        <f t="shared" si="71"/>
        <v>0.709263015551048</v>
      </c>
    </row>
    <row r="176" spans="1:35" ht="12.75" outlineLevel="1">
      <c r="A176" s="1" t="s">
        <v>522</v>
      </c>
      <c r="B176" s="16" t="s">
        <v>523</v>
      </c>
      <c r="C176" s="1" t="s">
        <v>1135</v>
      </c>
      <c r="E176" s="5">
        <v>0</v>
      </c>
      <c r="G176" s="5">
        <v>0</v>
      </c>
      <c r="I176" s="9">
        <f t="shared" si="64"/>
        <v>0</v>
      </c>
      <c r="K176" s="21">
        <f t="shared" si="65"/>
        <v>0</v>
      </c>
      <c r="M176" s="9">
        <v>0</v>
      </c>
      <c r="O176" s="9">
        <v>1021.7410000000001</v>
      </c>
      <c r="Q176" s="9">
        <f t="shared" si="66"/>
        <v>-1021.7410000000001</v>
      </c>
      <c r="S176" s="21" t="str">
        <f t="shared" si="67"/>
        <v>N.M.</v>
      </c>
      <c r="U176" s="9">
        <v>0</v>
      </c>
      <c r="W176" s="9">
        <v>1125.611</v>
      </c>
      <c r="Y176" s="9">
        <f t="shared" si="68"/>
        <v>-1125.611</v>
      </c>
      <c r="AA176" s="21" t="str">
        <f t="shared" si="69"/>
        <v>N.M.</v>
      </c>
      <c r="AC176" s="9">
        <v>-1125.611</v>
      </c>
      <c r="AE176" s="9">
        <v>1155.441</v>
      </c>
      <c r="AG176" s="9">
        <f t="shared" si="70"/>
        <v>-2281.052</v>
      </c>
      <c r="AI176" s="21">
        <f t="shared" si="71"/>
        <v>-1.974183017566453</v>
      </c>
    </row>
    <row r="177" spans="1:35" ht="12.75" outlineLevel="1">
      <c r="A177" s="1" t="s">
        <v>524</v>
      </c>
      <c r="B177" s="16" t="s">
        <v>525</v>
      </c>
      <c r="C177" s="1" t="s">
        <v>1136</v>
      </c>
      <c r="E177" s="5">
        <v>-5535</v>
      </c>
      <c r="G177" s="5">
        <v>0</v>
      </c>
      <c r="I177" s="9">
        <f t="shared" si="64"/>
        <v>-5535</v>
      </c>
      <c r="K177" s="21" t="str">
        <f t="shared" si="65"/>
        <v>N.M.</v>
      </c>
      <c r="M177" s="9">
        <v>-53034</v>
      </c>
      <c r="O177" s="9">
        <v>0</v>
      </c>
      <c r="Q177" s="9">
        <f t="shared" si="66"/>
        <v>-53034</v>
      </c>
      <c r="S177" s="21" t="str">
        <f t="shared" si="67"/>
        <v>N.M.</v>
      </c>
      <c r="U177" s="9">
        <v>-60878.49</v>
      </c>
      <c r="W177" s="9">
        <v>0</v>
      </c>
      <c r="Y177" s="9">
        <f t="shared" si="68"/>
        <v>-60878.49</v>
      </c>
      <c r="AA177" s="21" t="str">
        <f t="shared" si="69"/>
        <v>N.M.</v>
      </c>
      <c r="AC177" s="9">
        <v>4169291.51</v>
      </c>
      <c r="AE177" s="9">
        <v>0</v>
      </c>
      <c r="AG177" s="9">
        <f t="shared" si="70"/>
        <v>4169291.51</v>
      </c>
      <c r="AI177" s="21" t="str">
        <f t="shared" si="71"/>
        <v>N.M.</v>
      </c>
    </row>
    <row r="178" spans="1:35" ht="12.75" outlineLevel="1">
      <c r="A178" s="1" t="s">
        <v>526</v>
      </c>
      <c r="B178" s="16" t="s">
        <v>527</v>
      </c>
      <c r="C178" s="1" t="s">
        <v>1137</v>
      </c>
      <c r="E178" s="5">
        <v>175134.99</v>
      </c>
      <c r="G178" s="5">
        <v>179856</v>
      </c>
      <c r="I178" s="9">
        <f t="shared" si="64"/>
        <v>-4721.010000000009</v>
      </c>
      <c r="K178" s="21">
        <f t="shared" si="65"/>
        <v>-0.026248832399252787</v>
      </c>
      <c r="M178" s="9">
        <v>509108.59</v>
      </c>
      <c r="O178" s="9">
        <v>575499.97</v>
      </c>
      <c r="Q178" s="9">
        <f t="shared" si="66"/>
        <v>-66391.37999999995</v>
      </c>
      <c r="S178" s="21">
        <f t="shared" si="67"/>
        <v>-0.11536295996679191</v>
      </c>
      <c r="U178" s="9">
        <v>1488116.47</v>
      </c>
      <c r="W178" s="9">
        <v>1594234.1600000001</v>
      </c>
      <c r="Y178" s="9">
        <f t="shared" si="68"/>
        <v>-106117.69000000018</v>
      </c>
      <c r="AA178" s="21">
        <f t="shared" si="69"/>
        <v>-0.06656342754567508</v>
      </c>
      <c r="AC178" s="9">
        <v>1957807.16</v>
      </c>
      <c r="AE178" s="9">
        <v>2380599.42</v>
      </c>
      <c r="AG178" s="9">
        <f t="shared" si="70"/>
        <v>-422792.26</v>
      </c>
      <c r="AI178" s="21">
        <f t="shared" si="71"/>
        <v>-0.17759907712654993</v>
      </c>
    </row>
    <row r="179" spans="1:35" ht="12.75" outlineLevel="1">
      <c r="A179" s="1" t="s">
        <v>528</v>
      </c>
      <c r="B179" s="16" t="s">
        <v>529</v>
      </c>
      <c r="C179" s="1" t="s">
        <v>1138</v>
      </c>
      <c r="E179" s="5">
        <v>0</v>
      </c>
      <c r="G179" s="5">
        <v>0</v>
      </c>
      <c r="I179" s="9">
        <f t="shared" si="64"/>
        <v>0</v>
      </c>
      <c r="K179" s="21">
        <f t="shared" si="65"/>
        <v>0</v>
      </c>
      <c r="M179" s="9">
        <v>0</v>
      </c>
      <c r="O179" s="9">
        <v>0</v>
      </c>
      <c r="Q179" s="9">
        <f t="shared" si="66"/>
        <v>0</v>
      </c>
      <c r="S179" s="21">
        <f t="shared" si="67"/>
        <v>0</v>
      </c>
      <c r="U179" s="9">
        <v>0</v>
      </c>
      <c r="W179" s="9">
        <v>0.52</v>
      </c>
      <c r="Y179" s="9">
        <f t="shared" si="68"/>
        <v>-0.52</v>
      </c>
      <c r="AA179" s="21" t="str">
        <f t="shared" si="69"/>
        <v>N.M.</v>
      </c>
      <c r="AC179" s="9">
        <v>0</v>
      </c>
      <c r="AE179" s="9">
        <v>0.52</v>
      </c>
      <c r="AG179" s="9">
        <f t="shared" si="70"/>
        <v>-0.52</v>
      </c>
      <c r="AI179" s="21" t="str">
        <f t="shared" si="71"/>
        <v>N.M.</v>
      </c>
    </row>
    <row r="180" spans="1:35" ht="12.75" outlineLevel="1">
      <c r="A180" s="1" t="s">
        <v>530</v>
      </c>
      <c r="B180" s="16" t="s">
        <v>531</v>
      </c>
      <c r="C180" s="1" t="s">
        <v>1139</v>
      </c>
      <c r="E180" s="5">
        <v>1567.1200000000001</v>
      </c>
      <c r="G180" s="5">
        <v>333.63</v>
      </c>
      <c r="I180" s="9">
        <f t="shared" si="64"/>
        <v>1233.4900000000002</v>
      </c>
      <c r="K180" s="21">
        <f t="shared" si="65"/>
        <v>3.6971795102358906</v>
      </c>
      <c r="M180" s="9">
        <v>2501.4500000000003</v>
      </c>
      <c r="O180" s="9">
        <v>1019.94</v>
      </c>
      <c r="Q180" s="9">
        <f t="shared" si="66"/>
        <v>1481.5100000000002</v>
      </c>
      <c r="S180" s="21">
        <f t="shared" si="67"/>
        <v>1.4525462282095027</v>
      </c>
      <c r="U180" s="9">
        <v>5088</v>
      </c>
      <c r="W180" s="9">
        <v>2792.09</v>
      </c>
      <c r="Y180" s="9">
        <f t="shared" si="68"/>
        <v>2295.91</v>
      </c>
      <c r="AA180" s="21">
        <f t="shared" si="69"/>
        <v>0.8222908287340307</v>
      </c>
      <c r="AC180" s="9">
        <v>6024.1</v>
      </c>
      <c r="AE180" s="9">
        <v>22871.68</v>
      </c>
      <c r="AG180" s="9">
        <f t="shared" si="70"/>
        <v>-16847.58</v>
      </c>
      <c r="AI180" s="21">
        <f t="shared" si="71"/>
        <v>-0.7366131390435684</v>
      </c>
    </row>
    <row r="181" spans="1:35" ht="12.75" outlineLevel="1">
      <c r="A181" s="1" t="s">
        <v>532</v>
      </c>
      <c r="B181" s="16" t="s">
        <v>533</v>
      </c>
      <c r="C181" s="1" t="s">
        <v>1140</v>
      </c>
      <c r="E181" s="5">
        <v>0</v>
      </c>
      <c r="G181" s="5">
        <v>0</v>
      </c>
      <c r="I181" s="9">
        <f t="shared" si="64"/>
        <v>0</v>
      </c>
      <c r="K181" s="21">
        <f t="shared" si="65"/>
        <v>0</v>
      </c>
      <c r="M181" s="9">
        <v>0</v>
      </c>
      <c r="O181" s="9">
        <v>-0.07200000000000001</v>
      </c>
      <c r="Q181" s="9">
        <f t="shared" si="66"/>
        <v>0.07200000000000001</v>
      </c>
      <c r="S181" s="21" t="str">
        <f t="shared" si="67"/>
        <v>N.M.</v>
      </c>
      <c r="U181" s="9">
        <v>0</v>
      </c>
      <c r="W181" s="9">
        <v>27.808</v>
      </c>
      <c r="Y181" s="9">
        <f t="shared" si="68"/>
        <v>-27.808</v>
      </c>
      <c r="AA181" s="21" t="str">
        <f t="shared" si="69"/>
        <v>N.M.</v>
      </c>
      <c r="AC181" s="9">
        <v>-27.808</v>
      </c>
      <c r="AE181" s="9">
        <v>221.958</v>
      </c>
      <c r="AG181" s="9">
        <f t="shared" si="70"/>
        <v>-249.766</v>
      </c>
      <c r="AI181" s="21">
        <f t="shared" si="71"/>
        <v>-1.1252849638219844</v>
      </c>
    </row>
    <row r="182" spans="1:35" ht="12.75" outlineLevel="1">
      <c r="A182" s="1" t="s">
        <v>534</v>
      </c>
      <c r="B182" s="16" t="s">
        <v>535</v>
      </c>
      <c r="C182" s="1" t="s">
        <v>1141</v>
      </c>
      <c r="E182" s="5">
        <v>26748.58</v>
      </c>
      <c r="G182" s="5">
        <v>29288.09</v>
      </c>
      <c r="I182" s="9">
        <f t="shared" si="64"/>
        <v>-2539.5099999999984</v>
      </c>
      <c r="K182" s="21">
        <f t="shared" si="65"/>
        <v>-0.08670794169233974</v>
      </c>
      <c r="M182" s="9">
        <v>89159.54000000001</v>
      </c>
      <c r="O182" s="9">
        <v>94985.72</v>
      </c>
      <c r="Q182" s="9">
        <f t="shared" si="66"/>
        <v>-5826.179999999993</v>
      </c>
      <c r="S182" s="21">
        <f t="shared" si="67"/>
        <v>-0.06133743051060721</v>
      </c>
      <c r="U182" s="9">
        <v>311225.14</v>
      </c>
      <c r="W182" s="9">
        <v>261239.72</v>
      </c>
      <c r="Y182" s="9">
        <f t="shared" si="68"/>
        <v>49985.42000000001</v>
      </c>
      <c r="AA182" s="21">
        <f t="shared" si="69"/>
        <v>0.19133928025952568</v>
      </c>
      <c r="AC182" s="9">
        <v>417481.76</v>
      </c>
      <c r="AE182" s="9">
        <v>371088.9</v>
      </c>
      <c r="AG182" s="9">
        <f t="shared" si="70"/>
        <v>46392.859999999986</v>
      </c>
      <c r="AI182" s="21">
        <f t="shared" si="71"/>
        <v>0.12501818297448397</v>
      </c>
    </row>
    <row r="183" spans="1:35" ht="12.75" outlineLevel="1">
      <c r="A183" s="1" t="s">
        <v>536</v>
      </c>
      <c r="B183" s="16" t="s">
        <v>537</v>
      </c>
      <c r="C183" s="1" t="s">
        <v>1142</v>
      </c>
      <c r="E183" s="5">
        <v>-62955.39</v>
      </c>
      <c r="G183" s="5">
        <v>193551.46</v>
      </c>
      <c r="I183" s="9">
        <f t="shared" si="64"/>
        <v>-256506.84999999998</v>
      </c>
      <c r="K183" s="21">
        <f t="shared" si="65"/>
        <v>-1.3252643508863224</v>
      </c>
      <c r="M183" s="9">
        <v>413766.23</v>
      </c>
      <c r="O183" s="9">
        <v>723805.65</v>
      </c>
      <c r="Q183" s="9">
        <f t="shared" si="66"/>
        <v>-310039.42000000004</v>
      </c>
      <c r="S183" s="21">
        <f t="shared" si="67"/>
        <v>-0.428346228024056</v>
      </c>
      <c r="U183" s="9">
        <v>1743015.31</v>
      </c>
      <c r="W183" s="9">
        <v>2098564.95</v>
      </c>
      <c r="Y183" s="9">
        <f t="shared" si="68"/>
        <v>-355549.64000000013</v>
      </c>
      <c r="AA183" s="21">
        <f t="shared" si="69"/>
        <v>-0.16942513025389092</v>
      </c>
      <c r="AC183" s="9">
        <v>2463636.24</v>
      </c>
      <c r="AE183" s="9">
        <v>2804214.3600000003</v>
      </c>
      <c r="AG183" s="9">
        <f t="shared" si="70"/>
        <v>-340578.1200000001</v>
      </c>
      <c r="AI183" s="21">
        <f t="shared" si="71"/>
        <v>-0.12145224161821926</v>
      </c>
    </row>
    <row r="184" spans="1:35" ht="12.75" outlineLevel="1">
      <c r="A184" s="1" t="s">
        <v>538</v>
      </c>
      <c r="B184" s="16" t="s">
        <v>539</v>
      </c>
      <c r="C184" s="1" t="s">
        <v>1143</v>
      </c>
      <c r="E184" s="5">
        <v>0</v>
      </c>
      <c r="G184" s="5">
        <v>-453.53000000000003</v>
      </c>
      <c r="I184" s="9">
        <f t="shared" si="64"/>
        <v>453.53000000000003</v>
      </c>
      <c r="K184" s="21" t="str">
        <f t="shared" si="65"/>
        <v>N.M.</v>
      </c>
      <c r="M184" s="9">
        <v>0</v>
      </c>
      <c r="O184" s="9">
        <v>-453.53000000000003</v>
      </c>
      <c r="Q184" s="9">
        <f t="shared" si="66"/>
        <v>453.53000000000003</v>
      </c>
      <c r="S184" s="21" t="str">
        <f t="shared" si="67"/>
        <v>N.M.</v>
      </c>
      <c r="U184" s="9">
        <v>0</v>
      </c>
      <c r="W184" s="9">
        <v>-453.53000000000003</v>
      </c>
      <c r="Y184" s="9">
        <f t="shared" si="68"/>
        <v>453.53000000000003</v>
      </c>
      <c r="AA184" s="21" t="str">
        <f t="shared" si="69"/>
        <v>N.M.</v>
      </c>
      <c r="AC184" s="9">
        <v>0</v>
      </c>
      <c r="AE184" s="9">
        <v>-453.53000000000003</v>
      </c>
      <c r="AG184" s="9">
        <f t="shared" si="70"/>
        <v>453.53000000000003</v>
      </c>
      <c r="AI184" s="21" t="str">
        <f t="shared" si="71"/>
        <v>N.M.</v>
      </c>
    </row>
    <row r="185" spans="1:35" ht="12.75" outlineLevel="1">
      <c r="A185" s="1" t="s">
        <v>540</v>
      </c>
      <c r="B185" s="16" t="s">
        <v>541</v>
      </c>
      <c r="C185" s="1" t="s">
        <v>1144</v>
      </c>
      <c r="E185" s="5">
        <v>716.49</v>
      </c>
      <c r="G185" s="5">
        <v>0</v>
      </c>
      <c r="I185" s="9">
        <f t="shared" si="64"/>
        <v>716.49</v>
      </c>
      <c r="K185" s="21" t="str">
        <f t="shared" si="65"/>
        <v>N.M.</v>
      </c>
      <c r="M185" s="9">
        <v>716.49</v>
      </c>
      <c r="O185" s="9">
        <v>0</v>
      </c>
      <c r="Q185" s="9">
        <f t="shared" si="66"/>
        <v>716.49</v>
      </c>
      <c r="S185" s="21" t="str">
        <f t="shared" si="67"/>
        <v>N.M.</v>
      </c>
      <c r="U185" s="9">
        <v>2336.9500000000003</v>
      </c>
      <c r="W185" s="9">
        <v>72.08</v>
      </c>
      <c r="Y185" s="9">
        <f t="shared" si="68"/>
        <v>2264.8700000000003</v>
      </c>
      <c r="AA185" s="21" t="str">
        <f t="shared" si="69"/>
        <v>N.M.</v>
      </c>
      <c r="AC185" s="9">
        <v>4058.2300000000005</v>
      </c>
      <c r="AE185" s="9">
        <v>72.08</v>
      </c>
      <c r="AG185" s="9">
        <f t="shared" si="70"/>
        <v>3986.1500000000005</v>
      </c>
      <c r="AI185" s="21" t="str">
        <f t="shared" si="71"/>
        <v>N.M.</v>
      </c>
    </row>
    <row r="186" spans="1:35" ht="12.75" outlineLevel="1">
      <c r="A186" s="1" t="s">
        <v>542</v>
      </c>
      <c r="B186" s="16" t="s">
        <v>543</v>
      </c>
      <c r="C186" s="1" t="s">
        <v>1128</v>
      </c>
      <c r="E186" s="5">
        <v>38660.200000000004</v>
      </c>
      <c r="G186" s="5">
        <v>28869.272</v>
      </c>
      <c r="I186" s="9">
        <f t="shared" si="64"/>
        <v>9790.928000000004</v>
      </c>
      <c r="K186" s="21">
        <f t="shared" si="65"/>
        <v>0.3391470349512105</v>
      </c>
      <c r="M186" s="9">
        <v>146909.42</v>
      </c>
      <c r="O186" s="9">
        <v>108068.147</v>
      </c>
      <c r="Q186" s="9">
        <f t="shared" si="66"/>
        <v>38841.273000000016</v>
      </c>
      <c r="S186" s="21">
        <f t="shared" si="67"/>
        <v>0.3594146293634517</v>
      </c>
      <c r="U186" s="9">
        <v>437020.384</v>
      </c>
      <c r="W186" s="9">
        <v>274336.964</v>
      </c>
      <c r="Y186" s="9">
        <f t="shared" si="68"/>
        <v>162683.42000000004</v>
      </c>
      <c r="AA186" s="21">
        <f t="shared" si="69"/>
        <v>0.5930058335121039</v>
      </c>
      <c r="AC186" s="9">
        <v>561491.31</v>
      </c>
      <c r="AE186" s="9">
        <v>370260.13399999996</v>
      </c>
      <c r="AG186" s="9">
        <f t="shared" si="70"/>
        <v>191231.1760000001</v>
      </c>
      <c r="AI186" s="21">
        <f t="shared" si="71"/>
        <v>0.5164778987521247</v>
      </c>
    </row>
    <row r="187" spans="1:35" ht="12.75" outlineLevel="1">
      <c r="A187" s="1" t="s">
        <v>544</v>
      </c>
      <c r="B187" s="16" t="s">
        <v>545</v>
      </c>
      <c r="C187" s="1" t="s">
        <v>1145</v>
      </c>
      <c r="E187" s="5">
        <v>407.83</v>
      </c>
      <c r="G187" s="5">
        <v>129.98</v>
      </c>
      <c r="I187" s="9">
        <f t="shared" si="64"/>
        <v>277.85</v>
      </c>
      <c r="K187" s="21">
        <f t="shared" si="65"/>
        <v>2.137636559470688</v>
      </c>
      <c r="M187" s="9">
        <v>558.5600000000001</v>
      </c>
      <c r="O187" s="9">
        <v>649.97</v>
      </c>
      <c r="Q187" s="9">
        <f t="shared" si="66"/>
        <v>-91.40999999999997</v>
      </c>
      <c r="S187" s="21">
        <f t="shared" si="67"/>
        <v>-0.14063726018123907</v>
      </c>
      <c r="U187" s="9">
        <v>1225.83</v>
      </c>
      <c r="W187" s="9">
        <v>5284.113</v>
      </c>
      <c r="Y187" s="9">
        <f t="shared" si="68"/>
        <v>-4058.2830000000004</v>
      </c>
      <c r="AA187" s="21">
        <f t="shared" si="69"/>
        <v>-0.7680159375849835</v>
      </c>
      <c r="AC187" s="9">
        <v>1828.88</v>
      </c>
      <c r="AE187" s="9">
        <v>-361099.547</v>
      </c>
      <c r="AG187" s="9">
        <f t="shared" si="70"/>
        <v>362928.427</v>
      </c>
      <c r="AI187" s="21">
        <f t="shared" si="71"/>
        <v>1.0050647529613213</v>
      </c>
    </row>
    <row r="188" spans="1:35" ht="12.75" outlineLevel="1">
      <c r="A188" s="1" t="s">
        <v>546</v>
      </c>
      <c r="B188" s="16" t="s">
        <v>547</v>
      </c>
      <c r="C188" s="1" t="s">
        <v>1146</v>
      </c>
      <c r="E188" s="5">
        <v>539.9300000000001</v>
      </c>
      <c r="G188" s="5">
        <v>452.31</v>
      </c>
      <c r="I188" s="9">
        <f t="shared" si="64"/>
        <v>87.62000000000006</v>
      </c>
      <c r="K188" s="21">
        <f t="shared" si="65"/>
        <v>0.19371669872432637</v>
      </c>
      <c r="M188" s="9">
        <v>1967.74</v>
      </c>
      <c r="O188" s="9">
        <v>2002.98</v>
      </c>
      <c r="Q188" s="9">
        <f t="shared" si="66"/>
        <v>-35.24000000000001</v>
      </c>
      <c r="S188" s="21">
        <f t="shared" si="67"/>
        <v>-0.01759378525996266</v>
      </c>
      <c r="U188" s="9">
        <v>7938.8</v>
      </c>
      <c r="W188" s="9">
        <v>4308</v>
      </c>
      <c r="Y188" s="9">
        <f t="shared" si="68"/>
        <v>3630.8</v>
      </c>
      <c r="AA188" s="21">
        <f t="shared" si="69"/>
        <v>0.8428040854224699</v>
      </c>
      <c r="AC188" s="9">
        <v>9762.42</v>
      </c>
      <c r="AE188" s="9">
        <v>5187.73</v>
      </c>
      <c r="AG188" s="9">
        <f t="shared" si="70"/>
        <v>4574.6900000000005</v>
      </c>
      <c r="AI188" s="21">
        <f t="shared" si="71"/>
        <v>0.881828853853227</v>
      </c>
    </row>
    <row r="189" spans="1:35" ht="12.75" outlineLevel="1">
      <c r="A189" s="1" t="s">
        <v>548</v>
      </c>
      <c r="B189" s="16" t="s">
        <v>549</v>
      </c>
      <c r="C189" s="1" t="s">
        <v>1147</v>
      </c>
      <c r="E189" s="5">
        <v>64197.98</v>
      </c>
      <c r="G189" s="5">
        <v>57805.86</v>
      </c>
      <c r="I189" s="9">
        <f t="shared" si="64"/>
        <v>6392.120000000003</v>
      </c>
      <c r="K189" s="21">
        <f t="shared" si="65"/>
        <v>0.11057910045798129</v>
      </c>
      <c r="M189" s="9">
        <v>204655.97</v>
      </c>
      <c r="O189" s="9">
        <v>200901.95</v>
      </c>
      <c r="Q189" s="9">
        <f t="shared" si="66"/>
        <v>3754.0199999999895</v>
      </c>
      <c r="S189" s="21">
        <f t="shared" si="67"/>
        <v>0.018685831571072304</v>
      </c>
      <c r="U189" s="9">
        <v>627790.452</v>
      </c>
      <c r="W189" s="9">
        <v>541534.03</v>
      </c>
      <c r="Y189" s="9">
        <f t="shared" si="68"/>
        <v>86256.42200000002</v>
      </c>
      <c r="AA189" s="21">
        <f t="shared" si="69"/>
        <v>0.15928162815548272</v>
      </c>
      <c r="AC189" s="9">
        <v>829532.302</v>
      </c>
      <c r="AE189" s="9">
        <v>1027103.27</v>
      </c>
      <c r="AG189" s="9">
        <f t="shared" si="70"/>
        <v>-197570.968</v>
      </c>
      <c r="AI189" s="21">
        <f t="shared" si="71"/>
        <v>-0.19235745204082544</v>
      </c>
    </row>
    <row r="190" spans="1:35" ht="12.75" outlineLevel="1">
      <c r="A190" s="1" t="s">
        <v>550</v>
      </c>
      <c r="B190" s="16" t="s">
        <v>551</v>
      </c>
      <c r="C190" s="1" t="s">
        <v>1148</v>
      </c>
      <c r="E190" s="5">
        <v>0</v>
      </c>
      <c r="G190" s="5">
        <v>0</v>
      </c>
      <c r="I190" s="9">
        <f t="shared" si="64"/>
        <v>0</v>
      </c>
      <c r="K190" s="21">
        <f t="shared" si="65"/>
        <v>0</v>
      </c>
      <c r="M190" s="9">
        <v>33.28</v>
      </c>
      <c r="O190" s="9">
        <v>0</v>
      </c>
      <c r="Q190" s="9">
        <f t="shared" si="66"/>
        <v>33.28</v>
      </c>
      <c r="S190" s="21" t="str">
        <f t="shared" si="67"/>
        <v>N.M.</v>
      </c>
      <c r="U190" s="9">
        <v>58.65</v>
      </c>
      <c r="W190" s="9">
        <v>0</v>
      </c>
      <c r="Y190" s="9">
        <f t="shared" si="68"/>
        <v>58.65</v>
      </c>
      <c r="AA190" s="21" t="str">
        <f t="shared" si="69"/>
        <v>N.M.</v>
      </c>
      <c r="AC190" s="9">
        <v>58.65</v>
      </c>
      <c r="AE190" s="9">
        <v>0</v>
      </c>
      <c r="AG190" s="9">
        <f t="shared" si="70"/>
        <v>58.65</v>
      </c>
      <c r="AI190" s="21" t="str">
        <f t="shared" si="71"/>
        <v>N.M.</v>
      </c>
    </row>
    <row r="191" spans="1:35" ht="12.75" outlineLevel="1">
      <c r="A191" s="1" t="s">
        <v>552</v>
      </c>
      <c r="B191" s="16" t="s">
        <v>553</v>
      </c>
      <c r="C191" s="1" t="s">
        <v>1149</v>
      </c>
      <c r="E191" s="5">
        <v>7294.76</v>
      </c>
      <c r="G191" s="5">
        <v>18084.28</v>
      </c>
      <c r="I191" s="9">
        <f t="shared" si="64"/>
        <v>-10789.519999999999</v>
      </c>
      <c r="K191" s="21">
        <f t="shared" si="65"/>
        <v>-0.5966242504539854</v>
      </c>
      <c r="M191" s="9">
        <v>28739.56</v>
      </c>
      <c r="O191" s="9">
        <v>52302.270000000004</v>
      </c>
      <c r="Q191" s="9">
        <f t="shared" si="66"/>
        <v>-23562.710000000003</v>
      </c>
      <c r="S191" s="21">
        <f t="shared" si="67"/>
        <v>-0.4505102742194555</v>
      </c>
      <c r="U191" s="9">
        <v>86837.87</v>
      </c>
      <c r="W191" s="9">
        <v>162701.34</v>
      </c>
      <c r="Y191" s="9">
        <f t="shared" si="68"/>
        <v>-75863.47</v>
      </c>
      <c r="AA191" s="21">
        <f t="shared" si="69"/>
        <v>-0.4662744019194925</v>
      </c>
      <c r="AC191" s="9">
        <v>126409.39</v>
      </c>
      <c r="AE191" s="9">
        <v>213570.77</v>
      </c>
      <c r="AG191" s="9">
        <f t="shared" si="70"/>
        <v>-87161.37999999999</v>
      </c>
      <c r="AI191" s="21">
        <f t="shared" si="71"/>
        <v>-0.4081147434173693</v>
      </c>
    </row>
    <row r="192" spans="1:35" ht="12.75" outlineLevel="1">
      <c r="A192" s="1" t="s">
        <v>554</v>
      </c>
      <c r="B192" s="16" t="s">
        <v>555</v>
      </c>
      <c r="C192" s="1" t="s">
        <v>1150</v>
      </c>
      <c r="E192" s="5">
        <v>65353.57</v>
      </c>
      <c r="G192" s="5">
        <v>139864.23</v>
      </c>
      <c r="I192" s="9">
        <f t="shared" si="64"/>
        <v>-74510.66</v>
      </c>
      <c r="K192" s="21">
        <f t="shared" si="65"/>
        <v>-0.5327356394125932</v>
      </c>
      <c r="M192" s="9">
        <v>208815.94</v>
      </c>
      <c r="O192" s="9">
        <v>389456.24</v>
      </c>
      <c r="Q192" s="9">
        <f t="shared" si="66"/>
        <v>-180640.3</v>
      </c>
      <c r="S192" s="21">
        <f t="shared" si="67"/>
        <v>-0.4638269501086951</v>
      </c>
      <c r="U192" s="9">
        <v>726395.11</v>
      </c>
      <c r="W192" s="9">
        <v>1117053.31</v>
      </c>
      <c r="Y192" s="9">
        <f t="shared" si="68"/>
        <v>-390658.20000000007</v>
      </c>
      <c r="AA192" s="21">
        <f t="shared" si="69"/>
        <v>-0.34972207369404784</v>
      </c>
      <c r="AC192" s="9">
        <v>1055195.43</v>
      </c>
      <c r="AE192" s="9">
        <v>1452445.29</v>
      </c>
      <c r="AG192" s="9">
        <f t="shared" si="70"/>
        <v>-397249.8600000001</v>
      </c>
      <c r="AI192" s="21">
        <f t="shared" si="71"/>
        <v>-0.2735041813519875</v>
      </c>
    </row>
    <row r="193" spans="1:35" ht="12.75" outlineLevel="1">
      <c r="A193" s="1" t="s">
        <v>556</v>
      </c>
      <c r="B193" s="16" t="s">
        <v>557</v>
      </c>
      <c r="C193" s="1" t="s">
        <v>1151</v>
      </c>
      <c r="E193" s="5">
        <v>58328.86</v>
      </c>
      <c r="G193" s="5">
        <v>0</v>
      </c>
      <c r="I193" s="9">
        <f t="shared" si="64"/>
        <v>58328.86</v>
      </c>
      <c r="K193" s="21" t="str">
        <f t="shared" si="65"/>
        <v>N.M.</v>
      </c>
      <c r="M193" s="9">
        <v>62955.090000000004</v>
      </c>
      <c r="O193" s="9">
        <v>0</v>
      </c>
      <c r="Q193" s="9">
        <f t="shared" si="66"/>
        <v>62955.090000000004</v>
      </c>
      <c r="S193" s="21" t="str">
        <f t="shared" si="67"/>
        <v>N.M.</v>
      </c>
      <c r="U193" s="9">
        <v>176570.73</v>
      </c>
      <c r="W193" s="9">
        <v>0</v>
      </c>
      <c r="Y193" s="9">
        <f t="shared" si="68"/>
        <v>176570.73</v>
      </c>
      <c r="AA193" s="21" t="str">
        <f t="shared" si="69"/>
        <v>N.M.</v>
      </c>
      <c r="AC193" s="9">
        <v>287490.03</v>
      </c>
      <c r="AE193" s="9">
        <v>0</v>
      </c>
      <c r="AG193" s="9">
        <f t="shared" si="70"/>
        <v>287490.03</v>
      </c>
      <c r="AI193" s="21" t="str">
        <f t="shared" si="71"/>
        <v>N.M.</v>
      </c>
    </row>
    <row r="194" spans="1:35" ht="12.75" outlineLevel="1">
      <c r="A194" s="1" t="s">
        <v>558</v>
      </c>
      <c r="B194" s="16" t="s">
        <v>559</v>
      </c>
      <c r="C194" s="1" t="s">
        <v>1152</v>
      </c>
      <c r="E194" s="5">
        <v>6723.12</v>
      </c>
      <c r="G194" s="5">
        <v>0</v>
      </c>
      <c r="I194" s="9">
        <f t="shared" si="64"/>
        <v>6723.12</v>
      </c>
      <c r="K194" s="21" t="str">
        <f t="shared" si="65"/>
        <v>N.M.</v>
      </c>
      <c r="M194" s="9">
        <v>5478.32</v>
      </c>
      <c r="O194" s="9">
        <v>0</v>
      </c>
      <c r="Q194" s="9">
        <f t="shared" si="66"/>
        <v>5478.32</v>
      </c>
      <c r="S194" s="21" t="str">
        <f t="shared" si="67"/>
        <v>N.M.</v>
      </c>
      <c r="U194" s="9">
        <v>34633.6</v>
      </c>
      <c r="W194" s="9">
        <v>0</v>
      </c>
      <c r="Y194" s="9">
        <f t="shared" si="68"/>
        <v>34633.6</v>
      </c>
      <c r="AA194" s="21" t="str">
        <f t="shared" si="69"/>
        <v>N.M.</v>
      </c>
      <c r="AC194" s="9">
        <v>48160.95</v>
      </c>
      <c r="AE194" s="9">
        <v>0</v>
      </c>
      <c r="AG194" s="9">
        <f t="shared" si="70"/>
        <v>48160.95</v>
      </c>
      <c r="AI194" s="21" t="str">
        <f t="shared" si="71"/>
        <v>N.M.</v>
      </c>
    </row>
    <row r="195" spans="1:35" ht="12.75" outlineLevel="1">
      <c r="A195" s="1" t="s">
        <v>560</v>
      </c>
      <c r="B195" s="16" t="s">
        <v>561</v>
      </c>
      <c r="C195" s="1" t="s">
        <v>1153</v>
      </c>
      <c r="E195" s="5">
        <v>803.48</v>
      </c>
      <c r="G195" s="5">
        <v>776.85</v>
      </c>
      <c r="I195" s="9">
        <f t="shared" si="64"/>
        <v>26.629999999999995</v>
      </c>
      <c r="K195" s="21">
        <f t="shared" si="65"/>
        <v>0.03427946192958743</v>
      </c>
      <c r="M195" s="9">
        <v>3977.33</v>
      </c>
      <c r="O195" s="9">
        <v>3064.52</v>
      </c>
      <c r="Q195" s="9">
        <f t="shared" si="66"/>
        <v>912.81</v>
      </c>
      <c r="S195" s="21">
        <f t="shared" si="67"/>
        <v>0.2978639395402869</v>
      </c>
      <c r="U195" s="9">
        <v>11989.92</v>
      </c>
      <c r="W195" s="9">
        <v>6579.4400000000005</v>
      </c>
      <c r="Y195" s="9">
        <f t="shared" si="68"/>
        <v>5410.48</v>
      </c>
      <c r="AA195" s="21">
        <f t="shared" si="69"/>
        <v>0.822331383825979</v>
      </c>
      <c r="AC195" s="9">
        <v>13898.8</v>
      </c>
      <c r="AE195" s="9">
        <v>8121.93</v>
      </c>
      <c r="AG195" s="9">
        <f t="shared" si="70"/>
        <v>5776.869999999999</v>
      </c>
      <c r="AI195" s="21">
        <f t="shared" si="71"/>
        <v>0.7112681345443754</v>
      </c>
    </row>
    <row r="196" spans="1:35" ht="12.75" outlineLevel="1">
      <c r="A196" s="1" t="s">
        <v>562</v>
      </c>
      <c r="B196" s="16" t="s">
        <v>563</v>
      </c>
      <c r="C196" s="1" t="s">
        <v>1154</v>
      </c>
      <c r="E196" s="5">
        <v>1555.97</v>
      </c>
      <c r="G196" s="5">
        <v>2874.73</v>
      </c>
      <c r="I196" s="9">
        <f t="shared" si="64"/>
        <v>-1318.76</v>
      </c>
      <c r="K196" s="21">
        <f t="shared" si="65"/>
        <v>-0.45874221231211276</v>
      </c>
      <c r="M196" s="9">
        <v>5952.2300000000005</v>
      </c>
      <c r="O196" s="9">
        <v>8346.880000000001</v>
      </c>
      <c r="Q196" s="9">
        <f t="shared" si="66"/>
        <v>-2394.6500000000005</v>
      </c>
      <c r="S196" s="21">
        <f t="shared" si="67"/>
        <v>-0.28689162896794973</v>
      </c>
      <c r="U196" s="9">
        <v>22875.57</v>
      </c>
      <c r="W196" s="9">
        <v>25183.8</v>
      </c>
      <c r="Y196" s="9">
        <f t="shared" si="68"/>
        <v>-2308.2299999999996</v>
      </c>
      <c r="AA196" s="21">
        <f t="shared" si="69"/>
        <v>-0.09165534986777213</v>
      </c>
      <c r="AC196" s="9">
        <v>21949.31</v>
      </c>
      <c r="AE196" s="9">
        <v>28065.46</v>
      </c>
      <c r="AG196" s="9">
        <f t="shared" si="70"/>
        <v>-6116.149999999998</v>
      </c>
      <c r="AI196" s="21">
        <f t="shared" si="71"/>
        <v>-0.21792445233393637</v>
      </c>
    </row>
    <row r="197" spans="1:35" ht="12.75" outlineLevel="1">
      <c r="A197" s="1" t="s">
        <v>564</v>
      </c>
      <c r="B197" s="16" t="s">
        <v>565</v>
      </c>
      <c r="C197" s="1" t="s">
        <v>1155</v>
      </c>
      <c r="E197" s="5">
        <v>13262.12</v>
      </c>
      <c r="G197" s="5">
        <v>21717.420000000002</v>
      </c>
      <c r="I197" s="9">
        <f aca="true" t="shared" si="72" ref="I197:I228">+E197-G197</f>
        <v>-8455.300000000001</v>
      </c>
      <c r="K197" s="21">
        <f aca="true" t="shared" si="73" ref="K197:K228">IF(G197&lt;0,IF(I197=0,0,IF(OR(G197=0,E197=0),"N.M.",IF(ABS(I197/G197)&gt;=10,"N.M.",I197/(-G197)))),IF(I197=0,0,IF(OR(G197=0,E197=0),"N.M.",IF(ABS(I197/G197)&gt;=10,"N.M.",I197/G197))))</f>
        <v>-0.389332618699643</v>
      </c>
      <c r="M197" s="9">
        <v>42092.75</v>
      </c>
      <c r="O197" s="9">
        <v>60675.090000000004</v>
      </c>
      <c r="Q197" s="9">
        <f aca="true" t="shared" si="74" ref="Q197:Q228">(+M197-O197)</f>
        <v>-18582.340000000004</v>
      </c>
      <c r="S197" s="21">
        <f aca="true" t="shared" si="75" ref="S197:S228">IF(O197&lt;0,IF(Q197=0,0,IF(OR(O197=0,M197=0),"N.M.",IF(ABS(Q197/O197)&gt;=10,"N.M.",Q197/(-O197)))),IF(Q197=0,0,IF(OR(O197=0,M197=0),"N.M.",IF(ABS(Q197/O197)&gt;=10,"N.M.",Q197/O197))))</f>
        <v>-0.3062597846991245</v>
      </c>
      <c r="U197" s="9">
        <v>137786.82</v>
      </c>
      <c r="W197" s="9">
        <v>167973.56</v>
      </c>
      <c r="Y197" s="9">
        <f aca="true" t="shared" si="76" ref="Y197:Y228">(+U197-W197)</f>
        <v>-30186.73999999999</v>
      </c>
      <c r="AA197" s="21">
        <f aca="true" t="shared" si="77" ref="AA197:AA228">IF(W197&lt;0,IF(Y197=0,0,IF(OR(W197=0,U197=0),"N.M.",IF(ABS(Y197/W197)&gt;=10,"N.M.",Y197/(-W197)))),IF(Y197=0,0,IF(OR(W197=0,U197=0),"N.M.",IF(ABS(Y197/W197)&gt;=10,"N.M.",Y197/W197))))</f>
        <v>-0.17971125931962145</v>
      </c>
      <c r="AC197" s="9">
        <v>187759.69</v>
      </c>
      <c r="AE197" s="9">
        <v>186933.26</v>
      </c>
      <c r="AG197" s="9">
        <f aca="true" t="shared" si="78" ref="AG197:AG228">(+AC197-AE197)</f>
        <v>826.429999999993</v>
      </c>
      <c r="AI197" s="21">
        <f aca="true" t="shared" si="79" ref="AI197:AI228">IF(AE197&lt;0,IF(AG197=0,0,IF(OR(AE197=0,AC197=0),"N.M.",IF(ABS(AG197/AE197)&gt;=10,"N.M.",AG197/(-AE197)))),IF(AG197=0,0,IF(OR(AE197=0,AC197=0),"N.M.",IF(ABS(AG197/AE197)&gt;=10,"N.M.",AG197/AE197))))</f>
        <v>0.004420989608804731</v>
      </c>
    </row>
    <row r="198" spans="1:35" ht="12.75" outlineLevel="1">
      <c r="A198" s="1" t="s">
        <v>566</v>
      </c>
      <c r="B198" s="16" t="s">
        <v>567</v>
      </c>
      <c r="C198" s="1" t="s">
        <v>1156</v>
      </c>
      <c r="E198" s="5">
        <v>25187.65</v>
      </c>
      <c r="G198" s="5">
        <v>15625.994999999999</v>
      </c>
      <c r="I198" s="9">
        <f t="shared" si="72"/>
        <v>9561.655000000002</v>
      </c>
      <c r="K198" s="21">
        <f t="shared" si="73"/>
        <v>0.6119069537651844</v>
      </c>
      <c r="M198" s="9">
        <v>58898.832</v>
      </c>
      <c r="O198" s="9">
        <v>52321.56</v>
      </c>
      <c r="Q198" s="9">
        <f t="shared" si="74"/>
        <v>6577.2720000000045</v>
      </c>
      <c r="S198" s="21">
        <f t="shared" si="75"/>
        <v>0.12570863712779215</v>
      </c>
      <c r="U198" s="9">
        <v>132058.087</v>
      </c>
      <c r="W198" s="9">
        <v>104405.00200000001</v>
      </c>
      <c r="Y198" s="9">
        <f t="shared" si="76"/>
        <v>27653.084999999992</v>
      </c>
      <c r="AA198" s="21">
        <f t="shared" si="77"/>
        <v>0.2648636029909754</v>
      </c>
      <c r="AC198" s="9">
        <v>204924.28100000002</v>
      </c>
      <c r="AE198" s="9">
        <v>163661.02300000002</v>
      </c>
      <c r="AG198" s="9">
        <f t="shared" si="78"/>
        <v>41263.258</v>
      </c>
      <c r="AI198" s="21">
        <f t="shared" si="79"/>
        <v>0.25212635998248645</v>
      </c>
    </row>
    <row r="199" spans="1:35" ht="12.75" outlineLevel="1">
      <c r="A199" s="1" t="s">
        <v>568</v>
      </c>
      <c r="B199" s="16" t="s">
        <v>569</v>
      </c>
      <c r="C199" s="1" t="s">
        <v>1157</v>
      </c>
      <c r="E199" s="5">
        <v>18727.72</v>
      </c>
      <c r="G199" s="5">
        <v>20073.794</v>
      </c>
      <c r="I199" s="9">
        <f t="shared" si="72"/>
        <v>-1346.0740000000005</v>
      </c>
      <c r="K199" s="21">
        <f t="shared" si="73"/>
        <v>-0.0670562824347007</v>
      </c>
      <c r="M199" s="9">
        <v>91392.246</v>
      </c>
      <c r="O199" s="9">
        <v>77324.382</v>
      </c>
      <c r="Q199" s="9">
        <f t="shared" si="74"/>
        <v>14067.864000000001</v>
      </c>
      <c r="S199" s="21">
        <f t="shared" si="75"/>
        <v>0.18193309323830098</v>
      </c>
      <c r="U199" s="9">
        <v>238017.658</v>
      </c>
      <c r="W199" s="9">
        <v>306221.322</v>
      </c>
      <c r="Y199" s="9">
        <f t="shared" si="76"/>
        <v>-68203.66399999999</v>
      </c>
      <c r="AA199" s="21">
        <f t="shared" si="77"/>
        <v>-0.22272669830613556</v>
      </c>
      <c r="AC199" s="9">
        <v>354943.595</v>
      </c>
      <c r="AE199" s="9">
        <v>443252.012</v>
      </c>
      <c r="AG199" s="9">
        <f t="shared" si="78"/>
        <v>-88308.41700000002</v>
      </c>
      <c r="AI199" s="21">
        <f t="shared" si="79"/>
        <v>-0.1992284628366222</v>
      </c>
    </row>
    <row r="200" spans="1:35" ht="12.75" outlineLevel="1">
      <c r="A200" s="1" t="s">
        <v>570</v>
      </c>
      <c r="B200" s="16" t="s">
        <v>571</v>
      </c>
      <c r="C200" s="1" t="s">
        <v>1158</v>
      </c>
      <c r="E200" s="5">
        <v>8439</v>
      </c>
      <c r="G200" s="5">
        <v>8854.5</v>
      </c>
      <c r="I200" s="9">
        <f t="shared" si="72"/>
        <v>-415.5</v>
      </c>
      <c r="K200" s="21">
        <f t="shared" si="73"/>
        <v>-0.04692529222429273</v>
      </c>
      <c r="M200" s="9">
        <v>27211.5</v>
      </c>
      <c r="O200" s="9">
        <v>22969.74</v>
      </c>
      <c r="Q200" s="9">
        <f t="shared" si="74"/>
        <v>4241.759999999998</v>
      </c>
      <c r="S200" s="21">
        <f t="shared" si="75"/>
        <v>0.1846673057683717</v>
      </c>
      <c r="U200" s="9">
        <v>88044</v>
      </c>
      <c r="W200" s="9">
        <v>87990</v>
      </c>
      <c r="Y200" s="9">
        <f t="shared" si="76"/>
        <v>54</v>
      </c>
      <c r="AA200" s="21">
        <f t="shared" si="77"/>
        <v>0.0006137061029662462</v>
      </c>
      <c r="AC200" s="9">
        <v>115810.5</v>
      </c>
      <c r="AE200" s="9">
        <v>115002</v>
      </c>
      <c r="AG200" s="9">
        <f t="shared" si="78"/>
        <v>808.5</v>
      </c>
      <c r="AI200" s="21">
        <f t="shared" si="79"/>
        <v>0.007030312516304064</v>
      </c>
    </row>
    <row r="201" spans="1:35" ht="12.75" outlineLevel="1">
      <c r="A201" s="1" t="s">
        <v>572</v>
      </c>
      <c r="B201" s="16" t="s">
        <v>573</v>
      </c>
      <c r="C201" s="1" t="s">
        <v>1159</v>
      </c>
      <c r="E201" s="5">
        <v>-178443</v>
      </c>
      <c r="G201" s="5">
        <v>-190010</v>
      </c>
      <c r="I201" s="9">
        <f t="shared" si="72"/>
        <v>11567</v>
      </c>
      <c r="K201" s="21">
        <f t="shared" si="73"/>
        <v>0.060875743381927264</v>
      </c>
      <c r="M201" s="9">
        <v>-541470</v>
      </c>
      <c r="O201" s="9">
        <v>-463878</v>
      </c>
      <c r="Q201" s="9">
        <f t="shared" si="74"/>
        <v>-77592</v>
      </c>
      <c r="S201" s="21">
        <f t="shared" si="75"/>
        <v>-0.16726811791031262</v>
      </c>
      <c r="U201" s="9">
        <v>-1487241</v>
      </c>
      <c r="W201" s="9">
        <v>-244843</v>
      </c>
      <c r="Y201" s="9">
        <f t="shared" si="76"/>
        <v>-1242398</v>
      </c>
      <c r="AA201" s="21">
        <f t="shared" si="77"/>
        <v>-5.074263916060496</v>
      </c>
      <c r="AC201" s="9">
        <v>-2058228</v>
      </c>
      <c r="AE201" s="9">
        <v>-376852</v>
      </c>
      <c r="AG201" s="9">
        <f t="shared" si="78"/>
        <v>-1681376</v>
      </c>
      <c r="AI201" s="21">
        <f t="shared" si="79"/>
        <v>-4.4616348062369315</v>
      </c>
    </row>
    <row r="202" spans="1:35" ht="12.75" outlineLevel="1">
      <c r="A202" s="1" t="s">
        <v>574</v>
      </c>
      <c r="B202" s="16" t="s">
        <v>575</v>
      </c>
      <c r="C202" s="1" t="s">
        <v>1160</v>
      </c>
      <c r="E202" s="5">
        <v>37847.54</v>
      </c>
      <c r="G202" s="5">
        <v>4767.87</v>
      </c>
      <c r="I202" s="9">
        <f t="shared" si="72"/>
        <v>33079.67</v>
      </c>
      <c r="K202" s="21">
        <f t="shared" si="73"/>
        <v>6.938039418021045</v>
      </c>
      <c r="M202" s="9">
        <v>138866.22</v>
      </c>
      <c r="O202" s="9">
        <v>20139.28</v>
      </c>
      <c r="Q202" s="9">
        <f t="shared" si="74"/>
        <v>118726.94</v>
      </c>
      <c r="S202" s="21">
        <f t="shared" si="75"/>
        <v>5.895292185222114</v>
      </c>
      <c r="U202" s="9">
        <v>247811.81</v>
      </c>
      <c r="W202" s="9">
        <v>20139.28</v>
      </c>
      <c r="Y202" s="9">
        <f t="shared" si="76"/>
        <v>227672.53</v>
      </c>
      <c r="AA202" s="21" t="str">
        <f t="shared" si="77"/>
        <v>N.M.</v>
      </c>
      <c r="AC202" s="9">
        <v>247966.96</v>
      </c>
      <c r="AE202" s="9">
        <v>20139.28</v>
      </c>
      <c r="AG202" s="9">
        <f t="shared" si="78"/>
        <v>227827.68</v>
      </c>
      <c r="AI202" s="21" t="str">
        <f t="shared" si="79"/>
        <v>N.M.</v>
      </c>
    </row>
    <row r="203" spans="1:35" ht="12.75" outlineLevel="1">
      <c r="A203" s="1" t="s">
        <v>576</v>
      </c>
      <c r="B203" s="16" t="s">
        <v>577</v>
      </c>
      <c r="C203" s="1" t="s">
        <v>1161</v>
      </c>
      <c r="E203" s="5">
        <v>96671.96</v>
      </c>
      <c r="G203" s="5">
        <v>50329.945</v>
      </c>
      <c r="I203" s="9">
        <f t="shared" si="72"/>
        <v>46342.01500000001</v>
      </c>
      <c r="K203" s="21">
        <f t="shared" si="73"/>
        <v>0.9207642686674903</v>
      </c>
      <c r="M203" s="9">
        <v>274372.212</v>
      </c>
      <c r="O203" s="9">
        <v>-6386.785</v>
      </c>
      <c r="Q203" s="9">
        <f t="shared" si="74"/>
        <v>280758.997</v>
      </c>
      <c r="S203" s="21" t="str">
        <f t="shared" si="75"/>
        <v>N.M.</v>
      </c>
      <c r="U203" s="9">
        <v>721554.445</v>
      </c>
      <c r="W203" s="9">
        <v>516896.291</v>
      </c>
      <c r="Y203" s="9">
        <f t="shared" si="76"/>
        <v>204658.15399999992</v>
      </c>
      <c r="AA203" s="21">
        <f t="shared" si="77"/>
        <v>0.39593658837068324</v>
      </c>
      <c r="AC203" s="9">
        <v>1012764.652</v>
      </c>
      <c r="AE203" s="9">
        <v>784072.385</v>
      </c>
      <c r="AG203" s="9">
        <f t="shared" si="78"/>
        <v>228692.267</v>
      </c>
      <c r="AI203" s="21">
        <f t="shared" si="79"/>
        <v>0.2916723906811231</v>
      </c>
    </row>
    <row r="204" spans="1:35" ht="12.75" outlineLevel="1">
      <c r="A204" s="1" t="s">
        <v>578</v>
      </c>
      <c r="B204" s="16" t="s">
        <v>579</v>
      </c>
      <c r="C204" s="1" t="s">
        <v>1162</v>
      </c>
      <c r="E204" s="5">
        <v>0</v>
      </c>
      <c r="G204" s="5">
        <v>0</v>
      </c>
      <c r="I204" s="9">
        <f t="shared" si="72"/>
        <v>0</v>
      </c>
      <c r="K204" s="21">
        <f t="shared" si="73"/>
        <v>0</v>
      </c>
      <c r="M204" s="9">
        <v>0</v>
      </c>
      <c r="O204" s="9">
        <v>0</v>
      </c>
      <c r="Q204" s="9">
        <f t="shared" si="74"/>
        <v>0</v>
      </c>
      <c r="S204" s="21">
        <f t="shared" si="75"/>
        <v>0</v>
      </c>
      <c r="U204" s="9">
        <v>1944.47</v>
      </c>
      <c r="W204" s="9">
        <v>1747.96</v>
      </c>
      <c r="Y204" s="9">
        <f t="shared" si="76"/>
        <v>196.51</v>
      </c>
      <c r="AA204" s="21">
        <f t="shared" si="77"/>
        <v>0.11242248106363989</v>
      </c>
      <c r="AC204" s="9">
        <v>2044.47</v>
      </c>
      <c r="AE204" s="9">
        <v>1847.96</v>
      </c>
      <c r="AG204" s="9">
        <f t="shared" si="78"/>
        <v>196.51</v>
      </c>
      <c r="AI204" s="21">
        <f t="shared" si="79"/>
        <v>0.10633888179397821</v>
      </c>
    </row>
    <row r="205" spans="1:35" ht="12.75" outlineLevel="1">
      <c r="A205" s="1" t="s">
        <v>580</v>
      </c>
      <c r="B205" s="16" t="s">
        <v>581</v>
      </c>
      <c r="C205" s="1" t="s">
        <v>1163</v>
      </c>
      <c r="E205" s="5">
        <v>9840.09</v>
      </c>
      <c r="G205" s="5">
        <v>15230.52</v>
      </c>
      <c r="I205" s="9">
        <f t="shared" si="72"/>
        <v>-5390.43</v>
      </c>
      <c r="K205" s="21">
        <f t="shared" si="73"/>
        <v>-0.35392291267796505</v>
      </c>
      <c r="M205" s="9">
        <v>32197.780000000002</v>
      </c>
      <c r="O205" s="9">
        <v>46023.25</v>
      </c>
      <c r="Q205" s="9">
        <f t="shared" si="74"/>
        <v>-13825.469999999998</v>
      </c>
      <c r="S205" s="21">
        <f t="shared" si="75"/>
        <v>-0.3004018621023069</v>
      </c>
      <c r="U205" s="9">
        <v>88012.99</v>
      </c>
      <c r="W205" s="9">
        <v>141625.63</v>
      </c>
      <c r="Y205" s="9">
        <f t="shared" si="76"/>
        <v>-53612.64</v>
      </c>
      <c r="AA205" s="21">
        <f t="shared" si="77"/>
        <v>-0.3785518200342692</v>
      </c>
      <c r="AC205" s="9">
        <v>121755.47</v>
      </c>
      <c r="AE205" s="9">
        <v>187651.41</v>
      </c>
      <c r="AG205" s="9">
        <f t="shared" si="78"/>
        <v>-65895.94</v>
      </c>
      <c r="AI205" s="21">
        <f t="shared" si="79"/>
        <v>-0.351161443444523</v>
      </c>
    </row>
    <row r="206" spans="1:35" ht="12.75" outlineLevel="1">
      <c r="A206" s="1" t="s">
        <v>582</v>
      </c>
      <c r="B206" s="16" t="s">
        <v>583</v>
      </c>
      <c r="C206" s="1" t="s">
        <v>1164</v>
      </c>
      <c r="E206" s="5">
        <v>83331.06</v>
      </c>
      <c r="G206" s="5">
        <v>117205.44</v>
      </c>
      <c r="I206" s="9">
        <f t="shared" si="72"/>
        <v>-33874.380000000005</v>
      </c>
      <c r="K206" s="21">
        <f t="shared" si="73"/>
        <v>-0.28901713094545783</v>
      </c>
      <c r="M206" s="9">
        <v>230661.39</v>
      </c>
      <c r="O206" s="9">
        <v>340261.79</v>
      </c>
      <c r="Q206" s="9">
        <f t="shared" si="74"/>
        <v>-109600.39999999997</v>
      </c>
      <c r="S206" s="21">
        <f t="shared" si="75"/>
        <v>-0.3221061054195946</v>
      </c>
      <c r="U206" s="9">
        <v>722763.16</v>
      </c>
      <c r="W206" s="9">
        <v>965634.78</v>
      </c>
      <c r="Y206" s="9">
        <f t="shared" si="76"/>
        <v>-242871.62</v>
      </c>
      <c r="AA206" s="21">
        <f t="shared" si="77"/>
        <v>-0.2515149878922132</v>
      </c>
      <c r="AC206" s="9">
        <v>1000458.71</v>
      </c>
      <c r="AE206" s="9">
        <v>1267581.44</v>
      </c>
      <c r="AG206" s="9">
        <f t="shared" si="78"/>
        <v>-267122.73</v>
      </c>
      <c r="AI206" s="21">
        <f t="shared" si="79"/>
        <v>-0.21073417578597553</v>
      </c>
    </row>
    <row r="207" spans="1:35" ht="12.75" outlineLevel="1">
      <c r="A207" s="1" t="s">
        <v>584</v>
      </c>
      <c r="B207" s="16" t="s">
        <v>585</v>
      </c>
      <c r="C207" s="1" t="s">
        <v>1128</v>
      </c>
      <c r="E207" s="5">
        <v>82959.73</v>
      </c>
      <c r="G207" s="5">
        <v>-27149.258</v>
      </c>
      <c r="I207" s="9">
        <f t="shared" si="72"/>
        <v>110108.988</v>
      </c>
      <c r="K207" s="21">
        <f t="shared" si="73"/>
        <v>4.055690509110783</v>
      </c>
      <c r="M207" s="9">
        <v>299857.509</v>
      </c>
      <c r="O207" s="9">
        <v>300682.966</v>
      </c>
      <c r="Q207" s="9">
        <f t="shared" si="74"/>
        <v>-825.4569999999949</v>
      </c>
      <c r="S207" s="21">
        <f t="shared" si="75"/>
        <v>-0.0027452735716329032</v>
      </c>
      <c r="U207" s="9">
        <v>765824.874</v>
      </c>
      <c r="W207" s="9">
        <v>708345.308</v>
      </c>
      <c r="Y207" s="9">
        <f t="shared" si="76"/>
        <v>57479.56599999999</v>
      </c>
      <c r="AA207" s="21">
        <f t="shared" si="77"/>
        <v>0.08114625077745273</v>
      </c>
      <c r="AC207" s="9">
        <v>1067373.97</v>
      </c>
      <c r="AE207" s="9">
        <v>968325.168</v>
      </c>
      <c r="AG207" s="9">
        <f t="shared" si="78"/>
        <v>99048.80200000003</v>
      </c>
      <c r="AI207" s="21">
        <f t="shared" si="79"/>
        <v>0.10228878198485494</v>
      </c>
    </row>
    <row r="208" spans="1:35" ht="12.75" outlineLevel="1">
      <c r="A208" s="1" t="s">
        <v>586</v>
      </c>
      <c r="B208" s="16" t="s">
        <v>587</v>
      </c>
      <c r="C208" s="1" t="s">
        <v>1145</v>
      </c>
      <c r="E208" s="5">
        <v>518.72</v>
      </c>
      <c r="G208" s="5">
        <v>1182.3600000000001</v>
      </c>
      <c r="I208" s="9">
        <f t="shared" si="72"/>
        <v>-663.6400000000001</v>
      </c>
      <c r="K208" s="21">
        <f t="shared" si="73"/>
        <v>-0.5612842112385399</v>
      </c>
      <c r="M208" s="9">
        <v>1786.89</v>
      </c>
      <c r="O208" s="9">
        <v>3434.9500000000003</v>
      </c>
      <c r="Q208" s="9">
        <f t="shared" si="74"/>
        <v>-1648.0600000000002</v>
      </c>
      <c r="S208" s="21">
        <f t="shared" si="75"/>
        <v>-0.47979155446221927</v>
      </c>
      <c r="U208" s="9">
        <v>4362.03</v>
      </c>
      <c r="W208" s="9">
        <v>8272.8</v>
      </c>
      <c r="Y208" s="9">
        <f t="shared" si="76"/>
        <v>-3910.7699999999995</v>
      </c>
      <c r="AA208" s="21">
        <f t="shared" si="77"/>
        <v>-0.4727262837249782</v>
      </c>
      <c r="AC208" s="9">
        <v>8367.83</v>
      </c>
      <c r="AE208" s="9">
        <v>11782.8</v>
      </c>
      <c r="AG208" s="9">
        <f t="shared" si="78"/>
        <v>-3414.9699999999993</v>
      </c>
      <c r="AI208" s="21">
        <f t="shared" si="79"/>
        <v>-0.28982669654072035</v>
      </c>
    </row>
    <row r="209" spans="1:35" ht="12.75" outlineLevel="1">
      <c r="A209" s="1" t="s">
        <v>588</v>
      </c>
      <c r="B209" s="16" t="s">
        <v>589</v>
      </c>
      <c r="C209" s="1" t="s">
        <v>1165</v>
      </c>
      <c r="E209" s="5">
        <v>23432.37</v>
      </c>
      <c r="G209" s="5">
        <v>19224.44</v>
      </c>
      <c r="I209" s="9">
        <f t="shared" si="72"/>
        <v>4207.93</v>
      </c>
      <c r="K209" s="21">
        <f t="shared" si="73"/>
        <v>0.21888439923347575</v>
      </c>
      <c r="M209" s="9">
        <v>75737.543</v>
      </c>
      <c r="O209" s="9">
        <v>65984.986</v>
      </c>
      <c r="Q209" s="9">
        <f t="shared" si="74"/>
        <v>9752.557</v>
      </c>
      <c r="S209" s="21">
        <f t="shared" si="75"/>
        <v>0.1477996373296192</v>
      </c>
      <c r="U209" s="9">
        <v>190973.352</v>
      </c>
      <c r="W209" s="9">
        <v>157131.603</v>
      </c>
      <c r="Y209" s="9">
        <f t="shared" si="76"/>
        <v>33841.74900000001</v>
      </c>
      <c r="AA209" s="21">
        <f t="shared" si="77"/>
        <v>0.2153720089013539</v>
      </c>
      <c r="AC209" s="9">
        <v>260150.138</v>
      </c>
      <c r="AE209" s="9">
        <v>206885.097</v>
      </c>
      <c r="AG209" s="9">
        <f t="shared" si="78"/>
        <v>53265.041</v>
      </c>
      <c r="AI209" s="21">
        <f t="shared" si="79"/>
        <v>0.25746195241893133</v>
      </c>
    </row>
    <row r="210" spans="1:35" ht="12.75" outlineLevel="1">
      <c r="A210" s="1" t="s">
        <v>590</v>
      </c>
      <c r="B210" s="16" t="s">
        <v>591</v>
      </c>
      <c r="C210" s="1" t="s">
        <v>1157</v>
      </c>
      <c r="E210" s="5">
        <v>50430.16</v>
      </c>
      <c r="G210" s="5">
        <v>2768.788</v>
      </c>
      <c r="I210" s="9">
        <f t="shared" si="72"/>
        <v>47661.372</v>
      </c>
      <c r="K210" s="21" t="str">
        <f t="shared" si="73"/>
        <v>N.M.</v>
      </c>
      <c r="M210" s="9">
        <v>162844.717</v>
      </c>
      <c r="O210" s="9">
        <v>-4685.463000000001</v>
      </c>
      <c r="Q210" s="9">
        <f t="shared" si="74"/>
        <v>167530.18</v>
      </c>
      <c r="S210" s="21" t="str">
        <f t="shared" si="75"/>
        <v>N.M.</v>
      </c>
      <c r="U210" s="9">
        <v>499295.736</v>
      </c>
      <c r="W210" s="9">
        <v>95093.00200000001</v>
      </c>
      <c r="Y210" s="9">
        <f t="shared" si="76"/>
        <v>404202.73399999994</v>
      </c>
      <c r="AA210" s="21">
        <f t="shared" si="77"/>
        <v>4.250604413561367</v>
      </c>
      <c r="AC210" s="9">
        <v>606676.221</v>
      </c>
      <c r="AE210" s="9">
        <v>148473.26400000002</v>
      </c>
      <c r="AG210" s="9">
        <f t="shared" si="78"/>
        <v>458202.957</v>
      </c>
      <c r="AI210" s="21">
        <f t="shared" si="79"/>
        <v>3.0860974202062392</v>
      </c>
    </row>
    <row r="211" spans="1:35" ht="12.75" outlineLevel="1">
      <c r="A211" s="1" t="s">
        <v>592</v>
      </c>
      <c r="B211" s="16" t="s">
        <v>593</v>
      </c>
      <c r="C211" s="1" t="s">
        <v>1166</v>
      </c>
      <c r="E211" s="5">
        <v>4848.9800000000005</v>
      </c>
      <c r="G211" s="5">
        <v>8321.194</v>
      </c>
      <c r="I211" s="9">
        <f t="shared" si="72"/>
        <v>-3472.213999999999</v>
      </c>
      <c r="K211" s="21">
        <f t="shared" si="73"/>
        <v>-0.4172735306976378</v>
      </c>
      <c r="M211" s="9">
        <v>18259.214</v>
      </c>
      <c r="O211" s="9">
        <v>28552.306</v>
      </c>
      <c r="Q211" s="9">
        <f t="shared" si="74"/>
        <v>-10293.092</v>
      </c>
      <c r="S211" s="21">
        <f t="shared" si="75"/>
        <v>-0.3604994987094913</v>
      </c>
      <c r="U211" s="9">
        <v>60739.692</v>
      </c>
      <c r="W211" s="9">
        <v>67420.788</v>
      </c>
      <c r="Y211" s="9">
        <f t="shared" si="76"/>
        <v>-6681.095999999998</v>
      </c>
      <c r="AA211" s="21">
        <f t="shared" si="77"/>
        <v>-0.09909548965817483</v>
      </c>
      <c r="AC211" s="9">
        <v>93601.957</v>
      </c>
      <c r="AE211" s="9">
        <v>100743.976</v>
      </c>
      <c r="AG211" s="9">
        <f t="shared" si="78"/>
        <v>-7142.019</v>
      </c>
      <c r="AI211" s="21">
        <f t="shared" si="79"/>
        <v>-0.0708927648438255</v>
      </c>
    </row>
    <row r="212" spans="1:35" ht="12.75" outlineLevel="1">
      <c r="A212" s="1" t="s">
        <v>594</v>
      </c>
      <c r="B212" s="16" t="s">
        <v>595</v>
      </c>
      <c r="C212" s="1" t="s">
        <v>1167</v>
      </c>
      <c r="E212" s="5">
        <v>6504.150000000001</v>
      </c>
      <c r="G212" s="5">
        <v>6732.059</v>
      </c>
      <c r="I212" s="9">
        <f t="shared" si="72"/>
        <v>-227.90899999999965</v>
      </c>
      <c r="K212" s="21">
        <f t="shared" si="73"/>
        <v>-0.033854278460720505</v>
      </c>
      <c r="M212" s="9">
        <v>19314.2</v>
      </c>
      <c r="O212" s="9">
        <v>20188.605</v>
      </c>
      <c r="Q212" s="9">
        <f t="shared" si="74"/>
        <v>-874.4049999999988</v>
      </c>
      <c r="S212" s="21">
        <f t="shared" si="75"/>
        <v>-0.04331180881492302</v>
      </c>
      <c r="U212" s="9">
        <v>48229.878</v>
      </c>
      <c r="W212" s="9">
        <v>78220.817</v>
      </c>
      <c r="Y212" s="9">
        <f t="shared" si="76"/>
        <v>-29990.939</v>
      </c>
      <c r="AA212" s="21">
        <f t="shared" si="77"/>
        <v>-0.3834137784574661</v>
      </c>
      <c r="AC212" s="9">
        <v>61995.864</v>
      </c>
      <c r="AE212" s="9">
        <v>84039.152</v>
      </c>
      <c r="AG212" s="9">
        <f t="shared" si="78"/>
        <v>-22043.288</v>
      </c>
      <c r="AI212" s="21">
        <f t="shared" si="79"/>
        <v>-0.2622978394641583</v>
      </c>
    </row>
    <row r="213" spans="1:35" ht="12.75" outlineLevel="1">
      <c r="A213" s="1" t="s">
        <v>596</v>
      </c>
      <c r="B213" s="16" t="s">
        <v>597</v>
      </c>
      <c r="C213" s="1" t="s">
        <v>1168</v>
      </c>
      <c r="E213" s="5">
        <v>62087.67</v>
      </c>
      <c r="G213" s="5">
        <v>-66883.354</v>
      </c>
      <c r="I213" s="9">
        <f t="shared" si="72"/>
        <v>128971.024</v>
      </c>
      <c r="K213" s="21">
        <f t="shared" si="73"/>
        <v>1.928297794395897</v>
      </c>
      <c r="M213" s="9">
        <v>136524.674</v>
      </c>
      <c r="O213" s="9">
        <v>-120187.296</v>
      </c>
      <c r="Q213" s="9">
        <f t="shared" si="74"/>
        <v>256711.97</v>
      </c>
      <c r="S213" s="21">
        <f t="shared" si="75"/>
        <v>2.1359326529818925</v>
      </c>
      <c r="U213" s="9">
        <v>302506.389</v>
      </c>
      <c r="W213" s="9">
        <v>156067.266</v>
      </c>
      <c r="Y213" s="9">
        <f t="shared" si="76"/>
        <v>146439.12300000002</v>
      </c>
      <c r="AA213" s="21">
        <f t="shared" si="77"/>
        <v>0.9383077358451324</v>
      </c>
      <c r="AC213" s="9">
        <v>406847.65300000005</v>
      </c>
      <c r="AE213" s="9">
        <v>330657.69</v>
      </c>
      <c r="AG213" s="9">
        <f t="shared" si="78"/>
        <v>76189.96300000005</v>
      </c>
      <c r="AI213" s="21">
        <f t="shared" si="79"/>
        <v>0.23041944979413617</v>
      </c>
    </row>
    <row r="214" spans="1:35" ht="12.75" outlineLevel="1">
      <c r="A214" s="1" t="s">
        <v>598</v>
      </c>
      <c r="B214" s="16" t="s">
        <v>599</v>
      </c>
      <c r="C214" s="1" t="s">
        <v>1169</v>
      </c>
      <c r="E214" s="5">
        <v>16857.22</v>
      </c>
      <c r="G214" s="5">
        <v>26009.619</v>
      </c>
      <c r="I214" s="9">
        <f t="shared" si="72"/>
        <v>-9152.398999999998</v>
      </c>
      <c r="K214" s="21">
        <f t="shared" si="73"/>
        <v>-0.35188516217788496</v>
      </c>
      <c r="M214" s="9">
        <v>57336.090000000004</v>
      </c>
      <c r="O214" s="9">
        <v>106035.235</v>
      </c>
      <c r="Q214" s="9">
        <f t="shared" si="74"/>
        <v>-48699.145</v>
      </c>
      <c r="S214" s="21">
        <f t="shared" si="75"/>
        <v>-0.4592732312047028</v>
      </c>
      <c r="U214" s="9">
        <v>219817.168</v>
      </c>
      <c r="W214" s="9">
        <v>266930.382</v>
      </c>
      <c r="Y214" s="9">
        <f t="shared" si="76"/>
        <v>-47113.21399999998</v>
      </c>
      <c r="AA214" s="21">
        <f t="shared" si="77"/>
        <v>-0.1765000059079074</v>
      </c>
      <c r="AC214" s="9">
        <v>328433.119</v>
      </c>
      <c r="AE214" s="9">
        <v>363628.12799999997</v>
      </c>
      <c r="AG214" s="9">
        <f t="shared" si="78"/>
        <v>-35195.00899999996</v>
      </c>
      <c r="AI214" s="21">
        <f t="shared" si="79"/>
        <v>-0.09678846681519633</v>
      </c>
    </row>
    <row r="215" spans="1:35" ht="12.75" outlineLevel="1">
      <c r="A215" s="1" t="s">
        <v>600</v>
      </c>
      <c r="B215" s="16" t="s">
        <v>601</v>
      </c>
      <c r="C215" s="1" t="s">
        <v>1170</v>
      </c>
      <c r="E215" s="5">
        <v>388205.97000000003</v>
      </c>
      <c r="G215" s="5">
        <v>316654.975</v>
      </c>
      <c r="I215" s="9">
        <f t="shared" si="72"/>
        <v>71550.99500000005</v>
      </c>
      <c r="K215" s="21">
        <f t="shared" si="73"/>
        <v>0.22595885316502626</v>
      </c>
      <c r="M215" s="9">
        <v>934810.676</v>
      </c>
      <c r="O215" s="9">
        <v>255398.473</v>
      </c>
      <c r="Q215" s="9">
        <f t="shared" si="74"/>
        <v>679412.203</v>
      </c>
      <c r="S215" s="21">
        <f t="shared" si="75"/>
        <v>2.660204640299474</v>
      </c>
      <c r="U215" s="9">
        <v>2622453.1</v>
      </c>
      <c r="W215" s="9">
        <v>2436337.052</v>
      </c>
      <c r="Y215" s="9">
        <f t="shared" si="76"/>
        <v>186116.04799999995</v>
      </c>
      <c r="AA215" s="21">
        <f t="shared" si="77"/>
        <v>0.07639174877187721</v>
      </c>
      <c r="AC215" s="9">
        <v>3829439.776</v>
      </c>
      <c r="AE215" s="9">
        <v>4407736.828</v>
      </c>
      <c r="AG215" s="9">
        <f t="shared" si="78"/>
        <v>-578297.0519999997</v>
      </c>
      <c r="AI215" s="21">
        <f t="shared" si="79"/>
        <v>-0.13120044924787413</v>
      </c>
    </row>
    <row r="216" spans="1:35" ht="12.75" outlineLevel="1">
      <c r="A216" s="1" t="s">
        <v>602</v>
      </c>
      <c r="B216" s="16" t="s">
        <v>603</v>
      </c>
      <c r="C216" s="1" t="s">
        <v>1162</v>
      </c>
      <c r="E216" s="5">
        <v>112702.79000000001</v>
      </c>
      <c r="G216" s="5">
        <v>125777.46</v>
      </c>
      <c r="I216" s="9">
        <f t="shared" si="72"/>
        <v>-13074.669999999998</v>
      </c>
      <c r="K216" s="21">
        <f t="shared" si="73"/>
        <v>-0.10395081916903075</v>
      </c>
      <c r="M216" s="9">
        <v>307714.09</v>
      </c>
      <c r="O216" s="9">
        <v>373099.86</v>
      </c>
      <c r="Q216" s="9">
        <f t="shared" si="74"/>
        <v>-65385.76999999996</v>
      </c>
      <c r="S216" s="21">
        <f t="shared" si="75"/>
        <v>-0.17525005235863653</v>
      </c>
      <c r="U216" s="9">
        <v>1033540.63</v>
      </c>
      <c r="W216" s="9">
        <v>1141281.65</v>
      </c>
      <c r="Y216" s="9">
        <f t="shared" si="76"/>
        <v>-107741.0199999999</v>
      </c>
      <c r="AA216" s="21">
        <f t="shared" si="77"/>
        <v>-0.0944035330805502</v>
      </c>
      <c r="AC216" s="9">
        <v>1404717.78</v>
      </c>
      <c r="AE216" s="9">
        <v>1496746.99</v>
      </c>
      <c r="AG216" s="9">
        <f t="shared" si="78"/>
        <v>-92029.20999999996</v>
      </c>
      <c r="AI216" s="21">
        <f t="shared" si="79"/>
        <v>-0.06148615004062909</v>
      </c>
    </row>
    <row r="217" spans="1:35" ht="12.75" outlineLevel="1">
      <c r="A217" s="1" t="s">
        <v>604</v>
      </c>
      <c r="B217" s="16" t="s">
        <v>605</v>
      </c>
      <c r="C217" s="1" t="s">
        <v>1171</v>
      </c>
      <c r="E217" s="5">
        <v>5842.39</v>
      </c>
      <c r="G217" s="5">
        <v>3136.21</v>
      </c>
      <c r="I217" s="9">
        <f t="shared" si="72"/>
        <v>2706.1800000000003</v>
      </c>
      <c r="K217" s="21">
        <f t="shared" si="73"/>
        <v>0.8628822687256276</v>
      </c>
      <c r="M217" s="9">
        <v>17527.170000000002</v>
      </c>
      <c r="O217" s="9">
        <v>9408.630000000001</v>
      </c>
      <c r="Q217" s="9">
        <f t="shared" si="74"/>
        <v>8118.540000000001</v>
      </c>
      <c r="S217" s="21">
        <f t="shared" si="75"/>
        <v>0.8628822687256275</v>
      </c>
      <c r="U217" s="9">
        <v>52581.5</v>
      </c>
      <c r="W217" s="9">
        <v>28225.89</v>
      </c>
      <c r="Y217" s="9">
        <f t="shared" si="76"/>
        <v>24355.61</v>
      </c>
      <c r="AA217" s="21">
        <f t="shared" si="77"/>
        <v>0.8628819144409619</v>
      </c>
      <c r="AC217" s="9">
        <v>61990.130000000005</v>
      </c>
      <c r="AE217" s="9">
        <v>43326.66</v>
      </c>
      <c r="AG217" s="9">
        <f t="shared" si="78"/>
        <v>18663.47</v>
      </c>
      <c r="AI217" s="21">
        <f t="shared" si="79"/>
        <v>0.43076179885548527</v>
      </c>
    </row>
    <row r="218" spans="1:35" ht="12.75" outlineLevel="1">
      <c r="A218" s="1" t="s">
        <v>606</v>
      </c>
      <c r="B218" s="16" t="s">
        <v>607</v>
      </c>
      <c r="C218" s="1" t="s">
        <v>1172</v>
      </c>
      <c r="E218" s="5">
        <v>29260.82</v>
      </c>
      <c r="G218" s="5">
        <v>31482.428</v>
      </c>
      <c r="I218" s="9">
        <f t="shared" si="72"/>
        <v>-2221.608</v>
      </c>
      <c r="K218" s="21">
        <f t="shared" si="73"/>
        <v>-0.07056660305869675</v>
      </c>
      <c r="M218" s="9">
        <v>100999.53</v>
      </c>
      <c r="O218" s="9">
        <v>115563.178</v>
      </c>
      <c r="Q218" s="9">
        <f t="shared" si="74"/>
        <v>-14563.648000000001</v>
      </c>
      <c r="S218" s="21">
        <f t="shared" si="75"/>
        <v>-0.1260232563005493</v>
      </c>
      <c r="U218" s="9">
        <v>292951.541</v>
      </c>
      <c r="W218" s="9">
        <v>313852.254</v>
      </c>
      <c r="Y218" s="9">
        <f t="shared" si="76"/>
        <v>-20900.71299999999</v>
      </c>
      <c r="AA218" s="21">
        <f t="shared" si="77"/>
        <v>-0.0665941146944893</v>
      </c>
      <c r="AC218" s="9">
        <v>408748.46300000005</v>
      </c>
      <c r="AE218" s="9">
        <v>403829.536</v>
      </c>
      <c r="AG218" s="9">
        <f t="shared" si="78"/>
        <v>4918.927000000025</v>
      </c>
      <c r="AI218" s="21">
        <f t="shared" si="79"/>
        <v>0.012180701413578686</v>
      </c>
    </row>
    <row r="219" spans="1:35" ht="12.75" outlineLevel="1">
      <c r="A219" s="1" t="s">
        <v>608</v>
      </c>
      <c r="B219" s="16" t="s">
        <v>609</v>
      </c>
      <c r="C219" s="1" t="s">
        <v>1173</v>
      </c>
      <c r="E219" s="5">
        <v>1370.64</v>
      </c>
      <c r="G219" s="5">
        <v>8334.609</v>
      </c>
      <c r="I219" s="9">
        <f t="shared" si="72"/>
        <v>-6963.969</v>
      </c>
      <c r="K219" s="21">
        <f t="shared" si="73"/>
        <v>-0.835548374254869</v>
      </c>
      <c r="M219" s="9">
        <v>5339.643</v>
      </c>
      <c r="O219" s="9">
        <v>13069.687</v>
      </c>
      <c r="Q219" s="9">
        <f t="shared" si="74"/>
        <v>-7730.044</v>
      </c>
      <c r="S219" s="21">
        <f t="shared" si="75"/>
        <v>-0.591448287935281</v>
      </c>
      <c r="U219" s="9">
        <v>23277.707000000002</v>
      </c>
      <c r="W219" s="9">
        <v>46914.395000000004</v>
      </c>
      <c r="Y219" s="9">
        <f t="shared" si="76"/>
        <v>-23636.688000000002</v>
      </c>
      <c r="AA219" s="21">
        <f t="shared" si="77"/>
        <v>-0.5038259152654532</v>
      </c>
      <c r="AC219" s="9">
        <v>29790.721</v>
      </c>
      <c r="AE219" s="9">
        <v>65316.098000000005</v>
      </c>
      <c r="AG219" s="9">
        <f t="shared" si="78"/>
        <v>-35525.37700000001</v>
      </c>
      <c r="AI219" s="21">
        <f t="shared" si="79"/>
        <v>-0.5438992543614594</v>
      </c>
    </row>
    <row r="220" spans="1:35" ht="12.75" outlineLevel="1">
      <c r="A220" s="1" t="s">
        <v>610</v>
      </c>
      <c r="B220" s="16" t="s">
        <v>611</v>
      </c>
      <c r="C220" s="1" t="s">
        <v>1174</v>
      </c>
      <c r="E220" s="5">
        <v>53065.020000000004</v>
      </c>
      <c r="G220" s="5">
        <v>65392.043</v>
      </c>
      <c r="I220" s="9">
        <f t="shared" si="72"/>
        <v>-12327.022999999994</v>
      </c>
      <c r="K220" s="21">
        <f t="shared" si="73"/>
        <v>-0.1885095255396745</v>
      </c>
      <c r="M220" s="9">
        <v>195134.868</v>
      </c>
      <c r="O220" s="9">
        <v>228117.52000000002</v>
      </c>
      <c r="Q220" s="9">
        <f t="shared" si="74"/>
        <v>-32982.65200000003</v>
      </c>
      <c r="S220" s="21">
        <f t="shared" si="75"/>
        <v>-0.14458622906298485</v>
      </c>
      <c r="U220" s="9">
        <v>618828.249</v>
      </c>
      <c r="W220" s="9">
        <v>621323.959</v>
      </c>
      <c r="Y220" s="9">
        <f t="shared" si="76"/>
        <v>-2495.710000000079</v>
      </c>
      <c r="AA220" s="21">
        <f t="shared" si="77"/>
        <v>-0.0040167612464467655</v>
      </c>
      <c r="AC220" s="9">
        <v>844139.71</v>
      </c>
      <c r="AE220" s="9">
        <v>854517.013</v>
      </c>
      <c r="AG220" s="9">
        <f t="shared" si="78"/>
        <v>-10377.303000000073</v>
      </c>
      <c r="AI220" s="21">
        <f t="shared" si="79"/>
        <v>-0.012144056633311374</v>
      </c>
    </row>
    <row r="221" spans="1:35" ht="12.75" outlineLevel="1">
      <c r="A221" s="1" t="s">
        <v>612</v>
      </c>
      <c r="B221" s="16" t="s">
        <v>613</v>
      </c>
      <c r="C221" s="1" t="s">
        <v>1175</v>
      </c>
      <c r="E221" s="5">
        <v>3501.39</v>
      </c>
      <c r="G221" s="5">
        <v>4446.8820000000005</v>
      </c>
      <c r="I221" s="9">
        <f t="shared" si="72"/>
        <v>-945.4920000000006</v>
      </c>
      <c r="K221" s="21">
        <f t="shared" si="73"/>
        <v>-0.21261908906060484</v>
      </c>
      <c r="M221" s="9">
        <v>11914.395</v>
      </c>
      <c r="O221" s="9">
        <v>13195.942</v>
      </c>
      <c r="Q221" s="9">
        <f t="shared" si="74"/>
        <v>-1281.5469999999987</v>
      </c>
      <c r="S221" s="21">
        <f t="shared" si="75"/>
        <v>-0.09711674998268398</v>
      </c>
      <c r="U221" s="9">
        <v>35256.249</v>
      </c>
      <c r="W221" s="9">
        <v>34719.825</v>
      </c>
      <c r="Y221" s="9">
        <f t="shared" si="76"/>
        <v>536.4240000000063</v>
      </c>
      <c r="AA221" s="21">
        <f t="shared" si="77"/>
        <v>0.015450077873376562</v>
      </c>
      <c r="AC221" s="9">
        <v>49587.153000000006</v>
      </c>
      <c r="AE221" s="9">
        <v>44592.729</v>
      </c>
      <c r="AG221" s="9">
        <f t="shared" si="78"/>
        <v>4994.424000000006</v>
      </c>
      <c r="AI221" s="21">
        <f t="shared" si="79"/>
        <v>0.11200086005052542</v>
      </c>
    </row>
    <row r="222" spans="1:35" ht="12.75" outlineLevel="1">
      <c r="A222" s="1" t="s">
        <v>614</v>
      </c>
      <c r="B222" s="16" t="s">
        <v>615</v>
      </c>
      <c r="C222" s="1" t="s">
        <v>1176</v>
      </c>
      <c r="E222" s="5">
        <v>410.83</v>
      </c>
      <c r="G222" s="5">
        <v>14595.887999999999</v>
      </c>
      <c r="I222" s="9">
        <f t="shared" si="72"/>
        <v>-14185.057999999999</v>
      </c>
      <c r="K222" s="21">
        <f t="shared" si="73"/>
        <v>-0.9718530314839358</v>
      </c>
      <c r="M222" s="9">
        <v>15678.625</v>
      </c>
      <c r="O222" s="9">
        <v>41921.763</v>
      </c>
      <c r="Q222" s="9">
        <f t="shared" si="74"/>
        <v>-26243.138</v>
      </c>
      <c r="S222" s="21">
        <f t="shared" si="75"/>
        <v>-0.626002727986416</v>
      </c>
      <c r="U222" s="9">
        <v>84621.617</v>
      </c>
      <c r="W222" s="9">
        <v>86553.09</v>
      </c>
      <c r="Y222" s="9">
        <f t="shared" si="76"/>
        <v>-1931.4729999999981</v>
      </c>
      <c r="AA222" s="21">
        <f t="shared" si="77"/>
        <v>-0.022315471348278822</v>
      </c>
      <c r="AC222" s="9">
        <v>122633.22099999999</v>
      </c>
      <c r="AE222" s="9">
        <v>102780.959</v>
      </c>
      <c r="AG222" s="9">
        <f t="shared" si="78"/>
        <v>19852.261999999988</v>
      </c>
      <c r="AI222" s="21">
        <f t="shared" si="79"/>
        <v>0.19315116528539092</v>
      </c>
    </row>
    <row r="223" spans="1:35" ht="12.75" outlineLevel="1">
      <c r="A223" s="1" t="s">
        <v>616</v>
      </c>
      <c r="B223" s="16" t="s">
        <v>617</v>
      </c>
      <c r="C223" s="1" t="s">
        <v>1177</v>
      </c>
      <c r="E223" s="5">
        <v>36369.33</v>
      </c>
      <c r="G223" s="5">
        <v>44083.879</v>
      </c>
      <c r="I223" s="9">
        <f t="shared" si="72"/>
        <v>-7714.548999999999</v>
      </c>
      <c r="K223" s="21">
        <f t="shared" si="73"/>
        <v>-0.17499705504590463</v>
      </c>
      <c r="M223" s="9">
        <v>124562.443</v>
      </c>
      <c r="O223" s="9">
        <v>143643.227</v>
      </c>
      <c r="Q223" s="9">
        <f t="shared" si="74"/>
        <v>-19080.784000000014</v>
      </c>
      <c r="S223" s="21">
        <f t="shared" si="75"/>
        <v>-0.13283455404409714</v>
      </c>
      <c r="U223" s="9">
        <v>389903.694</v>
      </c>
      <c r="W223" s="9">
        <v>400200.048</v>
      </c>
      <c r="Y223" s="9">
        <f t="shared" si="76"/>
        <v>-10296.353999999992</v>
      </c>
      <c r="AA223" s="21">
        <f t="shared" si="77"/>
        <v>-0.02572801790368599</v>
      </c>
      <c r="AC223" s="9">
        <v>540883.333</v>
      </c>
      <c r="AE223" s="9">
        <v>595220.893</v>
      </c>
      <c r="AG223" s="9">
        <f t="shared" si="78"/>
        <v>-54337.560000000056</v>
      </c>
      <c r="AI223" s="21">
        <f t="shared" si="79"/>
        <v>-0.09128973905154913</v>
      </c>
    </row>
    <row r="224" spans="1:35" ht="12.75" outlineLevel="1">
      <c r="A224" s="1" t="s">
        <v>618</v>
      </c>
      <c r="B224" s="16" t="s">
        <v>619</v>
      </c>
      <c r="C224" s="1" t="s">
        <v>1178</v>
      </c>
      <c r="E224" s="5">
        <v>212077.66</v>
      </c>
      <c r="G224" s="5">
        <v>229143.6</v>
      </c>
      <c r="I224" s="9">
        <f t="shared" si="72"/>
        <v>-17065.940000000002</v>
      </c>
      <c r="K224" s="21">
        <f t="shared" si="73"/>
        <v>-0.07447705281753451</v>
      </c>
      <c r="M224" s="9">
        <v>710432.138</v>
      </c>
      <c r="O224" s="9">
        <v>795242.687</v>
      </c>
      <c r="Q224" s="9">
        <f t="shared" si="74"/>
        <v>-84810.549</v>
      </c>
      <c r="S224" s="21">
        <f t="shared" si="75"/>
        <v>-0.10664737995886782</v>
      </c>
      <c r="U224" s="9">
        <v>2160603.813</v>
      </c>
      <c r="W224" s="9">
        <v>2301702.915</v>
      </c>
      <c r="Y224" s="9">
        <f t="shared" si="76"/>
        <v>-141099.10199999996</v>
      </c>
      <c r="AA224" s="21">
        <f t="shared" si="77"/>
        <v>-0.061302047749285646</v>
      </c>
      <c r="AC224" s="9">
        <v>3025225.824</v>
      </c>
      <c r="AE224" s="9">
        <v>3134506.033</v>
      </c>
      <c r="AG224" s="9">
        <f t="shared" si="78"/>
        <v>-109280.2089999998</v>
      </c>
      <c r="AI224" s="21">
        <f t="shared" si="79"/>
        <v>-0.03486361418657375</v>
      </c>
    </row>
    <row r="225" spans="1:35" ht="12.75" outlineLevel="1">
      <c r="A225" s="1" t="s">
        <v>620</v>
      </c>
      <c r="B225" s="16" t="s">
        <v>621</v>
      </c>
      <c r="C225" s="1" t="s">
        <v>1179</v>
      </c>
      <c r="E225" s="5">
        <v>2969.62</v>
      </c>
      <c r="G225" s="5">
        <v>3267.4900000000002</v>
      </c>
      <c r="I225" s="9">
        <f t="shared" si="72"/>
        <v>-297.87000000000035</v>
      </c>
      <c r="K225" s="21">
        <f t="shared" si="73"/>
        <v>-0.09116171740387892</v>
      </c>
      <c r="M225" s="9">
        <v>11083.5</v>
      </c>
      <c r="O225" s="9">
        <v>11945.960000000001</v>
      </c>
      <c r="Q225" s="9">
        <f t="shared" si="74"/>
        <v>-862.460000000001</v>
      </c>
      <c r="S225" s="21">
        <f t="shared" si="75"/>
        <v>-0.07219679289065097</v>
      </c>
      <c r="U225" s="9">
        <v>32533.45</v>
      </c>
      <c r="W225" s="9">
        <v>31469.59</v>
      </c>
      <c r="Y225" s="9">
        <f t="shared" si="76"/>
        <v>1063.8600000000006</v>
      </c>
      <c r="AA225" s="21">
        <f t="shared" si="77"/>
        <v>0.03380596950897678</v>
      </c>
      <c r="AC225" s="9">
        <v>44566.44</v>
      </c>
      <c r="AE225" s="9">
        <v>41258.630000000005</v>
      </c>
      <c r="AG225" s="9">
        <f t="shared" si="78"/>
        <v>3307.8099999999977</v>
      </c>
      <c r="AI225" s="21">
        <f t="shared" si="79"/>
        <v>0.08017256026193786</v>
      </c>
    </row>
    <row r="226" spans="1:35" ht="12.75" outlineLevel="1">
      <c r="A226" s="1" t="s">
        <v>622</v>
      </c>
      <c r="B226" s="16" t="s">
        <v>623</v>
      </c>
      <c r="C226" s="1" t="s">
        <v>1180</v>
      </c>
      <c r="E226" s="5">
        <v>77367.08</v>
      </c>
      <c r="G226" s="5">
        <v>71710.8</v>
      </c>
      <c r="I226" s="9">
        <f t="shared" si="72"/>
        <v>5656.279999999999</v>
      </c>
      <c r="K226" s="21">
        <f t="shared" si="73"/>
        <v>0.07887626410526725</v>
      </c>
      <c r="M226" s="9">
        <v>223363</v>
      </c>
      <c r="O226" s="9">
        <v>214691.71</v>
      </c>
      <c r="Q226" s="9">
        <f t="shared" si="74"/>
        <v>8671.290000000008</v>
      </c>
      <c r="S226" s="21">
        <f t="shared" si="75"/>
        <v>0.0403894961757024</v>
      </c>
      <c r="U226" s="9">
        <v>481586.15</v>
      </c>
      <c r="W226" s="9">
        <v>475059.44</v>
      </c>
      <c r="Y226" s="9">
        <f t="shared" si="76"/>
        <v>6526.710000000021</v>
      </c>
      <c r="AA226" s="21">
        <f t="shared" si="77"/>
        <v>0.013738722884866831</v>
      </c>
      <c r="AC226" s="9">
        <v>698502.72</v>
      </c>
      <c r="AE226" s="9">
        <v>646899.65</v>
      </c>
      <c r="AG226" s="9">
        <f t="shared" si="78"/>
        <v>51603.06999999995</v>
      </c>
      <c r="AI226" s="21">
        <f t="shared" si="79"/>
        <v>0.07976982210455663</v>
      </c>
    </row>
    <row r="227" spans="1:35" ht="12.75" outlineLevel="1">
      <c r="A227" s="1" t="s">
        <v>624</v>
      </c>
      <c r="B227" s="16" t="s">
        <v>625</v>
      </c>
      <c r="C227" s="1" t="s">
        <v>1181</v>
      </c>
      <c r="E227" s="5">
        <v>7562.82</v>
      </c>
      <c r="G227" s="5">
        <v>9146.34</v>
      </c>
      <c r="I227" s="9">
        <f t="shared" si="72"/>
        <v>-1583.5200000000004</v>
      </c>
      <c r="K227" s="21">
        <f t="shared" si="73"/>
        <v>-0.1731315477010477</v>
      </c>
      <c r="M227" s="9">
        <v>45950.770000000004</v>
      </c>
      <c r="O227" s="9">
        <v>51112.82</v>
      </c>
      <c r="Q227" s="9">
        <f t="shared" si="74"/>
        <v>-5162.049999999996</v>
      </c>
      <c r="S227" s="21">
        <f t="shared" si="75"/>
        <v>-0.10099325374729853</v>
      </c>
      <c r="U227" s="9">
        <v>99528.61</v>
      </c>
      <c r="W227" s="9">
        <v>102395.66</v>
      </c>
      <c r="Y227" s="9">
        <f t="shared" si="76"/>
        <v>-2867.050000000003</v>
      </c>
      <c r="AA227" s="21">
        <f t="shared" si="77"/>
        <v>-0.02799972186321181</v>
      </c>
      <c r="AC227" s="9">
        <v>132952.52000000002</v>
      </c>
      <c r="AE227" s="9">
        <v>134437.26</v>
      </c>
      <c r="AG227" s="9">
        <f t="shared" si="78"/>
        <v>-1484.7399999999907</v>
      </c>
      <c r="AI227" s="21">
        <f t="shared" si="79"/>
        <v>-0.011044110836534385</v>
      </c>
    </row>
    <row r="228" spans="1:35" ht="12.75" outlineLevel="1">
      <c r="A228" s="1" t="s">
        <v>626</v>
      </c>
      <c r="B228" s="16" t="s">
        <v>627</v>
      </c>
      <c r="C228" s="1" t="s">
        <v>1182</v>
      </c>
      <c r="E228" s="5">
        <v>11427.27</v>
      </c>
      <c r="G228" s="5">
        <v>11882.34</v>
      </c>
      <c r="I228" s="9">
        <f t="shared" si="72"/>
        <v>-455.0699999999997</v>
      </c>
      <c r="K228" s="21">
        <f t="shared" si="73"/>
        <v>-0.038298012007735825</v>
      </c>
      <c r="M228" s="9">
        <v>32392.24</v>
      </c>
      <c r="O228" s="9">
        <v>33820.8</v>
      </c>
      <c r="Q228" s="9">
        <f t="shared" si="74"/>
        <v>-1428.5600000000013</v>
      </c>
      <c r="S228" s="21">
        <f t="shared" si="75"/>
        <v>-0.04223909546787779</v>
      </c>
      <c r="U228" s="9">
        <v>99603.41</v>
      </c>
      <c r="W228" s="9">
        <v>100053.91</v>
      </c>
      <c r="Y228" s="9">
        <f t="shared" si="76"/>
        <v>-450.5</v>
      </c>
      <c r="AA228" s="21">
        <f t="shared" si="77"/>
        <v>-0.004502572663077335</v>
      </c>
      <c r="AC228" s="9">
        <v>129524.12</v>
      </c>
      <c r="AE228" s="9">
        <v>130641.12</v>
      </c>
      <c r="AG228" s="9">
        <f t="shared" si="78"/>
        <v>-1117</v>
      </c>
      <c r="AI228" s="21">
        <f t="shared" si="79"/>
        <v>-0.00855014102757233</v>
      </c>
    </row>
    <row r="229" spans="1:35" ht="12.75" outlineLevel="1">
      <c r="A229" s="1" t="s">
        <v>628</v>
      </c>
      <c r="B229" s="16" t="s">
        <v>629</v>
      </c>
      <c r="C229" s="1" t="s">
        <v>1183</v>
      </c>
      <c r="E229" s="5">
        <v>87642.18000000001</v>
      </c>
      <c r="G229" s="5">
        <v>46493.228</v>
      </c>
      <c r="I229" s="9">
        <f aca="true" t="shared" si="80" ref="I229:I260">+E229-G229</f>
        <v>41148.952000000005</v>
      </c>
      <c r="K229" s="21">
        <f aca="true" t="shared" si="81" ref="K229:K260">IF(G229&lt;0,IF(I229=0,0,IF(OR(G229=0,E229=0),"N.M.",IF(ABS(I229/G229)&gt;=10,"N.M.",I229/(-G229)))),IF(I229=0,0,IF(OR(G229=0,E229=0),"N.M.",IF(ABS(I229/G229)&gt;=10,"N.M.",I229/G229))))</f>
        <v>0.8850525930356998</v>
      </c>
      <c r="M229" s="9">
        <v>211913.581</v>
      </c>
      <c r="O229" s="9">
        <v>171039.114</v>
      </c>
      <c r="Q229" s="9">
        <f aca="true" t="shared" si="82" ref="Q229:Q260">(+M229-O229)</f>
        <v>40874.467000000004</v>
      </c>
      <c r="S229" s="21">
        <f aca="true" t="shared" si="83" ref="S229:S260">IF(O229&lt;0,IF(Q229=0,0,IF(OR(O229=0,M229=0),"N.M.",IF(ABS(Q229/O229)&gt;=10,"N.M.",Q229/(-O229)))),IF(Q229=0,0,IF(OR(O229=0,M229=0),"N.M.",IF(ABS(Q229/O229)&gt;=10,"N.M.",Q229/O229))))</f>
        <v>0.23897730784550256</v>
      </c>
      <c r="U229" s="9">
        <v>466038.255</v>
      </c>
      <c r="W229" s="9">
        <v>463126.363</v>
      </c>
      <c r="Y229" s="9">
        <f aca="true" t="shared" si="84" ref="Y229:Y260">(+U229-W229)</f>
        <v>2911.8919999999925</v>
      </c>
      <c r="AA229" s="21">
        <f aca="true" t="shared" si="85" ref="AA229:AA260">IF(W229&lt;0,IF(Y229=0,0,IF(OR(W229=0,U229=0),"N.M.",IF(ABS(Y229/W229)&gt;=10,"N.M.",Y229/(-W229)))),IF(Y229=0,0,IF(OR(W229=0,U229=0),"N.M.",IF(ABS(Y229/W229)&gt;=10,"N.M.",Y229/W229))))</f>
        <v>0.006287467595533948</v>
      </c>
      <c r="AC229" s="9">
        <v>620998.439</v>
      </c>
      <c r="AE229" s="9">
        <v>605587.419</v>
      </c>
      <c r="AG229" s="9">
        <f aca="true" t="shared" si="86" ref="AG229:AG260">(+AC229-AE229)</f>
        <v>15411.020000000019</v>
      </c>
      <c r="AI229" s="21">
        <f aca="true" t="shared" si="87" ref="AI229:AI260">IF(AE229&lt;0,IF(AG229=0,0,IF(OR(AE229=0,AC229=0),"N.M.",IF(ABS(AG229/AE229)&gt;=10,"N.M.",AG229/(-AE229)))),IF(AG229=0,0,IF(OR(AE229=0,AC229=0),"N.M.",IF(ABS(AG229/AE229)&gt;=10,"N.M.",AG229/AE229))))</f>
        <v>0.025448051786558033</v>
      </c>
    </row>
    <row r="230" spans="1:35" ht="12.75" outlineLevel="1">
      <c r="A230" s="1" t="s">
        <v>630</v>
      </c>
      <c r="B230" s="16" t="s">
        <v>631</v>
      </c>
      <c r="C230" s="1" t="s">
        <v>1184</v>
      </c>
      <c r="E230" s="5">
        <v>26906.78</v>
      </c>
      <c r="G230" s="5">
        <v>50811.454</v>
      </c>
      <c r="I230" s="9">
        <f t="shared" si="80"/>
        <v>-23904.674</v>
      </c>
      <c r="K230" s="21">
        <f t="shared" si="81"/>
        <v>-0.47045837342107943</v>
      </c>
      <c r="M230" s="9">
        <v>145052.929</v>
      </c>
      <c r="O230" s="9">
        <v>192656.215</v>
      </c>
      <c r="Q230" s="9">
        <f t="shared" si="82"/>
        <v>-47603.28599999999</v>
      </c>
      <c r="S230" s="21">
        <f t="shared" si="83"/>
        <v>-0.2470892828450927</v>
      </c>
      <c r="U230" s="9">
        <v>557644.585</v>
      </c>
      <c r="W230" s="9">
        <v>479618.453</v>
      </c>
      <c r="Y230" s="9">
        <f t="shared" si="84"/>
        <v>78026.13199999998</v>
      </c>
      <c r="AA230" s="21">
        <f t="shared" si="85"/>
        <v>0.16268375729071455</v>
      </c>
      <c r="AC230" s="9">
        <v>775805.906</v>
      </c>
      <c r="AE230" s="9">
        <v>583971.416</v>
      </c>
      <c r="AG230" s="9">
        <f t="shared" si="86"/>
        <v>191834.49</v>
      </c>
      <c r="AI230" s="21">
        <f t="shared" si="87"/>
        <v>0.32849979424335385</v>
      </c>
    </row>
    <row r="231" spans="1:35" ht="12.75" outlineLevel="1">
      <c r="A231" s="1" t="s">
        <v>632</v>
      </c>
      <c r="B231" s="16" t="s">
        <v>633</v>
      </c>
      <c r="C231" s="1" t="s">
        <v>1185</v>
      </c>
      <c r="E231" s="5">
        <v>14043.37</v>
      </c>
      <c r="G231" s="5">
        <v>15135.458999999999</v>
      </c>
      <c r="I231" s="9">
        <f t="shared" si="80"/>
        <v>-1092.0889999999981</v>
      </c>
      <c r="K231" s="21">
        <f t="shared" si="81"/>
        <v>-0.07215433638319117</v>
      </c>
      <c r="M231" s="9">
        <v>54978.723</v>
      </c>
      <c r="O231" s="9">
        <v>51019.264</v>
      </c>
      <c r="Q231" s="9">
        <f t="shared" si="82"/>
        <v>3959.4589999999953</v>
      </c>
      <c r="S231" s="21">
        <f t="shared" si="83"/>
        <v>0.07760713678660662</v>
      </c>
      <c r="U231" s="9">
        <v>133679.379</v>
      </c>
      <c r="W231" s="9">
        <v>102364.75</v>
      </c>
      <c r="Y231" s="9">
        <f t="shared" si="84"/>
        <v>31314.628999999986</v>
      </c>
      <c r="AA231" s="21">
        <f t="shared" si="85"/>
        <v>0.30591223052857536</v>
      </c>
      <c r="AC231" s="9">
        <v>202030.824</v>
      </c>
      <c r="AE231" s="9">
        <v>131358.184</v>
      </c>
      <c r="AG231" s="9">
        <f t="shared" si="86"/>
        <v>70672.63999999998</v>
      </c>
      <c r="AI231" s="21">
        <f t="shared" si="87"/>
        <v>0.538014746001665</v>
      </c>
    </row>
    <row r="232" spans="1:35" ht="12.75" outlineLevel="1">
      <c r="A232" s="1" t="s">
        <v>634</v>
      </c>
      <c r="B232" s="16" t="s">
        <v>635</v>
      </c>
      <c r="C232" s="1" t="s">
        <v>1186</v>
      </c>
      <c r="E232" s="5">
        <v>0</v>
      </c>
      <c r="G232" s="5">
        <v>0</v>
      </c>
      <c r="I232" s="9">
        <f t="shared" si="80"/>
        <v>0</v>
      </c>
      <c r="K232" s="21">
        <f t="shared" si="81"/>
        <v>0</v>
      </c>
      <c r="M232" s="9">
        <v>0</v>
      </c>
      <c r="O232" s="9">
        <v>0</v>
      </c>
      <c r="Q232" s="9">
        <f t="shared" si="82"/>
        <v>0</v>
      </c>
      <c r="S232" s="21">
        <f t="shared" si="83"/>
        <v>0</v>
      </c>
      <c r="U232" s="9">
        <v>0</v>
      </c>
      <c r="W232" s="9">
        <v>-1341.53</v>
      </c>
      <c r="Y232" s="9">
        <f t="shared" si="84"/>
        <v>1341.53</v>
      </c>
      <c r="AA232" s="21" t="str">
        <f t="shared" si="85"/>
        <v>N.M.</v>
      </c>
      <c r="AC232" s="9">
        <v>0</v>
      </c>
      <c r="AE232" s="9">
        <v>-1341.53</v>
      </c>
      <c r="AG232" s="9">
        <f t="shared" si="86"/>
        <v>1341.53</v>
      </c>
      <c r="AI232" s="21" t="str">
        <f t="shared" si="87"/>
        <v>N.M.</v>
      </c>
    </row>
    <row r="233" spans="1:35" ht="12.75" outlineLevel="1">
      <c r="A233" s="1" t="s">
        <v>636</v>
      </c>
      <c r="B233" s="16" t="s">
        <v>637</v>
      </c>
      <c r="C233" s="1" t="s">
        <v>1187</v>
      </c>
      <c r="E233" s="5">
        <v>35487.64</v>
      </c>
      <c r="G233" s="5">
        <v>3255.01</v>
      </c>
      <c r="I233" s="9">
        <f t="shared" si="80"/>
        <v>32232.629999999997</v>
      </c>
      <c r="K233" s="21">
        <f t="shared" si="81"/>
        <v>9.90246727352604</v>
      </c>
      <c r="M233" s="9">
        <v>4275014.4</v>
      </c>
      <c r="O233" s="9">
        <v>3254.56</v>
      </c>
      <c r="Q233" s="9">
        <f t="shared" si="82"/>
        <v>4271759.840000001</v>
      </c>
      <c r="S233" s="21" t="str">
        <f t="shared" si="83"/>
        <v>N.M.</v>
      </c>
      <c r="U233" s="9">
        <v>4281728.81</v>
      </c>
      <c r="W233" s="9">
        <v>7798.58</v>
      </c>
      <c r="Y233" s="9">
        <f t="shared" si="84"/>
        <v>4273930.2299999995</v>
      </c>
      <c r="AA233" s="21" t="str">
        <f t="shared" si="85"/>
        <v>N.M.</v>
      </c>
      <c r="AC233" s="9">
        <v>4275167.829999999</v>
      </c>
      <c r="AE233" s="9">
        <v>9080.96</v>
      </c>
      <c r="AG233" s="9">
        <f t="shared" si="86"/>
        <v>4266086.869999999</v>
      </c>
      <c r="AI233" s="21" t="str">
        <f t="shared" si="87"/>
        <v>N.M.</v>
      </c>
    </row>
    <row r="234" spans="1:35" ht="12.75" outlineLevel="1">
      <c r="A234" s="1" t="s">
        <v>638</v>
      </c>
      <c r="B234" s="16" t="s">
        <v>639</v>
      </c>
      <c r="C234" s="1" t="s">
        <v>1188</v>
      </c>
      <c r="E234" s="5">
        <v>152.54</v>
      </c>
      <c r="G234" s="5">
        <v>252.48000000000002</v>
      </c>
      <c r="I234" s="9">
        <f t="shared" si="80"/>
        <v>-99.94000000000003</v>
      </c>
      <c r="K234" s="21">
        <f t="shared" si="81"/>
        <v>-0.3958333333333334</v>
      </c>
      <c r="M234" s="9">
        <v>346.72</v>
      </c>
      <c r="O234" s="9">
        <v>534.09</v>
      </c>
      <c r="Q234" s="9">
        <f t="shared" si="82"/>
        <v>-187.37</v>
      </c>
      <c r="S234" s="21">
        <f t="shared" si="83"/>
        <v>-0.35082102267408116</v>
      </c>
      <c r="U234" s="9">
        <v>1437.51</v>
      </c>
      <c r="W234" s="9">
        <v>1258.89</v>
      </c>
      <c r="Y234" s="9">
        <f t="shared" si="84"/>
        <v>178.6199999999999</v>
      </c>
      <c r="AA234" s="21">
        <f t="shared" si="85"/>
        <v>0.14188690036460683</v>
      </c>
      <c r="AC234" s="9">
        <v>3066.92</v>
      </c>
      <c r="AE234" s="9">
        <v>1983.38</v>
      </c>
      <c r="AG234" s="9">
        <f t="shared" si="86"/>
        <v>1083.54</v>
      </c>
      <c r="AI234" s="21">
        <f t="shared" si="87"/>
        <v>0.5463098347265778</v>
      </c>
    </row>
    <row r="235" spans="1:35" ht="12.75" outlineLevel="1">
      <c r="A235" s="1" t="s">
        <v>640</v>
      </c>
      <c r="B235" s="16" t="s">
        <v>641</v>
      </c>
      <c r="C235" s="1" t="s">
        <v>1189</v>
      </c>
      <c r="E235" s="5">
        <v>16843.04</v>
      </c>
      <c r="G235" s="5">
        <v>20623.691</v>
      </c>
      <c r="I235" s="9">
        <f t="shared" si="80"/>
        <v>-3780.650999999998</v>
      </c>
      <c r="K235" s="21">
        <f t="shared" si="81"/>
        <v>-0.18331592535982033</v>
      </c>
      <c r="M235" s="9">
        <v>43501.665</v>
      </c>
      <c r="O235" s="9">
        <v>55948.068</v>
      </c>
      <c r="Q235" s="9">
        <f t="shared" si="82"/>
        <v>-12446.402999999998</v>
      </c>
      <c r="S235" s="21">
        <f t="shared" si="83"/>
        <v>-0.22246349954389844</v>
      </c>
      <c r="U235" s="9">
        <v>158420.186</v>
      </c>
      <c r="W235" s="9">
        <v>196925.932</v>
      </c>
      <c r="Y235" s="9">
        <f t="shared" si="84"/>
        <v>-38505.746000000014</v>
      </c>
      <c r="AA235" s="21">
        <f t="shared" si="85"/>
        <v>-0.19553415646650343</v>
      </c>
      <c r="AC235" s="9">
        <v>236310.56199999998</v>
      </c>
      <c r="AE235" s="9">
        <v>287086.946</v>
      </c>
      <c r="AG235" s="9">
        <f t="shared" si="86"/>
        <v>-50776.38400000002</v>
      </c>
      <c r="AI235" s="21">
        <f t="shared" si="87"/>
        <v>-0.1768676169622844</v>
      </c>
    </row>
    <row r="236" spans="1:35" ht="12.75" outlineLevel="1">
      <c r="A236" s="1" t="s">
        <v>642</v>
      </c>
      <c r="B236" s="16" t="s">
        <v>643</v>
      </c>
      <c r="C236" s="1" t="s">
        <v>1190</v>
      </c>
      <c r="E236" s="5">
        <v>469.04</v>
      </c>
      <c r="G236" s="5">
        <v>308.944</v>
      </c>
      <c r="I236" s="9">
        <f t="shared" si="80"/>
        <v>160.096</v>
      </c>
      <c r="K236" s="21">
        <f t="shared" si="81"/>
        <v>0.5182039463462634</v>
      </c>
      <c r="M236" s="9">
        <v>754.75</v>
      </c>
      <c r="O236" s="9">
        <v>710.254</v>
      </c>
      <c r="Q236" s="9">
        <f t="shared" si="82"/>
        <v>44.49599999999998</v>
      </c>
      <c r="S236" s="21">
        <f t="shared" si="83"/>
        <v>0.06264801043007147</v>
      </c>
      <c r="U236" s="9">
        <v>2721.667</v>
      </c>
      <c r="W236" s="9">
        <v>1432.444</v>
      </c>
      <c r="Y236" s="9">
        <f t="shared" si="84"/>
        <v>1289.223</v>
      </c>
      <c r="AA236" s="21">
        <f t="shared" si="85"/>
        <v>0.900016335717138</v>
      </c>
      <c r="AC236" s="9">
        <v>4188.98</v>
      </c>
      <c r="AE236" s="9">
        <v>2160.98</v>
      </c>
      <c r="AG236" s="9">
        <f t="shared" si="86"/>
        <v>2027.9999999999995</v>
      </c>
      <c r="AI236" s="21">
        <f t="shared" si="87"/>
        <v>0.9384631047024958</v>
      </c>
    </row>
    <row r="237" spans="1:35" ht="12.75" outlineLevel="1">
      <c r="A237" s="1" t="s">
        <v>644</v>
      </c>
      <c r="B237" s="16" t="s">
        <v>645</v>
      </c>
      <c r="C237" s="1" t="s">
        <v>1191</v>
      </c>
      <c r="E237" s="5">
        <v>30773.96</v>
      </c>
      <c r="G237" s="5">
        <v>42283.174</v>
      </c>
      <c r="I237" s="9">
        <f t="shared" si="80"/>
        <v>-11509.214</v>
      </c>
      <c r="K237" s="21">
        <f t="shared" si="81"/>
        <v>-0.27219370996131936</v>
      </c>
      <c r="M237" s="9">
        <v>115747.743</v>
      </c>
      <c r="O237" s="9">
        <v>125798.147</v>
      </c>
      <c r="Q237" s="9">
        <f t="shared" si="82"/>
        <v>-10050.403999999995</v>
      </c>
      <c r="S237" s="21">
        <f t="shared" si="83"/>
        <v>-0.07989310049217176</v>
      </c>
      <c r="U237" s="9">
        <v>337372.138</v>
      </c>
      <c r="W237" s="9">
        <v>394003.475</v>
      </c>
      <c r="Y237" s="9">
        <f t="shared" si="84"/>
        <v>-56631.337</v>
      </c>
      <c r="AA237" s="21">
        <f t="shared" si="85"/>
        <v>-0.1437330901713494</v>
      </c>
      <c r="AC237" s="9">
        <v>455662.581</v>
      </c>
      <c r="AE237" s="9">
        <v>569989.6159999999</v>
      </c>
      <c r="AG237" s="9">
        <f t="shared" si="86"/>
        <v>-114327.03499999992</v>
      </c>
      <c r="AI237" s="21">
        <f t="shared" si="87"/>
        <v>-0.2005773996416102</v>
      </c>
    </row>
    <row r="238" spans="1:35" ht="12.75" outlineLevel="1">
      <c r="A238" s="1" t="s">
        <v>646</v>
      </c>
      <c r="B238" s="16" t="s">
        <v>647</v>
      </c>
      <c r="C238" s="1" t="s">
        <v>1192</v>
      </c>
      <c r="E238" s="5">
        <v>31908.33</v>
      </c>
      <c r="G238" s="5">
        <v>27950.392</v>
      </c>
      <c r="I238" s="9">
        <f t="shared" si="80"/>
        <v>3957.938000000002</v>
      </c>
      <c r="K238" s="21">
        <f t="shared" si="81"/>
        <v>0.14160581361434937</v>
      </c>
      <c r="M238" s="9">
        <v>108479.125</v>
      </c>
      <c r="O238" s="9">
        <v>89604.561</v>
      </c>
      <c r="Q238" s="9">
        <f t="shared" si="82"/>
        <v>18874.564</v>
      </c>
      <c r="S238" s="21">
        <f t="shared" si="83"/>
        <v>0.21064289350181625</v>
      </c>
      <c r="U238" s="9">
        <v>589536.658</v>
      </c>
      <c r="W238" s="9">
        <v>574474.601</v>
      </c>
      <c r="Y238" s="9">
        <f t="shared" si="84"/>
        <v>15062.05700000003</v>
      </c>
      <c r="AA238" s="21">
        <f t="shared" si="85"/>
        <v>0.02621883887256493</v>
      </c>
      <c r="AC238" s="9">
        <v>856298.8620000001</v>
      </c>
      <c r="AE238" s="9">
        <v>832105.112</v>
      </c>
      <c r="AG238" s="9">
        <f t="shared" si="86"/>
        <v>24193.750000000116</v>
      </c>
      <c r="AI238" s="21">
        <f t="shared" si="87"/>
        <v>0.029075353162834695</v>
      </c>
    </row>
    <row r="239" spans="1:35" ht="12.75" outlineLevel="1">
      <c r="A239" s="1" t="s">
        <v>648</v>
      </c>
      <c r="B239" s="16" t="s">
        <v>649</v>
      </c>
      <c r="C239" s="1" t="s">
        <v>1193</v>
      </c>
      <c r="E239" s="5">
        <v>15886.710000000001</v>
      </c>
      <c r="G239" s="5">
        <v>2349.4500000000003</v>
      </c>
      <c r="I239" s="9">
        <f t="shared" si="80"/>
        <v>13537.26</v>
      </c>
      <c r="K239" s="21">
        <f t="shared" si="81"/>
        <v>5.76188469641831</v>
      </c>
      <c r="M239" s="9">
        <v>33234.94</v>
      </c>
      <c r="O239" s="9">
        <v>42549.33</v>
      </c>
      <c r="Q239" s="9">
        <f t="shared" si="82"/>
        <v>-9314.39</v>
      </c>
      <c r="S239" s="21">
        <f t="shared" si="83"/>
        <v>-0.21890802980916502</v>
      </c>
      <c r="U239" s="9">
        <v>188333.594</v>
      </c>
      <c r="W239" s="9">
        <v>241343.965</v>
      </c>
      <c r="Y239" s="9">
        <f t="shared" si="84"/>
        <v>-53010.370999999985</v>
      </c>
      <c r="AA239" s="21">
        <f t="shared" si="85"/>
        <v>-0.21964655714511025</v>
      </c>
      <c r="AC239" s="9">
        <v>217393.75400000002</v>
      </c>
      <c r="AE239" s="9">
        <v>259911.804</v>
      </c>
      <c r="AG239" s="9">
        <f t="shared" si="86"/>
        <v>-42518.04999999999</v>
      </c>
      <c r="AI239" s="21">
        <f t="shared" si="87"/>
        <v>-0.16358645257989124</v>
      </c>
    </row>
    <row r="240" spans="1:35" ht="12.75" outlineLevel="1">
      <c r="A240" s="1" t="s">
        <v>650</v>
      </c>
      <c r="B240" s="16" t="s">
        <v>651</v>
      </c>
      <c r="C240" s="1" t="s">
        <v>1194</v>
      </c>
      <c r="E240" s="5">
        <v>6168.45</v>
      </c>
      <c r="G240" s="5">
        <v>2029.518</v>
      </c>
      <c r="I240" s="9">
        <f t="shared" si="80"/>
        <v>4138.932</v>
      </c>
      <c r="K240" s="21">
        <f t="shared" si="81"/>
        <v>2.0393669827022967</v>
      </c>
      <c r="M240" s="9">
        <v>18545.98</v>
      </c>
      <c r="O240" s="9">
        <v>53932.547</v>
      </c>
      <c r="Q240" s="9">
        <f t="shared" si="82"/>
        <v>-35386.566999999995</v>
      </c>
      <c r="S240" s="21">
        <f t="shared" si="83"/>
        <v>-0.656126383202336</v>
      </c>
      <c r="U240" s="9">
        <v>39211.381</v>
      </c>
      <c r="W240" s="9">
        <v>97399.758</v>
      </c>
      <c r="Y240" s="9">
        <f t="shared" si="84"/>
        <v>-58188.377</v>
      </c>
      <c r="AA240" s="21">
        <f t="shared" si="85"/>
        <v>-0.5974180859874416</v>
      </c>
      <c r="AC240" s="9">
        <v>52652.864</v>
      </c>
      <c r="AE240" s="9">
        <v>110498.258</v>
      </c>
      <c r="AG240" s="9">
        <f t="shared" si="86"/>
        <v>-57845.394</v>
      </c>
      <c r="AI240" s="21">
        <f t="shared" si="87"/>
        <v>-0.5234959812669626</v>
      </c>
    </row>
    <row r="241" spans="1:35" ht="12.75" outlineLevel="1">
      <c r="A241" s="1" t="s">
        <v>652</v>
      </c>
      <c r="B241" s="16" t="s">
        <v>653</v>
      </c>
      <c r="C241" s="1" t="s">
        <v>1195</v>
      </c>
      <c r="E241" s="5">
        <v>0</v>
      </c>
      <c r="G241" s="5">
        <v>0</v>
      </c>
      <c r="I241" s="9">
        <f t="shared" si="80"/>
        <v>0</v>
      </c>
      <c r="K241" s="21">
        <f t="shared" si="81"/>
        <v>0</v>
      </c>
      <c r="M241" s="9">
        <v>0</v>
      </c>
      <c r="O241" s="9">
        <v>31.94</v>
      </c>
      <c r="Q241" s="9">
        <f t="shared" si="82"/>
        <v>-31.94</v>
      </c>
      <c r="S241" s="21" t="str">
        <f t="shared" si="83"/>
        <v>N.M.</v>
      </c>
      <c r="U241" s="9">
        <v>1.3800000000000001</v>
      </c>
      <c r="W241" s="9">
        <v>31.94</v>
      </c>
      <c r="Y241" s="9">
        <f t="shared" si="84"/>
        <v>-30.560000000000002</v>
      </c>
      <c r="AA241" s="21">
        <f t="shared" si="85"/>
        <v>-0.9567939887288667</v>
      </c>
      <c r="AC241" s="9">
        <v>36.06</v>
      </c>
      <c r="AE241" s="9">
        <v>31.94</v>
      </c>
      <c r="AG241" s="9">
        <f t="shared" si="86"/>
        <v>4.120000000000001</v>
      </c>
      <c r="AI241" s="21">
        <f t="shared" si="87"/>
        <v>0.12899185973700691</v>
      </c>
    </row>
    <row r="242" spans="1:35" ht="12.75" outlineLevel="1">
      <c r="A242" s="1" t="s">
        <v>654</v>
      </c>
      <c r="B242" s="16" t="s">
        <v>655</v>
      </c>
      <c r="C242" s="1" t="s">
        <v>1196</v>
      </c>
      <c r="E242" s="5">
        <v>0</v>
      </c>
      <c r="G242" s="5">
        <v>0</v>
      </c>
      <c r="I242" s="9">
        <f t="shared" si="80"/>
        <v>0</v>
      </c>
      <c r="K242" s="21">
        <f t="shared" si="81"/>
        <v>0</v>
      </c>
      <c r="M242" s="9">
        <v>0</v>
      </c>
      <c r="O242" s="9">
        <v>4.41</v>
      </c>
      <c r="Q242" s="9">
        <f t="shared" si="82"/>
        <v>-4.41</v>
      </c>
      <c r="S242" s="21" t="str">
        <f t="shared" si="83"/>
        <v>N.M.</v>
      </c>
      <c r="U242" s="9">
        <v>0</v>
      </c>
      <c r="W242" s="9">
        <v>19.531000000000002</v>
      </c>
      <c r="Y242" s="9">
        <f t="shared" si="84"/>
        <v>-19.531000000000002</v>
      </c>
      <c r="AA242" s="21" t="str">
        <f t="shared" si="85"/>
        <v>N.M.</v>
      </c>
      <c r="AC242" s="9">
        <v>3.09</v>
      </c>
      <c r="AE242" s="9">
        <v>23.009000000000004</v>
      </c>
      <c r="AG242" s="9">
        <f t="shared" si="86"/>
        <v>-19.919000000000004</v>
      </c>
      <c r="AI242" s="21">
        <f t="shared" si="87"/>
        <v>-0.8657047242383415</v>
      </c>
    </row>
    <row r="243" spans="1:35" ht="12.75" outlineLevel="1">
      <c r="A243" s="1" t="s">
        <v>656</v>
      </c>
      <c r="B243" s="16" t="s">
        <v>657</v>
      </c>
      <c r="C243" s="1" t="s">
        <v>1197</v>
      </c>
      <c r="E243" s="5">
        <v>600130.3</v>
      </c>
      <c r="G243" s="5">
        <v>545777.371</v>
      </c>
      <c r="I243" s="9">
        <f t="shared" si="80"/>
        <v>54352.929000000004</v>
      </c>
      <c r="K243" s="21">
        <f t="shared" si="81"/>
        <v>0.09958809560098086</v>
      </c>
      <c r="M243" s="9">
        <v>1456585.408</v>
      </c>
      <c r="O243" s="9">
        <v>1710595.3399999999</v>
      </c>
      <c r="Q243" s="9">
        <f t="shared" si="82"/>
        <v>-254009.9319999998</v>
      </c>
      <c r="S243" s="21">
        <f t="shared" si="83"/>
        <v>-0.148492122046819</v>
      </c>
      <c r="U243" s="9">
        <v>4501354.136</v>
      </c>
      <c r="W243" s="9">
        <v>4974265.225</v>
      </c>
      <c r="Y243" s="9">
        <f t="shared" si="84"/>
        <v>-472911.0889999997</v>
      </c>
      <c r="AA243" s="21">
        <f t="shared" si="85"/>
        <v>-0.09507154677302108</v>
      </c>
      <c r="AC243" s="9">
        <v>6359823.527</v>
      </c>
      <c r="AE243" s="9">
        <v>6829965.84</v>
      </c>
      <c r="AG243" s="9">
        <f t="shared" si="86"/>
        <v>-470142.3130000001</v>
      </c>
      <c r="AI243" s="21">
        <f t="shared" si="87"/>
        <v>-0.06883523637066977</v>
      </c>
    </row>
    <row r="244" spans="1:35" ht="12.75" outlineLevel="1">
      <c r="A244" s="1" t="s">
        <v>658</v>
      </c>
      <c r="B244" s="16" t="s">
        <v>659</v>
      </c>
      <c r="C244" s="1" t="s">
        <v>1198</v>
      </c>
      <c r="E244" s="5">
        <v>0</v>
      </c>
      <c r="G244" s="5">
        <v>0</v>
      </c>
      <c r="I244" s="9">
        <f t="shared" si="80"/>
        <v>0</v>
      </c>
      <c r="K244" s="21">
        <f t="shared" si="81"/>
        <v>0</v>
      </c>
      <c r="M244" s="9">
        <v>0</v>
      </c>
      <c r="O244" s="9">
        <v>16.3</v>
      </c>
      <c r="Q244" s="9">
        <f t="shared" si="82"/>
        <v>-16.3</v>
      </c>
      <c r="S244" s="21" t="str">
        <f t="shared" si="83"/>
        <v>N.M.</v>
      </c>
      <c r="U244" s="9">
        <v>289.48</v>
      </c>
      <c r="W244" s="9">
        <v>153.68</v>
      </c>
      <c r="Y244" s="9">
        <f t="shared" si="84"/>
        <v>135.8</v>
      </c>
      <c r="AA244" s="21">
        <f t="shared" si="85"/>
        <v>0.88365434669443</v>
      </c>
      <c r="AC244" s="9">
        <v>289.48</v>
      </c>
      <c r="AE244" s="9">
        <v>153.68</v>
      </c>
      <c r="AG244" s="9">
        <f t="shared" si="86"/>
        <v>135.8</v>
      </c>
      <c r="AI244" s="21">
        <f t="shared" si="87"/>
        <v>0.88365434669443</v>
      </c>
    </row>
    <row r="245" spans="1:35" ht="12.75" outlineLevel="1">
      <c r="A245" s="1" t="s">
        <v>660</v>
      </c>
      <c r="B245" s="16" t="s">
        <v>661</v>
      </c>
      <c r="C245" s="1" t="s">
        <v>1199</v>
      </c>
      <c r="E245" s="5">
        <v>18789.91</v>
      </c>
      <c r="G245" s="5">
        <v>220398.576</v>
      </c>
      <c r="I245" s="9">
        <f t="shared" si="80"/>
        <v>-201608.666</v>
      </c>
      <c r="K245" s="21">
        <f t="shared" si="81"/>
        <v>-0.9147457740380319</v>
      </c>
      <c r="M245" s="9">
        <v>230541.232</v>
      </c>
      <c r="O245" s="9">
        <v>192209.672</v>
      </c>
      <c r="Q245" s="9">
        <f t="shared" si="82"/>
        <v>38331.56</v>
      </c>
      <c r="S245" s="21">
        <f t="shared" si="83"/>
        <v>0.19942576042687382</v>
      </c>
      <c r="U245" s="9">
        <v>811288.156</v>
      </c>
      <c r="W245" s="9">
        <v>619311.654</v>
      </c>
      <c r="Y245" s="9">
        <f t="shared" si="84"/>
        <v>191976.50199999998</v>
      </c>
      <c r="AA245" s="21">
        <f t="shared" si="85"/>
        <v>0.30998367422938883</v>
      </c>
      <c r="AC245" s="9">
        <v>867867.461</v>
      </c>
      <c r="AE245" s="9">
        <v>786863.146</v>
      </c>
      <c r="AG245" s="9">
        <f t="shared" si="86"/>
        <v>81004.31500000006</v>
      </c>
      <c r="AI245" s="21">
        <f t="shared" si="87"/>
        <v>0.10294587491075617</v>
      </c>
    </row>
    <row r="246" spans="1:35" ht="12.75" outlineLevel="1">
      <c r="A246" s="1" t="s">
        <v>662</v>
      </c>
      <c r="B246" s="16" t="s">
        <v>663</v>
      </c>
      <c r="C246" s="1" t="s">
        <v>1200</v>
      </c>
      <c r="E246" s="5">
        <v>0</v>
      </c>
      <c r="G246" s="5">
        <v>33.65</v>
      </c>
      <c r="I246" s="9">
        <f t="shared" si="80"/>
        <v>-33.65</v>
      </c>
      <c r="K246" s="21" t="str">
        <f t="shared" si="81"/>
        <v>N.M.</v>
      </c>
      <c r="M246" s="9">
        <v>8.72</v>
      </c>
      <c r="O246" s="9">
        <v>90.35000000000001</v>
      </c>
      <c r="Q246" s="9">
        <f t="shared" si="82"/>
        <v>-81.63000000000001</v>
      </c>
      <c r="S246" s="21">
        <f t="shared" si="83"/>
        <v>-0.903486441615938</v>
      </c>
      <c r="U246" s="9">
        <v>115.93</v>
      </c>
      <c r="W246" s="9">
        <v>331.77</v>
      </c>
      <c r="Y246" s="9">
        <f t="shared" si="84"/>
        <v>-215.83999999999997</v>
      </c>
      <c r="AA246" s="21">
        <f t="shared" si="85"/>
        <v>-0.6505711788287066</v>
      </c>
      <c r="AC246" s="9">
        <v>277.4</v>
      </c>
      <c r="AE246" s="9">
        <v>578.16</v>
      </c>
      <c r="AG246" s="9">
        <f t="shared" si="86"/>
        <v>-300.76</v>
      </c>
      <c r="AI246" s="21">
        <f t="shared" si="87"/>
        <v>-0.5202020202020202</v>
      </c>
    </row>
    <row r="247" spans="1:35" ht="12.75" outlineLevel="1">
      <c r="A247" s="1" t="s">
        <v>664</v>
      </c>
      <c r="B247" s="16" t="s">
        <v>665</v>
      </c>
      <c r="C247" s="1" t="s">
        <v>1201</v>
      </c>
      <c r="E247" s="5">
        <v>0</v>
      </c>
      <c r="G247" s="5">
        <v>0</v>
      </c>
      <c r="I247" s="9">
        <f t="shared" si="80"/>
        <v>0</v>
      </c>
      <c r="K247" s="21">
        <f t="shared" si="81"/>
        <v>0</v>
      </c>
      <c r="M247" s="9">
        <v>0</v>
      </c>
      <c r="O247" s="9">
        <v>0.6900000000000001</v>
      </c>
      <c r="Q247" s="9">
        <f t="shared" si="82"/>
        <v>-0.6900000000000001</v>
      </c>
      <c r="S247" s="21" t="str">
        <f t="shared" si="83"/>
        <v>N.M.</v>
      </c>
      <c r="U247" s="9">
        <v>0</v>
      </c>
      <c r="W247" s="9">
        <v>0.6900000000000001</v>
      </c>
      <c r="Y247" s="9">
        <f t="shared" si="84"/>
        <v>-0.6900000000000001</v>
      </c>
      <c r="AA247" s="21" t="str">
        <f t="shared" si="85"/>
        <v>N.M.</v>
      </c>
      <c r="AC247" s="9">
        <v>0</v>
      </c>
      <c r="AE247" s="9">
        <v>0.6900000000000001</v>
      </c>
      <c r="AG247" s="9">
        <f t="shared" si="86"/>
        <v>-0.6900000000000001</v>
      </c>
      <c r="AI247" s="21" t="str">
        <f t="shared" si="87"/>
        <v>N.M.</v>
      </c>
    </row>
    <row r="248" spans="1:35" ht="12.75" outlineLevel="1">
      <c r="A248" s="1" t="s">
        <v>666</v>
      </c>
      <c r="B248" s="16" t="s">
        <v>667</v>
      </c>
      <c r="C248" s="1" t="s">
        <v>1202</v>
      </c>
      <c r="E248" s="5">
        <v>0</v>
      </c>
      <c r="G248" s="5">
        <v>0</v>
      </c>
      <c r="I248" s="9">
        <f t="shared" si="80"/>
        <v>0</v>
      </c>
      <c r="K248" s="21">
        <f t="shared" si="81"/>
        <v>0</v>
      </c>
      <c r="M248" s="9">
        <v>2.43</v>
      </c>
      <c r="O248" s="9">
        <v>0</v>
      </c>
      <c r="Q248" s="9">
        <f t="shared" si="82"/>
        <v>2.43</v>
      </c>
      <c r="S248" s="21" t="str">
        <f t="shared" si="83"/>
        <v>N.M.</v>
      </c>
      <c r="U248" s="9">
        <v>2.43</v>
      </c>
      <c r="W248" s="9">
        <v>0</v>
      </c>
      <c r="Y248" s="9">
        <f t="shared" si="84"/>
        <v>2.43</v>
      </c>
      <c r="AA248" s="21" t="str">
        <f t="shared" si="85"/>
        <v>N.M.</v>
      </c>
      <c r="AC248" s="9">
        <v>2.43</v>
      </c>
      <c r="AE248" s="9">
        <v>0</v>
      </c>
      <c r="AG248" s="9">
        <f t="shared" si="86"/>
        <v>2.43</v>
      </c>
      <c r="AI248" s="21" t="str">
        <f t="shared" si="87"/>
        <v>N.M.</v>
      </c>
    </row>
    <row r="249" spans="1:35" ht="12.75" outlineLevel="1">
      <c r="A249" s="1" t="s">
        <v>668</v>
      </c>
      <c r="B249" s="16" t="s">
        <v>669</v>
      </c>
      <c r="C249" s="1" t="s">
        <v>1203</v>
      </c>
      <c r="E249" s="5">
        <v>0</v>
      </c>
      <c r="G249" s="5">
        <v>0</v>
      </c>
      <c r="I249" s="9">
        <f t="shared" si="80"/>
        <v>0</v>
      </c>
      <c r="K249" s="21">
        <f t="shared" si="81"/>
        <v>0</v>
      </c>
      <c r="M249" s="9">
        <v>0.32</v>
      </c>
      <c r="O249" s="9">
        <v>0</v>
      </c>
      <c r="Q249" s="9">
        <f t="shared" si="82"/>
        <v>0.32</v>
      </c>
      <c r="S249" s="21" t="str">
        <f t="shared" si="83"/>
        <v>N.M.</v>
      </c>
      <c r="U249" s="9">
        <v>198.52</v>
      </c>
      <c r="W249" s="9">
        <v>-88.91</v>
      </c>
      <c r="Y249" s="9">
        <f t="shared" si="84"/>
        <v>287.43</v>
      </c>
      <c r="AA249" s="21">
        <f t="shared" si="85"/>
        <v>3.2328197053199865</v>
      </c>
      <c r="AC249" s="9">
        <v>-2500.55</v>
      </c>
      <c r="AE249" s="9">
        <v>-89.08</v>
      </c>
      <c r="AG249" s="9">
        <f t="shared" si="86"/>
        <v>-2411.4700000000003</v>
      </c>
      <c r="AI249" s="21" t="str">
        <f t="shared" si="87"/>
        <v>N.M.</v>
      </c>
    </row>
    <row r="250" spans="1:35" ht="12.75" outlineLevel="1">
      <c r="A250" s="1" t="s">
        <v>670</v>
      </c>
      <c r="B250" s="16" t="s">
        <v>671</v>
      </c>
      <c r="C250" s="1" t="s">
        <v>1204</v>
      </c>
      <c r="E250" s="5">
        <v>-28614.91</v>
      </c>
      <c r="G250" s="5">
        <v>-75319.79000000001</v>
      </c>
      <c r="I250" s="9">
        <f t="shared" si="80"/>
        <v>46704.880000000005</v>
      </c>
      <c r="K250" s="21">
        <f t="shared" si="81"/>
        <v>0.6200877617954059</v>
      </c>
      <c r="M250" s="9">
        <v>-91926.55</v>
      </c>
      <c r="O250" s="9">
        <v>-208646.31</v>
      </c>
      <c r="Q250" s="9">
        <f t="shared" si="82"/>
        <v>116719.76</v>
      </c>
      <c r="S250" s="21">
        <f t="shared" si="83"/>
        <v>0.5594144463901614</v>
      </c>
      <c r="U250" s="9">
        <v>-305040.52</v>
      </c>
      <c r="W250" s="9">
        <v>-398175.17</v>
      </c>
      <c r="Y250" s="9">
        <f t="shared" si="84"/>
        <v>93134.64999999997</v>
      </c>
      <c r="AA250" s="21">
        <f t="shared" si="85"/>
        <v>0.23390371127360848</v>
      </c>
      <c r="AC250" s="9">
        <v>-404767.15</v>
      </c>
      <c r="AE250" s="9">
        <v>-455314.17</v>
      </c>
      <c r="AG250" s="9">
        <f t="shared" si="86"/>
        <v>50547.01999999996</v>
      </c>
      <c r="AI250" s="21">
        <f t="shared" si="87"/>
        <v>0.11101569713940589</v>
      </c>
    </row>
    <row r="251" spans="1:35" ht="12.75" outlineLevel="1">
      <c r="A251" s="1" t="s">
        <v>672</v>
      </c>
      <c r="B251" s="16" t="s">
        <v>673</v>
      </c>
      <c r="C251" s="1" t="s">
        <v>1205</v>
      </c>
      <c r="E251" s="5">
        <v>-2894.67</v>
      </c>
      <c r="G251" s="5">
        <v>-6394.42</v>
      </c>
      <c r="I251" s="9">
        <f t="shared" si="80"/>
        <v>3499.75</v>
      </c>
      <c r="K251" s="21">
        <f t="shared" si="81"/>
        <v>0.5473131261318462</v>
      </c>
      <c r="M251" s="9">
        <v>-4885.64</v>
      </c>
      <c r="O251" s="9">
        <v>-12077.050000000001</v>
      </c>
      <c r="Q251" s="9">
        <f t="shared" si="82"/>
        <v>7191.410000000001</v>
      </c>
      <c r="S251" s="21">
        <f t="shared" si="83"/>
        <v>0.5954608120360518</v>
      </c>
      <c r="U251" s="9">
        <v>-8928.04</v>
      </c>
      <c r="W251" s="9">
        <v>-22944.46</v>
      </c>
      <c r="Y251" s="9">
        <f t="shared" si="84"/>
        <v>14016.419999999998</v>
      </c>
      <c r="AA251" s="21">
        <f t="shared" si="85"/>
        <v>0.6108847190127813</v>
      </c>
      <c r="AC251" s="9">
        <v>-12346.25</v>
      </c>
      <c r="AE251" s="9">
        <v>-28275.78</v>
      </c>
      <c r="AG251" s="9">
        <f t="shared" si="86"/>
        <v>15929.529999999999</v>
      </c>
      <c r="AI251" s="21">
        <f t="shared" si="87"/>
        <v>0.5633630619562042</v>
      </c>
    </row>
    <row r="252" spans="1:35" ht="12.75" outlineLevel="1">
      <c r="A252" s="1" t="s">
        <v>674</v>
      </c>
      <c r="B252" s="16" t="s">
        <v>675</v>
      </c>
      <c r="C252" s="1" t="s">
        <v>1206</v>
      </c>
      <c r="E252" s="5">
        <v>-52637.66</v>
      </c>
      <c r="G252" s="5">
        <v>-42872.82</v>
      </c>
      <c r="I252" s="9">
        <f t="shared" si="80"/>
        <v>-9764.840000000004</v>
      </c>
      <c r="K252" s="21">
        <f t="shared" si="81"/>
        <v>-0.22776295097919858</v>
      </c>
      <c r="M252" s="9">
        <v>-157445.25</v>
      </c>
      <c r="O252" s="9">
        <v>-120693.45</v>
      </c>
      <c r="Q252" s="9">
        <f t="shared" si="82"/>
        <v>-36751.8</v>
      </c>
      <c r="S252" s="21">
        <f t="shared" si="83"/>
        <v>-0.30450533976781674</v>
      </c>
      <c r="U252" s="9">
        <v>-480319.5</v>
      </c>
      <c r="W252" s="9">
        <v>-341809.99</v>
      </c>
      <c r="Y252" s="9">
        <f t="shared" si="84"/>
        <v>-138509.51</v>
      </c>
      <c r="AA252" s="21">
        <f t="shared" si="85"/>
        <v>-0.40522370337976377</v>
      </c>
      <c r="AC252" s="9">
        <v>-597468.3</v>
      </c>
      <c r="AE252" s="9">
        <v>-433294.36</v>
      </c>
      <c r="AG252" s="9">
        <f t="shared" si="86"/>
        <v>-164173.94000000006</v>
      </c>
      <c r="AI252" s="21">
        <f t="shared" si="87"/>
        <v>-0.37889701587622804</v>
      </c>
    </row>
    <row r="253" spans="1:35" ht="12.75" outlineLevel="1">
      <c r="A253" s="1" t="s">
        <v>676</v>
      </c>
      <c r="B253" s="16" t="s">
        <v>677</v>
      </c>
      <c r="C253" s="1" t="s">
        <v>1207</v>
      </c>
      <c r="E253" s="5">
        <v>29640.23</v>
      </c>
      <c r="G253" s="5">
        <v>173002.556</v>
      </c>
      <c r="I253" s="9">
        <f t="shared" si="80"/>
        <v>-143362.326</v>
      </c>
      <c r="K253" s="21">
        <f t="shared" si="81"/>
        <v>-0.8286717220524764</v>
      </c>
      <c r="M253" s="9">
        <v>71502.27</v>
      </c>
      <c r="O253" s="9">
        <v>445206.601</v>
      </c>
      <c r="Q253" s="9">
        <f t="shared" si="82"/>
        <v>-373704.331</v>
      </c>
      <c r="S253" s="21">
        <f t="shared" si="83"/>
        <v>-0.839395305821173</v>
      </c>
      <c r="U253" s="9">
        <v>445329.476</v>
      </c>
      <c r="W253" s="9">
        <v>1307200.75</v>
      </c>
      <c r="Y253" s="9">
        <f t="shared" si="84"/>
        <v>-861871.274</v>
      </c>
      <c r="AA253" s="21">
        <f t="shared" si="85"/>
        <v>-0.6593258717148074</v>
      </c>
      <c r="AC253" s="9">
        <v>630359.0020000001</v>
      </c>
      <c r="AE253" s="9">
        <v>1626715.651</v>
      </c>
      <c r="AG253" s="9">
        <f t="shared" si="86"/>
        <v>-996356.649</v>
      </c>
      <c r="AI253" s="21">
        <f t="shared" si="87"/>
        <v>-0.6124958891171325</v>
      </c>
    </row>
    <row r="254" spans="1:35" ht="12.75" outlineLevel="1">
      <c r="A254" s="1" t="s">
        <v>678</v>
      </c>
      <c r="B254" s="16" t="s">
        <v>679</v>
      </c>
      <c r="C254" s="1" t="s">
        <v>1208</v>
      </c>
      <c r="E254" s="5">
        <v>0</v>
      </c>
      <c r="G254" s="5">
        <v>0</v>
      </c>
      <c r="I254" s="9">
        <f t="shared" si="80"/>
        <v>0</v>
      </c>
      <c r="K254" s="21">
        <f t="shared" si="81"/>
        <v>0</v>
      </c>
      <c r="M254" s="9">
        <v>0</v>
      </c>
      <c r="O254" s="9">
        <v>0</v>
      </c>
      <c r="Q254" s="9">
        <f t="shared" si="82"/>
        <v>0</v>
      </c>
      <c r="S254" s="21">
        <f t="shared" si="83"/>
        <v>0</v>
      </c>
      <c r="U254" s="9">
        <v>0</v>
      </c>
      <c r="W254" s="9">
        <v>-323.89</v>
      </c>
      <c r="Y254" s="9">
        <f t="shared" si="84"/>
        <v>323.89</v>
      </c>
      <c r="AA254" s="21" t="str">
        <f t="shared" si="85"/>
        <v>N.M.</v>
      </c>
      <c r="AC254" s="9">
        <v>0</v>
      </c>
      <c r="AE254" s="9">
        <v>-1.6599999999999682</v>
      </c>
      <c r="AG254" s="9">
        <f t="shared" si="86"/>
        <v>1.6599999999999682</v>
      </c>
      <c r="AI254" s="21" t="str">
        <f t="shared" si="87"/>
        <v>N.M.</v>
      </c>
    </row>
    <row r="255" spans="1:35" ht="12.75" outlineLevel="1">
      <c r="A255" s="1" t="s">
        <v>680</v>
      </c>
      <c r="B255" s="16" t="s">
        <v>681</v>
      </c>
      <c r="C255" s="1" t="s">
        <v>1209</v>
      </c>
      <c r="E255" s="5">
        <v>466475.67</v>
      </c>
      <c r="G255" s="5">
        <v>237800.08000000002</v>
      </c>
      <c r="I255" s="9">
        <f t="shared" si="80"/>
        <v>228675.58999999997</v>
      </c>
      <c r="K255" s="21">
        <f t="shared" si="81"/>
        <v>0.9616295755661645</v>
      </c>
      <c r="M255" s="9">
        <v>1394566.1600000001</v>
      </c>
      <c r="O255" s="9">
        <v>1109443.34</v>
      </c>
      <c r="Q255" s="9">
        <f t="shared" si="82"/>
        <v>285122.82000000007</v>
      </c>
      <c r="S255" s="21">
        <f t="shared" si="83"/>
        <v>0.25699628788613943</v>
      </c>
      <c r="U255" s="9">
        <v>3910582.91</v>
      </c>
      <c r="W255" s="9">
        <v>3043278.02</v>
      </c>
      <c r="Y255" s="9">
        <f t="shared" si="84"/>
        <v>867304.8900000001</v>
      </c>
      <c r="AA255" s="21">
        <f t="shared" si="85"/>
        <v>0.2849903572069962</v>
      </c>
      <c r="AC255" s="9">
        <v>5253996.92</v>
      </c>
      <c r="AE255" s="9">
        <v>4343071.92</v>
      </c>
      <c r="AG255" s="9">
        <f t="shared" si="86"/>
        <v>910925</v>
      </c>
      <c r="AI255" s="21">
        <f t="shared" si="87"/>
        <v>0.2097420942547965</v>
      </c>
    </row>
    <row r="256" spans="1:35" ht="12.75" outlineLevel="1">
      <c r="A256" s="1" t="s">
        <v>682</v>
      </c>
      <c r="B256" s="16" t="s">
        <v>683</v>
      </c>
      <c r="C256" s="1" t="s">
        <v>1210</v>
      </c>
      <c r="E256" s="5">
        <v>31344.14</v>
      </c>
      <c r="G256" s="5">
        <v>28391.11</v>
      </c>
      <c r="I256" s="9">
        <f t="shared" si="80"/>
        <v>2953.029999999999</v>
      </c>
      <c r="K256" s="21">
        <f t="shared" si="81"/>
        <v>0.10401248841626828</v>
      </c>
      <c r="M256" s="9">
        <v>94032.42</v>
      </c>
      <c r="O256" s="9">
        <v>102281.56</v>
      </c>
      <c r="Q256" s="9">
        <f t="shared" si="82"/>
        <v>-8249.14</v>
      </c>
      <c r="S256" s="21">
        <f t="shared" si="83"/>
        <v>-0.0806512923737182</v>
      </c>
      <c r="U256" s="9">
        <v>273403.598</v>
      </c>
      <c r="W256" s="9">
        <v>406092.401</v>
      </c>
      <c r="Y256" s="9">
        <f t="shared" si="84"/>
        <v>-132688.803</v>
      </c>
      <c r="AA256" s="21">
        <f t="shared" si="85"/>
        <v>-0.3267453482834317</v>
      </c>
      <c r="AC256" s="9">
        <v>368655.108</v>
      </c>
      <c r="AE256" s="9">
        <v>500790.62100000004</v>
      </c>
      <c r="AG256" s="9">
        <f t="shared" si="86"/>
        <v>-132135.51300000004</v>
      </c>
      <c r="AI256" s="21">
        <f t="shared" si="87"/>
        <v>-0.2638538092749146</v>
      </c>
    </row>
    <row r="257" spans="1:35" ht="12.75" outlineLevel="1">
      <c r="A257" s="1" t="s">
        <v>684</v>
      </c>
      <c r="B257" s="16" t="s">
        <v>685</v>
      </c>
      <c r="C257" s="1" t="s">
        <v>1211</v>
      </c>
      <c r="E257" s="5">
        <v>82539.46</v>
      </c>
      <c r="G257" s="5">
        <v>77609.02</v>
      </c>
      <c r="I257" s="9">
        <f t="shared" si="80"/>
        <v>4930.440000000002</v>
      </c>
      <c r="K257" s="21">
        <f t="shared" si="81"/>
        <v>0.06352921348575206</v>
      </c>
      <c r="M257" s="9">
        <v>250755.178</v>
      </c>
      <c r="O257" s="9">
        <v>239294.99</v>
      </c>
      <c r="Q257" s="9">
        <f t="shared" si="82"/>
        <v>11460.188000000024</v>
      </c>
      <c r="S257" s="21">
        <f t="shared" si="83"/>
        <v>0.047891466511689296</v>
      </c>
      <c r="U257" s="9">
        <v>729534.522</v>
      </c>
      <c r="W257" s="9">
        <v>697738.4500000001</v>
      </c>
      <c r="Y257" s="9">
        <f t="shared" si="84"/>
        <v>31796.071999999927</v>
      </c>
      <c r="AA257" s="21">
        <f t="shared" si="85"/>
        <v>0.04557018751080713</v>
      </c>
      <c r="AC257" s="9">
        <v>967466.402</v>
      </c>
      <c r="AE257" s="9">
        <v>939427.4800000001</v>
      </c>
      <c r="AG257" s="9">
        <f t="shared" si="86"/>
        <v>28038.921999999904</v>
      </c>
      <c r="AI257" s="21">
        <f t="shared" si="87"/>
        <v>0.029846819043445376</v>
      </c>
    </row>
    <row r="258" spans="1:35" ht="12.75" outlineLevel="1">
      <c r="A258" s="1" t="s">
        <v>686</v>
      </c>
      <c r="B258" s="16" t="s">
        <v>687</v>
      </c>
      <c r="C258" s="1" t="s">
        <v>1212</v>
      </c>
      <c r="E258" s="5">
        <v>0</v>
      </c>
      <c r="G258" s="5">
        <v>0</v>
      </c>
      <c r="I258" s="9">
        <f t="shared" si="80"/>
        <v>0</v>
      </c>
      <c r="K258" s="21">
        <f t="shared" si="81"/>
        <v>0</v>
      </c>
      <c r="M258" s="9">
        <v>0</v>
      </c>
      <c r="O258" s="9">
        <v>0</v>
      </c>
      <c r="Q258" s="9">
        <f t="shared" si="82"/>
        <v>0</v>
      </c>
      <c r="S258" s="21">
        <f t="shared" si="83"/>
        <v>0</v>
      </c>
      <c r="U258" s="9">
        <v>1334.318</v>
      </c>
      <c r="W258" s="9">
        <v>4442.9490000000005</v>
      </c>
      <c r="Y258" s="9">
        <f t="shared" si="84"/>
        <v>-3108.6310000000003</v>
      </c>
      <c r="AA258" s="21">
        <f t="shared" si="85"/>
        <v>-0.6996773989528127</v>
      </c>
      <c r="AC258" s="9">
        <v>2752.2219999999998</v>
      </c>
      <c r="AE258" s="9">
        <v>4516.469000000001</v>
      </c>
      <c r="AG258" s="9">
        <f t="shared" si="86"/>
        <v>-1764.2470000000012</v>
      </c>
      <c r="AI258" s="21">
        <f t="shared" si="87"/>
        <v>-0.390625287143563</v>
      </c>
    </row>
    <row r="259" spans="1:35" ht="12.75" outlineLevel="1">
      <c r="A259" s="1" t="s">
        <v>688</v>
      </c>
      <c r="B259" s="16" t="s">
        <v>689</v>
      </c>
      <c r="C259" s="1" t="s">
        <v>1213</v>
      </c>
      <c r="E259" s="5">
        <v>7044.82</v>
      </c>
      <c r="G259" s="5">
        <v>9307.154</v>
      </c>
      <c r="I259" s="9">
        <f t="shared" si="80"/>
        <v>-2262.3340000000007</v>
      </c>
      <c r="K259" s="21">
        <f t="shared" si="81"/>
        <v>-0.24307473584298708</v>
      </c>
      <c r="M259" s="9">
        <v>19804.406000000003</v>
      </c>
      <c r="O259" s="9">
        <v>26006.642</v>
      </c>
      <c r="Q259" s="9">
        <f t="shared" si="82"/>
        <v>-6202.235999999997</v>
      </c>
      <c r="S259" s="21">
        <f t="shared" si="83"/>
        <v>-0.23848661430414572</v>
      </c>
      <c r="U259" s="9">
        <v>71772.418</v>
      </c>
      <c r="W259" s="9">
        <v>64263.875</v>
      </c>
      <c r="Y259" s="9">
        <f t="shared" si="84"/>
        <v>7508.543000000005</v>
      </c>
      <c r="AA259" s="21">
        <f t="shared" si="85"/>
        <v>0.11683925066765745</v>
      </c>
      <c r="AC259" s="9">
        <v>107871.20700000001</v>
      </c>
      <c r="AE259" s="9">
        <v>66519.755</v>
      </c>
      <c r="AG259" s="9">
        <f t="shared" si="86"/>
        <v>41351.452000000005</v>
      </c>
      <c r="AI259" s="21">
        <f t="shared" si="87"/>
        <v>0.621641676220846</v>
      </c>
    </row>
    <row r="260" spans="1:35" ht="12.75" outlineLevel="1">
      <c r="A260" s="1" t="s">
        <v>690</v>
      </c>
      <c r="B260" s="16" t="s">
        <v>691</v>
      </c>
      <c r="C260" s="1" t="s">
        <v>1214</v>
      </c>
      <c r="E260" s="5">
        <v>0</v>
      </c>
      <c r="G260" s="5">
        <v>38.63</v>
      </c>
      <c r="I260" s="9">
        <f t="shared" si="80"/>
        <v>-38.63</v>
      </c>
      <c r="K260" s="21" t="str">
        <f t="shared" si="81"/>
        <v>N.M.</v>
      </c>
      <c r="M260" s="9">
        <v>0</v>
      </c>
      <c r="O260" s="9">
        <v>38.63</v>
      </c>
      <c r="Q260" s="9">
        <f t="shared" si="82"/>
        <v>-38.63</v>
      </c>
      <c r="S260" s="21" t="str">
        <f t="shared" si="83"/>
        <v>N.M.</v>
      </c>
      <c r="U260" s="9">
        <v>0</v>
      </c>
      <c r="W260" s="9">
        <v>38.63</v>
      </c>
      <c r="Y260" s="9">
        <f t="shared" si="84"/>
        <v>-38.63</v>
      </c>
      <c r="AA260" s="21" t="str">
        <f t="shared" si="85"/>
        <v>N.M.</v>
      </c>
      <c r="AC260" s="9">
        <v>5.19</v>
      </c>
      <c r="AE260" s="9">
        <v>43.46</v>
      </c>
      <c r="AG260" s="9">
        <f t="shared" si="86"/>
        <v>-38.27</v>
      </c>
      <c r="AI260" s="21">
        <f t="shared" si="87"/>
        <v>-0.8805798435342844</v>
      </c>
    </row>
    <row r="261" spans="1:35" ht="12.75" outlineLevel="1">
      <c r="A261" s="1" t="s">
        <v>692</v>
      </c>
      <c r="B261" s="16" t="s">
        <v>693</v>
      </c>
      <c r="C261" s="1" t="s">
        <v>1215</v>
      </c>
      <c r="E261" s="5">
        <v>26004.03</v>
      </c>
      <c r="G261" s="5">
        <v>36027.25</v>
      </c>
      <c r="I261" s="9">
        <f aca="true" t="shared" si="88" ref="I261:I292">+E261-G261</f>
        <v>-10023.220000000001</v>
      </c>
      <c r="K261" s="21">
        <f aca="true" t="shared" si="89" ref="K261:K292">IF(G261&lt;0,IF(I261=0,0,IF(OR(G261=0,E261=0),"N.M.",IF(ABS(I261/G261)&gt;=10,"N.M.",I261/(-G261)))),IF(I261=0,0,IF(OR(G261=0,E261=0),"N.M.",IF(ABS(I261/G261)&gt;=10,"N.M.",I261/G261))))</f>
        <v>-0.2782121866087476</v>
      </c>
      <c r="M261" s="9">
        <v>34768.54</v>
      </c>
      <c r="O261" s="9">
        <v>68989.8</v>
      </c>
      <c r="Q261" s="9">
        <f aca="true" t="shared" si="90" ref="Q261:Q292">(+M261-O261)</f>
        <v>-34221.26</v>
      </c>
      <c r="S261" s="21">
        <f aca="true" t="shared" si="91" ref="S261:S292">IF(O261&lt;0,IF(Q261=0,0,IF(OR(O261=0,M261=0),"N.M.",IF(ABS(Q261/O261)&gt;=10,"N.M.",Q261/(-O261)))),IF(Q261=0,0,IF(OR(O261=0,M261=0),"N.M.",IF(ABS(Q261/O261)&gt;=10,"N.M.",Q261/O261))))</f>
        <v>-0.49603361656360795</v>
      </c>
      <c r="U261" s="9">
        <v>251706.04</v>
      </c>
      <c r="W261" s="9">
        <v>236302.92</v>
      </c>
      <c r="Y261" s="9">
        <f aca="true" t="shared" si="92" ref="Y261:Y292">(+U261-W261)</f>
        <v>15403.119999999995</v>
      </c>
      <c r="AA261" s="21">
        <f aca="true" t="shared" si="93" ref="AA261:AA292">IF(W261&lt;0,IF(Y261=0,0,IF(OR(W261=0,U261=0),"N.M.",IF(ABS(Y261/W261)&gt;=10,"N.M.",Y261/(-W261)))),IF(Y261=0,0,IF(OR(W261=0,U261=0),"N.M.",IF(ABS(Y261/W261)&gt;=10,"N.M.",Y261/W261))))</f>
        <v>0.06518379036534967</v>
      </c>
      <c r="AC261" s="9">
        <v>410633.03</v>
      </c>
      <c r="AE261" s="9">
        <v>1188596.58</v>
      </c>
      <c r="AG261" s="9">
        <f aca="true" t="shared" si="94" ref="AG261:AG292">(+AC261-AE261)</f>
        <v>-777963.55</v>
      </c>
      <c r="AI261" s="21">
        <f aca="true" t="shared" si="95" ref="AI261:AI292">IF(AE261&lt;0,IF(AG261=0,0,IF(OR(AE261=0,AC261=0),"N.M.",IF(ABS(AG261/AE261)&gt;=10,"N.M.",AG261/(-AE261)))),IF(AG261=0,0,IF(OR(AE261=0,AC261=0),"N.M.",IF(ABS(AG261/AE261)&gt;=10,"N.M.",AG261/AE261))))</f>
        <v>-0.654522790230475</v>
      </c>
    </row>
    <row r="262" spans="1:35" ht="12.75" outlineLevel="1">
      <c r="A262" s="1" t="s">
        <v>694</v>
      </c>
      <c r="B262" s="16" t="s">
        <v>695</v>
      </c>
      <c r="C262" s="1" t="s">
        <v>1216</v>
      </c>
      <c r="E262" s="5">
        <v>53.84</v>
      </c>
      <c r="G262" s="5">
        <v>4813.369000000001</v>
      </c>
      <c r="I262" s="9">
        <f t="shared" si="88"/>
        <v>-4759.529</v>
      </c>
      <c r="K262" s="21">
        <f t="shared" si="89"/>
        <v>-0.988814487316472</v>
      </c>
      <c r="M262" s="9">
        <v>526.9</v>
      </c>
      <c r="O262" s="9">
        <v>41675.697</v>
      </c>
      <c r="Q262" s="9">
        <f t="shared" si="90"/>
        <v>-41148.797</v>
      </c>
      <c r="S262" s="21">
        <f t="shared" si="91"/>
        <v>-0.9873571400617487</v>
      </c>
      <c r="U262" s="9">
        <v>12387.062</v>
      </c>
      <c r="W262" s="9">
        <v>69256.515</v>
      </c>
      <c r="Y262" s="9">
        <f t="shared" si="92"/>
        <v>-56869.453</v>
      </c>
      <c r="AA262" s="21">
        <f t="shared" si="93"/>
        <v>-0.8211422853142408</v>
      </c>
      <c r="AC262" s="9">
        <v>22697.841</v>
      </c>
      <c r="AE262" s="9">
        <v>71452.711</v>
      </c>
      <c r="AG262" s="9">
        <f t="shared" si="94"/>
        <v>-48754.869999999995</v>
      </c>
      <c r="AI262" s="21">
        <f t="shared" si="95"/>
        <v>-0.6823375812850544</v>
      </c>
    </row>
    <row r="263" spans="1:35" ht="12.75" outlineLevel="1">
      <c r="A263" s="1" t="s">
        <v>696</v>
      </c>
      <c r="B263" s="16" t="s">
        <v>697</v>
      </c>
      <c r="C263" s="1" t="s">
        <v>1217</v>
      </c>
      <c r="E263" s="5">
        <v>0</v>
      </c>
      <c r="G263" s="5">
        <v>0</v>
      </c>
      <c r="I263" s="9">
        <f t="shared" si="88"/>
        <v>0</v>
      </c>
      <c r="K263" s="21">
        <f t="shared" si="89"/>
        <v>0</v>
      </c>
      <c r="M263" s="9">
        <v>0</v>
      </c>
      <c r="O263" s="9">
        <v>198.17000000000002</v>
      </c>
      <c r="Q263" s="9">
        <f t="shared" si="90"/>
        <v>-198.17000000000002</v>
      </c>
      <c r="S263" s="21" t="str">
        <f t="shared" si="91"/>
        <v>N.M.</v>
      </c>
      <c r="U263" s="9">
        <v>0</v>
      </c>
      <c r="W263" s="9">
        <v>198.17000000000002</v>
      </c>
      <c r="Y263" s="9">
        <f t="shared" si="92"/>
        <v>-198.17000000000002</v>
      </c>
      <c r="AA263" s="21" t="str">
        <f t="shared" si="93"/>
        <v>N.M.</v>
      </c>
      <c r="AC263" s="9">
        <v>0</v>
      </c>
      <c r="AE263" s="9">
        <v>198.17000000000002</v>
      </c>
      <c r="AG263" s="9">
        <f t="shared" si="94"/>
        <v>-198.17000000000002</v>
      </c>
      <c r="AI263" s="21" t="str">
        <f t="shared" si="95"/>
        <v>N.M.</v>
      </c>
    </row>
    <row r="264" spans="1:35" ht="12.75" outlineLevel="1">
      <c r="A264" s="1" t="s">
        <v>698</v>
      </c>
      <c r="B264" s="16" t="s">
        <v>699</v>
      </c>
      <c r="C264" s="1" t="s">
        <v>1218</v>
      </c>
      <c r="E264" s="5">
        <v>-13142.27</v>
      </c>
      <c r="G264" s="5">
        <v>-9102.365</v>
      </c>
      <c r="I264" s="9">
        <f t="shared" si="88"/>
        <v>-4039.9050000000007</v>
      </c>
      <c r="K264" s="21">
        <f t="shared" si="89"/>
        <v>-0.4438302573012619</v>
      </c>
      <c r="M264" s="9">
        <v>-43343.464</v>
      </c>
      <c r="O264" s="9">
        <v>-34236.316</v>
      </c>
      <c r="Q264" s="9">
        <f t="shared" si="90"/>
        <v>-9107.148000000001</v>
      </c>
      <c r="S264" s="21">
        <f t="shared" si="91"/>
        <v>-0.26600841048435236</v>
      </c>
      <c r="U264" s="9">
        <v>-118502.8</v>
      </c>
      <c r="W264" s="9">
        <v>-81807.698</v>
      </c>
      <c r="Y264" s="9">
        <f t="shared" si="92"/>
        <v>-36695.102</v>
      </c>
      <c r="AA264" s="21">
        <f t="shared" si="93"/>
        <v>-0.44855316672032497</v>
      </c>
      <c r="AC264" s="9">
        <v>-160136.144</v>
      </c>
      <c r="AE264" s="9">
        <v>-108913.303</v>
      </c>
      <c r="AG264" s="9">
        <f t="shared" si="94"/>
        <v>-51222.841</v>
      </c>
      <c r="AI264" s="21">
        <f t="shared" si="95"/>
        <v>-0.4703083974966768</v>
      </c>
    </row>
    <row r="265" spans="1:35" ht="12.75" outlineLevel="1">
      <c r="A265" s="1" t="s">
        <v>700</v>
      </c>
      <c r="B265" s="16" t="s">
        <v>701</v>
      </c>
      <c r="C265" s="1" t="s">
        <v>1219</v>
      </c>
      <c r="E265" s="5">
        <v>908.85</v>
      </c>
      <c r="G265" s="5">
        <v>713.53</v>
      </c>
      <c r="I265" s="9">
        <f t="shared" si="88"/>
        <v>195.32000000000005</v>
      </c>
      <c r="K265" s="21">
        <f t="shared" si="89"/>
        <v>0.27373761439603106</v>
      </c>
      <c r="M265" s="9">
        <v>2793.42</v>
      </c>
      <c r="O265" s="9">
        <v>2017.0900000000001</v>
      </c>
      <c r="Q265" s="9">
        <f t="shared" si="90"/>
        <v>776.3299999999999</v>
      </c>
      <c r="S265" s="21">
        <f t="shared" si="91"/>
        <v>0.38487623259249704</v>
      </c>
      <c r="U265" s="9">
        <v>7058.24</v>
      </c>
      <c r="W265" s="9">
        <v>16281.65</v>
      </c>
      <c r="Y265" s="9">
        <f t="shared" si="92"/>
        <v>-9223.41</v>
      </c>
      <c r="AA265" s="21">
        <f t="shared" si="93"/>
        <v>-0.5664911111588813</v>
      </c>
      <c r="AC265" s="9">
        <v>9025.99</v>
      </c>
      <c r="AE265" s="9">
        <v>18482.36</v>
      </c>
      <c r="AG265" s="9">
        <f t="shared" si="94"/>
        <v>-9456.37</v>
      </c>
      <c r="AI265" s="21">
        <f t="shared" si="95"/>
        <v>-0.5116429936436689</v>
      </c>
    </row>
    <row r="266" spans="1:35" ht="12.75" outlineLevel="1">
      <c r="A266" s="1" t="s">
        <v>702</v>
      </c>
      <c r="B266" s="16" t="s">
        <v>703</v>
      </c>
      <c r="C266" s="1" t="s">
        <v>1220</v>
      </c>
      <c r="E266" s="5">
        <v>705.49</v>
      </c>
      <c r="G266" s="5">
        <v>1320.22</v>
      </c>
      <c r="I266" s="9">
        <f t="shared" si="88"/>
        <v>-614.73</v>
      </c>
      <c r="K266" s="21">
        <f t="shared" si="89"/>
        <v>-0.46562694096438473</v>
      </c>
      <c r="M266" s="9">
        <v>2966.7000000000003</v>
      </c>
      <c r="O266" s="9">
        <v>5139.6900000000005</v>
      </c>
      <c r="Q266" s="9">
        <f t="shared" si="90"/>
        <v>-2172.9900000000002</v>
      </c>
      <c r="S266" s="21">
        <f t="shared" si="91"/>
        <v>-0.4227861991676541</v>
      </c>
      <c r="U266" s="9">
        <v>10243.73</v>
      </c>
      <c r="W266" s="9">
        <v>13160.66</v>
      </c>
      <c r="Y266" s="9">
        <f t="shared" si="92"/>
        <v>-2916.9300000000003</v>
      </c>
      <c r="AA266" s="21">
        <f t="shared" si="93"/>
        <v>-0.22164010011655952</v>
      </c>
      <c r="AC266" s="9">
        <v>17142.09</v>
      </c>
      <c r="AE266" s="9">
        <v>18118.32</v>
      </c>
      <c r="AG266" s="9">
        <f t="shared" si="94"/>
        <v>-976.2299999999996</v>
      </c>
      <c r="AI266" s="21">
        <f t="shared" si="95"/>
        <v>-0.05388082338759883</v>
      </c>
    </row>
    <row r="267" spans="1:35" ht="12.75" outlineLevel="1">
      <c r="A267" s="1" t="s">
        <v>704</v>
      </c>
      <c r="B267" s="16" t="s">
        <v>705</v>
      </c>
      <c r="C267" s="1" t="s">
        <v>1221</v>
      </c>
      <c r="E267" s="5">
        <v>1154</v>
      </c>
      <c r="G267" s="5">
        <v>-49.02</v>
      </c>
      <c r="I267" s="9">
        <f t="shared" si="88"/>
        <v>1203.02</v>
      </c>
      <c r="K267" s="21" t="str">
        <f t="shared" si="89"/>
        <v>N.M.</v>
      </c>
      <c r="M267" s="9">
        <v>4457</v>
      </c>
      <c r="O267" s="9">
        <v>4260.32</v>
      </c>
      <c r="Q267" s="9">
        <f t="shared" si="90"/>
        <v>196.6800000000003</v>
      </c>
      <c r="S267" s="21">
        <f t="shared" si="91"/>
        <v>0.04616554625004702</v>
      </c>
      <c r="U267" s="9">
        <v>11410</v>
      </c>
      <c r="W267" s="9">
        <v>14055.550000000001</v>
      </c>
      <c r="Y267" s="9">
        <f t="shared" si="92"/>
        <v>-2645.550000000001</v>
      </c>
      <c r="AA267" s="21">
        <f t="shared" si="93"/>
        <v>-0.18822102301226212</v>
      </c>
      <c r="AC267" s="9">
        <v>14131</v>
      </c>
      <c r="AE267" s="9">
        <v>15930.730000000001</v>
      </c>
      <c r="AG267" s="9">
        <f t="shared" si="94"/>
        <v>-1799.7300000000014</v>
      </c>
      <c r="AI267" s="21">
        <f t="shared" si="95"/>
        <v>-0.11297222412281177</v>
      </c>
    </row>
    <row r="268" spans="1:35" ht="12.75" outlineLevel="1">
      <c r="A268" s="1" t="s">
        <v>706</v>
      </c>
      <c r="B268" s="16" t="s">
        <v>707</v>
      </c>
      <c r="C268" s="1" t="s">
        <v>1222</v>
      </c>
      <c r="E268" s="5">
        <v>82512.33</v>
      </c>
      <c r="G268" s="5">
        <v>84499.99</v>
      </c>
      <c r="I268" s="9">
        <f t="shared" si="88"/>
        <v>-1987.6600000000035</v>
      </c>
      <c r="K268" s="21">
        <f t="shared" si="89"/>
        <v>-0.023522606334036293</v>
      </c>
      <c r="M268" s="9">
        <v>247632.99</v>
      </c>
      <c r="O268" s="9">
        <v>253499.97</v>
      </c>
      <c r="Q268" s="9">
        <f t="shared" si="90"/>
        <v>-5866.9800000000105</v>
      </c>
      <c r="S268" s="21">
        <f t="shared" si="91"/>
        <v>-0.02314390806436786</v>
      </c>
      <c r="U268" s="9">
        <v>742706.98</v>
      </c>
      <c r="W268" s="9">
        <v>760551.9400000001</v>
      </c>
      <c r="Y268" s="9">
        <f t="shared" si="92"/>
        <v>-17844.96000000008</v>
      </c>
      <c r="AA268" s="21">
        <f t="shared" si="93"/>
        <v>-0.023463170707315635</v>
      </c>
      <c r="AC268" s="9">
        <v>996206.95</v>
      </c>
      <c r="AE268" s="9">
        <v>1117405.1800000002</v>
      </c>
      <c r="AG268" s="9">
        <f t="shared" si="94"/>
        <v>-121198.23000000021</v>
      </c>
      <c r="AI268" s="21">
        <f t="shared" si="95"/>
        <v>-0.10846399512842798</v>
      </c>
    </row>
    <row r="269" spans="1:35" ht="12.75" outlineLevel="1">
      <c r="A269" s="1" t="s">
        <v>708</v>
      </c>
      <c r="B269" s="16" t="s">
        <v>709</v>
      </c>
      <c r="C269" s="1" t="s">
        <v>1223</v>
      </c>
      <c r="E269" s="5">
        <v>12431.34</v>
      </c>
      <c r="G269" s="5">
        <v>12427.41</v>
      </c>
      <c r="I269" s="9">
        <f t="shared" si="88"/>
        <v>3.930000000000291</v>
      </c>
      <c r="K269" s="21">
        <f t="shared" si="89"/>
        <v>0.0003162364483026062</v>
      </c>
      <c r="M269" s="9">
        <v>37043.21</v>
      </c>
      <c r="O269" s="9">
        <v>37897.74</v>
      </c>
      <c r="Q269" s="9">
        <f t="shared" si="90"/>
        <v>-854.5299999999988</v>
      </c>
      <c r="S269" s="21">
        <f t="shared" si="91"/>
        <v>-0.022548310268633402</v>
      </c>
      <c r="U269" s="9">
        <v>109638.58</v>
      </c>
      <c r="W269" s="9">
        <v>110140.64</v>
      </c>
      <c r="Y269" s="9">
        <f t="shared" si="92"/>
        <v>-502.0599999999977</v>
      </c>
      <c r="AA269" s="21">
        <f t="shared" si="93"/>
        <v>-0.004558353755707227</v>
      </c>
      <c r="AC269" s="9">
        <v>146132.04</v>
      </c>
      <c r="AE269" s="9">
        <v>143898.64</v>
      </c>
      <c r="AG269" s="9">
        <f t="shared" si="94"/>
        <v>2233.399999999994</v>
      </c>
      <c r="AI269" s="21">
        <f t="shared" si="95"/>
        <v>0.015520647033217228</v>
      </c>
    </row>
    <row r="270" spans="1:35" ht="12.75" outlineLevel="1">
      <c r="A270" s="1" t="s">
        <v>710</v>
      </c>
      <c r="B270" s="16" t="s">
        <v>711</v>
      </c>
      <c r="C270" s="1" t="s">
        <v>1224</v>
      </c>
      <c r="E270" s="5">
        <v>354797.72000000003</v>
      </c>
      <c r="G270" s="5">
        <v>315847.67</v>
      </c>
      <c r="I270" s="9">
        <f t="shared" si="88"/>
        <v>38950.05000000005</v>
      </c>
      <c r="K270" s="21">
        <f t="shared" si="89"/>
        <v>0.12331909872882725</v>
      </c>
      <c r="M270" s="9">
        <v>1061907.33</v>
      </c>
      <c r="O270" s="9">
        <v>946917.25</v>
      </c>
      <c r="Q270" s="9">
        <f t="shared" si="90"/>
        <v>114990.08000000007</v>
      </c>
      <c r="S270" s="21">
        <f t="shared" si="91"/>
        <v>0.12143625010527591</v>
      </c>
      <c r="U270" s="9">
        <v>3162998.18</v>
      </c>
      <c r="W270" s="9">
        <v>2840226.7800000003</v>
      </c>
      <c r="Y270" s="9">
        <f t="shared" si="92"/>
        <v>322771.3999999999</v>
      </c>
      <c r="AA270" s="21">
        <f t="shared" si="93"/>
        <v>0.11364282678864111</v>
      </c>
      <c r="AC270" s="9">
        <v>4112600.56</v>
      </c>
      <c r="AE270" s="9">
        <v>3711087.6000000006</v>
      </c>
      <c r="AG270" s="9">
        <f t="shared" si="94"/>
        <v>401512.9599999995</v>
      </c>
      <c r="AI270" s="21">
        <f t="shared" si="95"/>
        <v>0.10819280040708266</v>
      </c>
    </row>
    <row r="271" spans="1:35" ht="12.75" outlineLevel="1">
      <c r="A271" s="1" t="s">
        <v>712</v>
      </c>
      <c r="B271" s="16" t="s">
        <v>713</v>
      </c>
      <c r="C271" s="1" t="s">
        <v>1225</v>
      </c>
      <c r="E271" s="5">
        <v>0</v>
      </c>
      <c r="G271" s="5">
        <v>12.974</v>
      </c>
      <c r="I271" s="9">
        <f t="shared" si="88"/>
        <v>-12.974</v>
      </c>
      <c r="K271" s="21" t="str">
        <f t="shared" si="89"/>
        <v>N.M.</v>
      </c>
      <c r="M271" s="9">
        <v>3.2</v>
      </c>
      <c r="O271" s="9">
        <v>12.974</v>
      </c>
      <c r="Q271" s="9">
        <f t="shared" si="90"/>
        <v>-9.774000000000001</v>
      </c>
      <c r="S271" s="21">
        <f t="shared" si="91"/>
        <v>-0.7533528595652845</v>
      </c>
      <c r="U271" s="9">
        <v>323.2</v>
      </c>
      <c r="W271" s="9">
        <v>46.174</v>
      </c>
      <c r="Y271" s="9">
        <f t="shared" si="92"/>
        <v>277.026</v>
      </c>
      <c r="AA271" s="21">
        <f t="shared" si="93"/>
        <v>5.999610170225669</v>
      </c>
      <c r="AC271" s="9">
        <v>357.465</v>
      </c>
      <c r="AE271" s="9">
        <v>101.154</v>
      </c>
      <c r="AG271" s="9">
        <f t="shared" si="94"/>
        <v>256.311</v>
      </c>
      <c r="AI271" s="21">
        <f t="shared" si="95"/>
        <v>2.533869150008897</v>
      </c>
    </row>
    <row r="272" spans="1:35" ht="12.75" outlineLevel="1">
      <c r="A272" s="1" t="s">
        <v>714</v>
      </c>
      <c r="B272" s="16" t="s">
        <v>715</v>
      </c>
      <c r="C272" s="1" t="s">
        <v>1226</v>
      </c>
      <c r="E272" s="5">
        <v>6241.32</v>
      </c>
      <c r="G272" s="5">
        <v>15769.470000000001</v>
      </c>
      <c r="I272" s="9">
        <f t="shared" si="88"/>
        <v>-9528.150000000001</v>
      </c>
      <c r="K272" s="21">
        <f t="shared" si="89"/>
        <v>-0.604214979958109</v>
      </c>
      <c r="M272" s="9">
        <v>18735.06</v>
      </c>
      <c r="O272" s="9">
        <v>47496.020000000004</v>
      </c>
      <c r="Q272" s="9">
        <f t="shared" si="90"/>
        <v>-28760.960000000003</v>
      </c>
      <c r="S272" s="21">
        <f t="shared" si="91"/>
        <v>-0.6055446330029337</v>
      </c>
      <c r="U272" s="9">
        <v>107602.94</v>
      </c>
      <c r="W272" s="9">
        <v>137926.33000000002</v>
      </c>
      <c r="Y272" s="9">
        <f t="shared" si="92"/>
        <v>-30323.390000000014</v>
      </c>
      <c r="AA272" s="21">
        <f t="shared" si="93"/>
        <v>-0.21985207610468582</v>
      </c>
      <c r="AC272" s="9">
        <v>150212.45</v>
      </c>
      <c r="AE272" s="9">
        <v>147461.68000000002</v>
      </c>
      <c r="AG272" s="9">
        <f t="shared" si="94"/>
        <v>2750.7699999999895</v>
      </c>
      <c r="AI272" s="21">
        <f t="shared" si="95"/>
        <v>0.018654134416480193</v>
      </c>
    </row>
    <row r="273" spans="1:35" ht="12.75" outlineLevel="1">
      <c r="A273" s="1" t="s">
        <v>716</v>
      </c>
      <c r="B273" s="16" t="s">
        <v>717</v>
      </c>
      <c r="C273" s="1" t="s">
        <v>1227</v>
      </c>
      <c r="E273" s="5">
        <v>22701.63</v>
      </c>
      <c r="G273" s="5">
        <v>21864.75</v>
      </c>
      <c r="I273" s="9">
        <f t="shared" si="88"/>
        <v>836.880000000001</v>
      </c>
      <c r="K273" s="21">
        <f t="shared" si="89"/>
        <v>0.03827530614345012</v>
      </c>
      <c r="M273" s="9">
        <v>68078.25</v>
      </c>
      <c r="O273" s="9">
        <v>65506.42</v>
      </c>
      <c r="Q273" s="9">
        <f t="shared" si="90"/>
        <v>2571.8300000000017</v>
      </c>
      <c r="S273" s="21">
        <f t="shared" si="91"/>
        <v>0.03926073200153515</v>
      </c>
      <c r="U273" s="9">
        <v>202835.33000000002</v>
      </c>
      <c r="W273" s="9">
        <v>196172.14</v>
      </c>
      <c r="Y273" s="9">
        <f t="shared" si="92"/>
        <v>6663.190000000002</v>
      </c>
      <c r="AA273" s="21">
        <f t="shared" si="93"/>
        <v>0.03396603615579665</v>
      </c>
      <c r="AC273" s="9">
        <v>268669.56</v>
      </c>
      <c r="AE273" s="9">
        <v>259383.14</v>
      </c>
      <c r="AG273" s="9">
        <f t="shared" si="94"/>
        <v>9286.419999999984</v>
      </c>
      <c r="AI273" s="21">
        <f t="shared" si="95"/>
        <v>0.0358019414831665</v>
      </c>
    </row>
    <row r="274" spans="1:35" ht="12.75" outlineLevel="1">
      <c r="A274" s="1" t="s">
        <v>718</v>
      </c>
      <c r="B274" s="16" t="s">
        <v>719</v>
      </c>
      <c r="C274" s="1" t="s">
        <v>1228</v>
      </c>
      <c r="E274" s="5">
        <v>0</v>
      </c>
      <c r="G274" s="5">
        <v>1.108</v>
      </c>
      <c r="I274" s="9">
        <f t="shared" si="88"/>
        <v>-1.108</v>
      </c>
      <c r="K274" s="21" t="str">
        <f t="shared" si="89"/>
        <v>N.M.</v>
      </c>
      <c r="M274" s="9">
        <v>74.38</v>
      </c>
      <c r="O274" s="9">
        <v>2.248</v>
      </c>
      <c r="Q274" s="9">
        <f t="shared" si="90"/>
        <v>72.13199999999999</v>
      </c>
      <c r="S274" s="21" t="str">
        <f t="shared" si="91"/>
        <v>N.M.</v>
      </c>
      <c r="U274" s="9">
        <v>4079.77</v>
      </c>
      <c r="W274" s="9">
        <v>846.918</v>
      </c>
      <c r="Y274" s="9">
        <f t="shared" si="92"/>
        <v>3232.852</v>
      </c>
      <c r="AA274" s="21">
        <f t="shared" si="93"/>
        <v>3.8171959977235104</v>
      </c>
      <c r="AC274" s="9">
        <v>4128.777</v>
      </c>
      <c r="AE274" s="9">
        <v>1088.184</v>
      </c>
      <c r="AG274" s="9">
        <f t="shared" si="94"/>
        <v>3040.593</v>
      </c>
      <c r="AI274" s="21">
        <f t="shared" si="95"/>
        <v>2.7941901369621314</v>
      </c>
    </row>
    <row r="275" spans="1:35" ht="12.75" outlineLevel="1">
      <c r="A275" s="1" t="s">
        <v>720</v>
      </c>
      <c r="B275" s="16" t="s">
        <v>721</v>
      </c>
      <c r="C275" s="1" t="s">
        <v>1229</v>
      </c>
      <c r="E275" s="5">
        <v>2302.16</v>
      </c>
      <c r="G275" s="5">
        <v>11.1</v>
      </c>
      <c r="I275" s="9">
        <f t="shared" si="88"/>
        <v>2291.06</v>
      </c>
      <c r="K275" s="21" t="str">
        <f t="shared" si="89"/>
        <v>N.M.</v>
      </c>
      <c r="M275" s="9">
        <v>2376.52</v>
      </c>
      <c r="O275" s="9">
        <v>91.47</v>
      </c>
      <c r="Q275" s="9">
        <f t="shared" si="90"/>
        <v>2285.05</v>
      </c>
      <c r="S275" s="21" t="str">
        <f t="shared" si="91"/>
        <v>N.M.</v>
      </c>
      <c r="U275" s="9">
        <v>2931.933</v>
      </c>
      <c r="W275" s="9">
        <v>425.17</v>
      </c>
      <c r="Y275" s="9">
        <f t="shared" si="92"/>
        <v>2506.763</v>
      </c>
      <c r="AA275" s="21">
        <f t="shared" si="93"/>
        <v>5.895907519345203</v>
      </c>
      <c r="AC275" s="9">
        <v>2948.293</v>
      </c>
      <c r="AE275" s="9">
        <v>560.3330000000001</v>
      </c>
      <c r="AG275" s="9">
        <f t="shared" si="94"/>
        <v>2387.96</v>
      </c>
      <c r="AI275" s="21">
        <f t="shared" si="95"/>
        <v>4.261680108078588</v>
      </c>
    </row>
    <row r="276" spans="1:35" ht="12.75" outlineLevel="1">
      <c r="A276" s="1" t="s">
        <v>722</v>
      </c>
      <c r="B276" s="16" t="s">
        <v>723</v>
      </c>
      <c r="C276" s="1" t="s">
        <v>1230</v>
      </c>
      <c r="E276" s="5">
        <v>403.09000000000003</v>
      </c>
      <c r="G276" s="5">
        <v>1807.085</v>
      </c>
      <c r="I276" s="9">
        <f t="shared" si="88"/>
        <v>-1403.995</v>
      </c>
      <c r="K276" s="21">
        <f t="shared" si="89"/>
        <v>-0.7769391035839487</v>
      </c>
      <c r="M276" s="9">
        <v>3246.53</v>
      </c>
      <c r="O276" s="9">
        <v>2863.233</v>
      </c>
      <c r="Q276" s="9">
        <f t="shared" si="90"/>
        <v>383.297</v>
      </c>
      <c r="S276" s="21">
        <f t="shared" si="91"/>
        <v>0.13386860238059564</v>
      </c>
      <c r="U276" s="9">
        <v>16041.016</v>
      </c>
      <c r="W276" s="9">
        <v>16746.058</v>
      </c>
      <c r="Y276" s="9">
        <f t="shared" si="92"/>
        <v>-705.0420000000013</v>
      </c>
      <c r="AA276" s="21">
        <f t="shared" si="93"/>
        <v>-0.042101968116914516</v>
      </c>
      <c r="AC276" s="9">
        <v>16839.735</v>
      </c>
      <c r="AE276" s="9">
        <v>18518.068</v>
      </c>
      <c r="AG276" s="9">
        <f t="shared" si="94"/>
        <v>-1678.3329999999987</v>
      </c>
      <c r="AI276" s="21">
        <f t="shared" si="95"/>
        <v>-0.09063218689984283</v>
      </c>
    </row>
    <row r="277" spans="1:35" ht="12.75" outlineLevel="1">
      <c r="A277" s="1" t="s">
        <v>724</v>
      </c>
      <c r="B277" s="16" t="s">
        <v>725</v>
      </c>
      <c r="C277" s="1" t="s">
        <v>1231</v>
      </c>
      <c r="E277" s="5">
        <v>213913.41</v>
      </c>
      <c r="G277" s="5">
        <v>220916.67</v>
      </c>
      <c r="I277" s="9">
        <f t="shared" si="88"/>
        <v>-7003.260000000009</v>
      </c>
      <c r="K277" s="21">
        <f t="shared" si="89"/>
        <v>-0.03170091238474674</v>
      </c>
      <c r="M277" s="9">
        <v>656041.236</v>
      </c>
      <c r="O277" s="9">
        <v>662750.01</v>
      </c>
      <c r="Q277" s="9">
        <f t="shared" si="90"/>
        <v>-6708.773999999976</v>
      </c>
      <c r="S277" s="21">
        <f t="shared" si="91"/>
        <v>-0.010122631307089645</v>
      </c>
      <c r="U277" s="9">
        <v>1939521.74</v>
      </c>
      <c r="W277" s="9">
        <v>1988080.02</v>
      </c>
      <c r="Y277" s="9">
        <f t="shared" si="92"/>
        <v>-48558.28000000003</v>
      </c>
      <c r="AA277" s="21">
        <f t="shared" si="93"/>
        <v>-0.02442471103351264</v>
      </c>
      <c r="AC277" s="9">
        <v>2602271.75</v>
      </c>
      <c r="AE277" s="9">
        <v>2736635.31</v>
      </c>
      <c r="AG277" s="9">
        <f t="shared" si="94"/>
        <v>-134363.56000000006</v>
      </c>
      <c r="AI277" s="21">
        <f t="shared" si="95"/>
        <v>-0.04909808753435987</v>
      </c>
    </row>
    <row r="278" spans="1:35" ht="12.75" outlineLevel="1">
      <c r="A278" s="1" t="s">
        <v>726</v>
      </c>
      <c r="B278" s="16" t="s">
        <v>727</v>
      </c>
      <c r="C278" s="1" t="s">
        <v>1232</v>
      </c>
      <c r="E278" s="5">
        <v>100630.95</v>
      </c>
      <c r="G278" s="5">
        <v>115522.059</v>
      </c>
      <c r="I278" s="9">
        <f t="shared" si="88"/>
        <v>-14891.108999999997</v>
      </c>
      <c r="K278" s="21">
        <f t="shared" si="89"/>
        <v>-0.12890273190161888</v>
      </c>
      <c r="M278" s="9">
        <v>404142.901</v>
      </c>
      <c r="O278" s="9">
        <v>392426.178</v>
      </c>
      <c r="Q278" s="9">
        <f t="shared" si="90"/>
        <v>11716.722999999998</v>
      </c>
      <c r="S278" s="21">
        <f t="shared" si="91"/>
        <v>0.029857139143250524</v>
      </c>
      <c r="U278" s="9">
        <v>1165596.494</v>
      </c>
      <c r="W278" s="9">
        <v>1069746.226</v>
      </c>
      <c r="Y278" s="9">
        <f t="shared" si="92"/>
        <v>95850.26799999992</v>
      </c>
      <c r="AA278" s="21">
        <f t="shared" si="93"/>
        <v>0.08960094055054878</v>
      </c>
      <c r="AC278" s="9">
        <v>1567893.954</v>
      </c>
      <c r="AE278" s="9">
        <v>1377296.98</v>
      </c>
      <c r="AG278" s="9">
        <f t="shared" si="94"/>
        <v>190596.97399999993</v>
      </c>
      <c r="AI278" s="21">
        <f t="shared" si="95"/>
        <v>0.13838480499681335</v>
      </c>
    </row>
    <row r="279" spans="1:35" ht="12.75" outlineLevel="1">
      <c r="A279" s="1" t="s">
        <v>728</v>
      </c>
      <c r="B279" s="16" t="s">
        <v>729</v>
      </c>
      <c r="C279" s="1" t="s">
        <v>1233</v>
      </c>
      <c r="E279" s="5">
        <v>-1554.7</v>
      </c>
      <c r="G279" s="5">
        <v>0</v>
      </c>
      <c r="I279" s="9">
        <f t="shared" si="88"/>
        <v>-1554.7</v>
      </c>
      <c r="K279" s="21" t="str">
        <f t="shared" si="89"/>
        <v>N.M.</v>
      </c>
      <c r="M279" s="9">
        <v>-1469.53</v>
      </c>
      <c r="O279" s="9">
        <v>0</v>
      </c>
      <c r="Q279" s="9">
        <f t="shared" si="90"/>
        <v>-1469.53</v>
      </c>
      <c r="S279" s="21" t="str">
        <f t="shared" si="91"/>
        <v>N.M.</v>
      </c>
      <c r="U279" s="9">
        <v>-1469.53</v>
      </c>
      <c r="W279" s="9">
        <v>0</v>
      </c>
      <c r="Y279" s="9">
        <f t="shared" si="92"/>
        <v>-1469.53</v>
      </c>
      <c r="AA279" s="21" t="str">
        <f t="shared" si="93"/>
        <v>N.M.</v>
      </c>
      <c r="AC279" s="9">
        <v>-1941.22</v>
      </c>
      <c r="AE279" s="9">
        <v>-5810.01</v>
      </c>
      <c r="AG279" s="9">
        <f t="shared" si="94"/>
        <v>3868.79</v>
      </c>
      <c r="AI279" s="21">
        <f t="shared" si="95"/>
        <v>0.6658835354844483</v>
      </c>
    </row>
    <row r="280" spans="1:35" ht="12.75" outlineLevel="1">
      <c r="A280" s="1" t="s">
        <v>730</v>
      </c>
      <c r="B280" s="16" t="s">
        <v>731</v>
      </c>
      <c r="C280" s="1" t="s">
        <v>1234</v>
      </c>
      <c r="E280" s="5">
        <v>436.92</v>
      </c>
      <c r="G280" s="5">
        <v>333.33</v>
      </c>
      <c r="I280" s="9">
        <f t="shared" si="88"/>
        <v>103.59000000000003</v>
      </c>
      <c r="K280" s="21">
        <f t="shared" si="89"/>
        <v>0.3107731077310774</v>
      </c>
      <c r="M280" s="9">
        <v>1310.76</v>
      </c>
      <c r="O280" s="9">
        <v>999.99</v>
      </c>
      <c r="Q280" s="9">
        <f t="shared" si="90"/>
        <v>310.77</v>
      </c>
      <c r="S280" s="21">
        <f t="shared" si="91"/>
        <v>0.3107731077310773</v>
      </c>
      <c r="U280" s="9">
        <v>3932.27</v>
      </c>
      <c r="W280" s="9">
        <v>3124.98</v>
      </c>
      <c r="Y280" s="9">
        <f t="shared" si="92"/>
        <v>807.29</v>
      </c>
      <c r="AA280" s="21">
        <f t="shared" si="93"/>
        <v>0.25833445334050137</v>
      </c>
      <c r="AC280" s="9">
        <v>4932.26</v>
      </c>
      <c r="AE280" s="9">
        <v>4845.96</v>
      </c>
      <c r="AG280" s="9">
        <f t="shared" si="94"/>
        <v>86.30000000000018</v>
      </c>
      <c r="AI280" s="21">
        <f t="shared" si="95"/>
        <v>0.0178086488538907</v>
      </c>
    </row>
    <row r="281" spans="1:35" ht="12.75" outlineLevel="1">
      <c r="A281" s="1" t="s">
        <v>732</v>
      </c>
      <c r="B281" s="16" t="s">
        <v>733</v>
      </c>
      <c r="C281" s="1" t="s">
        <v>1235</v>
      </c>
      <c r="E281" s="5">
        <v>-33024.83</v>
      </c>
      <c r="G281" s="5">
        <v>-30015.56</v>
      </c>
      <c r="I281" s="9">
        <f t="shared" si="88"/>
        <v>-3009.2700000000004</v>
      </c>
      <c r="K281" s="21">
        <f t="shared" si="89"/>
        <v>-0.10025700003598134</v>
      </c>
      <c r="M281" s="9">
        <v>-110671.618</v>
      </c>
      <c r="O281" s="9">
        <v>-103162.215</v>
      </c>
      <c r="Q281" s="9">
        <f t="shared" si="90"/>
        <v>-7509.403000000006</v>
      </c>
      <c r="S281" s="21">
        <f t="shared" si="91"/>
        <v>-0.07279218461914574</v>
      </c>
      <c r="U281" s="9">
        <v>-264157.461</v>
      </c>
      <c r="W281" s="9">
        <v>-285802.189</v>
      </c>
      <c r="Y281" s="9">
        <f t="shared" si="92"/>
        <v>21644.728000000003</v>
      </c>
      <c r="AA281" s="21">
        <f t="shared" si="93"/>
        <v>0.0757332477953834</v>
      </c>
      <c r="AC281" s="9">
        <v>-349179.868</v>
      </c>
      <c r="AE281" s="9">
        <v>-423444.205</v>
      </c>
      <c r="AG281" s="9">
        <f t="shared" si="94"/>
        <v>74264.337</v>
      </c>
      <c r="AI281" s="21">
        <f t="shared" si="95"/>
        <v>0.17538163499013995</v>
      </c>
    </row>
    <row r="282" spans="1:35" ht="12.75" outlineLevel="1">
      <c r="A282" s="1" t="s">
        <v>734</v>
      </c>
      <c r="B282" s="16" t="s">
        <v>735</v>
      </c>
      <c r="C282" s="1" t="s">
        <v>1236</v>
      </c>
      <c r="E282" s="5">
        <v>-143015.56</v>
      </c>
      <c r="G282" s="5">
        <v>-127469.753</v>
      </c>
      <c r="I282" s="9">
        <f t="shared" si="88"/>
        <v>-15545.807</v>
      </c>
      <c r="K282" s="21">
        <f t="shared" si="89"/>
        <v>-0.12195683002539434</v>
      </c>
      <c r="M282" s="9">
        <v>-469846.286</v>
      </c>
      <c r="O282" s="9">
        <v>-437778.87</v>
      </c>
      <c r="Q282" s="9">
        <f t="shared" si="90"/>
        <v>-32067.416000000027</v>
      </c>
      <c r="S282" s="21">
        <f t="shared" si="91"/>
        <v>-0.07325025988577298</v>
      </c>
      <c r="U282" s="9">
        <v>-1272300.464</v>
      </c>
      <c r="W282" s="9">
        <v>-1284659.107</v>
      </c>
      <c r="Y282" s="9">
        <f t="shared" si="92"/>
        <v>12358.643000000156</v>
      </c>
      <c r="AA282" s="21">
        <f t="shared" si="93"/>
        <v>0.009620173112586011</v>
      </c>
      <c r="AC282" s="9">
        <v>-1647364.102</v>
      </c>
      <c r="AE282" s="9">
        <v>-1640399.8250000002</v>
      </c>
      <c r="AG282" s="9">
        <f t="shared" si="94"/>
        <v>-6964.276999999769</v>
      </c>
      <c r="AI282" s="21">
        <f t="shared" si="95"/>
        <v>-0.004245475337087266</v>
      </c>
    </row>
    <row r="283" spans="1:35" ht="12.75" outlineLevel="1">
      <c r="A283" s="1" t="s">
        <v>736</v>
      </c>
      <c r="B283" s="16" t="s">
        <v>737</v>
      </c>
      <c r="C283" s="1" t="s">
        <v>1237</v>
      </c>
      <c r="E283" s="5">
        <v>-54104.700000000004</v>
      </c>
      <c r="G283" s="5">
        <v>-40029.149</v>
      </c>
      <c r="I283" s="9">
        <f t="shared" si="88"/>
        <v>-14075.551000000007</v>
      </c>
      <c r="K283" s="21">
        <f t="shared" si="89"/>
        <v>-0.35163253158342206</v>
      </c>
      <c r="M283" s="9">
        <v>-168625.243</v>
      </c>
      <c r="O283" s="9">
        <v>-144117.245</v>
      </c>
      <c r="Q283" s="9">
        <f t="shared" si="90"/>
        <v>-24507.997999999992</v>
      </c>
      <c r="S283" s="21">
        <f t="shared" si="91"/>
        <v>-0.17005597074798365</v>
      </c>
      <c r="U283" s="9">
        <v>-452297.822</v>
      </c>
      <c r="W283" s="9">
        <v>-430765.236</v>
      </c>
      <c r="Y283" s="9">
        <f t="shared" si="92"/>
        <v>-21532.58600000001</v>
      </c>
      <c r="AA283" s="21">
        <f t="shared" si="93"/>
        <v>-0.049986823913524936</v>
      </c>
      <c r="AC283" s="9">
        <v>-595496.739</v>
      </c>
      <c r="AE283" s="9">
        <v>-547516.941</v>
      </c>
      <c r="AG283" s="9">
        <f t="shared" si="94"/>
        <v>-47979.79799999995</v>
      </c>
      <c r="AI283" s="21">
        <f t="shared" si="95"/>
        <v>-0.08763162270809069</v>
      </c>
    </row>
    <row r="284" spans="1:35" ht="12.75" outlineLevel="1">
      <c r="A284" s="1" t="s">
        <v>738</v>
      </c>
      <c r="B284" s="16" t="s">
        <v>739</v>
      </c>
      <c r="C284" s="1" t="s">
        <v>1238</v>
      </c>
      <c r="E284" s="5">
        <v>-54596.64</v>
      </c>
      <c r="G284" s="5">
        <v>-50622.91</v>
      </c>
      <c r="I284" s="9">
        <f t="shared" si="88"/>
        <v>-3973.729999999996</v>
      </c>
      <c r="K284" s="21">
        <f t="shared" si="89"/>
        <v>-0.07849667275152684</v>
      </c>
      <c r="M284" s="9">
        <v>-185141.907</v>
      </c>
      <c r="O284" s="9">
        <v>-174460.962</v>
      </c>
      <c r="Q284" s="9">
        <f t="shared" si="90"/>
        <v>-10680.945000000007</v>
      </c>
      <c r="S284" s="21">
        <f t="shared" si="91"/>
        <v>-0.061222550177156575</v>
      </c>
      <c r="U284" s="9">
        <v>-482265.018</v>
      </c>
      <c r="W284" s="9">
        <v>-527344.532</v>
      </c>
      <c r="Y284" s="9">
        <f t="shared" si="92"/>
        <v>45079.514000000025</v>
      </c>
      <c r="AA284" s="21">
        <f t="shared" si="93"/>
        <v>0.08548398867251367</v>
      </c>
      <c r="AC284" s="9">
        <v>-631353.221</v>
      </c>
      <c r="AE284" s="9">
        <v>-721925.464</v>
      </c>
      <c r="AG284" s="9">
        <f t="shared" si="94"/>
        <v>90572.24300000002</v>
      </c>
      <c r="AI284" s="21">
        <f t="shared" si="95"/>
        <v>0.12545927178986446</v>
      </c>
    </row>
    <row r="285" spans="1:35" ht="12.75" outlineLevel="1">
      <c r="A285" s="1" t="s">
        <v>740</v>
      </c>
      <c r="B285" s="16" t="s">
        <v>741</v>
      </c>
      <c r="C285" s="1" t="s">
        <v>1239</v>
      </c>
      <c r="E285" s="5">
        <v>-77850.87</v>
      </c>
      <c r="G285" s="5">
        <v>-68352.293</v>
      </c>
      <c r="I285" s="9">
        <f t="shared" si="88"/>
        <v>-9498.57699999999</v>
      </c>
      <c r="K285" s="21">
        <f t="shared" si="89"/>
        <v>-0.13896500882567303</v>
      </c>
      <c r="M285" s="9">
        <v>-231160.52000000002</v>
      </c>
      <c r="O285" s="9">
        <v>-243670.78</v>
      </c>
      <c r="Q285" s="9">
        <f t="shared" si="90"/>
        <v>12510.25999999998</v>
      </c>
      <c r="S285" s="21">
        <f t="shared" si="91"/>
        <v>0.05134082962265718</v>
      </c>
      <c r="U285" s="9">
        <v>-677695.073</v>
      </c>
      <c r="W285" s="9">
        <v>-690033.484</v>
      </c>
      <c r="Y285" s="9">
        <f t="shared" si="92"/>
        <v>12338.41100000008</v>
      </c>
      <c r="AA285" s="21">
        <f t="shared" si="93"/>
        <v>0.017880887357054804</v>
      </c>
      <c r="AC285" s="9">
        <v>-907302.717</v>
      </c>
      <c r="AE285" s="9">
        <v>-938210.844</v>
      </c>
      <c r="AG285" s="9">
        <f t="shared" si="94"/>
        <v>30908.127000000095</v>
      </c>
      <c r="AI285" s="21">
        <f t="shared" si="95"/>
        <v>0.03294368978749524</v>
      </c>
    </row>
    <row r="286" spans="1:35" ht="12.75" outlineLevel="1">
      <c r="A286" s="1" t="s">
        <v>742</v>
      </c>
      <c r="B286" s="16" t="s">
        <v>743</v>
      </c>
      <c r="C286" s="1" t="s">
        <v>1240</v>
      </c>
      <c r="E286" s="5">
        <v>-80367.91</v>
      </c>
      <c r="G286" s="5">
        <v>-78750</v>
      </c>
      <c r="I286" s="9">
        <f t="shared" si="88"/>
        <v>-1617.9100000000035</v>
      </c>
      <c r="K286" s="21">
        <f t="shared" si="89"/>
        <v>-0.020544888888888932</v>
      </c>
      <c r="M286" s="9">
        <v>-239534.73</v>
      </c>
      <c r="O286" s="9">
        <v>-236250</v>
      </c>
      <c r="Q286" s="9">
        <f t="shared" si="90"/>
        <v>-3284.7300000000105</v>
      </c>
      <c r="S286" s="21">
        <f t="shared" si="91"/>
        <v>-0.013903619047619092</v>
      </c>
      <c r="U286" s="9">
        <v>-721742.21</v>
      </c>
      <c r="W286" s="9">
        <v>-709049</v>
      </c>
      <c r="Y286" s="9">
        <f t="shared" si="92"/>
        <v>-12693.209999999963</v>
      </c>
      <c r="AA286" s="21">
        <f t="shared" si="93"/>
        <v>-0.017901738807896157</v>
      </c>
      <c r="AC286" s="9">
        <v>-957992.21</v>
      </c>
      <c r="AE286" s="9">
        <v>-945066.3200000001</v>
      </c>
      <c r="AG286" s="9">
        <f t="shared" si="94"/>
        <v>-12925.889999999898</v>
      </c>
      <c r="AI286" s="21">
        <f t="shared" si="95"/>
        <v>-0.013677230609593511</v>
      </c>
    </row>
    <row r="287" spans="1:35" ht="12.75" outlineLevel="1">
      <c r="A287" s="1" t="s">
        <v>744</v>
      </c>
      <c r="B287" s="16" t="s">
        <v>745</v>
      </c>
      <c r="C287" s="1" t="s">
        <v>1241</v>
      </c>
      <c r="E287" s="5">
        <v>-31549.24</v>
      </c>
      <c r="G287" s="5">
        <v>2326.109</v>
      </c>
      <c r="I287" s="9">
        <f t="shared" si="88"/>
        <v>-33875.349</v>
      </c>
      <c r="K287" s="21" t="str">
        <f t="shared" si="89"/>
        <v>N.M.</v>
      </c>
      <c r="M287" s="9">
        <v>64787.433</v>
      </c>
      <c r="O287" s="9">
        <v>95793.562</v>
      </c>
      <c r="Q287" s="9">
        <f t="shared" si="90"/>
        <v>-31006.129000000008</v>
      </c>
      <c r="S287" s="21">
        <f t="shared" si="91"/>
        <v>-0.3236765431063103</v>
      </c>
      <c r="U287" s="9">
        <v>110769.539</v>
      </c>
      <c r="W287" s="9">
        <v>169018.53399999999</v>
      </c>
      <c r="Y287" s="9">
        <f t="shared" si="92"/>
        <v>-58248.99499999998</v>
      </c>
      <c r="AA287" s="21">
        <f t="shared" si="93"/>
        <v>-0.3446308142750782</v>
      </c>
      <c r="AC287" s="9">
        <v>-39187.912</v>
      </c>
      <c r="AE287" s="9">
        <v>19901.328999999998</v>
      </c>
      <c r="AG287" s="9">
        <f t="shared" si="94"/>
        <v>-59089.240999999995</v>
      </c>
      <c r="AI287" s="21">
        <f t="shared" si="95"/>
        <v>-2.9691103041409947</v>
      </c>
    </row>
    <row r="288" spans="1:35" ht="12.75" outlineLevel="1">
      <c r="A288" s="1" t="s">
        <v>746</v>
      </c>
      <c r="B288" s="16" t="s">
        <v>747</v>
      </c>
      <c r="C288" s="1" t="s">
        <v>1242</v>
      </c>
      <c r="E288" s="5">
        <v>15015.82</v>
      </c>
      <c r="G288" s="5">
        <v>27676.87</v>
      </c>
      <c r="I288" s="9">
        <f t="shared" si="88"/>
        <v>-12661.05</v>
      </c>
      <c r="K288" s="21">
        <f t="shared" si="89"/>
        <v>-0.45745960435555033</v>
      </c>
      <c r="M288" s="9">
        <v>48656.950000000004</v>
      </c>
      <c r="O288" s="9">
        <v>43135.55</v>
      </c>
      <c r="Q288" s="9">
        <f t="shared" si="90"/>
        <v>5521.4000000000015</v>
      </c>
      <c r="S288" s="21">
        <f t="shared" si="91"/>
        <v>0.1280011498636276</v>
      </c>
      <c r="U288" s="9">
        <v>133705.1</v>
      </c>
      <c r="W288" s="9">
        <v>128062.13</v>
      </c>
      <c r="Y288" s="9">
        <f t="shared" si="92"/>
        <v>5642.970000000001</v>
      </c>
      <c r="AA288" s="21">
        <f t="shared" si="93"/>
        <v>0.044064314719738</v>
      </c>
      <c r="AC288" s="9">
        <v>174392.5</v>
      </c>
      <c r="AE288" s="9">
        <v>169845.73</v>
      </c>
      <c r="AG288" s="9">
        <f t="shared" si="94"/>
        <v>4546.7699999999895</v>
      </c>
      <c r="AI288" s="21">
        <f t="shared" si="95"/>
        <v>0.026769998868973563</v>
      </c>
    </row>
    <row r="289" spans="1:35" ht="12.75" outlineLevel="1">
      <c r="A289" s="1" t="s">
        <v>748</v>
      </c>
      <c r="B289" s="16" t="s">
        <v>749</v>
      </c>
      <c r="C289" s="1" t="s">
        <v>1243</v>
      </c>
      <c r="E289" s="5">
        <v>0</v>
      </c>
      <c r="G289" s="5">
        <v>244.15</v>
      </c>
      <c r="I289" s="9">
        <f t="shared" si="88"/>
        <v>-244.15</v>
      </c>
      <c r="K289" s="21" t="str">
        <f t="shared" si="89"/>
        <v>N.M.</v>
      </c>
      <c r="M289" s="9">
        <v>0</v>
      </c>
      <c r="O289" s="9">
        <v>736.9300000000001</v>
      </c>
      <c r="Q289" s="9">
        <f t="shared" si="90"/>
        <v>-736.9300000000001</v>
      </c>
      <c r="S289" s="21" t="str">
        <f t="shared" si="91"/>
        <v>N.M.</v>
      </c>
      <c r="U289" s="9">
        <v>28.84</v>
      </c>
      <c r="W289" s="9">
        <v>736.9300000000001</v>
      </c>
      <c r="Y289" s="9">
        <f t="shared" si="92"/>
        <v>-708.09</v>
      </c>
      <c r="AA289" s="21">
        <f t="shared" si="93"/>
        <v>-0.9608646682859973</v>
      </c>
      <c r="AC289" s="9">
        <v>398.07</v>
      </c>
      <c r="AE289" s="9">
        <v>736.9300000000001</v>
      </c>
      <c r="AG289" s="9">
        <f t="shared" si="94"/>
        <v>-338.86000000000007</v>
      </c>
      <c r="AI289" s="21">
        <f t="shared" si="95"/>
        <v>-0.45982657782964464</v>
      </c>
    </row>
    <row r="290" spans="1:35" ht="12.75" outlineLevel="1">
      <c r="A290" s="1" t="s">
        <v>750</v>
      </c>
      <c r="B290" s="16" t="s">
        <v>751</v>
      </c>
      <c r="C290" s="1" t="s">
        <v>1244</v>
      </c>
      <c r="E290" s="5">
        <v>0</v>
      </c>
      <c r="G290" s="5">
        <v>0</v>
      </c>
      <c r="I290" s="9">
        <f t="shared" si="88"/>
        <v>0</v>
      </c>
      <c r="K290" s="21">
        <f t="shared" si="89"/>
        <v>0</v>
      </c>
      <c r="M290" s="9">
        <v>25.54</v>
      </c>
      <c r="O290" s="9">
        <v>0</v>
      </c>
      <c r="Q290" s="9">
        <f t="shared" si="90"/>
        <v>25.54</v>
      </c>
      <c r="S290" s="21" t="str">
        <f t="shared" si="91"/>
        <v>N.M.</v>
      </c>
      <c r="U290" s="9">
        <v>77.60000000000001</v>
      </c>
      <c r="W290" s="9">
        <v>985.13</v>
      </c>
      <c r="Y290" s="9">
        <f t="shared" si="92"/>
        <v>-907.53</v>
      </c>
      <c r="AA290" s="21">
        <f t="shared" si="93"/>
        <v>-0.921228670327774</v>
      </c>
      <c r="AC290" s="9">
        <v>77.60000000000001</v>
      </c>
      <c r="AE290" s="9">
        <v>985.13</v>
      </c>
      <c r="AG290" s="9">
        <f t="shared" si="94"/>
        <v>-907.53</v>
      </c>
      <c r="AI290" s="21">
        <f t="shared" si="95"/>
        <v>-0.921228670327774</v>
      </c>
    </row>
    <row r="291" spans="1:35" ht="12.75" outlineLevel="1">
      <c r="A291" s="1" t="s">
        <v>752</v>
      </c>
      <c r="B291" s="16" t="s">
        <v>753</v>
      </c>
      <c r="C291" s="1" t="s">
        <v>1245</v>
      </c>
      <c r="E291" s="5">
        <v>2161.94</v>
      </c>
      <c r="G291" s="5">
        <v>1362.777</v>
      </c>
      <c r="I291" s="9">
        <f t="shared" si="88"/>
        <v>799.163</v>
      </c>
      <c r="K291" s="21">
        <f t="shared" si="89"/>
        <v>0.5864224300821044</v>
      </c>
      <c r="M291" s="9">
        <v>2356.87</v>
      </c>
      <c r="O291" s="9">
        <v>2669.657</v>
      </c>
      <c r="Q291" s="9">
        <f t="shared" si="90"/>
        <v>-312.78700000000026</v>
      </c>
      <c r="S291" s="21">
        <f t="shared" si="91"/>
        <v>-0.11716374051048514</v>
      </c>
      <c r="U291" s="9">
        <v>7495.88</v>
      </c>
      <c r="W291" s="9">
        <v>13715.507</v>
      </c>
      <c r="Y291" s="9">
        <f t="shared" si="92"/>
        <v>-6219.6269999999995</v>
      </c>
      <c r="AA291" s="21">
        <f t="shared" si="93"/>
        <v>-0.4534740859379095</v>
      </c>
      <c r="AC291" s="9">
        <v>11935.177</v>
      </c>
      <c r="AE291" s="9">
        <v>20397.447</v>
      </c>
      <c r="AG291" s="9">
        <f t="shared" si="94"/>
        <v>-8462.27</v>
      </c>
      <c r="AI291" s="21">
        <f t="shared" si="95"/>
        <v>-0.41486907650746685</v>
      </c>
    </row>
    <row r="292" spans="1:35" ht="12.75" outlineLevel="1">
      <c r="A292" s="1" t="s">
        <v>754</v>
      </c>
      <c r="B292" s="16" t="s">
        <v>755</v>
      </c>
      <c r="C292" s="1" t="s">
        <v>1246</v>
      </c>
      <c r="E292" s="5">
        <v>0</v>
      </c>
      <c r="G292" s="5">
        <v>0</v>
      </c>
      <c r="I292" s="9">
        <f t="shared" si="88"/>
        <v>0</v>
      </c>
      <c r="K292" s="21">
        <f t="shared" si="89"/>
        <v>0</v>
      </c>
      <c r="M292" s="9">
        <v>0</v>
      </c>
      <c r="O292" s="9">
        <v>0</v>
      </c>
      <c r="Q292" s="9">
        <f t="shared" si="90"/>
        <v>0</v>
      </c>
      <c r="S292" s="21">
        <f t="shared" si="91"/>
        <v>0</v>
      </c>
      <c r="U292" s="9">
        <v>2072.5</v>
      </c>
      <c r="W292" s="9">
        <v>35</v>
      </c>
      <c r="Y292" s="9">
        <f t="shared" si="92"/>
        <v>2037.5</v>
      </c>
      <c r="AA292" s="21" t="str">
        <f t="shared" si="93"/>
        <v>N.M.</v>
      </c>
      <c r="AC292" s="9">
        <v>2072.5</v>
      </c>
      <c r="AE292" s="9">
        <v>35</v>
      </c>
      <c r="AG292" s="9">
        <f t="shared" si="94"/>
        <v>2037.5</v>
      </c>
      <c r="AI292" s="21" t="str">
        <f t="shared" si="95"/>
        <v>N.M.</v>
      </c>
    </row>
    <row r="293" spans="1:35" ht="12.75" outlineLevel="1">
      <c r="A293" s="1" t="s">
        <v>756</v>
      </c>
      <c r="B293" s="16" t="s">
        <v>757</v>
      </c>
      <c r="C293" s="1" t="s">
        <v>1247</v>
      </c>
      <c r="E293" s="5">
        <v>0</v>
      </c>
      <c r="G293" s="5">
        <v>0</v>
      </c>
      <c r="I293" s="9">
        <f aca="true" t="shared" si="96" ref="I293:I312">+E293-G293</f>
        <v>0</v>
      </c>
      <c r="K293" s="21">
        <f aca="true" t="shared" si="97" ref="K293:K312">IF(G293&lt;0,IF(I293=0,0,IF(OR(G293=0,E293=0),"N.M.",IF(ABS(I293/G293)&gt;=10,"N.M.",I293/(-G293)))),IF(I293=0,0,IF(OR(G293=0,E293=0),"N.M.",IF(ABS(I293/G293)&gt;=10,"N.M.",I293/G293))))</f>
        <v>0</v>
      </c>
      <c r="M293" s="9">
        <v>0</v>
      </c>
      <c r="O293" s="9">
        <v>0</v>
      </c>
      <c r="Q293" s="9">
        <f aca="true" t="shared" si="98" ref="Q293:Q312">(+M293-O293)</f>
        <v>0</v>
      </c>
      <c r="S293" s="21">
        <f aca="true" t="shared" si="99" ref="S293:S312">IF(O293&lt;0,IF(Q293=0,0,IF(OR(O293=0,M293=0),"N.M.",IF(ABS(Q293/O293)&gt;=10,"N.M.",Q293/(-O293)))),IF(Q293=0,0,IF(OR(O293=0,M293=0),"N.M.",IF(ABS(Q293/O293)&gt;=10,"N.M.",Q293/O293))))</f>
        <v>0</v>
      </c>
      <c r="U293" s="9">
        <v>0</v>
      </c>
      <c r="W293" s="9">
        <v>0</v>
      </c>
      <c r="Y293" s="9">
        <f aca="true" t="shared" si="100" ref="Y293:Y312">(+U293-W293)</f>
        <v>0</v>
      </c>
      <c r="AA293" s="21">
        <f aca="true" t="shared" si="101" ref="AA293:AA312">IF(W293&lt;0,IF(Y293=0,0,IF(OR(W293=0,U293=0),"N.M.",IF(ABS(Y293/W293)&gt;=10,"N.M.",Y293/(-W293)))),IF(Y293=0,0,IF(OR(W293=0,U293=0),"N.M.",IF(ABS(Y293/W293)&gt;=10,"N.M.",Y293/W293))))</f>
        <v>0</v>
      </c>
      <c r="AC293" s="9">
        <v>74.38</v>
      </c>
      <c r="AE293" s="9">
        <v>0</v>
      </c>
      <c r="AG293" s="9">
        <f aca="true" t="shared" si="102" ref="AG293:AG312">(+AC293-AE293)</f>
        <v>74.38</v>
      </c>
      <c r="AI293" s="21" t="str">
        <f aca="true" t="shared" si="103" ref="AI293:AI312">IF(AE293&lt;0,IF(AG293=0,0,IF(OR(AE293=0,AC293=0),"N.M.",IF(ABS(AG293/AE293)&gt;=10,"N.M.",AG293/(-AE293)))),IF(AG293=0,0,IF(OR(AE293=0,AC293=0),"N.M.",IF(ABS(AG293/AE293)&gt;=10,"N.M.",AG293/AE293))))</f>
        <v>N.M.</v>
      </c>
    </row>
    <row r="294" spans="1:35" ht="12.75" outlineLevel="1">
      <c r="A294" s="1" t="s">
        <v>758</v>
      </c>
      <c r="B294" s="16" t="s">
        <v>759</v>
      </c>
      <c r="C294" s="1" t="s">
        <v>1248</v>
      </c>
      <c r="E294" s="5">
        <v>0.11</v>
      </c>
      <c r="G294" s="5">
        <v>0</v>
      </c>
      <c r="I294" s="9">
        <f t="shared" si="96"/>
        <v>0.11</v>
      </c>
      <c r="K294" s="21" t="str">
        <f t="shared" si="97"/>
        <v>N.M.</v>
      </c>
      <c r="M294" s="9">
        <v>0.11</v>
      </c>
      <c r="O294" s="9">
        <v>4.96</v>
      </c>
      <c r="Q294" s="9">
        <f t="shared" si="98"/>
        <v>-4.85</v>
      </c>
      <c r="S294" s="21">
        <f t="shared" si="99"/>
        <v>-0.9778225806451613</v>
      </c>
      <c r="U294" s="9">
        <v>0.11</v>
      </c>
      <c r="W294" s="9">
        <v>12.58</v>
      </c>
      <c r="Y294" s="9">
        <f t="shared" si="100"/>
        <v>-12.47</v>
      </c>
      <c r="AA294" s="21">
        <f t="shared" si="101"/>
        <v>-0.9912559618441972</v>
      </c>
      <c r="AC294" s="9">
        <v>0.67</v>
      </c>
      <c r="AE294" s="9">
        <v>12.58</v>
      </c>
      <c r="AG294" s="9">
        <f t="shared" si="102"/>
        <v>-11.91</v>
      </c>
      <c r="AI294" s="21">
        <f t="shared" si="103"/>
        <v>-0.9467408585055644</v>
      </c>
    </row>
    <row r="295" spans="1:35" ht="12.75" outlineLevel="1">
      <c r="A295" s="1" t="s">
        <v>760</v>
      </c>
      <c r="B295" s="16" t="s">
        <v>761</v>
      </c>
      <c r="C295" s="1" t="s">
        <v>1249</v>
      </c>
      <c r="E295" s="5">
        <v>0</v>
      </c>
      <c r="G295" s="5">
        <v>0</v>
      </c>
      <c r="I295" s="9">
        <f t="shared" si="96"/>
        <v>0</v>
      </c>
      <c r="K295" s="21">
        <f t="shared" si="97"/>
        <v>0</v>
      </c>
      <c r="M295" s="9">
        <v>0</v>
      </c>
      <c r="O295" s="9">
        <v>0</v>
      </c>
      <c r="Q295" s="9">
        <f t="shared" si="98"/>
        <v>0</v>
      </c>
      <c r="S295" s="21">
        <f t="shared" si="99"/>
        <v>0</v>
      </c>
      <c r="U295" s="9">
        <v>30</v>
      </c>
      <c r="W295" s="9">
        <v>0</v>
      </c>
      <c r="Y295" s="9">
        <f t="shared" si="100"/>
        <v>30</v>
      </c>
      <c r="AA295" s="21" t="str">
        <f t="shared" si="101"/>
        <v>N.M.</v>
      </c>
      <c r="AC295" s="9">
        <v>280</v>
      </c>
      <c r="AE295" s="9">
        <v>0</v>
      </c>
      <c r="AG295" s="9">
        <f t="shared" si="102"/>
        <v>280</v>
      </c>
      <c r="AI295" s="21" t="str">
        <f t="shared" si="103"/>
        <v>N.M.</v>
      </c>
    </row>
    <row r="296" spans="1:35" ht="12.75" outlineLevel="1">
      <c r="A296" s="1" t="s">
        <v>762</v>
      </c>
      <c r="B296" s="16" t="s">
        <v>763</v>
      </c>
      <c r="C296" s="1" t="s">
        <v>1250</v>
      </c>
      <c r="E296" s="5">
        <v>554.47</v>
      </c>
      <c r="G296" s="5">
        <v>0</v>
      </c>
      <c r="I296" s="9">
        <f t="shared" si="96"/>
        <v>554.47</v>
      </c>
      <c r="K296" s="21" t="str">
        <f t="shared" si="97"/>
        <v>N.M.</v>
      </c>
      <c r="M296" s="9">
        <v>554.47</v>
      </c>
      <c r="O296" s="9">
        <v>0</v>
      </c>
      <c r="Q296" s="9">
        <f t="shared" si="98"/>
        <v>554.47</v>
      </c>
      <c r="S296" s="21" t="str">
        <f t="shared" si="99"/>
        <v>N.M.</v>
      </c>
      <c r="U296" s="9">
        <v>704.89</v>
      </c>
      <c r="W296" s="9">
        <v>115.37</v>
      </c>
      <c r="Y296" s="9">
        <f t="shared" si="100"/>
        <v>589.52</v>
      </c>
      <c r="AA296" s="21">
        <f t="shared" si="101"/>
        <v>5.109820577273121</v>
      </c>
      <c r="AC296" s="9">
        <v>704.89</v>
      </c>
      <c r="AE296" s="9">
        <v>573.28</v>
      </c>
      <c r="AG296" s="9">
        <f t="shared" si="102"/>
        <v>131.61</v>
      </c>
      <c r="AI296" s="21">
        <f t="shared" si="103"/>
        <v>0.22957368127267655</v>
      </c>
    </row>
    <row r="297" spans="1:35" ht="12.75" outlineLevel="1">
      <c r="A297" s="1" t="s">
        <v>764</v>
      </c>
      <c r="B297" s="16" t="s">
        <v>765</v>
      </c>
      <c r="C297" s="1" t="s">
        <v>1251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0</v>
      </c>
      <c r="O297" s="9">
        <v>0</v>
      </c>
      <c r="Q297" s="9">
        <f t="shared" si="98"/>
        <v>0</v>
      </c>
      <c r="S297" s="21">
        <f t="shared" si="99"/>
        <v>0</v>
      </c>
      <c r="U297" s="9">
        <v>200.81900000000002</v>
      </c>
      <c r="W297" s="9">
        <v>792.6260000000001</v>
      </c>
      <c r="Y297" s="9">
        <f t="shared" si="100"/>
        <v>-591.807</v>
      </c>
      <c r="AA297" s="21">
        <f t="shared" si="101"/>
        <v>-0.746640912612001</v>
      </c>
      <c r="AC297" s="9">
        <v>1372.676</v>
      </c>
      <c r="AE297" s="9">
        <v>792.6260000000001</v>
      </c>
      <c r="AG297" s="9">
        <f t="shared" si="102"/>
        <v>580.0499999999998</v>
      </c>
      <c r="AI297" s="21">
        <f t="shared" si="103"/>
        <v>0.7318079396840373</v>
      </c>
    </row>
    <row r="298" spans="1:35" ht="12.75" outlineLevel="1">
      <c r="A298" s="1" t="s">
        <v>766</v>
      </c>
      <c r="B298" s="16" t="s">
        <v>767</v>
      </c>
      <c r="C298" s="1" t="s">
        <v>1252</v>
      </c>
      <c r="E298" s="5">
        <v>57.65</v>
      </c>
      <c r="G298" s="5">
        <v>76.10300000000001</v>
      </c>
      <c r="I298" s="9">
        <f t="shared" si="96"/>
        <v>-18.45300000000001</v>
      </c>
      <c r="K298" s="21">
        <f t="shared" si="97"/>
        <v>-0.24247401547902195</v>
      </c>
      <c r="M298" s="9">
        <v>198.5</v>
      </c>
      <c r="O298" s="9">
        <v>193.226</v>
      </c>
      <c r="Q298" s="9">
        <f t="shared" si="98"/>
        <v>5.274000000000001</v>
      </c>
      <c r="S298" s="21">
        <f t="shared" si="99"/>
        <v>0.02729446347799986</v>
      </c>
      <c r="U298" s="9">
        <v>822.027</v>
      </c>
      <c r="W298" s="9">
        <v>627.755</v>
      </c>
      <c r="Y298" s="9">
        <f t="shared" si="100"/>
        <v>194.27200000000005</v>
      </c>
      <c r="AA298" s="21">
        <f t="shared" si="101"/>
        <v>0.3094710516045273</v>
      </c>
      <c r="AC298" s="9">
        <v>1214.7130000000002</v>
      </c>
      <c r="AE298" s="9">
        <v>1161.923</v>
      </c>
      <c r="AG298" s="9">
        <f t="shared" si="102"/>
        <v>52.79000000000019</v>
      </c>
      <c r="AI298" s="21">
        <f t="shared" si="103"/>
        <v>0.045433303239543574</v>
      </c>
    </row>
    <row r="299" spans="1:35" ht="12.75" outlineLevel="1">
      <c r="A299" s="1" t="s">
        <v>768</v>
      </c>
      <c r="B299" s="16" t="s">
        <v>769</v>
      </c>
      <c r="C299" s="1" t="s">
        <v>1253</v>
      </c>
      <c r="E299" s="5">
        <v>1.31</v>
      </c>
      <c r="G299" s="5">
        <v>0</v>
      </c>
      <c r="I299" s="9">
        <f t="shared" si="96"/>
        <v>1.31</v>
      </c>
      <c r="K299" s="21" t="str">
        <f t="shared" si="97"/>
        <v>N.M.</v>
      </c>
      <c r="M299" s="9">
        <v>3.69</v>
      </c>
      <c r="O299" s="9">
        <v>0</v>
      </c>
      <c r="Q299" s="9">
        <f t="shared" si="98"/>
        <v>3.69</v>
      </c>
      <c r="S299" s="21" t="str">
        <f t="shared" si="99"/>
        <v>N.M.</v>
      </c>
      <c r="U299" s="9">
        <v>5.64</v>
      </c>
      <c r="W299" s="9">
        <v>0.8200000000000001</v>
      </c>
      <c r="Y299" s="9">
        <f t="shared" si="100"/>
        <v>4.819999999999999</v>
      </c>
      <c r="AA299" s="21">
        <f t="shared" si="101"/>
        <v>5.878048780487804</v>
      </c>
      <c r="AC299" s="9">
        <v>7.34</v>
      </c>
      <c r="AE299" s="9">
        <v>0.8200000000000001</v>
      </c>
      <c r="AG299" s="9">
        <f t="shared" si="102"/>
        <v>6.52</v>
      </c>
      <c r="AI299" s="21">
        <f t="shared" si="103"/>
        <v>7.951219512195121</v>
      </c>
    </row>
    <row r="300" spans="1:35" ht="12.75" outlineLevel="1">
      <c r="A300" s="1" t="s">
        <v>770</v>
      </c>
      <c r="B300" s="16" t="s">
        <v>771</v>
      </c>
      <c r="C300" s="1" t="s">
        <v>1254</v>
      </c>
      <c r="E300" s="5">
        <v>9729.47</v>
      </c>
      <c r="G300" s="5">
        <v>0</v>
      </c>
      <c r="I300" s="9">
        <f t="shared" si="96"/>
        <v>9729.47</v>
      </c>
      <c r="K300" s="21" t="str">
        <f t="shared" si="97"/>
        <v>N.M.</v>
      </c>
      <c r="M300" s="9">
        <v>10019.800000000001</v>
      </c>
      <c r="O300" s="9">
        <v>0</v>
      </c>
      <c r="Q300" s="9">
        <f t="shared" si="98"/>
        <v>10019.800000000001</v>
      </c>
      <c r="S300" s="21" t="str">
        <f t="shared" si="99"/>
        <v>N.M.</v>
      </c>
      <c r="U300" s="9">
        <v>10019.800000000001</v>
      </c>
      <c r="W300" s="9">
        <v>0</v>
      </c>
      <c r="Y300" s="9">
        <f t="shared" si="100"/>
        <v>10019.800000000001</v>
      </c>
      <c r="AA300" s="21" t="str">
        <f t="shared" si="101"/>
        <v>N.M.</v>
      </c>
      <c r="AC300" s="9">
        <v>10358.12</v>
      </c>
      <c r="AE300" s="9">
        <v>0</v>
      </c>
      <c r="AG300" s="9">
        <f t="shared" si="102"/>
        <v>10358.12</v>
      </c>
      <c r="AI300" s="21" t="str">
        <f t="shared" si="103"/>
        <v>N.M.</v>
      </c>
    </row>
    <row r="301" spans="1:35" ht="12.75" outlineLevel="1">
      <c r="A301" s="1" t="s">
        <v>772</v>
      </c>
      <c r="B301" s="16" t="s">
        <v>773</v>
      </c>
      <c r="C301" s="1" t="s">
        <v>1255</v>
      </c>
      <c r="E301" s="5">
        <v>3576.23</v>
      </c>
      <c r="G301" s="5">
        <v>0</v>
      </c>
      <c r="I301" s="9">
        <f t="shared" si="96"/>
        <v>3576.23</v>
      </c>
      <c r="K301" s="21" t="str">
        <f t="shared" si="97"/>
        <v>N.M.</v>
      </c>
      <c r="M301" s="9">
        <v>7129.02</v>
      </c>
      <c r="O301" s="9">
        <v>3475.1130000000003</v>
      </c>
      <c r="Q301" s="9">
        <f t="shared" si="98"/>
        <v>3653.907</v>
      </c>
      <c r="S301" s="21">
        <f t="shared" si="99"/>
        <v>1.0514498377462833</v>
      </c>
      <c r="U301" s="9">
        <v>29634.243000000002</v>
      </c>
      <c r="W301" s="9">
        <v>26735.265</v>
      </c>
      <c r="Y301" s="9">
        <f t="shared" si="100"/>
        <v>2898.978000000003</v>
      </c>
      <c r="AA301" s="21">
        <f t="shared" si="101"/>
        <v>0.10843273855710811</v>
      </c>
      <c r="AC301" s="9">
        <v>33090.504</v>
      </c>
      <c r="AE301" s="9">
        <v>26735.265</v>
      </c>
      <c r="AG301" s="9">
        <f t="shared" si="102"/>
        <v>6355.239000000001</v>
      </c>
      <c r="AI301" s="21">
        <f t="shared" si="103"/>
        <v>0.23770996846300202</v>
      </c>
    </row>
    <row r="302" spans="1:35" ht="12.75" outlineLevel="1">
      <c r="A302" s="1" t="s">
        <v>774</v>
      </c>
      <c r="B302" s="16" t="s">
        <v>775</v>
      </c>
      <c r="C302" s="1" t="s">
        <v>1256</v>
      </c>
      <c r="E302" s="5">
        <v>0</v>
      </c>
      <c r="G302" s="5">
        <v>20.75</v>
      </c>
      <c r="I302" s="9">
        <f t="shared" si="96"/>
        <v>-20.75</v>
      </c>
      <c r="K302" s="21" t="str">
        <f t="shared" si="97"/>
        <v>N.M.</v>
      </c>
      <c r="M302" s="9">
        <v>32.63</v>
      </c>
      <c r="O302" s="9">
        <v>60.95</v>
      </c>
      <c r="Q302" s="9">
        <f t="shared" si="98"/>
        <v>-28.32</v>
      </c>
      <c r="S302" s="21">
        <f t="shared" si="99"/>
        <v>-0.4646431501230517</v>
      </c>
      <c r="U302" s="9">
        <v>160.78</v>
      </c>
      <c r="W302" s="9">
        <v>174.88</v>
      </c>
      <c r="Y302" s="9">
        <f t="shared" si="100"/>
        <v>-14.099999999999994</v>
      </c>
      <c r="AA302" s="21">
        <f t="shared" si="101"/>
        <v>-0.08062671546203108</v>
      </c>
      <c r="AC302" s="9">
        <v>255.87</v>
      </c>
      <c r="AE302" s="9">
        <v>229.82999999999998</v>
      </c>
      <c r="AG302" s="9">
        <f t="shared" si="102"/>
        <v>26.04000000000002</v>
      </c>
      <c r="AI302" s="21">
        <f t="shared" si="103"/>
        <v>0.11330113562198156</v>
      </c>
    </row>
    <row r="303" spans="1:35" ht="12.75" outlineLevel="1">
      <c r="A303" s="1" t="s">
        <v>776</v>
      </c>
      <c r="B303" s="16" t="s">
        <v>777</v>
      </c>
      <c r="C303" s="1" t="s">
        <v>1257</v>
      </c>
      <c r="E303" s="5">
        <v>892.86</v>
      </c>
      <c r="G303" s="5">
        <v>7345.388</v>
      </c>
      <c r="I303" s="9">
        <f t="shared" si="96"/>
        <v>-6452.528</v>
      </c>
      <c r="K303" s="21">
        <f t="shared" si="97"/>
        <v>-0.8784461760222878</v>
      </c>
      <c r="M303" s="9">
        <v>15400.23</v>
      </c>
      <c r="O303" s="9">
        <v>15567.58</v>
      </c>
      <c r="Q303" s="9">
        <f t="shared" si="98"/>
        <v>-167.35000000000036</v>
      </c>
      <c r="S303" s="21">
        <f t="shared" si="99"/>
        <v>-0.010749904609451204</v>
      </c>
      <c r="U303" s="9">
        <v>54635.779</v>
      </c>
      <c r="W303" s="9">
        <v>48030.354</v>
      </c>
      <c r="Y303" s="9">
        <f t="shared" si="100"/>
        <v>6605.425000000003</v>
      </c>
      <c r="AA303" s="21">
        <f t="shared" si="101"/>
        <v>0.1375260527956967</v>
      </c>
      <c r="AC303" s="9">
        <v>71060.795</v>
      </c>
      <c r="AE303" s="9">
        <v>64845.155</v>
      </c>
      <c r="AG303" s="9">
        <f t="shared" si="102"/>
        <v>6215.639999999999</v>
      </c>
      <c r="AI303" s="21">
        <f t="shared" si="103"/>
        <v>0.09585357610757503</v>
      </c>
    </row>
    <row r="304" spans="1:35" ht="12.75" outlineLevel="1">
      <c r="A304" s="1" t="s">
        <v>778</v>
      </c>
      <c r="B304" s="16" t="s">
        <v>779</v>
      </c>
      <c r="C304" s="1" t="s">
        <v>1258</v>
      </c>
      <c r="E304" s="5">
        <v>0</v>
      </c>
      <c r="G304" s="5">
        <v>0</v>
      </c>
      <c r="I304" s="9">
        <f t="shared" si="96"/>
        <v>0</v>
      </c>
      <c r="K304" s="21">
        <f t="shared" si="97"/>
        <v>0</v>
      </c>
      <c r="M304" s="9">
        <v>0</v>
      </c>
      <c r="O304" s="9">
        <v>0</v>
      </c>
      <c r="Q304" s="9">
        <f t="shared" si="98"/>
        <v>0</v>
      </c>
      <c r="S304" s="21">
        <f t="shared" si="99"/>
        <v>0</v>
      </c>
      <c r="U304" s="9">
        <v>0</v>
      </c>
      <c r="W304" s="9">
        <v>105.97200000000001</v>
      </c>
      <c r="Y304" s="9">
        <f t="shared" si="100"/>
        <v>-105.97200000000001</v>
      </c>
      <c r="AA304" s="21" t="str">
        <f t="shared" si="101"/>
        <v>N.M.</v>
      </c>
      <c r="AC304" s="9">
        <v>0</v>
      </c>
      <c r="AE304" s="9">
        <v>105.97200000000001</v>
      </c>
      <c r="AG304" s="9">
        <f t="shared" si="102"/>
        <v>-105.97200000000001</v>
      </c>
      <c r="AI304" s="21" t="str">
        <f t="shared" si="103"/>
        <v>N.M.</v>
      </c>
    </row>
    <row r="305" spans="1:35" ht="12.75" outlineLevel="1">
      <c r="A305" s="1" t="s">
        <v>780</v>
      </c>
      <c r="B305" s="16" t="s">
        <v>781</v>
      </c>
      <c r="C305" s="1" t="s">
        <v>1259</v>
      </c>
      <c r="E305" s="5">
        <v>9763.29</v>
      </c>
      <c r="G305" s="5">
        <v>14819.35</v>
      </c>
      <c r="I305" s="9">
        <f t="shared" si="96"/>
        <v>-5056.0599999999995</v>
      </c>
      <c r="K305" s="21">
        <f t="shared" si="97"/>
        <v>-0.3411796063929929</v>
      </c>
      <c r="M305" s="9">
        <v>12754.130000000001</v>
      </c>
      <c r="O305" s="9">
        <v>25905.797</v>
      </c>
      <c r="Q305" s="9">
        <f t="shared" si="98"/>
        <v>-13151.666999999998</v>
      </c>
      <c r="S305" s="21">
        <f t="shared" si="99"/>
        <v>-0.5076727421279491</v>
      </c>
      <c r="U305" s="9">
        <v>195523.767</v>
      </c>
      <c r="W305" s="9">
        <v>117042.536</v>
      </c>
      <c r="Y305" s="9">
        <f t="shared" si="100"/>
        <v>78481.231</v>
      </c>
      <c r="AA305" s="21">
        <f t="shared" si="101"/>
        <v>0.67053597505782</v>
      </c>
      <c r="AC305" s="9">
        <v>360160.577</v>
      </c>
      <c r="AE305" s="9">
        <v>76640.609</v>
      </c>
      <c r="AG305" s="9">
        <f t="shared" si="102"/>
        <v>283519.968</v>
      </c>
      <c r="AI305" s="21">
        <f t="shared" si="103"/>
        <v>3.6993438817794364</v>
      </c>
    </row>
    <row r="306" spans="1:35" ht="12.75" outlineLevel="1">
      <c r="A306" s="1" t="s">
        <v>782</v>
      </c>
      <c r="B306" s="16" t="s">
        <v>783</v>
      </c>
      <c r="C306" s="1" t="s">
        <v>1260</v>
      </c>
      <c r="E306" s="5">
        <v>6088.05</v>
      </c>
      <c r="G306" s="5">
        <v>4415.063</v>
      </c>
      <c r="I306" s="9">
        <f t="shared" si="96"/>
        <v>1672.987</v>
      </c>
      <c r="K306" s="21">
        <f t="shared" si="97"/>
        <v>0.37892709571754696</v>
      </c>
      <c r="M306" s="9">
        <v>7075.521000000001</v>
      </c>
      <c r="O306" s="9">
        <v>7760.237</v>
      </c>
      <c r="Q306" s="9">
        <f t="shared" si="98"/>
        <v>-684.7159999999994</v>
      </c>
      <c r="S306" s="21">
        <f t="shared" si="99"/>
        <v>-0.08823390316558624</v>
      </c>
      <c r="U306" s="9">
        <v>20959.328</v>
      </c>
      <c r="W306" s="9">
        <v>21840.166</v>
      </c>
      <c r="Y306" s="9">
        <f t="shared" si="100"/>
        <v>-880.8379999999997</v>
      </c>
      <c r="AA306" s="21">
        <f t="shared" si="101"/>
        <v>-0.04033110371047545</v>
      </c>
      <c r="AC306" s="9">
        <v>27901.359</v>
      </c>
      <c r="AE306" s="9">
        <v>35240.605</v>
      </c>
      <c r="AG306" s="9">
        <f t="shared" si="102"/>
        <v>-7339.246000000003</v>
      </c>
      <c r="AI306" s="21">
        <f t="shared" si="103"/>
        <v>-0.20826106702765182</v>
      </c>
    </row>
    <row r="307" spans="1:35" ht="12.75" outlineLevel="1">
      <c r="A307" s="1" t="s">
        <v>784</v>
      </c>
      <c r="B307" s="16" t="s">
        <v>785</v>
      </c>
      <c r="C307" s="1" t="s">
        <v>1261</v>
      </c>
      <c r="E307" s="5">
        <v>342.36</v>
      </c>
      <c r="G307" s="5">
        <v>556.57</v>
      </c>
      <c r="I307" s="9">
        <f t="shared" si="96"/>
        <v>-214.21000000000004</v>
      </c>
      <c r="K307" s="21">
        <f t="shared" si="97"/>
        <v>-0.3848752178522019</v>
      </c>
      <c r="M307" s="9">
        <v>2185.61</v>
      </c>
      <c r="O307" s="9">
        <v>1113.31</v>
      </c>
      <c r="Q307" s="9">
        <f t="shared" si="98"/>
        <v>1072.3000000000002</v>
      </c>
      <c r="S307" s="21">
        <f t="shared" si="99"/>
        <v>0.9631638986445826</v>
      </c>
      <c r="U307" s="9">
        <v>5330.023</v>
      </c>
      <c r="W307" s="9">
        <v>1182.5</v>
      </c>
      <c r="Y307" s="9">
        <f t="shared" si="100"/>
        <v>4147.523</v>
      </c>
      <c r="AA307" s="21">
        <f t="shared" si="101"/>
        <v>3.507419027484144</v>
      </c>
      <c r="AC307" s="9">
        <v>8131.213</v>
      </c>
      <c r="AE307" s="9">
        <v>7572.610000000001</v>
      </c>
      <c r="AG307" s="9">
        <f t="shared" si="102"/>
        <v>558.6029999999992</v>
      </c>
      <c r="AI307" s="21">
        <f t="shared" si="103"/>
        <v>0.07376624439922287</v>
      </c>
    </row>
    <row r="308" spans="1:35" ht="12.75" outlineLevel="1">
      <c r="A308" s="1" t="s">
        <v>786</v>
      </c>
      <c r="B308" s="16" t="s">
        <v>787</v>
      </c>
      <c r="C308" s="1" t="s">
        <v>1262</v>
      </c>
      <c r="E308" s="5">
        <v>293674.48</v>
      </c>
      <c r="G308" s="5">
        <v>30611.085</v>
      </c>
      <c r="I308" s="9">
        <f t="shared" si="96"/>
        <v>263063.39499999996</v>
      </c>
      <c r="K308" s="21">
        <f t="shared" si="97"/>
        <v>8.5937298530908</v>
      </c>
      <c r="M308" s="9">
        <v>475048.994</v>
      </c>
      <c r="O308" s="9">
        <v>62272.798</v>
      </c>
      <c r="Q308" s="9">
        <f t="shared" si="98"/>
        <v>412776.196</v>
      </c>
      <c r="S308" s="21">
        <f t="shared" si="99"/>
        <v>6.628515327029307</v>
      </c>
      <c r="U308" s="9">
        <v>744869.725</v>
      </c>
      <c r="W308" s="9">
        <v>223103.979</v>
      </c>
      <c r="Y308" s="9">
        <f t="shared" si="100"/>
        <v>521765.746</v>
      </c>
      <c r="AA308" s="21">
        <f t="shared" si="101"/>
        <v>2.3386662503226803</v>
      </c>
      <c r="AC308" s="9">
        <v>810479.673</v>
      </c>
      <c r="AE308" s="9">
        <v>441913.75899999996</v>
      </c>
      <c r="AG308" s="9">
        <f t="shared" si="102"/>
        <v>368565.914</v>
      </c>
      <c r="AI308" s="21">
        <f t="shared" si="103"/>
        <v>0.8340222645115696</v>
      </c>
    </row>
    <row r="309" spans="1:35" ht="12.75" outlineLevel="1">
      <c r="A309" s="1" t="s">
        <v>788</v>
      </c>
      <c r="B309" s="16" t="s">
        <v>789</v>
      </c>
      <c r="C309" s="1" t="s">
        <v>1263</v>
      </c>
      <c r="E309" s="5">
        <v>0</v>
      </c>
      <c r="G309" s="5">
        <v>0</v>
      </c>
      <c r="I309" s="9">
        <f t="shared" si="96"/>
        <v>0</v>
      </c>
      <c r="K309" s="21">
        <f t="shared" si="97"/>
        <v>0</v>
      </c>
      <c r="M309" s="9">
        <v>500</v>
      </c>
      <c r="O309" s="9">
        <v>0</v>
      </c>
      <c r="Q309" s="9">
        <f t="shared" si="98"/>
        <v>500</v>
      </c>
      <c r="S309" s="21" t="str">
        <f t="shared" si="99"/>
        <v>N.M.</v>
      </c>
      <c r="U309" s="9">
        <v>500</v>
      </c>
      <c r="W309" s="9">
        <v>0</v>
      </c>
      <c r="Y309" s="9">
        <f t="shared" si="100"/>
        <v>500</v>
      </c>
      <c r="AA309" s="21" t="str">
        <f t="shared" si="101"/>
        <v>N.M.</v>
      </c>
      <c r="AC309" s="9">
        <v>500</v>
      </c>
      <c r="AE309" s="9">
        <v>0</v>
      </c>
      <c r="AG309" s="9">
        <f t="shared" si="102"/>
        <v>500</v>
      </c>
      <c r="AI309" s="21" t="str">
        <f t="shared" si="103"/>
        <v>N.M.</v>
      </c>
    </row>
    <row r="310" spans="1:35" ht="12.75" outlineLevel="1">
      <c r="A310" s="1" t="s">
        <v>790</v>
      </c>
      <c r="B310" s="16" t="s">
        <v>791</v>
      </c>
      <c r="C310" s="1" t="s">
        <v>1264</v>
      </c>
      <c r="E310" s="5">
        <v>7748.110000000001</v>
      </c>
      <c r="G310" s="5">
        <v>7928.02</v>
      </c>
      <c r="I310" s="9">
        <f t="shared" si="96"/>
        <v>-179.90999999999985</v>
      </c>
      <c r="K310" s="21">
        <f t="shared" si="97"/>
        <v>-0.022692929634385364</v>
      </c>
      <c r="M310" s="9">
        <v>23244.350000000002</v>
      </c>
      <c r="O310" s="9">
        <v>23784.06</v>
      </c>
      <c r="Q310" s="9">
        <f t="shared" si="98"/>
        <v>-539.7099999999991</v>
      </c>
      <c r="S310" s="21">
        <f t="shared" si="99"/>
        <v>-0.022692088735060335</v>
      </c>
      <c r="U310" s="9">
        <v>70272.76</v>
      </c>
      <c r="W310" s="9">
        <v>71352.18000000001</v>
      </c>
      <c r="Y310" s="9">
        <f t="shared" si="100"/>
        <v>-1079.4200000000128</v>
      </c>
      <c r="AA310" s="21">
        <f t="shared" si="101"/>
        <v>-0.015128059156707093</v>
      </c>
      <c r="AC310" s="9">
        <v>94956.81999999999</v>
      </c>
      <c r="AE310" s="9">
        <v>94986.24</v>
      </c>
      <c r="AG310" s="9">
        <f t="shared" si="102"/>
        <v>-29.420000000012806</v>
      </c>
      <c r="AI310" s="21">
        <f t="shared" si="103"/>
        <v>-0.0003097290723373491</v>
      </c>
    </row>
    <row r="311" spans="1:35" ht="12.75" outlineLevel="1">
      <c r="A311" s="1" t="s">
        <v>792</v>
      </c>
      <c r="B311" s="16" t="s">
        <v>793</v>
      </c>
      <c r="C311" s="1" t="s">
        <v>1265</v>
      </c>
      <c r="E311" s="5">
        <v>23670.16</v>
      </c>
      <c r="G311" s="5">
        <v>25716.72</v>
      </c>
      <c r="I311" s="9">
        <f t="shared" si="96"/>
        <v>-2046.5600000000013</v>
      </c>
      <c r="K311" s="21">
        <f t="shared" si="97"/>
        <v>-0.07958091078489019</v>
      </c>
      <c r="M311" s="9">
        <v>69678.88</v>
      </c>
      <c r="O311" s="9">
        <v>82073.94</v>
      </c>
      <c r="Q311" s="9">
        <f t="shared" si="98"/>
        <v>-12395.059999999998</v>
      </c>
      <c r="S311" s="21">
        <f t="shared" si="99"/>
        <v>-0.15102308966768255</v>
      </c>
      <c r="U311" s="9">
        <v>214208.87</v>
      </c>
      <c r="W311" s="9">
        <v>222769.449</v>
      </c>
      <c r="Y311" s="9">
        <f t="shared" si="100"/>
        <v>-8560.578999999998</v>
      </c>
      <c r="AA311" s="21">
        <f t="shared" si="101"/>
        <v>-0.03842797582176539</v>
      </c>
      <c r="AC311" s="9">
        <v>286665.41000000003</v>
      </c>
      <c r="AE311" s="9">
        <v>293617.798</v>
      </c>
      <c r="AG311" s="9">
        <f t="shared" si="102"/>
        <v>-6952.387999999977</v>
      </c>
      <c r="AI311" s="21">
        <f t="shared" si="103"/>
        <v>-0.02367836026070864</v>
      </c>
    </row>
    <row r="312" spans="1:35" ht="12.75" outlineLevel="1">
      <c r="A312" s="1" t="s">
        <v>794</v>
      </c>
      <c r="B312" s="16" t="s">
        <v>795</v>
      </c>
      <c r="C312" s="1" t="s">
        <v>1266</v>
      </c>
      <c r="E312" s="5">
        <v>23046.18</v>
      </c>
      <c r="G312" s="5">
        <v>23943.65</v>
      </c>
      <c r="I312" s="9">
        <f t="shared" si="96"/>
        <v>-897.4700000000012</v>
      </c>
      <c r="K312" s="21">
        <f t="shared" si="97"/>
        <v>-0.037482589329530004</v>
      </c>
      <c r="M312" s="9">
        <v>69138.54000000001</v>
      </c>
      <c r="O312" s="9">
        <v>71830.95</v>
      </c>
      <c r="Q312" s="9">
        <f t="shared" si="98"/>
        <v>-2692.409999999989</v>
      </c>
      <c r="S312" s="21">
        <f t="shared" si="99"/>
        <v>-0.03748258932952981</v>
      </c>
      <c r="U312" s="9">
        <v>207415.62</v>
      </c>
      <c r="W312" s="9">
        <v>215492.85</v>
      </c>
      <c r="Y312" s="9">
        <f t="shared" si="100"/>
        <v>-8077.2300000000105</v>
      </c>
      <c r="AA312" s="21">
        <f t="shared" si="101"/>
        <v>-0.037482589329530004</v>
      </c>
      <c r="AC312" s="9">
        <v>279246.57</v>
      </c>
      <c r="AE312" s="9">
        <v>378876.83999999997</v>
      </c>
      <c r="AG312" s="9">
        <f t="shared" si="102"/>
        <v>-99630.26999999996</v>
      </c>
      <c r="AI312" s="21">
        <f t="shared" si="103"/>
        <v>-0.26296215413958784</v>
      </c>
    </row>
    <row r="313" spans="1:68" s="90" customFormat="1" ht="12.75">
      <c r="A313" s="90" t="s">
        <v>33</v>
      </c>
      <c r="B313" s="91"/>
      <c r="C313" s="77" t="s">
        <v>1267</v>
      </c>
      <c r="D313" s="105"/>
      <c r="E313" s="105">
        <v>7319489.720000002</v>
      </c>
      <c r="F313" s="105"/>
      <c r="G313" s="105">
        <v>9089408.525</v>
      </c>
      <c r="H313" s="105"/>
      <c r="I313" s="9">
        <f>+E313-G313</f>
        <v>-1769918.8049999988</v>
      </c>
      <c r="J313" s="37" t="str">
        <f>IF((+E313-G313)=(I313),"  ",$AO$510)</f>
        <v>  </v>
      </c>
      <c r="K313" s="38">
        <f>IF(G313&lt;0,IF(I313=0,0,IF(OR(G313=0,E313=0),"N.M.",IF(ABS(I313/G313)&gt;=10,"N.M.",I313/(-G313)))),IF(I313=0,0,IF(OR(G313=0,E313=0),"N.M.",IF(ABS(I313/G313)&gt;=10,"N.M.",I313/G313))))</f>
        <v>-0.19472321000116988</v>
      </c>
      <c r="L313" s="39"/>
      <c r="M313" s="5">
        <v>22705381.86799999</v>
      </c>
      <c r="N313" s="9"/>
      <c r="O313" s="5">
        <v>19283263.958999995</v>
      </c>
      <c r="P313" s="9"/>
      <c r="Q313" s="9">
        <f>(+M313-O313)</f>
        <v>3422117.9089999944</v>
      </c>
      <c r="R313" s="37" t="str">
        <f>IF((+M313-O313)=(Q313),"  ",$AO$510)</f>
        <v>  </v>
      </c>
      <c r="S313" s="38">
        <f>IF(O313&lt;0,IF(Q313=0,0,IF(OR(O313=0,M313=0),"N.M.",IF(ABS(Q313/O313)&gt;=10,"N.M.",Q313/(-O313)))),IF(Q313=0,0,IF(OR(O313=0,M313=0),"N.M.",IF(ABS(Q313/O313)&gt;=10,"N.M.",Q313/O313))))</f>
        <v>0.17746569855995795</v>
      </c>
      <c r="T313" s="39"/>
      <c r="U313" s="9">
        <v>53088468.098</v>
      </c>
      <c r="V313" s="9"/>
      <c r="W313" s="9">
        <v>51040426.75600003</v>
      </c>
      <c r="X313" s="9"/>
      <c r="Y313" s="9">
        <f>(+U313-W313)</f>
        <v>2048041.3419999704</v>
      </c>
      <c r="Z313" s="37" t="str">
        <f>IF((+U313-W313)=(Y313),"  ",$AO$510)</f>
        <v>  </v>
      </c>
      <c r="AA313" s="38">
        <f>IF(W313&lt;0,IF(Y313=0,0,IF(OR(W313=0,U313=0),"N.M.",IF(ABS(Y313/W313)&gt;=10,"N.M.",Y313/(-W313)))),IF(Y313=0,0,IF(OR(W313=0,U313=0),"N.M.",IF(ABS(Y313/W313)&gt;=10,"N.M.",Y313/W313))))</f>
        <v>0.040125866341021804</v>
      </c>
      <c r="AB313" s="39"/>
      <c r="AC313" s="9">
        <v>69440675.25099999</v>
      </c>
      <c r="AD313" s="9"/>
      <c r="AE313" s="9">
        <v>69212975.248</v>
      </c>
      <c r="AF313" s="9"/>
      <c r="AG313" s="9">
        <f>(+AC313-AE313)</f>
        <v>227700.00299999118</v>
      </c>
      <c r="AH313" s="37" t="str">
        <f>IF((+AC313-AE313)=(AG313),"  ",$AO$510)</f>
        <v>  </v>
      </c>
      <c r="AI313" s="38">
        <f>IF(AE313&lt;0,IF(AG313=0,0,IF(OR(AE313=0,AC313=0),"N.M.",IF(ABS(AG313/AE313)&gt;=10,"N.M.",AG313/(-AE313)))),IF(AG313=0,0,IF(OR(AE313=0,AC313=0),"N.M.",IF(ABS(AG313/AE313)&gt;=10,"N.M.",AG313/AE313))))</f>
        <v>0.003289845613255455</v>
      </c>
      <c r="AJ313" s="105"/>
      <c r="AK313" s="105"/>
      <c r="AL313" s="105"/>
      <c r="AM313" s="105"/>
      <c r="AN313" s="105"/>
      <c r="AO313" s="105"/>
      <c r="AP313" s="106"/>
      <c r="AQ313" s="107"/>
      <c r="AR313" s="108"/>
      <c r="AS313" s="105"/>
      <c r="AT313" s="105"/>
      <c r="AU313" s="105"/>
      <c r="AV313" s="105"/>
      <c r="AW313" s="105"/>
      <c r="AX313" s="106"/>
      <c r="AY313" s="107"/>
      <c r="AZ313" s="108"/>
      <c r="BA313" s="105"/>
      <c r="BB313" s="105"/>
      <c r="BC313" s="105"/>
      <c r="BD313" s="106"/>
      <c r="BE313" s="107"/>
      <c r="BF313" s="108"/>
      <c r="BG313" s="105"/>
      <c r="BH313" s="109"/>
      <c r="BI313" s="105"/>
      <c r="BJ313" s="109"/>
      <c r="BK313" s="105"/>
      <c r="BL313" s="109"/>
      <c r="BM313" s="105"/>
      <c r="BN313" s="97"/>
      <c r="BO313" s="97"/>
      <c r="BP313" s="97"/>
    </row>
    <row r="314" spans="1:35" ht="12.75" outlineLevel="1">
      <c r="A314" s="1" t="s">
        <v>796</v>
      </c>
      <c r="B314" s="16" t="s">
        <v>797</v>
      </c>
      <c r="C314" s="1" t="s">
        <v>1268</v>
      </c>
      <c r="E314" s="5">
        <v>50207.78</v>
      </c>
      <c r="G314" s="5">
        <v>53675.483</v>
      </c>
      <c r="I314" s="9">
        <f aca="true" t="shared" si="104" ref="I314:I344">+E314-G314</f>
        <v>-3467.7030000000013</v>
      </c>
      <c r="K314" s="21">
        <f aca="true" t="shared" si="105" ref="K314:K344">IF(G314&lt;0,IF(I314=0,0,IF(OR(G314=0,E314=0),"N.M.",IF(ABS(I314/G314)&gt;=10,"N.M.",I314/(-G314)))),IF(I314=0,0,IF(OR(G314=0,E314=0),"N.M.",IF(ABS(I314/G314)&gt;=10,"N.M.",I314/G314))))</f>
        <v>-0.06460497057846692</v>
      </c>
      <c r="M314" s="9">
        <v>129582.881</v>
      </c>
      <c r="O314" s="9">
        <v>200454.551</v>
      </c>
      <c r="Q314" s="9">
        <f aca="true" t="shared" si="106" ref="Q314:Q344">(+M314-O314)</f>
        <v>-70871.67000000001</v>
      </c>
      <c r="S314" s="21">
        <f aca="true" t="shared" si="107" ref="S314:S344">IF(O314&lt;0,IF(Q314=0,0,IF(OR(O314=0,M314=0),"N.M.",IF(ABS(Q314/O314)&gt;=10,"N.M.",Q314/(-O314)))),IF(Q314=0,0,IF(OR(O314=0,M314=0),"N.M.",IF(ABS(Q314/O314)&gt;=10,"N.M.",Q314/O314))))</f>
        <v>-0.3535548065456494</v>
      </c>
      <c r="U314" s="9">
        <v>495395.704</v>
      </c>
      <c r="W314" s="9">
        <v>531455.079</v>
      </c>
      <c r="Y314" s="9">
        <f aca="true" t="shared" si="108" ref="Y314:Y344">(+U314-W314)</f>
        <v>-36059.375</v>
      </c>
      <c r="AA314" s="21">
        <f aca="true" t="shared" si="109" ref="AA314:AA344">IF(W314&lt;0,IF(Y314=0,0,IF(OR(W314=0,U314=0),"N.M.",IF(ABS(Y314/W314)&gt;=10,"N.M.",Y314/(-W314)))),IF(Y314=0,0,IF(OR(W314=0,U314=0),"N.M.",IF(ABS(Y314/W314)&gt;=10,"N.M.",Y314/W314))))</f>
        <v>-0.06785027827347191</v>
      </c>
      <c r="AC314" s="9">
        <v>609544.4750000001</v>
      </c>
      <c r="AE314" s="9">
        <v>710919.37</v>
      </c>
      <c r="AG314" s="9">
        <f aca="true" t="shared" si="110" ref="AG314:AG344">(+AC314-AE314)</f>
        <v>-101374.8949999999</v>
      </c>
      <c r="AI314" s="21">
        <f aca="true" t="shared" si="111" ref="AI314:AI344">IF(AE314&lt;0,IF(AG314=0,0,IF(OR(AE314=0,AC314=0),"N.M.",IF(ABS(AG314/AE314)&gt;=10,"N.M.",AG314/(-AE314)))),IF(AG314=0,0,IF(OR(AE314=0,AC314=0),"N.M.",IF(ABS(AG314/AE314)&gt;=10,"N.M.",AG314/AE314))))</f>
        <v>-0.14259689534130982</v>
      </c>
    </row>
    <row r="315" spans="1:35" ht="12.75" outlineLevel="1">
      <c r="A315" s="1" t="s">
        <v>798</v>
      </c>
      <c r="B315" s="16" t="s">
        <v>799</v>
      </c>
      <c r="C315" s="1" t="s">
        <v>1269</v>
      </c>
      <c r="E315" s="5">
        <v>45683.1</v>
      </c>
      <c r="G315" s="5">
        <v>30495.384</v>
      </c>
      <c r="I315" s="9">
        <f t="shared" si="104"/>
        <v>15187.716</v>
      </c>
      <c r="K315" s="21">
        <f t="shared" si="105"/>
        <v>0.4980332761181168</v>
      </c>
      <c r="M315" s="9">
        <v>103127.693</v>
      </c>
      <c r="O315" s="9">
        <v>164287.087</v>
      </c>
      <c r="Q315" s="9">
        <f t="shared" si="106"/>
        <v>-61159.394</v>
      </c>
      <c r="S315" s="21">
        <f t="shared" si="107"/>
        <v>-0.3722714616030656</v>
      </c>
      <c r="U315" s="9">
        <v>521704.736</v>
      </c>
      <c r="W315" s="9">
        <v>443769.945</v>
      </c>
      <c r="Y315" s="9">
        <f t="shared" si="108"/>
        <v>77934.79099999997</v>
      </c>
      <c r="AA315" s="21">
        <f t="shared" si="109"/>
        <v>0.17561980453633463</v>
      </c>
      <c r="AC315" s="9">
        <v>710070.132</v>
      </c>
      <c r="AE315" s="9">
        <v>759245.854</v>
      </c>
      <c r="AG315" s="9">
        <f t="shared" si="110"/>
        <v>-49175.72200000007</v>
      </c>
      <c r="AI315" s="21">
        <f t="shared" si="111"/>
        <v>-0.06476916764302813</v>
      </c>
    </row>
    <row r="316" spans="1:35" ht="12.75" outlineLevel="1">
      <c r="A316" s="1" t="s">
        <v>800</v>
      </c>
      <c r="B316" s="16" t="s">
        <v>801</v>
      </c>
      <c r="C316" s="1" t="s">
        <v>1270</v>
      </c>
      <c r="E316" s="5">
        <v>756504.4400000001</v>
      </c>
      <c r="G316" s="5">
        <v>477629.928</v>
      </c>
      <c r="I316" s="9">
        <f t="shared" si="104"/>
        <v>278874.51200000005</v>
      </c>
      <c r="K316" s="21">
        <f t="shared" si="105"/>
        <v>0.5838715198767863</v>
      </c>
      <c r="M316" s="9">
        <v>3137291.648</v>
      </c>
      <c r="O316" s="9">
        <v>1807438.962</v>
      </c>
      <c r="Q316" s="9">
        <f t="shared" si="106"/>
        <v>1329852.686</v>
      </c>
      <c r="S316" s="21">
        <f t="shared" si="107"/>
        <v>0.7357663046770151</v>
      </c>
      <c r="U316" s="9">
        <v>12830476.7</v>
      </c>
      <c r="W316" s="9">
        <v>8338501.382</v>
      </c>
      <c r="Y316" s="9">
        <f t="shared" si="108"/>
        <v>4491975.317999999</v>
      </c>
      <c r="AA316" s="21">
        <f t="shared" si="109"/>
        <v>0.538702952990648</v>
      </c>
      <c r="AC316" s="9">
        <v>14559769.853999998</v>
      </c>
      <c r="AE316" s="9">
        <v>10029704.944</v>
      </c>
      <c r="AG316" s="9">
        <f t="shared" si="110"/>
        <v>4530064.909999998</v>
      </c>
      <c r="AI316" s="21">
        <f t="shared" si="111"/>
        <v>0.4516648231720901</v>
      </c>
    </row>
    <row r="317" spans="1:35" ht="12.75" outlineLevel="1">
      <c r="A317" s="1" t="s">
        <v>802</v>
      </c>
      <c r="B317" s="16" t="s">
        <v>803</v>
      </c>
      <c r="C317" s="1" t="s">
        <v>1271</v>
      </c>
      <c r="E317" s="5">
        <v>187025.2</v>
      </c>
      <c r="G317" s="5">
        <v>81343.417</v>
      </c>
      <c r="I317" s="9">
        <f t="shared" si="104"/>
        <v>105681.78300000001</v>
      </c>
      <c r="K317" s="21">
        <f t="shared" si="105"/>
        <v>1.2992051096156927</v>
      </c>
      <c r="M317" s="9">
        <v>748716.346</v>
      </c>
      <c r="O317" s="9">
        <v>362624.218</v>
      </c>
      <c r="Q317" s="9">
        <f t="shared" si="106"/>
        <v>386092.128</v>
      </c>
      <c r="S317" s="21">
        <f t="shared" si="107"/>
        <v>1.0647168855114912</v>
      </c>
      <c r="U317" s="9">
        <v>3979813.077</v>
      </c>
      <c r="W317" s="9">
        <v>1658786.323</v>
      </c>
      <c r="Y317" s="9">
        <f t="shared" si="108"/>
        <v>2321026.7539999997</v>
      </c>
      <c r="AA317" s="21">
        <f t="shared" si="109"/>
        <v>1.3992319093892116</v>
      </c>
      <c r="AC317" s="9">
        <v>4341543.829</v>
      </c>
      <c r="AE317" s="9">
        <v>2183071.651</v>
      </c>
      <c r="AG317" s="9">
        <f t="shared" si="110"/>
        <v>2158472.178</v>
      </c>
      <c r="AI317" s="21">
        <f t="shared" si="111"/>
        <v>0.9887317152468487</v>
      </c>
    </row>
    <row r="318" spans="1:35" ht="12.75" outlineLevel="1">
      <c r="A318" s="1" t="s">
        <v>804</v>
      </c>
      <c r="B318" s="16" t="s">
        <v>805</v>
      </c>
      <c r="C318" s="1" t="s">
        <v>1272</v>
      </c>
      <c r="E318" s="5">
        <v>99822.35</v>
      </c>
      <c r="G318" s="5">
        <v>39409.209</v>
      </c>
      <c r="I318" s="9">
        <f t="shared" si="104"/>
        <v>60413.141</v>
      </c>
      <c r="K318" s="21">
        <f t="shared" si="105"/>
        <v>1.5329701491851815</v>
      </c>
      <c r="M318" s="9">
        <v>221598.571</v>
      </c>
      <c r="O318" s="9">
        <v>117300.953</v>
      </c>
      <c r="Q318" s="9">
        <f t="shared" si="106"/>
        <v>104297.618</v>
      </c>
      <c r="S318" s="21">
        <f t="shared" si="107"/>
        <v>0.8891455297895151</v>
      </c>
      <c r="U318" s="9">
        <v>587644.921</v>
      </c>
      <c r="W318" s="9">
        <v>366120.727</v>
      </c>
      <c r="Y318" s="9">
        <f t="shared" si="108"/>
        <v>221524.19399999996</v>
      </c>
      <c r="AA318" s="21">
        <f t="shared" si="109"/>
        <v>0.605057779206256</v>
      </c>
      <c r="AC318" s="9">
        <v>791519.419</v>
      </c>
      <c r="AE318" s="9">
        <v>526360.818</v>
      </c>
      <c r="AG318" s="9">
        <f t="shared" si="110"/>
        <v>265158.601</v>
      </c>
      <c r="AI318" s="21">
        <f t="shared" si="111"/>
        <v>0.503758243266504</v>
      </c>
    </row>
    <row r="319" spans="1:35" ht="12.75" outlineLevel="1">
      <c r="A319" s="1" t="s">
        <v>806</v>
      </c>
      <c r="B319" s="16" t="s">
        <v>807</v>
      </c>
      <c r="C319" s="1" t="s">
        <v>1268</v>
      </c>
      <c r="E319" s="5">
        <v>12230.08</v>
      </c>
      <c r="G319" s="5">
        <v>16387.7</v>
      </c>
      <c r="I319" s="9">
        <f t="shared" si="104"/>
        <v>-4157.620000000001</v>
      </c>
      <c r="K319" s="21">
        <f t="shared" si="105"/>
        <v>-0.253703692403449</v>
      </c>
      <c r="M319" s="9">
        <v>42964.91</v>
      </c>
      <c r="O319" s="9">
        <v>45445.270000000004</v>
      </c>
      <c r="Q319" s="9">
        <f t="shared" si="106"/>
        <v>-2480.3600000000006</v>
      </c>
      <c r="S319" s="21">
        <f t="shared" si="107"/>
        <v>-0.05457905740245355</v>
      </c>
      <c r="U319" s="9">
        <v>130154.781</v>
      </c>
      <c r="W319" s="9">
        <v>110116.45</v>
      </c>
      <c r="Y319" s="9">
        <f t="shared" si="108"/>
        <v>20038.331000000006</v>
      </c>
      <c r="AA319" s="21">
        <f t="shared" si="109"/>
        <v>0.18197400115968146</v>
      </c>
      <c r="AC319" s="9">
        <v>181745.197</v>
      </c>
      <c r="AE319" s="9">
        <v>132119.91</v>
      </c>
      <c r="AG319" s="9">
        <f t="shared" si="110"/>
        <v>49625.28699999998</v>
      </c>
      <c r="AI319" s="21">
        <f t="shared" si="111"/>
        <v>0.3756079382736484</v>
      </c>
    </row>
    <row r="320" spans="1:35" ht="12.75" outlineLevel="1">
      <c r="A320" s="1" t="s">
        <v>808</v>
      </c>
      <c r="B320" s="16" t="s">
        <v>809</v>
      </c>
      <c r="C320" s="1" t="s">
        <v>1269</v>
      </c>
      <c r="E320" s="5">
        <v>115.22</v>
      </c>
      <c r="G320" s="5">
        <v>7433.481000000001</v>
      </c>
      <c r="I320" s="9">
        <f t="shared" si="104"/>
        <v>-7318.261</v>
      </c>
      <c r="K320" s="21">
        <f t="shared" si="105"/>
        <v>-0.9844998594870963</v>
      </c>
      <c r="M320" s="9">
        <v>4421.28</v>
      </c>
      <c r="O320" s="9">
        <v>13582.769</v>
      </c>
      <c r="Q320" s="9">
        <f t="shared" si="106"/>
        <v>-9161.489000000001</v>
      </c>
      <c r="S320" s="21">
        <f t="shared" si="107"/>
        <v>-0.6744934703667567</v>
      </c>
      <c r="U320" s="9">
        <v>19048.511</v>
      </c>
      <c r="W320" s="9">
        <v>30663.079</v>
      </c>
      <c r="Y320" s="9">
        <f t="shared" si="108"/>
        <v>-11614.568000000003</v>
      </c>
      <c r="AA320" s="21">
        <f t="shared" si="109"/>
        <v>-0.37878022621276886</v>
      </c>
      <c r="AC320" s="9">
        <v>41792.909</v>
      </c>
      <c r="AE320" s="9">
        <v>35581.265</v>
      </c>
      <c r="AG320" s="9">
        <f t="shared" si="110"/>
        <v>6211.644</v>
      </c>
      <c r="AI320" s="21">
        <f t="shared" si="111"/>
        <v>0.1745762552286997</v>
      </c>
    </row>
    <row r="321" spans="1:35" ht="12.75" outlineLevel="1">
      <c r="A321" s="1" t="s">
        <v>810</v>
      </c>
      <c r="B321" s="16" t="s">
        <v>811</v>
      </c>
      <c r="C321" s="1" t="s">
        <v>1273</v>
      </c>
      <c r="E321" s="5">
        <v>3473.8</v>
      </c>
      <c r="G321" s="5">
        <v>608.17</v>
      </c>
      <c r="I321" s="9">
        <f t="shared" si="104"/>
        <v>2865.63</v>
      </c>
      <c r="K321" s="21">
        <f t="shared" si="105"/>
        <v>4.7118897676636475</v>
      </c>
      <c r="M321" s="9">
        <v>10728.68</v>
      </c>
      <c r="O321" s="9">
        <v>2794.21</v>
      </c>
      <c r="Q321" s="9">
        <f t="shared" si="106"/>
        <v>7934.47</v>
      </c>
      <c r="S321" s="21">
        <f t="shared" si="107"/>
        <v>2.8396111960088897</v>
      </c>
      <c r="U321" s="9">
        <v>32041.41</v>
      </c>
      <c r="W321" s="9">
        <v>7627.2</v>
      </c>
      <c r="Y321" s="9">
        <f t="shared" si="108"/>
        <v>24414.21</v>
      </c>
      <c r="AA321" s="21">
        <f t="shared" si="109"/>
        <v>3.200940056639396</v>
      </c>
      <c r="AC321" s="9">
        <v>35036.32</v>
      </c>
      <c r="AE321" s="9">
        <v>43857.297</v>
      </c>
      <c r="AG321" s="9">
        <f t="shared" si="110"/>
        <v>-8820.976999999999</v>
      </c>
      <c r="AI321" s="21">
        <f t="shared" si="111"/>
        <v>-0.2011290618297794</v>
      </c>
    </row>
    <row r="322" spans="1:35" ht="12.75" outlineLevel="1">
      <c r="A322" s="1" t="s">
        <v>812</v>
      </c>
      <c r="B322" s="16" t="s">
        <v>813</v>
      </c>
      <c r="C322" s="1" t="s">
        <v>1274</v>
      </c>
      <c r="E322" s="5">
        <v>20297.24</v>
      </c>
      <c r="G322" s="5">
        <v>6259.92</v>
      </c>
      <c r="I322" s="9">
        <f t="shared" si="104"/>
        <v>14037.320000000002</v>
      </c>
      <c r="K322" s="21">
        <f t="shared" si="105"/>
        <v>2.2424120436043915</v>
      </c>
      <c r="M322" s="9">
        <v>62743.68</v>
      </c>
      <c r="O322" s="9">
        <v>21764.98</v>
      </c>
      <c r="Q322" s="9">
        <f t="shared" si="106"/>
        <v>40978.7</v>
      </c>
      <c r="S322" s="21">
        <f t="shared" si="107"/>
        <v>1.8827814222664114</v>
      </c>
      <c r="U322" s="9">
        <v>183505.57</v>
      </c>
      <c r="W322" s="9">
        <v>55048</v>
      </c>
      <c r="Y322" s="9">
        <f t="shared" si="108"/>
        <v>128457.57</v>
      </c>
      <c r="AA322" s="21">
        <f t="shared" si="109"/>
        <v>2.333555624182532</v>
      </c>
      <c r="AC322" s="9">
        <v>225726.25</v>
      </c>
      <c r="AE322" s="9">
        <v>152631.54</v>
      </c>
      <c r="AG322" s="9">
        <f t="shared" si="110"/>
        <v>73094.70999999999</v>
      </c>
      <c r="AI322" s="21">
        <f t="shared" si="111"/>
        <v>0.47889649806324425</v>
      </c>
    </row>
    <row r="323" spans="1:35" ht="12.75" outlineLevel="1">
      <c r="A323" s="1" t="s">
        <v>814</v>
      </c>
      <c r="B323" s="16" t="s">
        <v>815</v>
      </c>
      <c r="C323" s="1" t="s">
        <v>1275</v>
      </c>
      <c r="E323" s="5">
        <v>17431.77</v>
      </c>
      <c r="G323" s="5">
        <v>377.35</v>
      </c>
      <c r="I323" s="9">
        <f t="shared" si="104"/>
        <v>17054.420000000002</v>
      </c>
      <c r="K323" s="21" t="str">
        <f t="shared" si="105"/>
        <v>N.M.</v>
      </c>
      <c r="M323" s="9">
        <v>54060.65</v>
      </c>
      <c r="O323" s="9">
        <v>1424.64</v>
      </c>
      <c r="Q323" s="9">
        <f t="shared" si="106"/>
        <v>52636.01</v>
      </c>
      <c r="S323" s="21" t="str">
        <f t="shared" si="107"/>
        <v>N.M.</v>
      </c>
      <c r="U323" s="9">
        <v>172059.25</v>
      </c>
      <c r="W323" s="9">
        <v>3855.79</v>
      </c>
      <c r="Y323" s="9">
        <f t="shared" si="108"/>
        <v>168203.46</v>
      </c>
      <c r="AA323" s="21" t="str">
        <f t="shared" si="109"/>
        <v>N.M.</v>
      </c>
      <c r="AC323" s="9">
        <v>173366.08</v>
      </c>
      <c r="AE323" s="9">
        <v>82622.294</v>
      </c>
      <c r="AG323" s="9">
        <f t="shared" si="110"/>
        <v>90743.786</v>
      </c>
      <c r="AI323" s="21">
        <f t="shared" si="111"/>
        <v>1.0982966171333852</v>
      </c>
    </row>
    <row r="324" spans="1:35" ht="12.75" outlineLevel="1">
      <c r="A324" s="1" t="s">
        <v>816</v>
      </c>
      <c r="B324" s="16" t="s">
        <v>817</v>
      </c>
      <c r="C324" s="1" t="s">
        <v>1276</v>
      </c>
      <c r="E324" s="5">
        <v>26510.58</v>
      </c>
      <c r="G324" s="5">
        <v>80898.605</v>
      </c>
      <c r="I324" s="9">
        <f t="shared" si="104"/>
        <v>-54388.024999999994</v>
      </c>
      <c r="K324" s="21">
        <f t="shared" si="105"/>
        <v>-0.6722986756075707</v>
      </c>
      <c r="M324" s="9">
        <v>169353.399</v>
      </c>
      <c r="O324" s="9">
        <v>229276.787</v>
      </c>
      <c r="Q324" s="9">
        <f t="shared" si="106"/>
        <v>-59923.388000000006</v>
      </c>
      <c r="S324" s="21">
        <f t="shared" si="107"/>
        <v>-0.26135828569509745</v>
      </c>
      <c r="U324" s="9">
        <v>646612.533</v>
      </c>
      <c r="W324" s="9">
        <v>664694.091</v>
      </c>
      <c r="Y324" s="9">
        <f t="shared" si="108"/>
        <v>-18081.55799999996</v>
      </c>
      <c r="AA324" s="21">
        <f t="shared" si="109"/>
        <v>-0.02720282645028051</v>
      </c>
      <c r="AC324" s="9">
        <v>965181.783</v>
      </c>
      <c r="AE324" s="9">
        <v>905529.228</v>
      </c>
      <c r="AG324" s="9">
        <f t="shared" si="110"/>
        <v>59652.55500000005</v>
      </c>
      <c r="AI324" s="21">
        <f t="shared" si="111"/>
        <v>0.06587590235132648</v>
      </c>
    </row>
    <row r="325" spans="1:35" ht="12.75" outlineLevel="1">
      <c r="A325" s="1" t="s">
        <v>818</v>
      </c>
      <c r="B325" s="16" t="s">
        <v>819</v>
      </c>
      <c r="C325" s="1" t="s">
        <v>1277</v>
      </c>
      <c r="E325" s="5">
        <v>122996.41</v>
      </c>
      <c r="G325" s="5">
        <v>593877.441</v>
      </c>
      <c r="I325" s="9">
        <f t="shared" si="104"/>
        <v>-470881.03099999996</v>
      </c>
      <c r="K325" s="21">
        <f t="shared" si="105"/>
        <v>-0.7928926045870801</v>
      </c>
      <c r="M325" s="9">
        <v>432515.229</v>
      </c>
      <c r="O325" s="9">
        <v>1346715.072</v>
      </c>
      <c r="Q325" s="9">
        <f t="shared" si="106"/>
        <v>-914199.8429999999</v>
      </c>
      <c r="S325" s="21">
        <f t="shared" si="107"/>
        <v>-0.6788368690656489</v>
      </c>
      <c r="U325" s="9">
        <v>1884963.297</v>
      </c>
      <c r="W325" s="9">
        <v>2387670.956</v>
      </c>
      <c r="Y325" s="9">
        <f t="shared" si="108"/>
        <v>-502707.65899999975</v>
      </c>
      <c r="AA325" s="21">
        <f t="shared" si="109"/>
        <v>-0.21054310592367895</v>
      </c>
      <c r="AC325" s="9">
        <v>2309654.584</v>
      </c>
      <c r="AE325" s="9">
        <v>3795740.195</v>
      </c>
      <c r="AG325" s="9">
        <f t="shared" si="110"/>
        <v>-1486085.611</v>
      </c>
      <c r="AI325" s="21">
        <f t="shared" si="111"/>
        <v>-0.3915140485530517</v>
      </c>
    </row>
    <row r="326" spans="1:35" ht="12.75" outlineLevel="1">
      <c r="A326" s="1" t="s">
        <v>820</v>
      </c>
      <c r="B326" s="16" t="s">
        <v>821</v>
      </c>
      <c r="C326" s="1" t="s">
        <v>1278</v>
      </c>
      <c r="E326" s="5">
        <v>0</v>
      </c>
      <c r="G326" s="5">
        <v>0</v>
      </c>
      <c r="I326" s="9">
        <f t="shared" si="104"/>
        <v>0</v>
      </c>
      <c r="K326" s="21">
        <f t="shared" si="105"/>
        <v>0</v>
      </c>
      <c r="M326" s="9">
        <v>0</v>
      </c>
      <c r="O326" s="9">
        <v>1.1500000000000001</v>
      </c>
      <c r="Q326" s="9">
        <f t="shared" si="106"/>
        <v>-1.1500000000000001</v>
      </c>
      <c r="S326" s="21" t="str">
        <f t="shared" si="107"/>
        <v>N.M.</v>
      </c>
      <c r="U326" s="9">
        <v>0</v>
      </c>
      <c r="W326" s="9">
        <v>647.6410000000001</v>
      </c>
      <c r="Y326" s="9">
        <f t="shared" si="108"/>
        <v>-647.6410000000001</v>
      </c>
      <c r="AA326" s="21" t="str">
        <f t="shared" si="109"/>
        <v>N.M.</v>
      </c>
      <c r="AC326" s="9">
        <v>331.812</v>
      </c>
      <c r="AE326" s="9">
        <v>647.6410000000001</v>
      </c>
      <c r="AG326" s="9">
        <f t="shared" si="110"/>
        <v>-315.82900000000006</v>
      </c>
      <c r="AI326" s="21">
        <f t="shared" si="111"/>
        <v>-0.48766060209282613</v>
      </c>
    </row>
    <row r="327" spans="1:35" ht="12.75" outlineLevel="1">
      <c r="A327" s="1" t="s">
        <v>822</v>
      </c>
      <c r="B327" s="16" t="s">
        <v>823</v>
      </c>
      <c r="C327" s="1" t="s">
        <v>1279</v>
      </c>
      <c r="E327" s="5">
        <v>0</v>
      </c>
      <c r="G327" s="5">
        <v>0</v>
      </c>
      <c r="I327" s="9">
        <f t="shared" si="104"/>
        <v>0</v>
      </c>
      <c r="K327" s="21">
        <f t="shared" si="105"/>
        <v>0</v>
      </c>
      <c r="M327" s="9">
        <v>182.1</v>
      </c>
      <c r="O327" s="9">
        <v>4.64</v>
      </c>
      <c r="Q327" s="9">
        <f t="shared" si="106"/>
        <v>177.46</v>
      </c>
      <c r="S327" s="21" t="str">
        <f t="shared" si="107"/>
        <v>N.M.</v>
      </c>
      <c r="U327" s="9">
        <v>3388.161</v>
      </c>
      <c r="W327" s="9">
        <v>5803.938</v>
      </c>
      <c r="Y327" s="9">
        <f t="shared" si="108"/>
        <v>-2415.777</v>
      </c>
      <c r="AA327" s="21">
        <f t="shared" si="109"/>
        <v>-0.41623066959019894</v>
      </c>
      <c r="AC327" s="9">
        <v>3466.631</v>
      </c>
      <c r="AE327" s="9">
        <v>8329.274000000001</v>
      </c>
      <c r="AG327" s="9">
        <f t="shared" si="110"/>
        <v>-4862.643000000002</v>
      </c>
      <c r="AI327" s="21">
        <f t="shared" si="111"/>
        <v>-0.5838015414068503</v>
      </c>
    </row>
    <row r="328" spans="1:35" ht="12.75" outlineLevel="1">
      <c r="A328" s="1" t="s">
        <v>824</v>
      </c>
      <c r="B328" s="16" t="s">
        <v>825</v>
      </c>
      <c r="C328" s="1" t="s">
        <v>1268</v>
      </c>
      <c r="E328" s="5">
        <v>389.32</v>
      </c>
      <c r="G328" s="5">
        <v>835.618</v>
      </c>
      <c r="I328" s="9">
        <f t="shared" si="104"/>
        <v>-446.29800000000006</v>
      </c>
      <c r="K328" s="21">
        <f t="shared" si="105"/>
        <v>-0.5340933297272199</v>
      </c>
      <c r="M328" s="9">
        <v>1486.56</v>
      </c>
      <c r="O328" s="9">
        <v>2009.784</v>
      </c>
      <c r="Q328" s="9">
        <f t="shared" si="106"/>
        <v>-523.2240000000002</v>
      </c>
      <c r="S328" s="21">
        <f t="shared" si="107"/>
        <v>-0.2603384244276998</v>
      </c>
      <c r="U328" s="9">
        <v>4352.6</v>
      </c>
      <c r="W328" s="9">
        <v>7007.915</v>
      </c>
      <c r="Y328" s="9">
        <f t="shared" si="108"/>
        <v>-2655.3149999999996</v>
      </c>
      <c r="AA328" s="21">
        <f t="shared" si="109"/>
        <v>-0.37890228406023757</v>
      </c>
      <c r="AC328" s="9">
        <v>6146.544000000001</v>
      </c>
      <c r="AE328" s="9">
        <v>8323.536</v>
      </c>
      <c r="AG328" s="9">
        <f t="shared" si="110"/>
        <v>-2176.9919999999993</v>
      </c>
      <c r="AI328" s="21">
        <f t="shared" si="111"/>
        <v>-0.26154653503030434</v>
      </c>
    </row>
    <row r="329" spans="1:35" ht="12.75" outlineLevel="1">
      <c r="A329" s="1" t="s">
        <v>826</v>
      </c>
      <c r="B329" s="16" t="s">
        <v>827</v>
      </c>
      <c r="C329" s="1" t="s">
        <v>1269</v>
      </c>
      <c r="E329" s="5">
        <v>458.49</v>
      </c>
      <c r="G329" s="5">
        <v>2997.559</v>
      </c>
      <c r="I329" s="9">
        <f t="shared" si="104"/>
        <v>-2539.0690000000004</v>
      </c>
      <c r="K329" s="21">
        <f t="shared" si="105"/>
        <v>-0.8470455460593104</v>
      </c>
      <c r="M329" s="9">
        <v>-2652.6240000000003</v>
      </c>
      <c r="O329" s="9">
        <v>10193.526</v>
      </c>
      <c r="Q329" s="9">
        <f t="shared" si="106"/>
        <v>-12846.15</v>
      </c>
      <c r="S329" s="21">
        <f t="shared" si="107"/>
        <v>-1.2602263436616534</v>
      </c>
      <c r="U329" s="9">
        <v>9221.291000000001</v>
      </c>
      <c r="W329" s="9">
        <v>13828.961</v>
      </c>
      <c r="Y329" s="9">
        <f t="shared" si="108"/>
        <v>-4607.669999999998</v>
      </c>
      <c r="AA329" s="21">
        <f t="shared" si="109"/>
        <v>-0.3331898904046369</v>
      </c>
      <c r="AC329" s="9">
        <v>28578.019000000004</v>
      </c>
      <c r="AE329" s="9">
        <v>24768.182999999997</v>
      </c>
      <c r="AG329" s="9">
        <f t="shared" si="110"/>
        <v>3809.8360000000066</v>
      </c>
      <c r="AI329" s="21">
        <f t="shared" si="111"/>
        <v>0.15381976142537412</v>
      </c>
    </row>
    <row r="330" spans="1:35" ht="12.75" outlineLevel="1">
      <c r="A330" s="1" t="s">
        <v>828</v>
      </c>
      <c r="B330" s="16" t="s">
        <v>829</v>
      </c>
      <c r="C330" s="1" t="s">
        <v>1276</v>
      </c>
      <c r="E330" s="5">
        <v>56219.090000000004</v>
      </c>
      <c r="G330" s="5">
        <v>59288.133</v>
      </c>
      <c r="I330" s="9">
        <f t="shared" si="104"/>
        <v>-3069.042999999998</v>
      </c>
      <c r="K330" s="21">
        <f t="shared" si="105"/>
        <v>-0.051764878479138444</v>
      </c>
      <c r="M330" s="9">
        <v>326659.045</v>
      </c>
      <c r="O330" s="9">
        <v>170635.766</v>
      </c>
      <c r="Q330" s="9">
        <f t="shared" si="106"/>
        <v>156023.27899999998</v>
      </c>
      <c r="S330" s="21">
        <f t="shared" si="107"/>
        <v>0.914364453932829</v>
      </c>
      <c r="U330" s="9">
        <v>774052.253</v>
      </c>
      <c r="W330" s="9">
        <v>462236.486</v>
      </c>
      <c r="Y330" s="9">
        <f t="shared" si="108"/>
        <v>311815.76700000005</v>
      </c>
      <c r="AA330" s="21">
        <f t="shared" si="109"/>
        <v>0.6745806020167782</v>
      </c>
      <c r="AC330" s="9">
        <v>1067329.488</v>
      </c>
      <c r="AE330" s="9">
        <v>719717.485</v>
      </c>
      <c r="AG330" s="9">
        <f t="shared" si="110"/>
        <v>347612.0029999999</v>
      </c>
      <c r="AI330" s="21">
        <f t="shared" si="111"/>
        <v>0.482983962797569</v>
      </c>
    </row>
    <row r="331" spans="1:35" ht="12.75" outlineLevel="1">
      <c r="A331" s="1" t="s">
        <v>830</v>
      </c>
      <c r="B331" s="16" t="s">
        <v>831</v>
      </c>
      <c r="C331" s="1" t="s">
        <v>1277</v>
      </c>
      <c r="E331" s="5">
        <v>1208847.506</v>
      </c>
      <c r="G331" s="5">
        <v>1083542.622</v>
      </c>
      <c r="I331" s="9">
        <f t="shared" si="104"/>
        <v>125304.88400000008</v>
      </c>
      <c r="K331" s="21">
        <f t="shared" si="105"/>
        <v>0.11564370561511708</v>
      </c>
      <c r="M331" s="9">
        <v>4346527.49</v>
      </c>
      <c r="O331" s="9">
        <v>4233030.038</v>
      </c>
      <c r="Q331" s="9">
        <f t="shared" si="106"/>
        <v>113497.45200000051</v>
      </c>
      <c r="S331" s="21">
        <f t="shared" si="107"/>
        <v>0.02681234269096404</v>
      </c>
      <c r="U331" s="9">
        <v>12240818.614</v>
      </c>
      <c r="W331" s="9">
        <v>10609004.802</v>
      </c>
      <c r="Y331" s="9">
        <f t="shared" si="108"/>
        <v>1631813.8120000008</v>
      </c>
      <c r="AA331" s="21">
        <f t="shared" si="109"/>
        <v>0.15381403274436947</v>
      </c>
      <c r="AC331" s="9">
        <v>16003896.721</v>
      </c>
      <c r="AE331" s="9">
        <v>14138828.442</v>
      </c>
      <c r="AG331" s="9">
        <f t="shared" si="110"/>
        <v>1865068.279000001</v>
      </c>
      <c r="AI331" s="21">
        <f t="shared" si="111"/>
        <v>0.13191109055823433</v>
      </c>
    </row>
    <row r="332" spans="1:35" ht="12.75" outlineLevel="1">
      <c r="A332" s="1" t="s">
        <v>832</v>
      </c>
      <c r="B332" s="16" t="s">
        <v>833</v>
      </c>
      <c r="C332" s="1" t="s">
        <v>1280</v>
      </c>
      <c r="E332" s="5">
        <v>9708.1</v>
      </c>
      <c r="G332" s="5">
        <v>2567.447</v>
      </c>
      <c r="I332" s="9">
        <f t="shared" si="104"/>
        <v>7140.653</v>
      </c>
      <c r="K332" s="21">
        <f t="shared" si="105"/>
        <v>2.781227032145162</v>
      </c>
      <c r="M332" s="9">
        <v>36429.525</v>
      </c>
      <c r="O332" s="9">
        <v>14293.189</v>
      </c>
      <c r="Q332" s="9">
        <f t="shared" si="106"/>
        <v>22136.336000000003</v>
      </c>
      <c r="S332" s="21">
        <f t="shared" si="107"/>
        <v>1.5487331763401437</v>
      </c>
      <c r="U332" s="9">
        <v>101982.29000000001</v>
      </c>
      <c r="W332" s="9">
        <v>41939.697</v>
      </c>
      <c r="Y332" s="9">
        <f t="shared" si="108"/>
        <v>60042.59300000001</v>
      </c>
      <c r="AA332" s="21">
        <f t="shared" si="109"/>
        <v>1.4316410774260007</v>
      </c>
      <c r="AC332" s="9">
        <v>127931.63700000002</v>
      </c>
      <c r="AE332" s="9">
        <v>51806.028</v>
      </c>
      <c r="AG332" s="9">
        <f t="shared" si="110"/>
        <v>76125.60900000003</v>
      </c>
      <c r="AI332" s="21">
        <f t="shared" si="111"/>
        <v>1.4694353521949228</v>
      </c>
    </row>
    <row r="333" spans="1:35" ht="12.75" outlineLevel="1">
      <c r="A333" s="1" t="s">
        <v>834</v>
      </c>
      <c r="B333" s="16" t="s">
        <v>835</v>
      </c>
      <c r="C333" s="1" t="s">
        <v>1278</v>
      </c>
      <c r="E333" s="5">
        <v>8688.9</v>
      </c>
      <c r="G333" s="5">
        <v>21378.331</v>
      </c>
      <c r="I333" s="9">
        <f t="shared" si="104"/>
        <v>-12689.430999999999</v>
      </c>
      <c r="K333" s="21">
        <f t="shared" si="105"/>
        <v>-0.5935650916809174</v>
      </c>
      <c r="M333" s="9">
        <v>53421.788</v>
      </c>
      <c r="O333" s="9">
        <v>68203.312</v>
      </c>
      <c r="Q333" s="9">
        <f t="shared" si="106"/>
        <v>-14781.524000000005</v>
      </c>
      <c r="S333" s="21">
        <f t="shared" si="107"/>
        <v>-0.21672736362128578</v>
      </c>
      <c r="U333" s="9">
        <v>188068.012</v>
      </c>
      <c r="W333" s="9">
        <v>198676.638</v>
      </c>
      <c r="Y333" s="9">
        <f t="shared" si="108"/>
        <v>-10608.626000000018</v>
      </c>
      <c r="AA333" s="21">
        <f t="shared" si="109"/>
        <v>-0.053396444125453836</v>
      </c>
      <c r="AC333" s="9">
        <v>292698.868</v>
      </c>
      <c r="AE333" s="9">
        <v>247616.104</v>
      </c>
      <c r="AG333" s="9">
        <f t="shared" si="110"/>
        <v>45082.764000000025</v>
      </c>
      <c r="AI333" s="21">
        <f t="shared" si="111"/>
        <v>0.18206717282006837</v>
      </c>
    </row>
    <row r="334" spans="1:35" ht="12.75" outlineLevel="1">
      <c r="A334" s="1" t="s">
        <v>836</v>
      </c>
      <c r="B334" s="16" t="s">
        <v>837</v>
      </c>
      <c r="C334" s="1" t="s">
        <v>1281</v>
      </c>
      <c r="E334" s="5">
        <v>15340.04</v>
      </c>
      <c r="G334" s="5">
        <v>35476.012</v>
      </c>
      <c r="I334" s="9">
        <f t="shared" si="104"/>
        <v>-20135.972</v>
      </c>
      <c r="K334" s="21">
        <f t="shared" si="105"/>
        <v>-0.5675940125400792</v>
      </c>
      <c r="M334" s="9">
        <v>125648.526</v>
      </c>
      <c r="O334" s="9">
        <v>148680.252</v>
      </c>
      <c r="Q334" s="9">
        <f t="shared" si="106"/>
        <v>-23031.72600000001</v>
      </c>
      <c r="S334" s="21">
        <f t="shared" si="107"/>
        <v>-0.15490776811435597</v>
      </c>
      <c r="U334" s="9">
        <v>463462.833</v>
      </c>
      <c r="W334" s="9">
        <v>579046.834</v>
      </c>
      <c r="Y334" s="9">
        <f t="shared" si="108"/>
        <v>-115584.00100000005</v>
      </c>
      <c r="AA334" s="21">
        <f t="shared" si="109"/>
        <v>-0.19961079866641676</v>
      </c>
      <c r="AC334" s="9">
        <v>656541.909</v>
      </c>
      <c r="AE334" s="9">
        <v>789189.376</v>
      </c>
      <c r="AG334" s="9">
        <f t="shared" si="110"/>
        <v>-132647.46700000006</v>
      </c>
      <c r="AI334" s="21">
        <f t="shared" si="111"/>
        <v>-0.16808065469953826</v>
      </c>
    </row>
    <row r="335" spans="1:35" ht="12.75" outlineLevel="1">
      <c r="A335" s="1" t="s">
        <v>838</v>
      </c>
      <c r="B335" s="16" t="s">
        <v>839</v>
      </c>
      <c r="C335" s="1" t="s">
        <v>1282</v>
      </c>
      <c r="E335" s="5">
        <v>4105.67</v>
      </c>
      <c r="G335" s="5">
        <v>4468.493</v>
      </c>
      <c r="I335" s="9">
        <f t="shared" si="104"/>
        <v>-362.8230000000003</v>
      </c>
      <c r="K335" s="21">
        <f t="shared" si="105"/>
        <v>-0.08119583045111636</v>
      </c>
      <c r="M335" s="9">
        <v>9731.961000000001</v>
      </c>
      <c r="O335" s="9">
        <v>11796.306</v>
      </c>
      <c r="Q335" s="9">
        <f t="shared" si="106"/>
        <v>-2064.3449999999993</v>
      </c>
      <c r="S335" s="21">
        <f t="shared" si="107"/>
        <v>-0.1749992751968285</v>
      </c>
      <c r="U335" s="9">
        <v>33356.308</v>
      </c>
      <c r="W335" s="9">
        <v>43081.071</v>
      </c>
      <c r="Y335" s="9">
        <f t="shared" si="108"/>
        <v>-9724.763000000006</v>
      </c>
      <c r="AA335" s="21">
        <f t="shared" si="109"/>
        <v>-0.2257316908393481</v>
      </c>
      <c r="AC335" s="9">
        <v>55203.564</v>
      </c>
      <c r="AE335" s="9">
        <v>50909.953</v>
      </c>
      <c r="AG335" s="9">
        <f t="shared" si="110"/>
        <v>4293.610999999997</v>
      </c>
      <c r="AI335" s="21">
        <f t="shared" si="111"/>
        <v>0.08433735933718102</v>
      </c>
    </row>
    <row r="336" spans="1:35" ht="12.75" outlineLevel="1">
      <c r="A336" s="1" t="s">
        <v>840</v>
      </c>
      <c r="B336" s="16" t="s">
        <v>841</v>
      </c>
      <c r="C336" s="1" t="s">
        <v>1283</v>
      </c>
      <c r="E336" s="5">
        <v>13405.960000000001</v>
      </c>
      <c r="G336" s="5">
        <v>16337.791000000001</v>
      </c>
      <c r="I336" s="9">
        <f t="shared" si="104"/>
        <v>-2931.831</v>
      </c>
      <c r="K336" s="21">
        <f t="shared" si="105"/>
        <v>-0.17945088170120427</v>
      </c>
      <c r="M336" s="9">
        <v>47759.233</v>
      </c>
      <c r="O336" s="9">
        <v>3629.9610000000002</v>
      </c>
      <c r="Q336" s="9">
        <f t="shared" si="106"/>
        <v>44129.272</v>
      </c>
      <c r="S336" s="21" t="str">
        <f t="shared" si="107"/>
        <v>N.M.</v>
      </c>
      <c r="U336" s="9">
        <v>139919.41700000002</v>
      </c>
      <c r="W336" s="9">
        <v>81493.714</v>
      </c>
      <c r="Y336" s="9">
        <f t="shared" si="108"/>
        <v>58425.70300000001</v>
      </c>
      <c r="AA336" s="21">
        <f t="shared" si="109"/>
        <v>0.7169350877786721</v>
      </c>
      <c r="AC336" s="9">
        <v>190191.777</v>
      </c>
      <c r="AE336" s="9">
        <v>123290.46100000001</v>
      </c>
      <c r="AG336" s="9">
        <f t="shared" si="110"/>
        <v>66901.31599999999</v>
      </c>
      <c r="AI336" s="21">
        <f t="shared" si="111"/>
        <v>0.5426317288245032</v>
      </c>
    </row>
    <row r="337" spans="1:35" ht="12.75" outlineLevel="1">
      <c r="A337" s="1" t="s">
        <v>842</v>
      </c>
      <c r="B337" s="16" t="s">
        <v>843</v>
      </c>
      <c r="C337" s="1" t="s">
        <v>1284</v>
      </c>
      <c r="E337" s="5">
        <v>35352.340000000004</v>
      </c>
      <c r="G337" s="5">
        <v>56367.481</v>
      </c>
      <c r="I337" s="9">
        <f t="shared" si="104"/>
        <v>-21015.140999999996</v>
      </c>
      <c r="K337" s="21">
        <f t="shared" si="105"/>
        <v>-0.3728238450109203</v>
      </c>
      <c r="M337" s="9">
        <v>-17223.966</v>
      </c>
      <c r="O337" s="9">
        <v>184416.027</v>
      </c>
      <c r="Q337" s="9">
        <f t="shared" si="106"/>
        <v>-201639.99300000002</v>
      </c>
      <c r="S337" s="21">
        <f t="shared" si="107"/>
        <v>-1.0933973379656423</v>
      </c>
      <c r="U337" s="9">
        <v>401744.005</v>
      </c>
      <c r="W337" s="9">
        <v>325948.889</v>
      </c>
      <c r="Y337" s="9">
        <f t="shared" si="108"/>
        <v>75795.11599999998</v>
      </c>
      <c r="AA337" s="21">
        <f t="shared" si="109"/>
        <v>0.23253681346341382</v>
      </c>
      <c r="AC337" s="9">
        <v>661156.185</v>
      </c>
      <c r="AE337" s="9">
        <v>480350.858</v>
      </c>
      <c r="AG337" s="9">
        <f t="shared" si="110"/>
        <v>180805.32700000005</v>
      </c>
      <c r="AI337" s="21">
        <f t="shared" si="111"/>
        <v>0.3764026315114858</v>
      </c>
    </row>
    <row r="338" spans="1:35" ht="12.75" outlineLevel="1">
      <c r="A338" s="1" t="s">
        <v>844</v>
      </c>
      <c r="B338" s="16" t="s">
        <v>845</v>
      </c>
      <c r="C338" s="1" t="s">
        <v>1285</v>
      </c>
      <c r="E338" s="5">
        <v>0</v>
      </c>
      <c r="G338" s="5">
        <v>0</v>
      </c>
      <c r="I338" s="9">
        <f t="shared" si="104"/>
        <v>0</v>
      </c>
      <c r="K338" s="21">
        <f t="shared" si="105"/>
        <v>0</v>
      </c>
      <c r="M338" s="9">
        <v>25.42</v>
      </c>
      <c r="O338" s="9">
        <v>0</v>
      </c>
      <c r="Q338" s="9">
        <f t="shared" si="106"/>
        <v>25.42</v>
      </c>
      <c r="S338" s="21" t="str">
        <f t="shared" si="107"/>
        <v>N.M.</v>
      </c>
      <c r="U338" s="9">
        <v>343.07</v>
      </c>
      <c r="W338" s="9">
        <v>53.11</v>
      </c>
      <c r="Y338" s="9">
        <f t="shared" si="108"/>
        <v>289.96</v>
      </c>
      <c r="AA338" s="21">
        <f t="shared" si="109"/>
        <v>5.459612125776689</v>
      </c>
      <c r="AC338" s="9">
        <v>343.07</v>
      </c>
      <c r="AE338" s="9">
        <v>697.77</v>
      </c>
      <c r="AG338" s="9">
        <f t="shared" si="110"/>
        <v>-354.7</v>
      </c>
      <c r="AI338" s="21">
        <f t="shared" si="111"/>
        <v>-0.5083336916175817</v>
      </c>
    </row>
    <row r="339" spans="1:35" ht="12.75" outlineLevel="1">
      <c r="A339" s="1" t="s">
        <v>846</v>
      </c>
      <c r="B339" s="16" t="s">
        <v>847</v>
      </c>
      <c r="C339" s="1" t="s">
        <v>1286</v>
      </c>
      <c r="E339" s="5">
        <v>18577.3</v>
      </c>
      <c r="G339" s="5">
        <v>16388.677</v>
      </c>
      <c r="I339" s="9">
        <f t="shared" si="104"/>
        <v>2188.6229999999996</v>
      </c>
      <c r="K339" s="21">
        <f t="shared" si="105"/>
        <v>0.13354482488122743</v>
      </c>
      <c r="M339" s="9">
        <v>68452.179</v>
      </c>
      <c r="O339" s="9">
        <v>74575.707</v>
      </c>
      <c r="Q339" s="9">
        <f t="shared" si="106"/>
        <v>-6123.527999999991</v>
      </c>
      <c r="S339" s="21">
        <f t="shared" si="107"/>
        <v>-0.08211156482901318</v>
      </c>
      <c r="U339" s="9">
        <v>205959.187</v>
      </c>
      <c r="W339" s="9">
        <v>222022.717</v>
      </c>
      <c r="Y339" s="9">
        <f t="shared" si="108"/>
        <v>-16063.529999999999</v>
      </c>
      <c r="AA339" s="21">
        <f t="shared" si="109"/>
        <v>-0.07235083966655538</v>
      </c>
      <c r="AC339" s="9">
        <v>378284.401</v>
      </c>
      <c r="AE339" s="9">
        <v>337288.022</v>
      </c>
      <c r="AG339" s="9">
        <f t="shared" si="110"/>
        <v>40996.379000000015</v>
      </c>
      <c r="AI339" s="21">
        <f t="shared" si="111"/>
        <v>0.12154709425168977</v>
      </c>
    </row>
    <row r="340" spans="1:35" ht="12.75" outlineLevel="1">
      <c r="A340" s="1" t="s">
        <v>848</v>
      </c>
      <c r="B340" s="16" t="s">
        <v>849</v>
      </c>
      <c r="C340" s="1" t="s">
        <v>1287</v>
      </c>
      <c r="E340" s="5">
        <v>2836.5</v>
      </c>
      <c r="G340" s="5">
        <v>2950.8630000000003</v>
      </c>
      <c r="I340" s="9">
        <f t="shared" si="104"/>
        <v>-114.36300000000028</v>
      </c>
      <c r="K340" s="21">
        <f t="shared" si="105"/>
        <v>-0.038755780935950015</v>
      </c>
      <c r="M340" s="9">
        <v>12923.226</v>
      </c>
      <c r="O340" s="9">
        <v>8606.388</v>
      </c>
      <c r="Q340" s="9">
        <f t="shared" si="106"/>
        <v>4316.838</v>
      </c>
      <c r="S340" s="21">
        <f t="shared" si="107"/>
        <v>0.5015853340565171</v>
      </c>
      <c r="U340" s="9">
        <v>48317.445999999996</v>
      </c>
      <c r="W340" s="9">
        <v>34219.309</v>
      </c>
      <c r="Y340" s="9">
        <f t="shared" si="108"/>
        <v>14098.136999999995</v>
      </c>
      <c r="AA340" s="21">
        <f t="shared" si="109"/>
        <v>0.4119936203270497</v>
      </c>
      <c r="AC340" s="9">
        <v>55568.395</v>
      </c>
      <c r="AE340" s="9">
        <v>45707.298</v>
      </c>
      <c r="AG340" s="9">
        <f t="shared" si="110"/>
        <v>9861.096999999994</v>
      </c>
      <c r="AI340" s="21">
        <f t="shared" si="111"/>
        <v>0.21574447476637088</v>
      </c>
    </row>
    <row r="341" spans="1:35" ht="12.75" outlineLevel="1">
      <c r="A341" s="1" t="s">
        <v>850</v>
      </c>
      <c r="B341" s="16" t="s">
        <v>851</v>
      </c>
      <c r="C341" s="1" t="s">
        <v>1288</v>
      </c>
      <c r="E341" s="5">
        <v>0</v>
      </c>
      <c r="G341" s="5">
        <v>0</v>
      </c>
      <c r="I341" s="9">
        <f t="shared" si="104"/>
        <v>0</v>
      </c>
      <c r="K341" s="21">
        <f t="shared" si="105"/>
        <v>0</v>
      </c>
      <c r="M341" s="9">
        <v>0</v>
      </c>
      <c r="O341" s="9">
        <v>0</v>
      </c>
      <c r="Q341" s="9">
        <f t="shared" si="106"/>
        <v>0</v>
      </c>
      <c r="S341" s="21">
        <f t="shared" si="107"/>
        <v>0</v>
      </c>
      <c r="U341" s="9">
        <v>3572.5</v>
      </c>
      <c r="W341" s="9">
        <v>0</v>
      </c>
      <c r="Y341" s="9">
        <f t="shared" si="108"/>
        <v>3572.5</v>
      </c>
      <c r="AA341" s="21" t="str">
        <f t="shared" si="109"/>
        <v>N.M.</v>
      </c>
      <c r="AC341" s="9">
        <v>3572.5</v>
      </c>
      <c r="AE341" s="9">
        <v>0</v>
      </c>
      <c r="AG341" s="9">
        <f t="shared" si="110"/>
        <v>3572.5</v>
      </c>
      <c r="AI341" s="21" t="str">
        <f t="shared" si="111"/>
        <v>N.M.</v>
      </c>
    </row>
    <row r="342" spans="1:35" ht="12.75" outlineLevel="1">
      <c r="A342" s="1" t="s">
        <v>852</v>
      </c>
      <c r="B342" s="16" t="s">
        <v>853</v>
      </c>
      <c r="C342" s="1" t="s">
        <v>1289</v>
      </c>
      <c r="E342" s="5">
        <v>2.91</v>
      </c>
      <c r="G342" s="5">
        <v>13.82</v>
      </c>
      <c r="I342" s="9">
        <f t="shared" si="104"/>
        <v>-10.91</v>
      </c>
      <c r="K342" s="21">
        <f t="shared" si="105"/>
        <v>-0.7894356005788712</v>
      </c>
      <c r="M342" s="9">
        <v>71.24</v>
      </c>
      <c r="O342" s="9">
        <v>61.59</v>
      </c>
      <c r="Q342" s="9">
        <f t="shared" si="106"/>
        <v>9.649999999999991</v>
      </c>
      <c r="S342" s="21">
        <f t="shared" si="107"/>
        <v>0.1566812794284785</v>
      </c>
      <c r="U342" s="9">
        <v>120.31</v>
      </c>
      <c r="W342" s="9">
        <v>116.31</v>
      </c>
      <c r="Y342" s="9">
        <f t="shared" si="108"/>
        <v>4</v>
      </c>
      <c r="AA342" s="21">
        <f t="shared" si="109"/>
        <v>0.03439085203335913</v>
      </c>
      <c r="AC342" s="9">
        <v>308.56</v>
      </c>
      <c r="AE342" s="9">
        <v>142.91</v>
      </c>
      <c r="AG342" s="9">
        <f t="shared" si="110"/>
        <v>165.65</v>
      </c>
      <c r="AI342" s="21">
        <f t="shared" si="111"/>
        <v>1.1591211251836822</v>
      </c>
    </row>
    <row r="343" spans="1:35" ht="12.75" outlineLevel="1">
      <c r="A343" s="1" t="s">
        <v>854</v>
      </c>
      <c r="B343" s="16" t="s">
        <v>855</v>
      </c>
      <c r="C343" s="1" t="s">
        <v>1290</v>
      </c>
      <c r="E343" s="5">
        <v>76023.79000000001</v>
      </c>
      <c r="G343" s="5">
        <v>105680.991</v>
      </c>
      <c r="I343" s="9">
        <f t="shared" si="104"/>
        <v>-29657.200999999986</v>
      </c>
      <c r="K343" s="21">
        <f t="shared" si="105"/>
        <v>-0.28062947479362665</v>
      </c>
      <c r="M343" s="9">
        <v>262330.68</v>
      </c>
      <c r="O343" s="9">
        <v>383021.587</v>
      </c>
      <c r="Q343" s="9">
        <f t="shared" si="106"/>
        <v>-120690.907</v>
      </c>
      <c r="S343" s="21">
        <f t="shared" si="107"/>
        <v>-0.31510210154290863</v>
      </c>
      <c r="U343" s="9">
        <v>809511.702</v>
      </c>
      <c r="W343" s="9">
        <v>943823.284</v>
      </c>
      <c r="Y343" s="9">
        <f t="shared" si="108"/>
        <v>-134311.58199999994</v>
      </c>
      <c r="AA343" s="21">
        <f t="shared" si="109"/>
        <v>-0.14230585775631271</v>
      </c>
      <c r="AC343" s="9">
        <v>1124749.681</v>
      </c>
      <c r="AE343" s="9">
        <v>1170977.648</v>
      </c>
      <c r="AG343" s="9">
        <f t="shared" si="110"/>
        <v>-46227.966999999946</v>
      </c>
      <c r="AI343" s="21">
        <f t="shared" si="111"/>
        <v>-0.03947809514464784</v>
      </c>
    </row>
    <row r="344" spans="1:35" ht="12.75" outlineLevel="1">
      <c r="A344" s="1" t="s">
        <v>856</v>
      </c>
      <c r="B344" s="16" t="s">
        <v>857</v>
      </c>
      <c r="C344" s="1" t="s">
        <v>1291</v>
      </c>
      <c r="E344" s="5">
        <v>0</v>
      </c>
      <c r="G344" s="5">
        <v>-324.07800000000003</v>
      </c>
      <c r="I344" s="9">
        <f t="shared" si="104"/>
        <v>324.07800000000003</v>
      </c>
      <c r="K344" s="21" t="str">
        <f t="shared" si="105"/>
        <v>N.M.</v>
      </c>
      <c r="M344" s="9">
        <v>0</v>
      </c>
      <c r="O344" s="9">
        <v>15950.873</v>
      </c>
      <c r="Q344" s="9">
        <f t="shared" si="106"/>
        <v>-15950.873</v>
      </c>
      <c r="S344" s="21" t="str">
        <f t="shared" si="107"/>
        <v>N.M.</v>
      </c>
      <c r="U344" s="9">
        <v>0</v>
      </c>
      <c r="W344" s="9">
        <v>22452.143</v>
      </c>
      <c r="Y344" s="9">
        <f t="shared" si="108"/>
        <v>-22452.143</v>
      </c>
      <c r="AA344" s="21" t="str">
        <f t="shared" si="109"/>
        <v>N.M.</v>
      </c>
      <c r="AC344" s="9">
        <v>1089.18</v>
      </c>
      <c r="AE344" s="9">
        <v>22452.143</v>
      </c>
      <c r="AG344" s="9">
        <f t="shared" si="110"/>
        <v>-21362.963</v>
      </c>
      <c r="AI344" s="21">
        <f t="shared" si="111"/>
        <v>-0.9514888177934729</v>
      </c>
    </row>
    <row r="345" spans="1:68" s="90" customFormat="1" ht="12.75">
      <c r="A345" s="90" t="s">
        <v>34</v>
      </c>
      <c r="B345" s="91"/>
      <c r="C345" s="77" t="s">
        <v>1292</v>
      </c>
      <c r="D345" s="105"/>
      <c r="E345" s="105">
        <v>2792253.886</v>
      </c>
      <c r="F345" s="105"/>
      <c r="G345" s="105">
        <v>2796365.8479999993</v>
      </c>
      <c r="H345" s="105"/>
      <c r="I345" s="9">
        <f>+E345-G345</f>
        <v>-4111.961999999359</v>
      </c>
      <c r="J345" s="37" t="str">
        <f>IF((+E345-G345)=(I345),"  ",$AO$510)</f>
        <v>  </v>
      </c>
      <c r="K345" s="38">
        <f>IF(G345&lt;0,IF(I345=0,0,IF(OR(G345=0,E345=0),"N.M.",IF(ABS(I345/G345)&gt;=10,"N.M.",I345/(-G345)))),IF(I345=0,0,IF(OR(G345=0,E345=0),"N.M.",IF(ABS(I345/G345)&gt;=10,"N.M.",I345/G345))))</f>
        <v>-0.0014704663922784971</v>
      </c>
      <c r="L345" s="39"/>
      <c r="M345" s="5">
        <v>10388877.35</v>
      </c>
      <c r="N345" s="9"/>
      <c r="O345" s="5">
        <v>9642219.594999999</v>
      </c>
      <c r="P345" s="9"/>
      <c r="Q345" s="9">
        <f>(+M345-O345)</f>
        <v>746657.7550000008</v>
      </c>
      <c r="R345" s="37" t="str">
        <f>IF((+M345-O345)=(Q345),"  ",$AO$510)</f>
        <v>  </v>
      </c>
      <c r="S345" s="38">
        <f>IF(O345&lt;0,IF(Q345=0,0,IF(OR(O345=0,M345=0),"N.M.",IF(ABS(Q345/O345)&gt;=10,"N.M.",Q345/(-O345)))),IF(Q345=0,0,IF(OR(O345=0,M345=0),"N.M.",IF(ABS(Q345/O345)&gt;=10,"N.M.",Q345/O345))))</f>
        <v>0.0774362943763677</v>
      </c>
      <c r="T345" s="39"/>
      <c r="U345" s="9">
        <v>36911610.489</v>
      </c>
      <c r="V345" s="9"/>
      <c r="W345" s="9">
        <v>28189712.48099999</v>
      </c>
      <c r="X345" s="9"/>
      <c r="Y345" s="9">
        <f>(+U345-W345)</f>
        <v>8721898.008000009</v>
      </c>
      <c r="Z345" s="37" t="str">
        <f>IF((+U345-W345)=(Y345),"  ",$AO$510)</f>
        <v>  </v>
      </c>
      <c r="AA345" s="38">
        <f>IF(W345&lt;0,IF(Y345=0,0,IF(OR(W345=0,U345=0),"N.M.",IF(ABS(Y345/W345)&gt;=10,"N.M.",Y345/(-W345)))),IF(Y345=0,0,IF(OR(W345=0,U345=0),"N.M.",IF(ABS(Y345/W345)&gt;=10,"N.M.",Y345/W345))))</f>
        <v>0.30940003428125107</v>
      </c>
      <c r="AB345" s="39"/>
      <c r="AC345" s="9">
        <v>45602339.774</v>
      </c>
      <c r="AD345" s="9"/>
      <c r="AE345" s="9">
        <v>37578427.497999996</v>
      </c>
      <c r="AF345" s="9"/>
      <c r="AG345" s="9">
        <f>(+AC345-AE345)</f>
        <v>8023912.276000001</v>
      </c>
      <c r="AH345" s="37" t="str">
        <f>IF((+AC345-AE345)=(AG345),"  ",$AO$510)</f>
        <v>  </v>
      </c>
      <c r="AI345" s="38">
        <f>IF(AE345&lt;0,IF(AG345=0,0,IF(OR(AE345=0,AC345=0),"N.M.",IF(ABS(AG345/AE345)&gt;=10,"N.M.",AG345/(-AE345)))),IF(AG345=0,0,IF(OR(AE345=0,AC345=0),"N.M.",IF(ABS(AG345/AE345)&gt;=10,"N.M.",AG345/AE345))))</f>
        <v>0.21352442904714547</v>
      </c>
      <c r="AJ345" s="105"/>
      <c r="AK345" s="105"/>
      <c r="AL345" s="105"/>
      <c r="AM345" s="105"/>
      <c r="AN345" s="105"/>
      <c r="AO345" s="105"/>
      <c r="AP345" s="106"/>
      <c r="AQ345" s="107"/>
      <c r="AR345" s="108"/>
      <c r="AS345" s="105"/>
      <c r="AT345" s="105"/>
      <c r="AU345" s="105"/>
      <c r="AV345" s="105"/>
      <c r="AW345" s="105"/>
      <c r="AX345" s="106"/>
      <c r="AY345" s="107"/>
      <c r="AZ345" s="108"/>
      <c r="BA345" s="105"/>
      <c r="BB345" s="105"/>
      <c r="BC345" s="105"/>
      <c r="BD345" s="106"/>
      <c r="BE345" s="107"/>
      <c r="BF345" s="108"/>
      <c r="BG345" s="105"/>
      <c r="BH345" s="109"/>
      <c r="BI345" s="105"/>
      <c r="BJ345" s="109"/>
      <c r="BK345" s="105"/>
      <c r="BL345" s="109"/>
      <c r="BM345" s="105"/>
      <c r="BN345" s="97"/>
      <c r="BO345" s="97"/>
      <c r="BP345" s="97"/>
    </row>
    <row r="346" spans="1:68" s="17" customFormat="1" ht="12.75">
      <c r="A346" s="17" t="s">
        <v>35</v>
      </c>
      <c r="B346" s="98"/>
      <c r="C346" s="17" t="s">
        <v>36</v>
      </c>
      <c r="D346" s="18"/>
      <c r="E346" s="18">
        <v>51158059.23599998</v>
      </c>
      <c r="F346" s="18"/>
      <c r="G346" s="18">
        <v>39062509.61000002</v>
      </c>
      <c r="H346" s="18"/>
      <c r="I346" s="18">
        <f>+E346-G346</f>
        <v>12095549.625999957</v>
      </c>
      <c r="J346" s="37" t="str">
        <f>IF((+E346-G346)=(I346),"  ",$AO$510)</f>
        <v>  </v>
      </c>
      <c r="K346" s="40">
        <f>IF(G346&lt;0,IF(I346=0,0,IF(OR(G346=0,E346=0),"N.M.",IF(ABS(I346/G346)&gt;=10,"N.M.",I346/(-G346)))),IF(I346=0,0,IF(OR(G346=0,E346=0),"N.M.",IF(ABS(I346/G346)&gt;=10,"N.M.",I346/G346))))</f>
        <v>0.3096459942477298</v>
      </c>
      <c r="L346" s="39"/>
      <c r="M346" s="8">
        <v>162205321.3389999</v>
      </c>
      <c r="N346" s="18"/>
      <c r="O346" s="8">
        <v>120654546.49500002</v>
      </c>
      <c r="P346" s="18"/>
      <c r="Q346" s="18">
        <f>(+M346-O346)</f>
        <v>41550774.84399988</v>
      </c>
      <c r="R346" s="37" t="str">
        <f>IF((+M346-O346)=(Q346),"  ",$AO$510)</f>
        <v>  </v>
      </c>
      <c r="S346" s="40">
        <f>IF(O346&lt;0,IF(Q346=0,0,IF(OR(O346=0,M346=0),"N.M.",IF(ABS(Q346/O346)&gt;=10,"N.M.",Q346/(-O346)))),IF(Q346=0,0,IF(OR(O346=0,M346=0),"N.M.",IF(ABS(Q346/O346)&gt;=10,"N.M.",Q346/O346))))</f>
        <v>0.3443780284377577</v>
      </c>
      <c r="T346" s="39"/>
      <c r="U346" s="18">
        <v>420966220.561</v>
      </c>
      <c r="V346" s="18"/>
      <c r="W346" s="18">
        <v>345279276.832</v>
      </c>
      <c r="X346" s="18"/>
      <c r="Y346" s="18">
        <f>(+U346-W346)</f>
        <v>75686943.72899997</v>
      </c>
      <c r="Z346" s="37" t="str">
        <f>IF((+U346-W346)=(Y346),"  ",$AO$510)</f>
        <v>  </v>
      </c>
      <c r="AA346" s="40">
        <f>IF(W346&lt;0,IF(Y346=0,0,IF(OR(W346=0,U346=0),"N.M.",IF(ABS(Y346/W346)&gt;=10,"N.M.",Y346/(-W346)))),IF(Y346=0,0,IF(OR(W346=0,U346=0),"N.M.",IF(ABS(Y346/W346)&gt;=10,"N.M.",Y346/W346))))</f>
        <v>0.2192049995685852</v>
      </c>
      <c r="AB346" s="39"/>
      <c r="AC346" s="18">
        <v>548916831.3900001</v>
      </c>
      <c r="AD346" s="18"/>
      <c r="AE346" s="18">
        <v>455291179.9359999</v>
      </c>
      <c r="AF346" s="18"/>
      <c r="AG346" s="18">
        <f>(+AC346-AE346)</f>
        <v>93625651.45400023</v>
      </c>
      <c r="AH346" s="37" t="str">
        <f>IF((+AC346-AE346)=(AG346),"  ",$AO$510)</f>
        <v>  </v>
      </c>
      <c r="AI346" s="40">
        <f>IF(AE346&lt;0,IF(AG346=0,0,IF(OR(AE346=0,AC346=0),"N.M.",IF(ABS(AG346/AE346)&gt;=10,"N.M.",AG346/(-AE346)))),IF(AG346=0,0,IF(OR(AE346=0,AC346=0),"N.M.",IF(ABS(AG346/AE346)&gt;=10,"N.M.",AG346/AE346))))</f>
        <v>0.20563906260420234</v>
      </c>
      <c r="AJ346" s="18"/>
      <c r="AK346" s="18"/>
      <c r="AL346" s="18"/>
      <c r="AM346" s="18"/>
      <c r="AN346" s="18"/>
      <c r="AO346" s="18"/>
      <c r="AP346" s="85"/>
      <c r="AQ346" s="117"/>
      <c r="AR346" s="39"/>
      <c r="AS346" s="18"/>
      <c r="AT346" s="18"/>
      <c r="AU346" s="18"/>
      <c r="AV346" s="18"/>
      <c r="AW346" s="18"/>
      <c r="AX346" s="85"/>
      <c r="AY346" s="117"/>
      <c r="AZ346" s="39"/>
      <c r="BA346" s="18"/>
      <c r="BB346" s="18"/>
      <c r="BC346" s="18"/>
      <c r="BD346" s="85"/>
      <c r="BE346" s="117"/>
      <c r="BF346" s="39"/>
      <c r="BG346" s="18"/>
      <c r="BH346" s="104"/>
      <c r="BI346" s="18"/>
      <c r="BJ346" s="104"/>
      <c r="BK346" s="18"/>
      <c r="BL346" s="104"/>
      <c r="BM346" s="18"/>
      <c r="BN346" s="104"/>
      <c r="BO346" s="104"/>
      <c r="BP346" s="104"/>
    </row>
    <row r="347" spans="1:35" ht="12.75" outlineLevel="1">
      <c r="A347" s="1" t="s">
        <v>858</v>
      </c>
      <c r="B347" s="16" t="s">
        <v>859</v>
      </c>
      <c r="C347" s="1" t="s">
        <v>1293</v>
      </c>
      <c r="E347" s="5">
        <v>3664916.43</v>
      </c>
      <c r="G347" s="5">
        <v>3085469.28</v>
      </c>
      <c r="I347" s="9">
        <f aca="true" t="shared" si="112" ref="I347:I353">+E347-G347</f>
        <v>579447.1500000004</v>
      </c>
      <c r="K347" s="21">
        <f aca="true" t="shared" si="113" ref="K347:K353">IF(G347&lt;0,IF(I347=0,0,IF(OR(G347=0,E347=0),"N.M.",IF(ABS(I347/G347)&gt;=10,"N.M.",I347/(-G347)))),IF(I347=0,0,IF(OR(G347=0,E347=0),"N.M.",IF(ABS(I347/G347)&gt;=10,"N.M.",I347/G347))))</f>
        <v>0.18779870982867164</v>
      </c>
      <c r="M347" s="9">
        <v>10919234.21</v>
      </c>
      <c r="O347" s="9">
        <v>9235939.25</v>
      </c>
      <c r="Q347" s="9">
        <f aca="true" t="shared" si="114" ref="Q347:Q353">(+M347-O347)</f>
        <v>1683294.960000001</v>
      </c>
      <c r="S347" s="21">
        <f aca="true" t="shared" si="115" ref="S347:S353">IF(O347&lt;0,IF(Q347=0,0,IF(OR(O347=0,M347=0),"N.M.",IF(ABS(Q347/O347)&gt;=10,"N.M.",Q347/(-O347)))),IF(Q347=0,0,IF(OR(O347=0,M347=0),"N.M.",IF(ABS(Q347/O347)&gt;=10,"N.M.",Q347/O347))))</f>
        <v>0.18225487570200302</v>
      </c>
      <c r="U347" s="9">
        <v>32470961.78</v>
      </c>
      <c r="W347" s="9">
        <v>27554785.59</v>
      </c>
      <c r="Y347" s="9">
        <f aca="true" t="shared" si="116" ref="Y347:Y353">(+U347-W347)</f>
        <v>4916176.190000001</v>
      </c>
      <c r="AA347" s="21">
        <f aca="true" t="shared" si="117" ref="AA347:AA353">IF(W347&lt;0,IF(Y347=0,0,IF(OR(W347=0,U347=0),"N.M.",IF(ABS(Y347/W347)&gt;=10,"N.M.",Y347/(-W347)))),IF(Y347=0,0,IF(OR(W347=0,U347=0),"N.M.",IF(ABS(Y347/W347)&gt;=10,"N.M.",Y347/W347))))</f>
        <v>0.1784146051125198</v>
      </c>
      <c r="AC347" s="9">
        <v>41903252.21</v>
      </c>
      <c r="AE347" s="9">
        <v>36591063.65</v>
      </c>
      <c r="AG347" s="9">
        <f aca="true" t="shared" si="118" ref="AG347:AG353">(+AC347-AE347)</f>
        <v>5312188.560000002</v>
      </c>
      <c r="AI347" s="21">
        <f aca="true" t="shared" si="119" ref="AI347:AI353">IF(AE347&lt;0,IF(AG347=0,0,IF(OR(AE347=0,AC347=0),"N.M.",IF(ABS(AG347/AE347)&gt;=10,"N.M.",AG347/(-AE347)))),IF(AG347=0,0,IF(OR(AE347=0,AC347=0),"N.M.",IF(ABS(AG347/AE347)&gt;=10,"N.M.",AG347/AE347))))</f>
        <v>0.14517721077506865</v>
      </c>
    </row>
    <row r="348" spans="1:35" ht="12.75" outlineLevel="1">
      <c r="A348" s="1" t="s">
        <v>860</v>
      </c>
      <c r="B348" s="16" t="s">
        <v>861</v>
      </c>
      <c r="C348" s="1" t="s">
        <v>1294</v>
      </c>
      <c r="E348" s="5">
        <v>0</v>
      </c>
      <c r="G348" s="5">
        <v>0</v>
      </c>
      <c r="I348" s="9">
        <f t="shared" si="112"/>
        <v>0</v>
      </c>
      <c r="K348" s="21">
        <f t="shared" si="113"/>
        <v>0</v>
      </c>
      <c r="M348" s="9">
        <v>0</v>
      </c>
      <c r="O348" s="9">
        <v>0</v>
      </c>
      <c r="Q348" s="9">
        <f t="shared" si="114"/>
        <v>0</v>
      </c>
      <c r="S348" s="21">
        <f t="shared" si="115"/>
        <v>0</v>
      </c>
      <c r="U348" s="9">
        <v>0</v>
      </c>
      <c r="W348" s="9">
        <v>0</v>
      </c>
      <c r="Y348" s="9">
        <f t="shared" si="116"/>
        <v>0</v>
      </c>
      <c r="AA348" s="21">
        <f t="shared" si="117"/>
        <v>0</v>
      </c>
      <c r="AC348" s="9">
        <v>0</v>
      </c>
      <c r="AE348" s="9">
        <v>2752.38</v>
      </c>
      <c r="AG348" s="9">
        <f t="shared" si="118"/>
        <v>-2752.38</v>
      </c>
      <c r="AI348" s="21" t="str">
        <f t="shared" si="119"/>
        <v>N.M.</v>
      </c>
    </row>
    <row r="349" spans="1:35" ht="12.75" outlineLevel="1">
      <c r="A349" s="1" t="s">
        <v>862</v>
      </c>
      <c r="B349" s="16" t="s">
        <v>863</v>
      </c>
      <c r="C349" s="1" t="s">
        <v>1295</v>
      </c>
      <c r="E349" s="5">
        <v>0</v>
      </c>
      <c r="G349" s="5">
        <v>449323.46</v>
      </c>
      <c r="I349" s="9">
        <f t="shared" si="112"/>
        <v>-449323.46</v>
      </c>
      <c r="K349" s="21" t="str">
        <f t="shared" si="113"/>
        <v>N.M.</v>
      </c>
      <c r="M349" s="9">
        <v>0</v>
      </c>
      <c r="O349" s="9">
        <v>1347306.18</v>
      </c>
      <c r="Q349" s="9">
        <f t="shared" si="114"/>
        <v>-1347306.18</v>
      </c>
      <c r="S349" s="21" t="str">
        <f t="shared" si="115"/>
        <v>N.M.</v>
      </c>
      <c r="U349" s="9">
        <v>0</v>
      </c>
      <c r="W349" s="9">
        <v>4045646.36</v>
      </c>
      <c r="Y349" s="9">
        <f t="shared" si="116"/>
        <v>-4045646.36</v>
      </c>
      <c r="AA349" s="21" t="str">
        <f t="shared" si="117"/>
        <v>N.M.</v>
      </c>
      <c r="AC349" s="9">
        <v>1352005.73</v>
      </c>
      <c r="AE349" s="9">
        <v>5383197.27</v>
      </c>
      <c r="AG349" s="9">
        <f t="shared" si="118"/>
        <v>-4031191.5399999996</v>
      </c>
      <c r="AI349" s="21">
        <f t="shared" si="119"/>
        <v>-0.7488470768971095</v>
      </c>
    </row>
    <row r="350" spans="1:35" ht="12.75" outlineLevel="1">
      <c r="A350" s="1" t="s">
        <v>864</v>
      </c>
      <c r="B350" s="16" t="s">
        <v>865</v>
      </c>
      <c r="C350" s="1" t="s">
        <v>1296</v>
      </c>
      <c r="E350" s="5">
        <v>323530.11</v>
      </c>
      <c r="G350" s="5">
        <v>309562.74</v>
      </c>
      <c r="I350" s="9">
        <f t="shared" si="112"/>
        <v>13967.369999999995</v>
      </c>
      <c r="K350" s="21">
        <f t="shared" si="113"/>
        <v>0.045119674286382125</v>
      </c>
      <c r="M350" s="9">
        <v>947164.98</v>
      </c>
      <c r="O350" s="9">
        <v>920673.77</v>
      </c>
      <c r="Q350" s="9">
        <f t="shared" si="114"/>
        <v>26491.209999999963</v>
      </c>
      <c r="S350" s="21">
        <f t="shared" si="115"/>
        <v>0.028773720793631344</v>
      </c>
      <c r="U350" s="9">
        <v>2863608.77</v>
      </c>
      <c r="W350" s="9">
        <v>2999049.31</v>
      </c>
      <c r="Y350" s="9">
        <f t="shared" si="116"/>
        <v>-135440.54000000004</v>
      </c>
      <c r="AA350" s="21">
        <f t="shared" si="117"/>
        <v>-0.0451611580871273</v>
      </c>
      <c r="AC350" s="9">
        <v>3812331.17</v>
      </c>
      <c r="AE350" s="9">
        <v>4127546.0700000003</v>
      </c>
      <c r="AG350" s="9">
        <f t="shared" si="118"/>
        <v>-315214.9000000004</v>
      </c>
      <c r="AI350" s="21">
        <f t="shared" si="119"/>
        <v>-0.07636859641399481</v>
      </c>
    </row>
    <row r="351" spans="1:35" ht="12.75" outlineLevel="1">
      <c r="A351" s="1" t="s">
        <v>866</v>
      </c>
      <c r="B351" s="16" t="s">
        <v>867</v>
      </c>
      <c r="C351" s="1" t="s">
        <v>1297</v>
      </c>
      <c r="E351" s="5">
        <v>3218</v>
      </c>
      <c r="G351" s="5">
        <v>3218</v>
      </c>
      <c r="I351" s="9">
        <f t="shared" si="112"/>
        <v>0</v>
      </c>
      <c r="K351" s="21">
        <f t="shared" si="113"/>
        <v>0</v>
      </c>
      <c r="M351" s="9">
        <v>9654</v>
      </c>
      <c r="O351" s="9">
        <v>9654</v>
      </c>
      <c r="Q351" s="9">
        <f t="shared" si="114"/>
        <v>0</v>
      </c>
      <c r="S351" s="21">
        <f t="shared" si="115"/>
        <v>0</v>
      </c>
      <c r="U351" s="9">
        <v>28962</v>
      </c>
      <c r="W351" s="9">
        <v>28962</v>
      </c>
      <c r="Y351" s="9">
        <f t="shared" si="116"/>
        <v>0</v>
      </c>
      <c r="AA351" s="21">
        <f t="shared" si="117"/>
        <v>0</v>
      </c>
      <c r="AC351" s="9">
        <v>38616</v>
      </c>
      <c r="AE351" s="9">
        <v>38616</v>
      </c>
      <c r="AG351" s="9">
        <f t="shared" si="118"/>
        <v>0</v>
      </c>
      <c r="AI351" s="21">
        <f t="shared" si="119"/>
        <v>0</v>
      </c>
    </row>
    <row r="352" spans="1:35" ht="12.75" outlineLevel="1">
      <c r="A352" s="1" t="s">
        <v>868</v>
      </c>
      <c r="B352" s="16" t="s">
        <v>869</v>
      </c>
      <c r="C352" s="1" t="s">
        <v>1298</v>
      </c>
      <c r="E352" s="5">
        <v>25959.56</v>
      </c>
      <c r="G352" s="5">
        <v>68532.47</v>
      </c>
      <c r="I352" s="9">
        <f t="shared" si="112"/>
        <v>-42572.91</v>
      </c>
      <c r="K352" s="21">
        <f t="shared" si="113"/>
        <v>-0.621207874165341</v>
      </c>
      <c r="M352" s="9">
        <v>120451.57</v>
      </c>
      <c r="O352" s="9">
        <v>205594.41</v>
      </c>
      <c r="Q352" s="9">
        <f t="shared" si="114"/>
        <v>-85142.84</v>
      </c>
      <c r="S352" s="21">
        <f t="shared" si="115"/>
        <v>-0.4141301312618373</v>
      </c>
      <c r="U352" s="9">
        <v>531646.39</v>
      </c>
      <c r="W352" s="9">
        <v>616771.23</v>
      </c>
      <c r="Y352" s="9">
        <f t="shared" si="116"/>
        <v>-85124.83999999997</v>
      </c>
      <c r="AA352" s="21">
        <f t="shared" si="117"/>
        <v>-0.13801687864072384</v>
      </c>
      <c r="AC352" s="9">
        <v>737243.8</v>
      </c>
      <c r="AE352" s="9">
        <v>822359.65</v>
      </c>
      <c r="AG352" s="9">
        <f t="shared" si="118"/>
        <v>-85115.84999999998</v>
      </c>
      <c r="AI352" s="21">
        <f t="shared" si="119"/>
        <v>-0.1035019775106913</v>
      </c>
    </row>
    <row r="353" spans="1:35" ht="12.75" outlineLevel="1">
      <c r="A353" s="1" t="s">
        <v>870</v>
      </c>
      <c r="B353" s="16" t="s">
        <v>871</v>
      </c>
      <c r="C353" s="1" t="s">
        <v>1299</v>
      </c>
      <c r="E353" s="5">
        <v>0</v>
      </c>
      <c r="G353" s="5">
        <v>0</v>
      </c>
      <c r="I353" s="9">
        <f t="shared" si="112"/>
        <v>0</v>
      </c>
      <c r="K353" s="21">
        <f t="shared" si="113"/>
        <v>0</v>
      </c>
      <c r="M353" s="9">
        <v>0</v>
      </c>
      <c r="O353" s="9">
        <v>0</v>
      </c>
      <c r="Q353" s="9">
        <f t="shared" si="114"/>
        <v>0</v>
      </c>
      <c r="S353" s="21">
        <f t="shared" si="115"/>
        <v>0</v>
      </c>
      <c r="U353" s="9">
        <v>0</v>
      </c>
      <c r="W353" s="9">
        <v>0</v>
      </c>
      <c r="Y353" s="9">
        <f t="shared" si="116"/>
        <v>0</v>
      </c>
      <c r="AA353" s="21">
        <f t="shared" si="117"/>
        <v>0</v>
      </c>
      <c r="AC353" s="9">
        <v>0</v>
      </c>
      <c r="AE353" s="9">
        <v>-20873.28</v>
      </c>
      <c r="AG353" s="9">
        <f t="shared" si="118"/>
        <v>20873.28</v>
      </c>
      <c r="AI353" s="21" t="str">
        <f t="shared" si="119"/>
        <v>N.M.</v>
      </c>
    </row>
    <row r="354" spans="1:68" s="90" customFormat="1" ht="12.75">
      <c r="A354" s="90" t="s">
        <v>37</v>
      </c>
      <c r="B354" s="91"/>
      <c r="C354" s="77" t="s">
        <v>1300</v>
      </c>
      <c r="D354" s="105"/>
      <c r="E354" s="105">
        <v>4017624.1</v>
      </c>
      <c r="F354" s="105"/>
      <c r="G354" s="105">
        <v>3916105.9499999997</v>
      </c>
      <c r="H354" s="105"/>
      <c r="I354" s="9">
        <f>+E354-G354</f>
        <v>101518.15000000037</v>
      </c>
      <c r="J354" s="37" t="str">
        <f>IF((+E354-G354)=(I354),"  ",$AO$510)</f>
        <v>  </v>
      </c>
      <c r="K354" s="38">
        <f>IF(G354&lt;0,IF(I354=0,0,IF(OR(G354=0,E354=0),"N.M.",IF(ABS(I354/G354)&gt;=10,"N.M.",I354/(-G354)))),IF(I354=0,0,IF(OR(G354=0,E354=0),"N.M.",IF(ABS(I354/G354)&gt;=10,"N.M.",I354/G354))))</f>
        <v>0.02592323887457651</v>
      </c>
      <c r="L354" s="39"/>
      <c r="M354" s="5">
        <v>11996504.760000002</v>
      </c>
      <c r="N354" s="9"/>
      <c r="O354" s="5">
        <v>11719167.61</v>
      </c>
      <c r="P354" s="9"/>
      <c r="Q354" s="9">
        <f>(+M354-O354)</f>
        <v>277337.15000000224</v>
      </c>
      <c r="R354" s="37" t="str">
        <f>IF((+M354-O354)=(Q354),"  ",$AO$510)</f>
        <v>  </v>
      </c>
      <c r="S354" s="38">
        <f>IF(O354&lt;0,IF(Q354=0,0,IF(OR(O354=0,M354=0),"N.M.",IF(ABS(Q354/O354)&gt;=10,"N.M.",Q354/(-O354)))),IF(Q354=0,0,IF(OR(O354=0,M354=0),"N.M.",IF(ABS(Q354/O354)&gt;=10,"N.M.",Q354/O354))))</f>
        <v>0.023665260130194713</v>
      </c>
      <c r="T354" s="39"/>
      <c r="U354" s="9">
        <v>35895178.940000005</v>
      </c>
      <c r="V354" s="9"/>
      <c r="W354" s="9">
        <v>35245214.489999995</v>
      </c>
      <c r="X354" s="9"/>
      <c r="Y354" s="9">
        <f>(+U354-W354)</f>
        <v>649964.4500000104</v>
      </c>
      <c r="Z354" s="37" t="str">
        <f>IF((+U354-W354)=(Y354),"  ",$AO$510)</f>
        <v>  </v>
      </c>
      <c r="AA354" s="38">
        <f>IF(W354&lt;0,IF(Y354=0,0,IF(OR(W354=0,U354=0),"N.M.",IF(ABS(Y354/W354)&gt;=10,"N.M.",Y354/(-W354)))),IF(Y354=0,0,IF(OR(W354=0,U354=0),"N.M.",IF(ABS(Y354/W354)&gt;=10,"N.M.",Y354/W354))))</f>
        <v>0.018441211364578946</v>
      </c>
      <c r="AB354" s="39"/>
      <c r="AC354" s="9">
        <v>47843448.910000004</v>
      </c>
      <c r="AD354" s="9"/>
      <c r="AE354" s="9">
        <v>46944661.74</v>
      </c>
      <c r="AF354" s="9"/>
      <c r="AG354" s="9">
        <f>(+AC354-AE354)</f>
        <v>898787.1700000018</v>
      </c>
      <c r="AH354" s="37" t="str">
        <f>IF((+AC354-AE354)=(AG354),"  ",$AO$510)</f>
        <v>  </v>
      </c>
      <c r="AI354" s="38">
        <f>IF(AE354&lt;0,IF(AG354=0,0,IF(OR(AE354=0,AC354=0),"N.M.",IF(ABS(AG354/AE354)&gt;=10,"N.M.",AG354/(-AE354)))),IF(AG354=0,0,IF(OR(AE354=0,AC354=0),"N.M.",IF(ABS(AG354/AE354)&gt;=10,"N.M.",AG354/AE354))))</f>
        <v>0.019145673580052123</v>
      </c>
      <c r="AJ354" s="105"/>
      <c r="AK354" s="105"/>
      <c r="AL354" s="105"/>
      <c r="AM354" s="105"/>
      <c r="AN354" s="105"/>
      <c r="AO354" s="105"/>
      <c r="AP354" s="106"/>
      <c r="AQ354" s="107"/>
      <c r="AR354" s="108"/>
      <c r="AS354" s="105"/>
      <c r="AT354" s="105"/>
      <c r="AU354" s="105"/>
      <c r="AV354" s="105"/>
      <c r="AW354" s="105"/>
      <c r="AX354" s="106"/>
      <c r="AY354" s="107"/>
      <c r="AZ354" s="108"/>
      <c r="BA354" s="105"/>
      <c r="BB354" s="105"/>
      <c r="BC354" s="105"/>
      <c r="BD354" s="106"/>
      <c r="BE354" s="107"/>
      <c r="BF354" s="108"/>
      <c r="BG354" s="105"/>
      <c r="BH354" s="109"/>
      <c r="BI354" s="105"/>
      <c r="BJ354" s="109"/>
      <c r="BK354" s="105"/>
      <c r="BL354" s="109"/>
      <c r="BM354" s="105"/>
      <c r="BN354" s="97"/>
      <c r="BO354" s="97"/>
      <c r="BP354" s="97"/>
    </row>
    <row r="355" spans="1:35" ht="12.75" outlineLevel="1">
      <c r="A355" s="1" t="s">
        <v>872</v>
      </c>
      <c r="B355" s="16" t="s">
        <v>873</v>
      </c>
      <c r="C355" s="1" t="s">
        <v>1301</v>
      </c>
      <c r="E355" s="5">
        <v>244485.22</v>
      </c>
      <c r="G355" s="5">
        <v>197309.837</v>
      </c>
      <c r="I355" s="9">
        <f aca="true" t="shared" si="120" ref="I355:I392">+E355-G355</f>
        <v>47175.383</v>
      </c>
      <c r="K355" s="21">
        <f aca="true" t="shared" si="121" ref="K355:K392">IF(G355&lt;0,IF(I355=0,0,IF(OR(G355=0,E355=0),"N.M.",IF(ABS(I355/G355)&gt;=10,"N.M.",I355/(-G355)))),IF(I355=0,0,IF(OR(G355=0,E355=0),"N.M.",IF(ABS(I355/G355)&gt;=10,"N.M.",I355/G355))))</f>
        <v>0.23909290949340758</v>
      </c>
      <c r="M355" s="9">
        <v>735124.454</v>
      </c>
      <c r="O355" s="9">
        <v>678889.046</v>
      </c>
      <c r="Q355" s="9">
        <f aca="true" t="shared" si="122" ref="Q355:Q392">(+M355-O355)</f>
        <v>56235.408000000054</v>
      </c>
      <c r="S355" s="21">
        <f aca="true" t="shared" si="123" ref="S355:S392">IF(O355&lt;0,IF(Q355=0,0,IF(OR(O355=0,M355=0),"N.M.",IF(ABS(Q355/O355)&gt;=10,"N.M.",Q355/(-O355)))),IF(Q355=0,0,IF(OR(O355=0,M355=0),"N.M.",IF(ABS(Q355/O355)&gt;=10,"N.M.",Q355/O355))))</f>
        <v>0.08283446069919363</v>
      </c>
      <c r="U355" s="9">
        <v>2224162.668</v>
      </c>
      <c r="W355" s="9">
        <v>1937525.003</v>
      </c>
      <c r="Y355" s="9">
        <f aca="true" t="shared" si="124" ref="Y355:Y392">(+U355-W355)</f>
        <v>286637.66500000004</v>
      </c>
      <c r="AA355" s="21">
        <f aca="true" t="shared" si="125" ref="AA355:AA392">IF(W355&lt;0,IF(Y355=0,0,IF(OR(W355=0,U355=0),"N.M.",IF(ABS(Y355/W355)&gt;=10,"N.M.",Y355/(-W355)))),IF(Y355=0,0,IF(OR(W355=0,U355=0),"N.M.",IF(ABS(Y355/W355)&gt;=10,"N.M.",Y355/W355))))</f>
        <v>0.14794011151142808</v>
      </c>
      <c r="AC355" s="9">
        <v>3009598.782</v>
      </c>
      <c r="AE355" s="9">
        <v>2491369.414</v>
      </c>
      <c r="AG355" s="9">
        <f aca="true" t="shared" si="126" ref="AG355:AG392">(+AC355-AE355)</f>
        <v>518229.36800000025</v>
      </c>
      <c r="AI355" s="21">
        <f aca="true" t="shared" si="127" ref="AI355:AI392">IF(AE355&lt;0,IF(AG355=0,0,IF(OR(AE355=0,AC355=0),"N.M.",IF(ABS(AG355/AE355)&gt;=10,"N.M.",AG355/(-AE355)))),IF(AG355=0,0,IF(OR(AE355=0,AC355=0),"N.M.",IF(ABS(AG355/AE355)&gt;=10,"N.M.",AG355/AE355))))</f>
        <v>0.2080098459457126</v>
      </c>
    </row>
    <row r="356" spans="1:35" ht="12.75" outlineLevel="1">
      <c r="A356" s="1" t="s">
        <v>874</v>
      </c>
      <c r="B356" s="16" t="s">
        <v>875</v>
      </c>
      <c r="C356" s="1" t="s">
        <v>1302</v>
      </c>
      <c r="E356" s="5">
        <v>106.58</v>
      </c>
      <c r="G356" s="5">
        <v>105.745</v>
      </c>
      <c r="I356" s="9">
        <f t="shared" si="120"/>
        <v>0.8349999999999937</v>
      </c>
      <c r="K356" s="21">
        <f t="shared" si="121"/>
        <v>0.007896354437562</v>
      </c>
      <c r="M356" s="9">
        <v>661.58</v>
      </c>
      <c r="O356" s="9">
        <v>416.70500000000004</v>
      </c>
      <c r="Q356" s="9">
        <f t="shared" si="122"/>
        <v>244.875</v>
      </c>
      <c r="S356" s="21">
        <f t="shared" si="123"/>
        <v>0.5876459365738351</v>
      </c>
      <c r="U356" s="9">
        <v>15915.06</v>
      </c>
      <c r="W356" s="9">
        <v>17898.615</v>
      </c>
      <c r="Y356" s="9">
        <f t="shared" si="124"/>
        <v>-1983.555000000002</v>
      </c>
      <c r="AA356" s="21">
        <f t="shared" si="125"/>
        <v>-0.11082170324351923</v>
      </c>
      <c r="AC356" s="9">
        <v>28714.015</v>
      </c>
      <c r="AE356" s="9">
        <v>28180.865</v>
      </c>
      <c r="AG356" s="9">
        <f t="shared" si="126"/>
        <v>533.1499999999978</v>
      </c>
      <c r="AI356" s="21">
        <f t="shared" si="127"/>
        <v>0.018918865691312094</v>
      </c>
    </row>
    <row r="357" spans="1:35" ht="12.75" outlineLevel="1">
      <c r="A357" s="1" t="s">
        <v>876</v>
      </c>
      <c r="B357" s="16" t="s">
        <v>877</v>
      </c>
      <c r="C357" s="1" t="s">
        <v>1303</v>
      </c>
      <c r="E357" s="5">
        <v>0</v>
      </c>
      <c r="G357" s="5">
        <v>0</v>
      </c>
      <c r="I357" s="9">
        <f t="shared" si="120"/>
        <v>0</v>
      </c>
      <c r="K357" s="21">
        <f t="shared" si="121"/>
        <v>0</v>
      </c>
      <c r="M357" s="9">
        <v>0</v>
      </c>
      <c r="O357" s="9">
        <v>0</v>
      </c>
      <c r="Q357" s="9">
        <f t="shared" si="122"/>
        <v>0</v>
      </c>
      <c r="S357" s="21">
        <f t="shared" si="123"/>
        <v>0</v>
      </c>
      <c r="U357" s="9">
        <v>0</v>
      </c>
      <c r="W357" s="9">
        <v>607.79</v>
      </c>
      <c r="Y357" s="9">
        <f t="shared" si="124"/>
        <v>-607.79</v>
      </c>
      <c r="AA357" s="21" t="str">
        <f t="shared" si="125"/>
        <v>N.M.</v>
      </c>
      <c r="AC357" s="9">
        <v>0</v>
      </c>
      <c r="AE357" s="9">
        <v>607.79</v>
      </c>
      <c r="AG357" s="9">
        <f t="shared" si="126"/>
        <v>-607.79</v>
      </c>
      <c r="AI357" s="21" t="str">
        <f t="shared" si="127"/>
        <v>N.M.</v>
      </c>
    </row>
    <row r="358" spans="1:35" ht="12.75" outlineLevel="1">
      <c r="A358" s="1" t="s">
        <v>878</v>
      </c>
      <c r="B358" s="16" t="s">
        <v>879</v>
      </c>
      <c r="C358" s="1" t="s">
        <v>1303</v>
      </c>
      <c r="E358" s="5">
        <v>0</v>
      </c>
      <c r="G358" s="5">
        <v>0</v>
      </c>
      <c r="I358" s="9">
        <f t="shared" si="120"/>
        <v>0</v>
      </c>
      <c r="K358" s="21">
        <f t="shared" si="121"/>
        <v>0</v>
      </c>
      <c r="M358" s="9">
        <v>0</v>
      </c>
      <c r="O358" s="9">
        <v>0</v>
      </c>
      <c r="Q358" s="9">
        <f t="shared" si="122"/>
        <v>0</v>
      </c>
      <c r="S358" s="21">
        <f t="shared" si="123"/>
        <v>0</v>
      </c>
      <c r="U358" s="9">
        <v>119801.55</v>
      </c>
      <c r="W358" s="9">
        <v>0</v>
      </c>
      <c r="Y358" s="9">
        <f t="shared" si="124"/>
        <v>119801.55</v>
      </c>
      <c r="AA358" s="21" t="str">
        <f t="shared" si="125"/>
        <v>N.M.</v>
      </c>
      <c r="AC358" s="9">
        <v>190895.28</v>
      </c>
      <c r="AE358" s="9">
        <v>1876972</v>
      </c>
      <c r="AG358" s="9">
        <f t="shared" si="126"/>
        <v>-1686076.72</v>
      </c>
      <c r="AI358" s="21">
        <f t="shared" si="127"/>
        <v>-0.8982961493298781</v>
      </c>
    </row>
    <row r="359" spans="1:35" ht="12.75" outlineLevel="1">
      <c r="A359" s="1" t="s">
        <v>880</v>
      </c>
      <c r="B359" s="16" t="s">
        <v>881</v>
      </c>
      <c r="C359" s="1" t="s">
        <v>1303</v>
      </c>
      <c r="E359" s="5">
        <v>0</v>
      </c>
      <c r="G359" s="5">
        <v>745908.48</v>
      </c>
      <c r="I359" s="9">
        <f t="shared" si="120"/>
        <v>-745908.48</v>
      </c>
      <c r="K359" s="21" t="str">
        <f t="shared" si="121"/>
        <v>N.M.</v>
      </c>
      <c r="M359" s="9">
        <v>0</v>
      </c>
      <c r="O359" s="9">
        <v>2233648.48</v>
      </c>
      <c r="Q359" s="9">
        <f t="shared" si="122"/>
        <v>-2233648.48</v>
      </c>
      <c r="S359" s="21" t="str">
        <f t="shared" si="123"/>
        <v>N.M.</v>
      </c>
      <c r="U359" s="9">
        <v>-1500000</v>
      </c>
      <c r="W359" s="9">
        <v>6697068.39</v>
      </c>
      <c r="Y359" s="9">
        <f t="shared" si="124"/>
        <v>-8197068.39</v>
      </c>
      <c r="AA359" s="21">
        <f t="shared" si="125"/>
        <v>-1.2239785996869594</v>
      </c>
      <c r="AC359" s="9">
        <v>731530</v>
      </c>
      <c r="AE359" s="9">
        <v>6697068.39</v>
      </c>
      <c r="AG359" s="9">
        <f t="shared" si="126"/>
        <v>-5965538.39</v>
      </c>
      <c r="AI359" s="21">
        <f t="shared" si="127"/>
        <v>-0.8907686233139991</v>
      </c>
    </row>
    <row r="360" spans="1:35" ht="12.75" outlineLevel="1">
      <c r="A360" s="1" t="s">
        <v>882</v>
      </c>
      <c r="B360" s="16" t="s">
        <v>883</v>
      </c>
      <c r="C360" s="1" t="s">
        <v>1303</v>
      </c>
      <c r="E360" s="5">
        <v>661191.18</v>
      </c>
      <c r="G360" s="5">
        <v>0</v>
      </c>
      <c r="I360" s="9">
        <f t="shared" si="120"/>
        <v>661191.18</v>
      </c>
      <c r="K360" s="21" t="str">
        <f t="shared" si="121"/>
        <v>N.M.</v>
      </c>
      <c r="M360" s="9">
        <v>1981523.1800000002</v>
      </c>
      <c r="O360" s="9">
        <v>0</v>
      </c>
      <c r="Q360" s="9">
        <f t="shared" si="122"/>
        <v>1981523.1800000002</v>
      </c>
      <c r="S360" s="21" t="str">
        <f t="shared" si="123"/>
        <v>N.M.</v>
      </c>
      <c r="U360" s="9">
        <v>5942519.18</v>
      </c>
      <c r="W360" s="9">
        <v>0</v>
      </c>
      <c r="Y360" s="9">
        <f t="shared" si="124"/>
        <v>5942519.18</v>
      </c>
      <c r="AA360" s="21" t="str">
        <f t="shared" si="125"/>
        <v>N.M.</v>
      </c>
      <c r="AC360" s="9">
        <v>5942719.09</v>
      </c>
      <c r="AE360" s="9">
        <v>0</v>
      </c>
      <c r="AG360" s="9">
        <f t="shared" si="126"/>
        <v>5942719.09</v>
      </c>
      <c r="AI360" s="21" t="str">
        <f t="shared" si="127"/>
        <v>N.M.</v>
      </c>
    </row>
    <row r="361" spans="1:35" ht="12.75" outlineLevel="1">
      <c r="A361" s="1" t="s">
        <v>884</v>
      </c>
      <c r="B361" s="16" t="s">
        <v>885</v>
      </c>
      <c r="C361" s="1" t="s">
        <v>1304</v>
      </c>
      <c r="E361" s="5">
        <v>0</v>
      </c>
      <c r="G361" s="5">
        <v>0</v>
      </c>
      <c r="I361" s="9">
        <f t="shared" si="120"/>
        <v>0</v>
      </c>
      <c r="K361" s="21">
        <f t="shared" si="121"/>
        <v>0</v>
      </c>
      <c r="M361" s="9">
        <v>0</v>
      </c>
      <c r="O361" s="9">
        <v>0</v>
      </c>
      <c r="Q361" s="9">
        <f t="shared" si="122"/>
        <v>0</v>
      </c>
      <c r="S361" s="21">
        <f t="shared" si="123"/>
        <v>0</v>
      </c>
      <c r="U361" s="9">
        <v>0</v>
      </c>
      <c r="W361" s="9">
        <v>-11685</v>
      </c>
      <c r="Y361" s="9">
        <f t="shared" si="124"/>
        <v>11685</v>
      </c>
      <c r="AA361" s="21" t="str">
        <f t="shared" si="125"/>
        <v>N.M.</v>
      </c>
      <c r="AC361" s="9">
        <v>0</v>
      </c>
      <c r="AE361" s="9">
        <v>22553</v>
      </c>
      <c r="AG361" s="9">
        <f t="shared" si="126"/>
        <v>-22553</v>
      </c>
      <c r="AI361" s="21" t="str">
        <f t="shared" si="127"/>
        <v>N.M.</v>
      </c>
    </row>
    <row r="362" spans="1:35" ht="12.75" outlineLevel="1">
      <c r="A362" s="1" t="s">
        <v>886</v>
      </c>
      <c r="B362" s="16" t="s">
        <v>887</v>
      </c>
      <c r="C362" s="1" t="s">
        <v>1304</v>
      </c>
      <c r="E362" s="5">
        <v>0</v>
      </c>
      <c r="G362" s="5">
        <v>14000</v>
      </c>
      <c r="I362" s="9">
        <f t="shared" si="120"/>
        <v>-14000</v>
      </c>
      <c r="K362" s="21" t="str">
        <f t="shared" si="121"/>
        <v>N.M.</v>
      </c>
      <c r="M362" s="9">
        <v>0</v>
      </c>
      <c r="O362" s="9">
        <v>22228</v>
      </c>
      <c r="Q362" s="9">
        <f t="shared" si="122"/>
        <v>-22228</v>
      </c>
      <c r="S362" s="21" t="str">
        <f t="shared" si="123"/>
        <v>N.M.</v>
      </c>
      <c r="U362" s="9">
        <v>-25603</v>
      </c>
      <c r="W362" s="9">
        <v>78888</v>
      </c>
      <c r="Y362" s="9">
        <f t="shared" si="124"/>
        <v>-104491</v>
      </c>
      <c r="AA362" s="21">
        <f t="shared" si="125"/>
        <v>-1.3245487273096035</v>
      </c>
      <c r="AC362" s="9">
        <v>740</v>
      </c>
      <c r="AE362" s="9">
        <v>78888</v>
      </c>
      <c r="AG362" s="9">
        <f t="shared" si="126"/>
        <v>-78148</v>
      </c>
      <c r="AI362" s="21">
        <f t="shared" si="127"/>
        <v>-0.9906196126153534</v>
      </c>
    </row>
    <row r="363" spans="1:35" ht="12.75" outlineLevel="1">
      <c r="A363" s="1" t="s">
        <v>888</v>
      </c>
      <c r="B363" s="16" t="s">
        <v>889</v>
      </c>
      <c r="C363" s="1" t="s">
        <v>1304</v>
      </c>
      <c r="E363" s="5">
        <v>10000</v>
      </c>
      <c r="G363" s="5">
        <v>0</v>
      </c>
      <c r="I363" s="9">
        <f t="shared" si="120"/>
        <v>10000</v>
      </c>
      <c r="K363" s="21" t="str">
        <f t="shared" si="121"/>
        <v>N.M.</v>
      </c>
      <c r="M363" s="9">
        <v>26078</v>
      </c>
      <c r="O363" s="9">
        <v>0</v>
      </c>
      <c r="Q363" s="9">
        <f t="shared" si="122"/>
        <v>26078</v>
      </c>
      <c r="S363" s="21" t="str">
        <f t="shared" si="123"/>
        <v>N.M.</v>
      </c>
      <c r="U363" s="9">
        <v>95976</v>
      </c>
      <c r="W363" s="9">
        <v>0</v>
      </c>
      <c r="Y363" s="9">
        <f t="shared" si="124"/>
        <v>95976</v>
      </c>
      <c r="AA363" s="21" t="str">
        <f t="shared" si="125"/>
        <v>N.M.</v>
      </c>
      <c r="AC363" s="9">
        <v>95976</v>
      </c>
      <c r="AE363" s="9">
        <v>0</v>
      </c>
      <c r="AG363" s="9">
        <f t="shared" si="126"/>
        <v>95976</v>
      </c>
      <c r="AI363" s="21" t="str">
        <f t="shared" si="127"/>
        <v>N.M.</v>
      </c>
    </row>
    <row r="364" spans="1:35" ht="12.75" outlineLevel="1">
      <c r="A364" s="1" t="s">
        <v>890</v>
      </c>
      <c r="B364" s="16" t="s">
        <v>891</v>
      </c>
      <c r="C364" s="1" t="s">
        <v>1305</v>
      </c>
      <c r="E364" s="5">
        <v>87</v>
      </c>
      <c r="G364" s="5">
        <v>73.39500000000001</v>
      </c>
      <c r="I364" s="9">
        <f t="shared" si="120"/>
        <v>13.60499999999999</v>
      </c>
      <c r="K364" s="21">
        <f t="shared" si="121"/>
        <v>0.18536685060290195</v>
      </c>
      <c r="M364" s="9">
        <v>557.79</v>
      </c>
      <c r="O364" s="9">
        <v>291.39</v>
      </c>
      <c r="Q364" s="9">
        <f t="shared" si="122"/>
        <v>266.4</v>
      </c>
      <c r="S364" s="21">
        <f t="shared" si="123"/>
        <v>0.9142386492329867</v>
      </c>
      <c r="U364" s="9">
        <v>14912.970000000001</v>
      </c>
      <c r="W364" s="9">
        <v>13580.970000000001</v>
      </c>
      <c r="Y364" s="9">
        <f t="shared" si="124"/>
        <v>1332</v>
      </c>
      <c r="AA364" s="21">
        <f t="shared" si="125"/>
        <v>0.0980784141338947</v>
      </c>
      <c r="AC364" s="9">
        <v>25178.440000000002</v>
      </c>
      <c r="AE364" s="9">
        <v>20833.88</v>
      </c>
      <c r="AG364" s="9">
        <f t="shared" si="126"/>
        <v>4344.560000000001</v>
      </c>
      <c r="AI364" s="21">
        <f t="shared" si="127"/>
        <v>0.20853340808337195</v>
      </c>
    </row>
    <row r="365" spans="1:35" ht="12.75" outlineLevel="1">
      <c r="A365" s="1" t="s">
        <v>892</v>
      </c>
      <c r="B365" s="16" t="s">
        <v>893</v>
      </c>
      <c r="C365" s="1" t="s">
        <v>1306</v>
      </c>
      <c r="E365" s="5">
        <v>0</v>
      </c>
      <c r="G365" s="5">
        <v>0</v>
      </c>
      <c r="I365" s="9">
        <f t="shared" si="120"/>
        <v>0</v>
      </c>
      <c r="K365" s="21">
        <f t="shared" si="121"/>
        <v>0</v>
      </c>
      <c r="M365" s="9">
        <v>0</v>
      </c>
      <c r="O365" s="9">
        <v>0</v>
      </c>
      <c r="Q365" s="9">
        <f t="shared" si="122"/>
        <v>0</v>
      </c>
      <c r="S365" s="21">
        <f t="shared" si="123"/>
        <v>0</v>
      </c>
      <c r="U365" s="9">
        <v>0</v>
      </c>
      <c r="W365" s="9">
        <v>0</v>
      </c>
      <c r="Y365" s="9">
        <f t="shared" si="124"/>
        <v>0</v>
      </c>
      <c r="AA365" s="21">
        <f t="shared" si="125"/>
        <v>0</v>
      </c>
      <c r="AC365" s="9">
        <v>0</v>
      </c>
      <c r="AE365" s="9">
        <v>82269</v>
      </c>
      <c r="AG365" s="9">
        <f t="shared" si="126"/>
        <v>-82269</v>
      </c>
      <c r="AI365" s="21" t="str">
        <f t="shared" si="127"/>
        <v>N.M.</v>
      </c>
    </row>
    <row r="366" spans="1:35" ht="12.75" outlineLevel="1">
      <c r="A366" s="1" t="s">
        <v>894</v>
      </c>
      <c r="B366" s="16" t="s">
        <v>895</v>
      </c>
      <c r="C366" s="1" t="s">
        <v>1306</v>
      </c>
      <c r="E366" s="5">
        <v>0</v>
      </c>
      <c r="G366" s="5">
        <v>0</v>
      </c>
      <c r="I366" s="9">
        <f t="shared" si="120"/>
        <v>0</v>
      </c>
      <c r="K366" s="21">
        <f t="shared" si="121"/>
        <v>0</v>
      </c>
      <c r="M366" s="9">
        <v>0</v>
      </c>
      <c r="O366" s="9">
        <v>0</v>
      </c>
      <c r="Q366" s="9">
        <f t="shared" si="122"/>
        <v>0</v>
      </c>
      <c r="S366" s="21">
        <f t="shared" si="123"/>
        <v>0</v>
      </c>
      <c r="U366" s="9">
        <v>0</v>
      </c>
      <c r="W366" s="9">
        <v>0</v>
      </c>
      <c r="Y366" s="9">
        <f t="shared" si="124"/>
        <v>0</v>
      </c>
      <c r="AA366" s="21">
        <f t="shared" si="125"/>
        <v>0</v>
      </c>
      <c r="AC366" s="9">
        <v>32455</v>
      </c>
      <c r="AE366" s="9">
        <v>87831</v>
      </c>
      <c r="AG366" s="9">
        <f t="shared" si="126"/>
        <v>-55376</v>
      </c>
      <c r="AI366" s="21">
        <f t="shared" si="127"/>
        <v>-0.6304835422572895</v>
      </c>
    </row>
    <row r="367" spans="1:35" ht="12.75" outlineLevel="1">
      <c r="A367" s="1" t="s">
        <v>896</v>
      </c>
      <c r="B367" s="16" t="s">
        <v>897</v>
      </c>
      <c r="C367" s="1" t="s">
        <v>1306</v>
      </c>
      <c r="E367" s="5">
        <v>0</v>
      </c>
      <c r="G367" s="5">
        <v>14800</v>
      </c>
      <c r="I367" s="9">
        <f t="shared" si="120"/>
        <v>-14800</v>
      </c>
      <c r="K367" s="21" t="str">
        <f t="shared" si="121"/>
        <v>N.M.</v>
      </c>
      <c r="M367" s="9">
        <v>0</v>
      </c>
      <c r="O367" s="9">
        <v>42000</v>
      </c>
      <c r="Q367" s="9">
        <f t="shared" si="122"/>
        <v>-42000</v>
      </c>
      <c r="S367" s="21" t="str">
        <f t="shared" si="123"/>
        <v>N.M.</v>
      </c>
      <c r="U367" s="9">
        <v>0</v>
      </c>
      <c r="W367" s="9">
        <v>132500</v>
      </c>
      <c r="Y367" s="9">
        <f t="shared" si="124"/>
        <v>-132500</v>
      </c>
      <c r="AA367" s="21" t="str">
        <f t="shared" si="125"/>
        <v>N.M.</v>
      </c>
      <c r="AC367" s="9">
        <v>44080</v>
      </c>
      <c r="AE367" s="9">
        <v>132500</v>
      </c>
      <c r="AG367" s="9">
        <f t="shared" si="126"/>
        <v>-88420</v>
      </c>
      <c r="AI367" s="21">
        <f t="shared" si="127"/>
        <v>-0.6673207547169812</v>
      </c>
    </row>
    <row r="368" spans="1:35" ht="12.75" outlineLevel="1">
      <c r="A368" s="1" t="s">
        <v>898</v>
      </c>
      <c r="B368" s="16" t="s">
        <v>899</v>
      </c>
      <c r="C368" s="1" t="s">
        <v>1306</v>
      </c>
      <c r="E368" s="5">
        <v>13100</v>
      </c>
      <c r="G368" s="5">
        <v>0</v>
      </c>
      <c r="I368" s="9">
        <f t="shared" si="120"/>
        <v>13100</v>
      </c>
      <c r="K368" s="21" t="str">
        <f t="shared" si="121"/>
        <v>N.M.</v>
      </c>
      <c r="M368" s="9">
        <v>39300</v>
      </c>
      <c r="O368" s="9">
        <v>0</v>
      </c>
      <c r="Q368" s="9">
        <f t="shared" si="122"/>
        <v>39300</v>
      </c>
      <c r="S368" s="21" t="str">
        <f t="shared" si="123"/>
        <v>N.M.</v>
      </c>
      <c r="U368" s="9">
        <v>117900</v>
      </c>
      <c r="W368" s="9">
        <v>0</v>
      </c>
      <c r="Y368" s="9">
        <f t="shared" si="124"/>
        <v>117900</v>
      </c>
      <c r="AA368" s="21" t="str">
        <f t="shared" si="125"/>
        <v>N.M.</v>
      </c>
      <c r="AC368" s="9">
        <v>117900</v>
      </c>
      <c r="AE368" s="9">
        <v>0</v>
      </c>
      <c r="AG368" s="9">
        <f t="shared" si="126"/>
        <v>117900</v>
      </c>
      <c r="AI368" s="21" t="str">
        <f t="shared" si="127"/>
        <v>N.M.</v>
      </c>
    </row>
    <row r="369" spans="1:35" ht="12.75" outlineLevel="1">
      <c r="A369" s="1" t="s">
        <v>900</v>
      </c>
      <c r="B369" s="16" t="s">
        <v>901</v>
      </c>
      <c r="C369" s="1" t="s">
        <v>1307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0</v>
      </c>
      <c r="Q369" s="9">
        <f t="shared" si="122"/>
        <v>0</v>
      </c>
      <c r="S369" s="21">
        <f t="shared" si="123"/>
        <v>0</v>
      </c>
      <c r="U369" s="9">
        <v>0</v>
      </c>
      <c r="W369" s="9">
        <v>74.56</v>
      </c>
      <c r="Y369" s="9">
        <f t="shared" si="124"/>
        <v>-74.56</v>
      </c>
      <c r="AA369" s="21" t="str">
        <f t="shared" si="125"/>
        <v>N.M.</v>
      </c>
      <c r="AC369" s="9">
        <v>0</v>
      </c>
      <c r="AE369" s="9">
        <v>4472.56</v>
      </c>
      <c r="AG369" s="9">
        <f t="shared" si="126"/>
        <v>-4472.56</v>
      </c>
      <c r="AI369" s="21" t="str">
        <f t="shared" si="127"/>
        <v>N.M.</v>
      </c>
    </row>
    <row r="370" spans="1:35" ht="12.75" outlineLevel="1">
      <c r="A370" s="1" t="s">
        <v>902</v>
      </c>
      <c r="B370" s="16" t="s">
        <v>903</v>
      </c>
      <c r="C370" s="1" t="s">
        <v>1307</v>
      </c>
      <c r="E370" s="5">
        <v>0</v>
      </c>
      <c r="G370" s="5">
        <v>0</v>
      </c>
      <c r="I370" s="9">
        <f t="shared" si="120"/>
        <v>0</v>
      </c>
      <c r="K370" s="21">
        <f t="shared" si="121"/>
        <v>0</v>
      </c>
      <c r="M370" s="9">
        <v>0</v>
      </c>
      <c r="O370" s="9">
        <v>0</v>
      </c>
      <c r="Q370" s="9">
        <f t="shared" si="122"/>
        <v>0</v>
      </c>
      <c r="S370" s="21">
        <f t="shared" si="123"/>
        <v>0</v>
      </c>
      <c r="U370" s="9">
        <v>0</v>
      </c>
      <c r="W370" s="9">
        <v>4926.84</v>
      </c>
      <c r="Y370" s="9">
        <f t="shared" si="124"/>
        <v>-4926.84</v>
      </c>
      <c r="AA370" s="21" t="str">
        <f t="shared" si="125"/>
        <v>N.M.</v>
      </c>
      <c r="AC370" s="9">
        <v>1709.04</v>
      </c>
      <c r="AE370" s="9">
        <v>4926.84</v>
      </c>
      <c r="AG370" s="9">
        <f t="shared" si="126"/>
        <v>-3217.8</v>
      </c>
      <c r="AI370" s="21">
        <f t="shared" si="127"/>
        <v>-0.6531163991523979</v>
      </c>
    </row>
    <row r="371" spans="1:35" ht="12.75" outlineLevel="1">
      <c r="A371" s="1" t="s">
        <v>904</v>
      </c>
      <c r="B371" s="16" t="s">
        <v>905</v>
      </c>
      <c r="C371" s="1" t="s">
        <v>1307</v>
      </c>
      <c r="E371" s="5">
        <v>0</v>
      </c>
      <c r="G371" s="5">
        <v>0</v>
      </c>
      <c r="I371" s="9">
        <f t="shared" si="120"/>
        <v>0</v>
      </c>
      <c r="K371" s="21">
        <f t="shared" si="121"/>
        <v>0</v>
      </c>
      <c r="M371" s="9">
        <v>320</v>
      </c>
      <c r="O371" s="9">
        <v>0</v>
      </c>
      <c r="Q371" s="9">
        <f t="shared" si="122"/>
        <v>320</v>
      </c>
      <c r="S371" s="21" t="str">
        <f t="shared" si="123"/>
        <v>N.M.</v>
      </c>
      <c r="U371" s="9">
        <v>320</v>
      </c>
      <c r="W371" s="9">
        <v>0</v>
      </c>
      <c r="Y371" s="9">
        <f t="shared" si="124"/>
        <v>320</v>
      </c>
      <c r="AA371" s="21" t="str">
        <f t="shared" si="125"/>
        <v>N.M.</v>
      </c>
      <c r="AC371" s="9">
        <v>320</v>
      </c>
      <c r="AE371" s="9">
        <v>0</v>
      </c>
      <c r="AG371" s="9">
        <f t="shared" si="126"/>
        <v>320</v>
      </c>
      <c r="AI371" s="21" t="str">
        <f t="shared" si="127"/>
        <v>N.M.</v>
      </c>
    </row>
    <row r="372" spans="1:35" ht="12.75" outlineLevel="1">
      <c r="A372" s="1" t="s">
        <v>906</v>
      </c>
      <c r="B372" s="16" t="s">
        <v>907</v>
      </c>
      <c r="C372" s="1" t="s">
        <v>1308</v>
      </c>
      <c r="E372" s="5">
        <v>0</v>
      </c>
      <c r="G372" s="5">
        <v>0</v>
      </c>
      <c r="I372" s="9">
        <f t="shared" si="120"/>
        <v>0</v>
      </c>
      <c r="K372" s="21">
        <f t="shared" si="121"/>
        <v>0</v>
      </c>
      <c r="M372" s="9">
        <v>0</v>
      </c>
      <c r="O372" s="9">
        <v>0</v>
      </c>
      <c r="Q372" s="9">
        <f t="shared" si="122"/>
        <v>0</v>
      </c>
      <c r="S372" s="21">
        <f t="shared" si="123"/>
        <v>0</v>
      </c>
      <c r="U372" s="9">
        <v>0</v>
      </c>
      <c r="W372" s="9">
        <v>0</v>
      </c>
      <c r="Y372" s="9">
        <f t="shared" si="124"/>
        <v>0</v>
      </c>
      <c r="AA372" s="21">
        <f t="shared" si="125"/>
        <v>0</v>
      </c>
      <c r="AC372" s="9">
        <v>0</v>
      </c>
      <c r="AE372" s="9">
        <v>15</v>
      </c>
      <c r="AG372" s="9">
        <f t="shared" si="126"/>
        <v>-15</v>
      </c>
      <c r="AI372" s="21" t="str">
        <f t="shared" si="127"/>
        <v>N.M.</v>
      </c>
    </row>
    <row r="373" spans="1:35" ht="12.75" outlineLevel="1">
      <c r="A373" s="1" t="s">
        <v>908</v>
      </c>
      <c r="B373" s="16" t="s">
        <v>909</v>
      </c>
      <c r="C373" s="1" t="s">
        <v>1308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0</v>
      </c>
      <c r="O373" s="9">
        <v>15</v>
      </c>
      <c r="Q373" s="9">
        <f t="shared" si="122"/>
        <v>-15</v>
      </c>
      <c r="S373" s="21" t="str">
        <f t="shared" si="123"/>
        <v>N.M.</v>
      </c>
      <c r="U373" s="9">
        <v>0</v>
      </c>
      <c r="W373" s="9">
        <v>445</v>
      </c>
      <c r="Y373" s="9">
        <f t="shared" si="124"/>
        <v>-445</v>
      </c>
      <c r="AA373" s="21" t="str">
        <f t="shared" si="125"/>
        <v>N.M.</v>
      </c>
      <c r="AC373" s="9">
        <v>100</v>
      </c>
      <c r="AE373" s="9">
        <v>445</v>
      </c>
      <c r="AG373" s="9">
        <f t="shared" si="126"/>
        <v>-345</v>
      </c>
      <c r="AI373" s="21">
        <f t="shared" si="127"/>
        <v>-0.7752808988764045</v>
      </c>
    </row>
    <row r="374" spans="1:35" ht="12.75" outlineLevel="1">
      <c r="A374" s="1" t="s">
        <v>910</v>
      </c>
      <c r="B374" s="16" t="s">
        <v>911</v>
      </c>
      <c r="C374" s="1" t="s">
        <v>1308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15</v>
      </c>
      <c r="O374" s="9">
        <v>0</v>
      </c>
      <c r="Q374" s="9">
        <f t="shared" si="122"/>
        <v>15</v>
      </c>
      <c r="S374" s="21" t="str">
        <f t="shared" si="123"/>
        <v>N.M.</v>
      </c>
      <c r="U374" s="9">
        <v>40</v>
      </c>
      <c r="W374" s="9">
        <v>0</v>
      </c>
      <c r="Y374" s="9">
        <f t="shared" si="124"/>
        <v>40</v>
      </c>
      <c r="AA374" s="21" t="str">
        <f t="shared" si="125"/>
        <v>N.M.</v>
      </c>
      <c r="AC374" s="9">
        <v>40</v>
      </c>
      <c r="AE374" s="9">
        <v>0</v>
      </c>
      <c r="AG374" s="9">
        <f t="shared" si="126"/>
        <v>40</v>
      </c>
      <c r="AI374" s="21" t="str">
        <f t="shared" si="127"/>
        <v>N.M.</v>
      </c>
    </row>
    <row r="375" spans="1:35" ht="12.75" outlineLevel="1">
      <c r="A375" s="1" t="s">
        <v>912</v>
      </c>
      <c r="B375" s="16" t="s">
        <v>913</v>
      </c>
      <c r="C375" s="1" t="s">
        <v>1309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0</v>
      </c>
      <c r="Q375" s="9">
        <f t="shared" si="122"/>
        <v>0</v>
      </c>
      <c r="S375" s="21">
        <f t="shared" si="123"/>
        <v>0</v>
      </c>
      <c r="U375" s="9">
        <v>0</v>
      </c>
      <c r="W375" s="9">
        <v>294199.37</v>
      </c>
      <c r="Y375" s="9">
        <f t="shared" si="124"/>
        <v>-294199.37</v>
      </c>
      <c r="AA375" s="21" t="str">
        <f t="shared" si="125"/>
        <v>N.M.</v>
      </c>
      <c r="AC375" s="9">
        <v>0</v>
      </c>
      <c r="AE375" s="9">
        <v>441304.37</v>
      </c>
      <c r="AG375" s="9">
        <f t="shared" si="126"/>
        <v>-441304.37</v>
      </c>
      <c r="AI375" s="21" t="str">
        <f t="shared" si="127"/>
        <v>N.M.</v>
      </c>
    </row>
    <row r="376" spans="1:35" ht="12.75" outlineLevel="1">
      <c r="A376" s="1" t="s">
        <v>914</v>
      </c>
      <c r="B376" s="16" t="s">
        <v>915</v>
      </c>
      <c r="C376" s="1" t="s">
        <v>1309</v>
      </c>
      <c r="E376" s="5">
        <v>0</v>
      </c>
      <c r="G376" s="5">
        <v>56563.200000000004</v>
      </c>
      <c r="I376" s="9">
        <f t="shared" si="120"/>
        <v>-56563.200000000004</v>
      </c>
      <c r="K376" s="21" t="str">
        <f t="shared" si="121"/>
        <v>N.M.</v>
      </c>
      <c r="M376" s="9">
        <v>0</v>
      </c>
      <c r="O376" s="9">
        <v>169689.6</v>
      </c>
      <c r="Q376" s="9">
        <f t="shared" si="122"/>
        <v>-169689.6</v>
      </c>
      <c r="S376" s="21" t="str">
        <f t="shared" si="123"/>
        <v>N.M.</v>
      </c>
      <c r="U376" s="9">
        <v>339379.22000000003</v>
      </c>
      <c r="W376" s="9">
        <v>169689.6</v>
      </c>
      <c r="Y376" s="9">
        <f t="shared" si="124"/>
        <v>169689.62000000002</v>
      </c>
      <c r="AA376" s="21">
        <f t="shared" si="125"/>
        <v>1.0000001178622615</v>
      </c>
      <c r="AC376" s="9">
        <v>509068.82000000007</v>
      </c>
      <c r="AE376" s="9">
        <v>169689.6</v>
      </c>
      <c r="AG376" s="9">
        <f t="shared" si="126"/>
        <v>339379.2200000001</v>
      </c>
      <c r="AI376" s="21">
        <f t="shared" si="127"/>
        <v>2.0000001178622617</v>
      </c>
    </row>
    <row r="377" spans="1:35" ht="12.75" outlineLevel="1">
      <c r="A377" s="1" t="s">
        <v>916</v>
      </c>
      <c r="B377" s="16" t="s">
        <v>917</v>
      </c>
      <c r="C377" s="1" t="s">
        <v>1309</v>
      </c>
      <c r="E377" s="5">
        <v>55863.8</v>
      </c>
      <c r="G377" s="5">
        <v>0</v>
      </c>
      <c r="I377" s="9">
        <f t="shared" si="120"/>
        <v>55863.8</v>
      </c>
      <c r="K377" s="21" t="str">
        <f t="shared" si="121"/>
        <v>N.M.</v>
      </c>
      <c r="M377" s="9">
        <v>167591.4</v>
      </c>
      <c r="O377" s="9">
        <v>0</v>
      </c>
      <c r="Q377" s="9">
        <f t="shared" si="122"/>
        <v>167591.4</v>
      </c>
      <c r="S377" s="21" t="str">
        <f t="shared" si="123"/>
        <v>N.M.</v>
      </c>
      <c r="U377" s="9">
        <v>167591.4</v>
      </c>
      <c r="W377" s="9">
        <v>0</v>
      </c>
      <c r="Y377" s="9">
        <f t="shared" si="124"/>
        <v>167591.4</v>
      </c>
      <c r="AA377" s="21" t="str">
        <f t="shared" si="125"/>
        <v>N.M.</v>
      </c>
      <c r="AC377" s="9">
        <v>167591.4</v>
      </c>
      <c r="AE377" s="9">
        <v>0</v>
      </c>
      <c r="AG377" s="9">
        <f t="shared" si="126"/>
        <v>167591.4</v>
      </c>
      <c r="AI377" s="21" t="str">
        <f t="shared" si="127"/>
        <v>N.M.</v>
      </c>
    </row>
    <row r="378" spans="1:35" ht="12.75" outlineLevel="1">
      <c r="A378" s="1" t="s">
        <v>918</v>
      </c>
      <c r="B378" s="16" t="s">
        <v>919</v>
      </c>
      <c r="C378" s="1" t="s">
        <v>1310</v>
      </c>
      <c r="E378" s="5">
        <v>0</v>
      </c>
      <c r="G378" s="5">
        <v>0</v>
      </c>
      <c r="I378" s="9">
        <f t="shared" si="120"/>
        <v>0</v>
      </c>
      <c r="K378" s="21">
        <f t="shared" si="121"/>
        <v>0</v>
      </c>
      <c r="M378" s="9">
        <v>325000</v>
      </c>
      <c r="O378" s="9">
        <v>9250</v>
      </c>
      <c r="Q378" s="9">
        <f t="shared" si="122"/>
        <v>315750</v>
      </c>
      <c r="S378" s="21" t="str">
        <f t="shared" si="123"/>
        <v>N.M.</v>
      </c>
      <c r="U378" s="9">
        <v>325000</v>
      </c>
      <c r="W378" s="9">
        <v>27500</v>
      </c>
      <c r="Y378" s="9">
        <f t="shared" si="124"/>
        <v>297500</v>
      </c>
      <c r="AA378" s="21" t="str">
        <f t="shared" si="125"/>
        <v>N.M.</v>
      </c>
      <c r="AC378" s="9">
        <v>334500</v>
      </c>
      <c r="AE378" s="9">
        <v>-729100</v>
      </c>
      <c r="AG378" s="9">
        <f t="shared" si="126"/>
        <v>1063600</v>
      </c>
      <c r="AI378" s="21">
        <f t="shared" si="127"/>
        <v>1.4587848031820052</v>
      </c>
    </row>
    <row r="379" spans="1:35" ht="12.75" outlineLevel="1">
      <c r="A379" s="1" t="s">
        <v>920</v>
      </c>
      <c r="B379" s="16" t="s">
        <v>921</v>
      </c>
      <c r="C379" s="1" t="s">
        <v>1310</v>
      </c>
      <c r="E379" s="5">
        <v>0</v>
      </c>
      <c r="G379" s="5">
        <v>0</v>
      </c>
      <c r="I379" s="9">
        <f t="shared" si="120"/>
        <v>0</v>
      </c>
      <c r="K379" s="21">
        <f t="shared" si="121"/>
        <v>0</v>
      </c>
      <c r="M379" s="9">
        <v>0</v>
      </c>
      <c r="O379" s="9">
        <v>0</v>
      </c>
      <c r="Q379" s="9">
        <f t="shared" si="122"/>
        <v>0</v>
      </c>
      <c r="S379" s="21">
        <f t="shared" si="123"/>
        <v>0</v>
      </c>
      <c r="U379" s="9">
        <v>0</v>
      </c>
      <c r="W379" s="9">
        <v>7355</v>
      </c>
      <c r="Y379" s="9">
        <f t="shared" si="124"/>
        <v>-7355</v>
      </c>
      <c r="AA379" s="21" t="str">
        <f t="shared" si="125"/>
        <v>N.M.</v>
      </c>
      <c r="AC379" s="9">
        <v>0</v>
      </c>
      <c r="AE379" s="9">
        <v>22560.97</v>
      </c>
      <c r="AG379" s="9">
        <f t="shared" si="126"/>
        <v>-22560.97</v>
      </c>
      <c r="AI379" s="21" t="str">
        <f t="shared" si="127"/>
        <v>N.M.</v>
      </c>
    </row>
    <row r="380" spans="1:35" ht="12.75" outlineLevel="1">
      <c r="A380" s="1" t="s">
        <v>922</v>
      </c>
      <c r="B380" s="16" t="s">
        <v>923</v>
      </c>
      <c r="C380" s="1" t="s">
        <v>1310</v>
      </c>
      <c r="E380" s="5">
        <v>0</v>
      </c>
      <c r="G380" s="5">
        <v>9377.69</v>
      </c>
      <c r="I380" s="9">
        <f t="shared" si="120"/>
        <v>-9377.69</v>
      </c>
      <c r="K380" s="21" t="str">
        <f t="shared" si="121"/>
        <v>N.M.</v>
      </c>
      <c r="M380" s="9">
        <v>0</v>
      </c>
      <c r="O380" s="9">
        <v>27775.21</v>
      </c>
      <c r="Q380" s="9">
        <f t="shared" si="122"/>
        <v>-27775.21</v>
      </c>
      <c r="S380" s="21" t="str">
        <f t="shared" si="123"/>
        <v>N.M.</v>
      </c>
      <c r="U380" s="9">
        <v>2404.51</v>
      </c>
      <c r="W380" s="9">
        <v>70158.18000000001</v>
      </c>
      <c r="Y380" s="9">
        <f t="shared" si="124"/>
        <v>-67753.67000000001</v>
      </c>
      <c r="AA380" s="21">
        <f t="shared" si="125"/>
        <v>-0.9657273036444218</v>
      </c>
      <c r="AC380" s="9">
        <v>40000.170000000006</v>
      </c>
      <c r="AE380" s="9">
        <v>70158.18000000001</v>
      </c>
      <c r="AG380" s="9">
        <f t="shared" si="126"/>
        <v>-30158.010000000002</v>
      </c>
      <c r="AI380" s="21">
        <f t="shared" si="127"/>
        <v>-0.42985735946970116</v>
      </c>
    </row>
    <row r="381" spans="1:35" ht="12.75" outlineLevel="1">
      <c r="A381" s="1" t="s">
        <v>924</v>
      </c>
      <c r="B381" s="16" t="s">
        <v>925</v>
      </c>
      <c r="C381" s="1" t="s">
        <v>1310</v>
      </c>
      <c r="E381" s="5">
        <v>2079.2400000000002</v>
      </c>
      <c r="G381" s="5">
        <v>0</v>
      </c>
      <c r="I381" s="9">
        <f t="shared" si="120"/>
        <v>2079.2400000000002</v>
      </c>
      <c r="K381" s="21" t="str">
        <f t="shared" si="121"/>
        <v>N.M.</v>
      </c>
      <c r="M381" s="9">
        <v>6005.35</v>
      </c>
      <c r="O381" s="9">
        <v>0</v>
      </c>
      <c r="Q381" s="9">
        <f t="shared" si="122"/>
        <v>6005.35</v>
      </c>
      <c r="S381" s="21" t="str">
        <f t="shared" si="123"/>
        <v>N.M.</v>
      </c>
      <c r="U381" s="9">
        <v>19372.79</v>
      </c>
      <c r="W381" s="9">
        <v>0</v>
      </c>
      <c r="Y381" s="9">
        <f t="shared" si="124"/>
        <v>19372.79</v>
      </c>
      <c r="AA381" s="21" t="str">
        <f t="shared" si="125"/>
        <v>N.M.</v>
      </c>
      <c r="AC381" s="9">
        <v>19372.79</v>
      </c>
      <c r="AE381" s="9">
        <v>0</v>
      </c>
      <c r="AG381" s="9">
        <f t="shared" si="126"/>
        <v>19372.79</v>
      </c>
      <c r="AI381" s="21" t="str">
        <f t="shared" si="127"/>
        <v>N.M.</v>
      </c>
    </row>
    <row r="382" spans="1:35" ht="12.75" outlineLevel="1">
      <c r="A382" s="1" t="s">
        <v>926</v>
      </c>
      <c r="B382" s="16" t="s">
        <v>927</v>
      </c>
      <c r="C382" s="1" t="s">
        <v>1311</v>
      </c>
      <c r="E382" s="5">
        <v>0</v>
      </c>
      <c r="G382" s="5">
        <v>0</v>
      </c>
      <c r="I382" s="9">
        <f t="shared" si="120"/>
        <v>0</v>
      </c>
      <c r="K382" s="21">
        <f t="shared" si="121"/>
        <v>0</v>
      </c>
      <c r="M382" s="9">
        <v>0</v>
      </c>
      <c r="O382" s="9">
        <v>0</v>
      </c>
      <c r="Q382" s="9">
        <f t="shared" si="122"/>
        <v>0</v>
      </c>
      <c r="S382" s="21">
        <f t="shared" si="123"/>
        <v>0</v>
      </c>
      <c r="U382" s="9">
        <v>0</v>
      </c>
      <c r="W382" s="9">
        <v>100</v>
      </c>
      <c r="Y382" s="9">
        <f t="shared" si="124"/>
        <v>-100</v>
      </c>
      <c r="AA382" s="21" t="str">
        <f t="shared" si="125"/>
        <v>N.M.</v>
      </c>
      <c r="AC382" s="9">
        <v>0</v>
      </c>
      <c r="AE382" s="9">
        <v>100</v>
      </c>
      <c r="AG382" s="9">
        <f t="shared" si="126"/>
        <v>-100</v>
      </c>
      <c r="AI382" s="21" t="str">
        <f t="shared" si="127"/>
        <v>N.M.</v>
      </c>
    </row>
    <row r="383" spans="1:35" ht="12.75" outlineLevel="1">
      <c r="A383" s="1" t="s">
        <v>928</v>
      </c>
      <c r="B383" s="16" t="s">
        <v>929</v>
      </c>
      <c r="C383" s="1" t="s">
        <v>1311</v>
      </c>
      <c r="E383" s="5">
        <v>0</v>
      </c>
      <c r="G383" s="5">
        <v>0</v>
      </c>
      <c r="I383" s="9">
        <f t="shared" si="120"/>
        <v>0</v>
      </c>
      <c r="K383" s="21">
        <f t="shared" si="121"/>
        <v>0</v>
      </c>
      <c r="M383" s="9">
        <v>0</v>
      </c>
      <c r="O383" s="9">
        <v>0</v>
      </c>
      <c r="Q383" s="9">
        <f t="shared" si="122"/>
        <v>0</v>
      </c>
      <c r="S383" s="21">
        <f t="shared" si="123"/>
        <v>0</v>
      </c>
      <c r="U383" s="9">
        <v>100</v>
      </c>
      <c r="W383" s="9">
        <v>0</v>
      </c>
      <c r="Y383" s="9">
        <f t="shared" si="124"/>
        <v>100</v>
      </c>
      <c r="AA383" s="21" t="str">
        <f t="shared" si="125"/>
        <v>N.M.</v>
      </c>
      <c r="AC383" s="9">
        <v>100</v>
      </c>
      <c r="AE383" s="9">
        <v>0</v>
      </c>
      <c r="AG383" s="9">
        <f t="shared" si="126"/>
        <v>100</v>
      </c>
      <c r="AI383" s="21" t="str">
        <f t="shared" si="127"/>
        <v>N.M.</v>
      </c>
    </row>
    <row r="384" spans="1:35" ht="12.75" outlineLevel="1">
      <c r="A384" s="1" t="s">
        <v>930</v>
      </c>
      <c r="B384" s="16" t="s">
        <v>931</v>
      </c>
      <c r="C384" s="1" t="s">
        <v>1312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-593.9</v>
      </c>
      <c r="W384" s="9">
        <v>0</v>
      </c>
      <c r="Y384" s="9">
        <f t="shared" si="124"/>
        <v>-593.9</v>
      </c>
      <c r="AA384" s="21" t="str">
        <f t="shared" si="125"/>
        <v>N.M.</v>
      </c>
      <c r="AC384" s="9">
        <v>4313.9800000000005</v>
      </c>
      <c r="AE384" s="9">
        <v>10382</v>
      </c>
      <c r="AG384" s="9">
        <f t="shared" si="126"/>
        <v>-6068.0199999999995</v>
      </c>
      <c r="AI384" s="21">
        <f t="shared" si="127"/>
        <v>-0.5844750529763051</v>
      </c>
    </row>
    <row r="385" spans="1:35" ht="12.75" outlineLevel="1">
      <c r="A385" s="1" t="s">
        <v>932</v>
      </c>
      <c r="B385" s="16" t="s">
        <v>933</v>
      </c>
      <c r="C385" s="1" t="s">
        <v>1312</v>
      </c>
      <c r="E385" s="5">
        <v>1530.21</v>
      </c>
      <c r="G385" s="5">
        <v>3462</v>
      </c>
      <c r="I385" s="9">
        <f t="shared" si="120"/>
        <v>-1931.79</v>
      </c>
      <c r="K385" s="21">
        <f t="shared" si="121"/>
        <v>-0.557998266897747</v>
      </c>
      <c r="M385" s="9">
        <v>1530.21</v>
      </c>
      <c r="O385" s="9">
        <v>10386</v>
      </c>
      <c r="Q385" s="9">
        <f t="shared" si="122"/>
        <v>-8855.79</v>
      </c>
      <c r="S385" s="21">
        <f t="shared" si="123"/>
        <v>-0.8526660889659158</v>
      </c>
      <c r="U385" s="9">
        <v>1530.21</v>
      </c>
      <c r="W385" s="9">
        <v>31158</v>
      </c>
      <c r="Y385" s="9">
        <f t="shared" si="124"/>
        <v>-29627.79</v>
      </c>
      <c r="AA385" s="21">
        <f t="shared" si="125"/>
        <v>-0.9508886963219719</v>
      </c>
      <c r="AC385" s="9">
        <v>11912.21</v>
      </c>
      <c r="AE385" s="9">
        <v>31158</v>
      </c>
      <c r="AG385" s="9">
        <f t="shared" si="126"/>
        <v>-19245.79</v>
      </c>
      <c r="AI385" s="21">
        <f t="shared" si="127"/>
        <v>-0.6176837409333077</v>
      </c>
    </row>
    <row r="386" spans="1:35" ht="12.75" outlineLevel="1">
      <c r="A386" s="1" t="s">
        <v>934</v>
      </c>
      <c r="B386" s="16" t="s">
        <v>935</v>
      </c>
      <c r="C386" s="1" t="s">
        <v>1312</v>
      </c>
      <c r="E386" s="5">
        <v>2925</v>
      </c>
      <c r="G386" s="5">
        <v>0</v>
      </c>
      <c r="I386" s="9">
        <f t="shared" si="120"/>
        <v>2925</v>
      </c>
      <c r="K386" s="21" t="str">
        <f t="shared" si="121"/>
        <v>N.M.</v>
      </c>
      <c r="M386" s="9">
        <v>8775</v>
      </c>
      <c r="O386" s="9">
        <v>0</v>
      </c>
      <c r="Q386" s="9">
        <f t="shared" si="122"/>
        <v>8775</v>
      </c>
      <c r="S386" s="21" t="str">
        <f t="shared" si="123"/>
        <v>N.M.</v>
      </c>
      <c r="U386" s="9">
        <v>26325</v>
      </c>
      <c r="W386" s="9">
        <v>0</v>
      </c>
      <c r="Y386" s="9">
        <f t="shared" si="124"/>
        <v>26325</v>
      </c>
      <c r="AA386" s="21" t="str">
        <f t="shared" si="125"/>
        <v>N.M.</v>
      </c>
      <c r="AC386" s="9">
        <v>26325</v>
      </c>
      <c r="AE386" s="9">
        <v>0</v>
      </c>
      <c r="AG386" s="9">
        <f t="shared" si="126"/>
        <v>26325</v>
      </c>
      <c r="AI386" s="21" t="str">
        <f t="shared" si="127"/>
        <v>N.M.</v>
      </c>
    </row>
    <row r="387" spans="1:35" ht="12.75" outlineLevel="1">
      <c r="A387" s="1" t="s">
        <v>936</v>
      </c>
      <c r="B387" s="16" t="s">
        <v>937</v>
      </c>
      <c r="C387" s="1" t="s">
        <v>1313</v>
      </c>
      <c r="E387" s="5">
        <v>-103027.8</v>
      </c>
      <c r="G387" s="5">
        <v>-75456.493</v>
      </c>
      <c r="I387" s="9">
        <f t="shared" si="120"/>
        <v>-27571.307</v>
      </c>
      <c r="K387" s="21">
        <f t="shared" si="121"/>
        <v>-0.3653934327427595</v>
      </c>
      <c r="M387" s="9">
        <v>-322711.933</v>
      </c>
      <c r="O387" s="9">
        <v>-272992.971</v>
      </c>
      <c r="Q387" s="9">
        <f t="shared" si="122"/>
        <v>-49718.962</v>
      </c>
      <c r="S387" s="21">
        <f t="shared" si="123"/>
        <v>-0.1821254291561961</v>
      </c>
      <c r="U387" s="9">
        <v>-860641.979</v>
      </c>
      <c r="W387" s="9">
        <v>-771990.5700000001</v>
      </c>
      <c r="Y387" s="9">
        <f t="shared" si="124"/>
        <v>-88651.40899999999</v>
      </c>
      <c r="AA387" s="21">
        <f t="shared" si="125"/>
        <v>-0.11483483405762324</v>
      </c>
      <c r="AC387" s="9">
        <v>-1128955.672</v>
      </c>
      <c r="AE387" s="9">
        <v>-993432.3060000001</v>
      </c>
      <c r="AG387" s="9">
        <f t="shared" si="126"/>
        <v>-135523.36599999992</v>
      </c>
      <c r="AI387" s="21">
        <f t="shared" si="127"/>
        <v>-0.1364193263914249</v>
      </c>
    </row>
    <row r="388" spans="1:35" ht="12.75" outlineLevel="1">
      <c r="A388" s="1" t="s">
        <v>938</v>
      </c>
      <c r="B388" s="16" t="s">
        <v>939</v>
      </c>
      <c r="C388" s="1" t="s">
        <v>1314</v>
      </c>
      <c r="E388" s="5">
        <v>-982.46</v>
      </c>
      <c r="G388" s="5">
        <v>-1209.246</v>
      </c>
      <c r="I388" s="9">
        <f t="shared" si="120"/>
        <v>226.78600000000006</v>
      </c>
      <c r="K388" s="21">
        <f t="shared" si="121"/>
        <v>0.18754331211349887</v>
      </c>
      <c r="M388" s="9">
        <v>-3357.349</v>
      </c>
      <c r="O388" s="9">
        <v>-5056.865000000001</v>
      </c>
      <c r="Q388" s="9">
        <f t="shared" si="122"/>
        <v>1699.5160000000005</v>
      </c>
      <c r="S388" s="21">
        <f t="shared" si="123"/>
        <v>0.3360809513404056</v>
      </c>
      <c r="U388" s="9">
        <v>-8772.31</v>
      </c>
      <c r="W388" s="9">
        <v>-10706.009</v>
      </c>
      <c r="Y388" s="9">
        <f t="shared" si="124"/>
        <v>1933.6990000000005</v>
      </c>
      <c r="AA388" s="21">
        <f t="shared" si="125"/>
        <v>0.18061809961116235</v>
      </c>
      <c r="AC388" s="9">
        <v>-11933.719</v>
      </c>
      <c r="AE388" s="9">
        <v>-13186.563</v>
      </c>
      <c r="AG388" s="9">
        <f t="shared" si="126"/>
        <v>1252.844000000001</v>
      </c>
      <c r="AI388" s="21">
        <f t="shared" si="127"/>
        <v>0.09500913922756074</v>
      </c>
    </row>
    <row r="389" spans="1:35" ht="12.75" outlineLevel="1">
      <c r="A389" s="1" t="s">
        <v>940</v>
      </c>
      <c r="B389" s="16" t="s">
        <v>941</v>
      </c>
      <c r="C389" s="1" t="s">
        <v>1315</v>
      </c>
      <c r="E389" s="5">
        <v>-982.45</v>
      </c>
      <c r="G389" s="5">
        <v>-925.529</v>
      </c>
      <c r="I389" s="9">
        <f t="shared" si="120"/>
        <v>-56.92100000000005</v>
      </c>
      <c r="K389" s="21">
        <f t="shared" si="121"/>
        <v>-0.061501044267656714</v>
      </c>
      <c r="M389" s="9">
        <v>-3357.279</v>
      </c>
      <c r="O389" s="9">
        <v>-3898.6310000000003</v>
      </c>
      <c r="Q389" s="9">
        <f t="shared" si="122"/>
        <v>541.3520000000003</v>
      </c>
      <c r="S389" s="21">
        <f t="shared" si="123"/>
        <v>0.13885694747720426</v>
      </c>
      <c r="U389" s="9">
        <v>-8142.063</v>
      </c>
      <c r="W389" s="9">
        <v>-8122.301</v>
      </c>
      <c r="Y389" s="9">
        <f t="shared" si="124"/>
        <v>-19.761999999999716</v>
      </c>
      <c r="AA389" s="21">
        <f t="shared" si="125"/>
        <v>-0.0024330543770785785</v>
      </c>
      <c r="AC389" s="9">
        <v>-10506.706</v>
      </c>
      <c r="AE389" s="9">
        <v>-10028.547</v>
      </c>
      <c r="AG389" s="9">
        <f t="shared" si="126"/>
        <v>-478.15899999999965</v>
      </c>
      <c r="AI389" s="21">
        <f t="shared" si="127"/>
        <v>-0.0476797885077469</v>
      </c>
    </row>
    <row r="390" spans="1:35" ht="12.75" outlineLevel="1">
      <c r="A390" s="1" t="s">
        <v>942</v>
      </c>
      <c r="B390" s="16" t="s">
        <v>943</v>
      </c>
      <c r="C390" s="1" t="s">
        <v>1316</v>
      </c>
      <c r="E390" s="5">
        <v>0</v>
      </c>
      <c r="G390" s="5">
        <v>0</v>
      </c>
      <c r="I390" s="9">
        <f t="shared" si="120"/>
        <v>0</v>
      </c>
      <c r="K390" s="21">
        <f t="shared" si="121"/>
        <v>0</v>
      </c>
      <c r="M390" s="9">
        <v>0</v>
      </c>
      <c r="O390" s="9">
        <v>0</v>
      </c>
      <c r="Q390" s="9">
        <f t="shared" si="122"/>
        <v>0</v>
      </c>
      <c r="S390" s="21">
        <f t="shared" si="123"/>
        <v>0</v>
      </c>
      <c r="U390" s="9">
        <v>0</v>
      </c>
      <c r="W390" s="9">
        <v>0</v>
      </c>
      <c r="Y390" s="9">
        <f t="shared" si="124"/>
        <v>0</v>
      </c>
      <c r="AA390" s="21">
        <f t="shared" si="125"/>
        <v>0</v>
      </c>
      <c r="AC390" s="9">
        <v>1748.07</v>
      </c>
      <c r="AE390" s="9">
        <v>3750</v>
      </c>
      <c r="AG390" s="9">
        <f t="shared" si="126"/>
        <v>-2001.93</v>
      </c>
      <c r="AI390" s="21">
        <f t="shared" si="127"/>
        <v>-0.533848</v>
      </c>
    </row>
    <row r="391" spans="1:35" ht="12.75" outlineLevel="1">
      <c r="A391" s="1" t="s">
        <v>944</v>
      </c>
      <c r="B391" s="16" t="s">
        <v>945</v>
      </c>
      <c r="C391" s="1" t="s">
        <v>1316</v>
      </c>
      <c r="E391" s="5">
        <v>0</v>
      </c>
      <c r="G391" s="5">
        <v>1250</v>
      </c>
      <c r="I391" s="9">
        <f t="shared" si="120"/>
        <v>-1250</v>
      </c>
      <c r="K391" s="21" t="str">
        <f t="shared" si="121"/>
        <v>N.M.</v>
      </c>
      <c r="M391" s="9">
        <v>0</v>
      </c>
      <c r="O391" s="9">
        <v>3750</v>
      </c>
      <c r="Q391" s="9">
        <f t="shared" si="122"/>
        <v>-3750</v>
      </c>
      <c r="S391" s="21" t="str">
        <f t="shared" si="123"/>
        <v>N.M.</v>
      </c>
      <c r="U391" s="9">
        <v>0</v>
      </c>
      <c r="W391" s="9">
        <v>11250</v>
      </c>
      <c r="Y391" s="9">
        <f t="shared" si="124"/>
        <v>-11250</v>
      </c>
      <c r="AA391" s="21" t="str">
        <f t="shared" si="125"/>
        <v>N.M.</v>
      </c>
      <c r="AC391" s="9">
        <v>3750</v>
      </c>
      <c r="AE391" s="9">
        <v>11250</v>
      </c>
      <c r="AG391" s="9">
        <f t="shared" si="126"/>
        <v>-7500</v>
      </c>
      <c r="AI391" s="21">
        <f t="shared" si="127"/>
        <v>-0.6666666666666666</v>
      </c>
    </row>
    <row r="392" spans="1:35" ht="12.75" outlineLevel="1">
      <c r="A392" s="1" t="s">
        <v>946</v>
      </c>
      <c r="B392" s="16" t="s">
        <v>947</v>
      </c>
      <c r="C392" s="1" t="s">
        <v>1316</v>
      </c>
      <c r="E392" s="5">
        <v>1002</v>
      </c>
      <c r="G392" s="5">
        <v>0</v>
      </c>
      <c r="I392" s="9">
        <f t="shared" si="120"/>
        <v>1002</v>
      </c>
      <c r="K392" s="21" t="str">
        <f t="shared" si="121"/>
        <v>N.M.</v>
      </c>
      <c r="M392" s="9">
        <v>3006</v>
      </c>
      <c r="O392" s="9">
        <v>0</v>
      </c>
      <c r="Q392" s="9">
        <f t="shared" si="122"/>
        <v>3006</v>
      </c>
      <c r="S392" s="21" t="str">
        <f t="shared" si="123"/>
        <v>N.M.</v>
      </c>
      <c r="U392" s="9">
        <v>9018</v>
      </c>
      <c r="W392" s="9">
        <v>0</v>
      </c>
      <c r="Y392" s="9">
        <f t="shared" si="124"/>
        <v>9018</v>
      </c>
      <c r="AA392" s="21" t="str">
        <f t="shared" si="125"/>
        <v>N.M.</v>
      </c>
      <c r="AC392" s="9">
        <v>9018</v>
      </c>
      <c r="AE392" s="9">
        <v>0</v>
      </c>
      <c r="AG392" s="9">
        <f t="shared" si="126"/>
        <v>9018</v>
      </c>
      <c r="AI392" s="21" t="str">
        <f t="shared" si="127"/>
        <v>N.M.</v>
      </c>
    </row>
    <row r="393" spans="1:68" s="16" customFormat="1" ht="12.75">
      <c r="A393" s="16" t="s">
        <v>38</v>
      </c>
      <c r="B393" s="114"/>
      <c r="C393" s="16" t="s">
        <v>39</v>
      </c>
      <c r="D393" s="9"/>
      <c r="E393" s="9">
        <v>887377.52</v>
      </c>
      <c r="F393" s="9"/>
      <c r="G393" s="9">
        <v>965259.0789999998</v>
      </c>
      <c r="H393" s="9"/>
      <c r="I393" s="9">
        <f aca="true" t="shared" si="128" ref="I393:I405">+E393-G393</f>
        <v>-77881.55899999978</v>
      </c>
      <c r="J393" s="44" t="str">
        <f>IF((+E393-G393)=(I393),"  ",$AO$510)</f>
        <v>  </v>
      </c>
      <c r="K393" s="38">
        <f aca="true" t="shared" si="129" ref="K393:K405">IF(G393&lt;0,IF(I393=0,0,IF(OR(G393=0,E393=0),"N.M.",IF(ABS(I393/G393)&gt;=10,"N.M.",I393/(-G393)))),IF(I393=0,0,IF(OR(G393=0,E393=0),"N.M.",IF(ABS(I393/G393)&gt;=10,"N.M.",I393/G393))))</f>
        <v>-0.08068461690169691</v>
      </c>
      <c r="L393" s="45"/>
      <c r="M393" s="5">
        <v>2966061.403</v>
      </c>
      <c r="N393" s="9"/>
      <c r="O393" s="5">
        <v>2916390.9639999997</v>
      </c>
      <c r="P393" s="9"/>
      <c r="Q393" s="9">
        <f aca="true" t="shared" si="130" ref="Q393:Q405">(+M393-O393)</f>
        <v>49670.439000000246</v>
      </c>
      <c r="R393" s="44" t="str">
        <f>IF((+M393-O393)=(Q393),"  ",$AO$510)</f>
        <v>  </v>
      </c>
      <c r="S393" s="38">
        <f aca="true" t="shared" si="131" ref="S393:S405">IF(O393&lt;0,IF(Q393=0,0,IF(OR(O393=0,M393=0),"N.M.",IF(ABS(Q393/O393)&gt;=10,"N.M.",Q393/(-O393)))),IF(Q393=0,0,IF(OR(O393=0,M393=0),"N.M.",IF(ABS(Q393/O393)&gt;=10,"N.M.",Q393/O393))))</f>
        <v>0.01703147472788571</v>
      </c>
      <c r="T393" s="45"/>
      <c r="U393" s="9">
        <v>7018515.305999999</v>
      </c>
      <c r="V393" s="9"/>
      <c r="W393" s="9">
        <v>8692421.438</v>
      </c>
      <c r="X393" s="9"/>
      <c r="Y393" s="9">
        <f aca="true" t="shared" si="132" ref="Y393:Y405">(+U393-W393)</f>
        <v>-1673906.1320000002</v>
      </c>
      <c r="Z393" s="44" t="str">
        <f>IF((+U393-W393)=(Y393),"  ",$AO$510)</f>
        <v>  </v>
      </c>
      <c r="AA393" s="38">
        <f aca="true" t="shared" si="133" ref="AA393:AA405">IF(W393&lt;0,IF(Y393=0,0,IF(OR(W393=0,U393=0),"N.M.",IF(ABS(Y393/W393)&gt;=10,"N.M.",Y393/(-W393)))),IF(Y393=0,0,IF(OR(W393=0,U393=0),"N.M.",IF(ABS(Y393/W393)&gt;=10,"N.M.",Y393/W393))))</f>
        <v>-0.19257075188304973</v>
      </c>
      <c r="AB393" s="45"/>
      <c r="AC393" s="9">
        <v>10198259.99</v>
      </c>
      <c r="AD393" s="9"/>
      <c r="AE393" s="9">
        <v>10543538.442999998</v>
      </c>
      <c r="AF393" s="9"/>
      <c r="AG393" s="9">
        <f aca="true" t="shared" si="134" ref="AG393:AG405">(+AC393-AE393)</f>
        <v>-345278.4529999979</v>
      </c>
      <c r="AH393" s="44" t="str">
        <f>IF((+AC393-AE393)=(AG393),"  ",$AO$510)</f>
        <v>  </v>
      </c>
      <c r="AI393" s="38">
        <f aca="true" t="shared" si="135" ref="AI393:AI405">IF(AE393&lt;0,IF(AG393=0,0,IF(OR(AE393=0,AC393=0),"N.M.",IF(ABS(AG393/AE393)&gt;=10,"N.M.",AG393/(-AE393)))),IF(AG393=0,0,IF(OR(AE393=0,AC393=0),"N.M.",IF(ABS(AG393/AE393)&gt;=10,"N.M.",AG393/AE393))))</f>
        <v>-0.032747872535072234</v>
      </c>
      <c r="AJ393" s="9"/>
      <c r="AK393" s="9"/>
      <c r="AL393" s="9"/>
      <c r="AM393" s="9"/>
      <c r="AN393" s="9"/>
      <c r="AO393" s="9"/>
      <c r="AP393" s="115"/>
      <c r="AQ393" s="116"/>
      <c r="AR393" s="45"/>
      <c r="AS393" s="9"/>
      <c r="AT393" s="9"/>
      <c r="AU393" s="9"/>
      <c r="AV393" s="9"/>
      <c r="AW393" s="9"/>
      <c r="AX393" s="115"/>
      <c r="AY393" s="116"/>
      <c r="AZ393" s="45"/>
      <c r="BA393" s="9"/>
      <c r="BB393" s="9"/>
      <c r="BC393" s="9"/>
      <c r="BD393" s="115"/>
      <c r="BE393" s="116"/>
      <c r="BF393" s="45"/>
      <c r="BG393" s="9"/>
      <c r="BH393" s="86"/>
      <c r="BI393" s="9"/>
      <c r="BJ393" s="86"/>
      <c r="BK393" s="9"/>
      <c r="BL393" s="86"/>
      <c r="BM393" s="9"/>
      <c r="BN393" s="86"/>
      <c r="BO393" s="86"/>
      <c r="BP393" s="86"/>
    </row>
    <row r="394" spans="1:35" ht="12.75" outlineLevel="1">
      <c r="A394" s="1" t="s">
        <v>948</v>
      </c>
      <c r="B394" s="16" t="s">
        <v>949</v>
      </c>
      <c r="C394" s="1" t="s">
        <v>1317</v>
      </c>
      <c r="E394" s="5">
        <v>5008</v>
      </c>
      <c r="G394" s="5">
        <v>0</v>
      </c>
      <c r="I394" s="9">
        <f t="shared" si="128"/>
        <v>5008</v>
      </c>
      <c r="K394" s="21" t="str">
        <f t="shared" si="129"/>
        <v>N.M.</v>
      </c>
      <c r="M394" s="9">
        <v>5008</v>
      </c>
      <c r="O394" s="9">
        <v>0</v>
      </c>
      <c r="Q394" s="9">
        <f t="shared" si="130"/>
        <v>5008</v>
      </c>
      <c r="S394" s="21" t="str">
        <f t="shared" si="131"/>
        <v>N.M.</v>
      </c>
      <c r="U394" s="9">
        <v>-588</v>
      </c>
      <c r="W394" s="9">
        <v>0</v>
      </c>
      <c r="Y394" s="9">
        <f t="shared" si="132"/>
        <v>-588</v>
      </c>
      <c r="AA394" s="21" t="str">
        <f t="shared" si="133"/>
        <v>N.M.</v>
      </c>
      <c r="AC394" s="9">
        <v>-588</v>
      </c>
      <c r="AE394" s="9">
        <v>191322</v>
      </c>
      <c r="AG394" s="9">
        <f t="shared" si="134"/>
        <v>-191910</v>
      </c>
      <c r="AI394" s="21">
        <f t="shared" si="135"/>
        <v>-1.0030733527769937</v>
      </c>
    </row>
    <row r="395" spans="1:35" ht="12.75" outlineLevel="1">
      <c r="A395" s="1" t="s">
        <v>950</v>
      </c>
      <c r="B395" s="16" t="s">
        <v>951</v>
      </c>
      <c r="C395" s="1" t="s">
        <v>1317</v>
      </c>
      <c r="E395" s="5">
        <v>0</v>
      </c>
      <c r="G395" s="5">
        <v>0</v>
      </c>
      <c r="I395" s="9">
        <f t="shared" si="128"/>
        <v>0</v>
      </c>
      <c r="K395" s="21">
        <f t="shared" si="129"/>
        <v>0</v>
      </c>
      <c r="M395" s="9">
        <v>0</v>
      </c>
      <c r="O395" s="9">
        <v>0</v>
      </c>
      <c r="Q395" s="9">
        <f t="shared" si="130"/>
        <v>0</v>
      </c>
      <c r="S395" s="21">
        <f t="shared" si="131"/>
        <v>0</v>
      </c>
      <c r="U395" s="9">
        <v>0</v>
      </c>
      <c r="W395" s="9">
        <v>0</v>
      </c>
      <c r="Y395" s="9">
        <f t="shared" si="132"/>
        <v>0</v>
      </c>
      <c r="AA395" s="21">
        <f t="shared" si="133"/>
        <v>0</v>
      </c>
      <c r="AC395" s="9">
        <v>29977</v>
      </c>
      <c r="AE395" s="9">
        <v>-533560</v>
      </c>
      <c r="AG395" s="9">
        <f t="shared" si="134"/>
        <v>563537</v>
      </c>
      <c r="AI395" s="21">
        <f t="shared" si="135"/>
        <v>1.056182997226179</v>
      </c>
    </row>
    <row r="396" spans="1:35" ht="12.75" outlineLevel="1">
      <c r="A396" s="1" t="s">
        <v>952</v>
      </c>
      <c r="B396" s="16" t="s">
        <v>953</v>
      </c>
      <c r="C396" s="1" t="s">
        <v>1317</v>
      </c>
      <c r="E396" s="5">
        <v>0</v>
      </c>
      <c r="G396" s="5">
        <v>0</v>
      </c>
      <c r="I396" s="9">
        <f t="shared" si="128"/>
        <v>0</v>
      </c>
      <c r="K396" s="21">
        <f t="shared" si="129"/>
        <v>0</v>
      </c>
      <c r="M396" s="9">
        <v>0</v>
      </c>
      <c r="O396" s="9">
        <v>0</v>
      </c>
      <c r="Q396" s="9">
        <f t="shared" si="130"/>
        <v>0</v>
      </c>
      <c r="S396" s="21">
        <f t="shared" si="131"/>
        <v>0</v>
      </c>
      <c r="U396" s="9">
        <v>0</v>
      </c>
      <c r="W396" s="9">
        <v>0</v>
      </c>
      <c r="Y396" s="9">
        <f t="shared" si="132"/>
        <v>0</v>
      </c>
      <c r="AA396" s="21">
        <f t="shared" si="133"/>
        <v>0</v>
      </c>
      <c r="AC396" s="9">
        <v>-267892</v>
      </c>
      <c r="AE396" s="9">
        <v>391446</v>
      </c>
      <c r="AG396" s="9">
        <f t="shared" si="134"/>
        <v>-659338</v>
      </c>
      <c r="AI396" s="21">
        <f t="shared" si="135"/>
        <v>-1.6843651487050577</v>
      </c>
    </row>
    <row r="397" spans="1:35" ht="12.75" outlineLevel="1">
      <c r="A397" s="1" t="s">
        <v>954</v>
      </c>
      <c r="B397" s="16" t="s">
        <v>955</v>
      </c>
      <c r="C397" s="1" t="s">
        <v>1317</v>
      </c>
      <c r="E397" s="5">
        <v>0</v>
      </c>
      <c r="G397" s="5">
        <v>-422300</v>
      </c>
      <c r="I397" s="9">
        <f t="shared" si="128"/>
        <v>422300</v>
      </c>
      <c r="K397" s="21" t="str">
        <f t="shared" si="129"/>
        <v>N.M.</v>
      </c>
      <c r="M397" s="9">
        <v>0</v>
      </c>
      <c r="O397" s="9">
        <v>352691</v>
      </c>
      <c r="Q397" s="9">
        <f t="shared" si="130"/>
        <v>-352691</v>
      </c>
      <c r="S397" s="21" t="str">
        <f t="shared" si="131"/>
        <v>N.M.</v>
      </c>
      <c r="U397" s="9">
        <v>0</v>
      </c>
      <c r="W397" s="9">
        <v>1119591</v>
      </c>
      <c r="Y397" s="9">
        <f t="shared" si="132"/>
        <v>-1119591</v>
      </c>
      <c r="AA397" s="21" t="str">
        <f t="shared" si="133"/>
        <v>N.M.</v>
      </c>
      <c r="AC397" s="9">
        <v>250519</v>
      </c>
      <c r="AE397" s="9">
        <v>1119591</v>
      </c>
      <c r="AG397" s="9">
        <f t="shared" si="134"/>
        <v>-869072</v>
      </c>
      <c r="AI397" s="21">
        <f t="shared" si="135"/>
        <v>-0.7762406092939297</v>
      </c>
    </row>
    <row r="398" spans="1:35" ht="12.75" outlineLevel="1">
      <c r="A398" s="1" t="s">
        <v>956</v>
      </c>
      <c r="B398" s="16" t="s">
        <v>957</v>
      </c>
      <c r="C398" s="1" t="s">
        <v>1317</v>
      </c>
      <c r="E398" s="5">
        <v>180431.82</v>
      </c>
      <c r="G398" s="5">
        <v>0</v>
      </c>
      <c r="I398" s="9">
        <f t="shared" si="128"/>
        <v>180431.82</v>
      </c>
      <c r="K398" s="21" t="str">
        <f t="shared" si="129"/>
        <v>N.M.</v>
      </c>
      <c r="M398" s="9">
        <v>693622.67</v>
      </c>
      <c r="O398" s="9">
        <v>0</v>
      </c>
      <c r="Q398" s="9">
        <f t="shared" si="130"/>
        <v>693622.67</v>
      </c>
      <c r="S398" s="21" t="str">
        <f t="shared" si="131"/>
        <v>N.M.</v>
      </c>
      <c r="U398" s="9">
        <v>1555357.96</v>
      </c>
      <c r="W398" s="9">
        <v>0</v>
      </c>
      <c r="Y398" s="9">
        <f t="shared" si="132"/>
        <v>1555357.96</v>
      </c>
      <c r="AA398" s="21" t="str">
        <f t="shared" si="133"/>
        <v>N.M.</v>
      </c>
      <c r="AC398" s="9">
        <v>1555357.96</v>
      </c>
      <c r="AE398" s="9">
        <v>0</v>
      </c>
      <c r="AG398" s="9">
        <f t="shared" si="134"/>
        <v>1555357.96</v>
      </c>
      <c r="AI398" s="21" t="str">
        <f t="shared" si="135"/>
        <v>N.M.</v>
      </c>
    </row>
    <row r="399" spans="1:68" s="16" customFormat="1" ht="12.75">
      <c r="A399" s="16" t="s">
        <v>40</v>
      </c>
      <c r="B399" s="114"/>
      <c r="C399" s="16" t="s">
        <v>94</v>
      </c>
      <c r="D399" s="9"/>
      <c r="E399" s="9">
        <v>185439.82</v>
      </c>
      <c r="F399" s="9"/>
      <c r="G399" s="9">
        <v>-422300</v>
      </c>
      <c r="H399" s="9"/>
      <c r="I399" s="9">
        <f t="shared" si="128"/>
        <v>607739.8200000001</v>
      </c>
      <c r="J399" s="44" t="str">
        <f>IF((+E399-G399)=(I399),"  ",$AO$510)</f>
        <v>  </v>
      </c>
      <c r="K399" s="38">
        <f t="shared" si="129"/>
        <v>1.4391186834004264</v>
      </c>
      <c r="L399" s="45"/>
      <c r="M399" s="5">
        <v>698630.67</v>
      </c>
      <c r="N399" s="9"/>
      <c r="O399" s="5">
        <v>352691</v>
      </c>
      <c r="P399" s="9"/>
      <c r="Q399" s="9">
        <f t="shared" si="130"/>
        <v>345939.67000000004</v>
      </c>
      <c r="R399" s="44" t="str">
        <f>IF((+M399-O399)=(Q399),"  ",$AO$510)</f>
        <v>  </v>
      </c>
      <c r="S399" s="38">
        <f t="shared" si="131"/>
        <v>0.9808576629400808</v>
      </c>
      <c r="T399" s="45"/>
      <c r="U399" s="9">
        <v>1554769.96</v>
      </c>
      <c r="V399" s="9"/>
      <c r="W399" s="9">
        <v>1119591</v>
      </c>
      <c r="X399" s="9"/>
      <c r="Y399" s="9">
        <f t="shared" si="132"/>
        <v>435178.95999999996</v>
      </c>
      <c r="Z399" s="44" t="str">
        <f>IF((+U399-W399)=(Y399),"  ",$AO$510)</f>
        <v>  </v>
      </c>
      <c r="AA399" s="38">
        <f t="shared" si="133"/>
        <v>0.3886945857907039</v>
      </c>
      <c r="AB399" s="45"/>
      <c r="AC399" s="9">
        <v>1567373.96</v>
      </c>
      <c r="AD399" s="9"/>
      <c r="AE399" s="9">
        <v>1168799</v>
      </c>
      <c r="AF399" s="9"/>
      <c r="AG399" s="9">
        <f t="shared" si="134"/>
        <v>398574.95999999996</v>
      </c>
      <c r="AH399" s="44" t="str">
        <f>IF((+AC399-AE399)=(AG399),"  ",$AO$510)</f>
        <v>  </v>
      </c>
      <c r="AI399" s="38">
        <f t="shared" si="135"/>
        <v>0.3410124067525725</v>
      </c>
      <c r="AJ399" s="9"/>
      <c r="AK399" s="9"/>
      <c r="AL399" s="9"/>
      <c r="AM399" s="9"/>
      <c r="AN399" s="9"/>
      <c r="AO399" s="9"/>
      <c r="AP399" s="115"/>
      <c r="AQ399" s="116"/>
      <c r="AR399" s="45"/>
      <c r="AS399" s="9"/>
      <c r="AT399" s="9"/>
      <c r="AU399" s="9"/>
      <c r="AV399" s="9"/>
      <c r="AW399" s="9"/>
      <c r="AX399" s="115"/>
      <c r="AY399" s="116"/>
      <c r="AZ399" s="45"/>
      <c r="BA399" s="9"/>
      <c r="BB399" s="9"/>
      <c r="BC399" s="9"/>
      <c r="BD399" s="115"/>
      <c r="BE399" s="116"/>
      <c r="BF399" s="45"/>
      <c r="BG399" s="9"/>
      <c r="BH399" s="86"/>
      <c r="BI399" s="9"/>
      <c r="BJ399" s="86"/>
      <c r="BK399" s="9"/>
      <c r="BL399" s="86"/>
      <c r="BM399" s="9"/>
      <c r="BN399" s="86"/>
      <c r="BO399" s="86"/>
      <c r="BP399" s="86"/>
    </row>
    <row r="400" spans="1:35" ht="12.75" outlineLevel="1">
      <c r="A400" s="1" t="s">
        <v>958</v>
      </c>
      <c r="B400" s="16" t="s">
        <v>959</v>
      </c>
      <c r="C400" s="1" t="s">
        <v>1318</v>
      </c>
      <c r="E400" s="5">
        <v>628481.7000000001</v>
      </c>
      <c r="G400" s="5">
        <v>207166.33000000002</v>
      </c>
      <c r="I400" s="9">
        <f t="shared" si="128"/>
        <v>421315.37000000005</v>
      </c>
      <c r="K400" s="21">
        <f t="shared" si="129"/>
        <v>2.0337058150327807</v>
      </c>
      <c r="M400" s="9">
        <v>3866580.4699999997</v>
      </c>
      <c r="O400" s="9">
        <v>3004274.01</v>
      </c>
      <c r="Q400" s="9">
        <f t="shared" si="130"/>
        <v>862306.46</v>
      </c>
      <c r="S400" s="21">
        <f t="shared" si="131"/>
        <v>0.28702656852528574</v>
      </c>
      <c r="U400" s="9">
        <v>4467898.99</v>
      </c>
      <c r="W400" s="9">
        <v>12152936.63</v>
      </c>
      <c r="Y400" s="9">
        <f t="shared" si="132"/>
        <v>-7685037.640000001</v>
      </c>
      <c r="AA400" s="21">
        <f t="shared" si="133"/>
        <v>-0.6323605457654723</v>
      </c>
      <c r="AC400" s="9">
        <v>2737320.35</v>
      </c>
      <c r="AE400" s="9">
        <v>16700776.990000002</v>
      </c>
      <c r="AG400" s="9">
        <f t="shared" si="134"/>
        <v>-13963456.640000002</v>
      </c>
      <c r="AI400" s="21">
        <f t="shared" si="135"/>
        <v>-0.8360962276402447</v>
      </c>
    </row>
    <row r="401" spans="1:35" ht="12.75" outlineLevel="1">
      <c r="A401" s="1" t="s">
        <v>960</v>
      </c>
      <c r="B401" s="16" t="s">
        <v>961</v>
      </c>
      <c r="C401" s="1" t="s">
        <v>1319</v>
      </c>
      <c r="E401" s="5">
        <v>3613654.31</v>
      </c>
      <c r="G401" s="5">
        <v>2424986.24</v>
      </c>
      <c r="I401" s="9">
        <f t="shared" si="128"/>
        <v>1188668.0699999998</v>
      </c>
      <c r="K401" s="21">
        <f t="shared" si="129"/>
        <v>0.4901751813651527</v>
      </c>
      <c r="M401" s="9">
        <v>15358493.77</v>
      </c>
      <c r="O401" s="9">
        <v>9165803.66</v>
      </c>
      <c r="Q401" s="9">
        <f t="shared" si="130"/>
        <v>6192690.109999999</v>
      </c>
      <c r="S401" s="21">
        <f t="shared" si="131"/>
        <v>0.6756298017843423</v>
      </c>
      <c r="U401" s="9">
        <v>37956936.9</v>
      </c>
      <c r="W401" s="9">
        <v>23643910.34</v>
      </c>
      <c r="Y401" s="9">
        <f t="shared" si="132"/>
        <v>14313026.559999999</v>
      </c>
      <c r="AA401" s="21">
        <f t="shared" si="133"/>
        <v>0.6053578428516405</v>
      </c>
      <c r="AC401" s="9">
        <v>65989170.57</v>
      </c>
      <c r="AE401" s="9">
        <v>32120383.35</v>
      </c>
      <c r="AG401" s="9">
        <f t="shared" si="134"/>
        <v>33868787.22</v>
      </c>
      <c r="AI401" s="21">
        <f t="shared" si="135"/>
        <v>1.0544328456777274</v>
      </c>
    </row>
    <row r="402" spans="1:35" ht="12.75" outlineLevel="1">
      <c r="A402" s="1" t="s">
        <v>962</v>
      </c>
      <c r="B402" s="16" t="s">
        <v>963</v>
      </c>
      <c r="C402" s="1" t="s">
        <v>1320</v>
      </c>
      <c r="E402" s="5">
        <v>-5830186.99</v>
      </c>
      <c r="G402" s="5">
        <v>-3438620.11</v>
      </c>
      <c r="I402" s="9">
        <f t="shared" si="128"/>
        <v>-2391566.8800000004</v>
      </c>
      <c r="K402" s="21">
        <f t="shared" si="129"/>
        <v>-0.6955019174828244</v>
      </c>
      <c r="M402" s="9">
        <v>-16955232.92</v>
      </c>
      <c r="O402" s="9">
        <v>-8903167.12</v>
      </c>
      <c r="Q402" s="9">
        <f t="shared" si="130"/>
        <v>-8052065.800000003</v>
      </c>
      <c r="S402" s="21">
        <f t="shared" si="131"/>
        <v>-0.9044046563960267</v>
      </c>
      <c r="U402" s="9">
        <v>-32077259.24</v>
      </c>
      <c r="W402" s="9">
        <v>-24896907.84</v>
      </c>
      <c r="Y402" s="9">
        <f t="shared" si="132"/>
        <v>-7180351.3999999985</v>
      </c>
      <c r="AA402" s="21">
        <f t="shared" si="133"/>
        <v>-0.288403340934727</v>
      </c>
      <c r="AC402" s="9">
        <v>-53423009.33</v>
      </c>
      <c r="AE402" s="9">
        <v>-31326221.009999998</v>
      </c>
      <c r="AG402" s="9">
        <f t="shared" si="134"/>
        <v>-22096788.32</v>
      </c>
      <c r="AI402" s="21">
        <f t="shared" si="135"/>
        <v>-0.7053767613063265</v>
      </c>
    </row>
    <row r="403" spans="1:35" ht="12.75" outlineLevel="1">
      <c r="A403" s="1" t="s">
        <v>964</v>
      </c>
      <c r="B403" s="16" t="s">
        <v>965</v>
      </c>
      <c r="C403" s="1" t="s">
        <v>1321</v>
      </c>
      <c r="E403" s="5">
        <v>-73914</v>
      </c>
      <c r="G403" s="5">
        <v>-74202</v>
      </c>
      <c r="I403" s="9">
        <f t="shared" si="128"/>
        <v>288</v>
      </c>
      <c r="K403" s="21">
        <f t="shared" si="129"/>
        <v>0.0038812970000808604</v>
      </c>
      <c r="M403" s="9">
        <v>-221742</v>
      </c>
      <c r="O403" s="9">
        <v>-222606</v>
      </c>
      <c r="Q403" s="9">
        <f t="shared" si="130"/>
        <v>864</v>
      </c>
      <c r="S403" s="21">
        <f t="shared" si="131"/>
        <v>0.0038812970000808604</v>
      </c>
      <c r="U403" s="9">
        <v>-665226</v>
      </c>
      <c r="W403" s="9">
        <v>-783934</v>
      </c>
      <c r="Y403" s="9">
        <f t="shared" si="132"/>
        <v>118708</v>
      </c>
      <c r="AA403" s="21">
        <f t="shared" si="133"/>
        <v>0.15142601290414753</v>
      </c>
      <c r="AC403" s="9">
        <v>-887832</v>
      </c>
      <c r="AE403" s="9">
        <v>-1054160.76</v>
      </c>
      <c r="AG403" s="9">
        <f t="shared" si="134"/>
        <v>166328.76</v>
      </c>
      <c r="AI403" s="21">
        <f t="shared" si="135"/>
        <v>0.15778310700921935</v>
      </c>
    </row>
    <row r="404" spans="1:68" s="90" customFormat="1" ht="12.75">
      <c r="A404" s="90" t="s">
        <v>41</v>
      </c>
      <c r="B404" s="91"/>
      <c r="C404" s="77" t="s">
        <v>1322</v>
      </c>
      <c r="D404" s="105"/>
      <c r="E404" s="105">
        <v>-1661964.9800000004</v>
      </c>
      <c r="F404" s="105"/>
      <c r="G404" s="105">
        <v>-880669.5399999996</v>
      </c>
      <c r="H404" s="105"/>
      <c r="I404" s="9">
        <f t="shared" si="128"/>
        <v>-781295.4400000009</v>
      </c>
      <c r="J404" s="37" t="str">
        <f>IF((+E404-G404)=(I404),"  ",$AO$510)</f>
        <v>  </v>
      </c>
      <c r="K404" s="38">
        <f t="shared" si="129"/>
        <v>-0.8871607390894901</v>
      </c>
      <c r="L404" s="39"/>
      <c r="M404" s="5">
        <v>2048099.3199999966</v>
      </c>
      <c r="N404" s="9"/>
      <c r="O404" s="5">
        <v>3044304.5500000007</v>
      </c>
      <c r="P404" s="9"/>
      <c r="Q404" s="9">
        <f t="shared" si="130"/>
        <v>-996205.2300000042</v>
      </c>
      <c r="R404" s="37" t="str">
        <f>IF((+M404-O404)=(Q404),"  ",$AO$510)</f>
        <v>  </v>
      </c>
      <c r="S404" s="38">
        <f t="shared" si="131"/>
        <v>-0.3272357327061788</v>
      </c>
      <c r="T404" s="39"/>
      <c r="U404" s="9">
        <v>9682350.650000002</v>
      </c>
      <c r="V404" s="9"/>
      <c r="W404" s="9">
        <v>10116005.129999999</v>
      </c>
      <c r="X404" s="9"/>
      <c r="Y404" s="9">
        <f t="shared" si="132"/>
        <v>-433654.4799999967</v>
      </c>
      <c r="Z404" s="37" t="str">
        <f>IF((+U404-W404)=(Y404),"  ",$AO$510)</f>
        <v>  </v>
      </c>
      <c r="AA404" s="38">
        <f t="shared" si="133"/>
        <v>-0.0428681554059272</v>
      </c>
      <c r="AB404" s="39"/>
      <c r="AC404" s="9">
        <v>14415649.59</v>
      </c>
      <c r="AD404" s="9"/>
      <c r="AE404" s="9">
        <v>16440778.569999997</v>
      </c>
      <c r="AF404" s="9"/>
      <c r="AG404" s="9">
        <f t="shared" si="134"/>
        <v>-2025128.9799999967</v>
      </c>
      <c r="AH404" s="37" t="str">
        <f>IF((+AC404-AE404)=(AG404),"  ",$AO$510)</f>
        <v>  </v>
      </c>
      <c r="AI404" s="38">
        <f t="shared" si="135"/>
        <v>-0.12317719452139042</v>
      </c>
      <c r="AJ404" s="105"/>
      <c r="AK404" s="105"/>
      <c r="AL404" s="105"/>
      <c r="AM404" s="105"/>
      <c r="AN404" s="105"/>
      <c r="AO404" s="105"/>
      <c r="AP404" s="106"/>
      <c r="AQ404" s="107"/>
      <c r="AR404" s="108"/>
      <c r="AS404" s="105"/>
      <c r="AT404" s="105"/>
      <c r="AU404" s="105"/>
      <c r="AV404" s="105"/>
      <c r="AW404" s="105"/>
      <c r="AX404" s="106"/>
      <c r="AY404" s="107"/>
      <c r="AZ404" s="108"/>
      <c r="BA404" s="105"/>
      <c r="BB404" s="105"/>
      <c r="BC404" s="105"/>
      <c r="BD404" s="106"/>
      <c r="BE404" s="107"/>
      <c r="BF404" s="108"/>
      <c r="BG404" s="105"/>
      <c r="BH404" s="109"/>
      <c r="BI404" s="105"/>
      <c r="BJ404" s="109"/>
      <c r="BK404" s="105"/>
      <c r="BL404" s="109"/>
      <c r="BM404" s="105"/>
      <c r="BN404" s="97"/>
      <c r="BO404" s="97"/>
      <c r="BP404" s="97"/>
    </row>
    <row r="405" spans="1:68" s="17" customFormat="1" ht="12.75">
      <c r="A405" s="17" t="s">
        <v>42</v>
      </c>
      <c r="B405" s="98"/>
      <c r="C405" s="17" t="s">
        <v>43</v>
      </c>
      <c r="D405" s="18"/>
      <c r="E405" s="18">
        <v>54586535.69599999</v>
      </c>
      <c r="F405" s="18"/>
      <c r="G405" s="18">
        <v>42640905.09900002</v>
      </c>
      <c r="H405" s="18"/>
      <c r="I405" s="18">
        <f t="shared" si="128"/>
        <v>11945630.596999966</v>
      </c>
      <c r="J405" s="37" t="str">
        <f>IF((+E405-G405)=(I405),"  ",$AO$510)</f>
        <v>  </v>
      </c>
      <c r="K405" s="40">
        <f t="shared" si="129"/>
        <v>0.28014486487248846</v>
      </c>
      <c r="L405" s="39"/>
      <c r="M405" s="8">
        <v>179914617.49199983</v>
      </c>
      <c r="N405" s="18"/>
      <c r="O405" s="8">
        <v>138687100.61900002</v>
      </c>
      <c r="P405" s="18"/>
      <c r="Q405" s="18">
        <f t="shared" si="130"/>
        <v>41227516.87299982</v>
      </c>
      <c r="R405" s="37" t="str">
        <f>IF((+M405-O405)=(Q405),"  ",$AO$510)</f>
        <v>  </v>
      </c>
      <c r="S405" s="40">
        <f t="shared" si="131"/>
        <v>0.2972700178242221</v>
      </c>
      <c r="T405" s="39"/>
      <c r="U405" s="18">
        <v>475117035.41699994</v>
      </c>
      <c r="V405" s="18"/>
      <c r="W405" s="18">
        <v>400452508.89000005</v>
      </c>
      <c r="X405" s="18"/>
      <c r="Y405" s="18">
        <f t="shared" si="132"/>
        <v>74664526.52699989</v>
      </c>
      <c r="Z405" s="37" t="str">
        <f>IF((+U405-W405)=(Y405),"  ",$AO$510)</f>
        <v>  </v>
      </c>
      <c r="AA405" s="40">
        <f t="shared" si="133"/>
        <v>0.18645039016976026</v>
      </c>
      <c r="AB405" s="39"/>
      <c r="AC405" s="18">
        <v>622941563.84</v>
      </c>
      <c r="AD405" s="18"/>
      <c r="AE405" s="18">
        <v>530388957.68899995</v>
      </c>
      <c r="AF405" s="18"/>
      <c r="AG405" s="18">
        <f t="shared" si="134"/>
        <v>92552606.15100008</v>
      </c>
      <c r="AH405" s="37" t="str">
        <f>IF((+AC405-AE405)=(AG405),"  ",$AO$510)</f>
        <v>  </v>
      </c>
      <c r="AI405" s="40">
        <f t="shared" si="135"/>
        <v>0.17449949666046674</v>
      </c>
      <c r="AJ405" s="18"/>
      <c r="AK405" s="18"/>
      <c r="AL405" s="18"/>
      <c r="AM405" s="18"/>
      <c r="AN405" s="18"/>
      <c r="AO405" s="18"/>
      <c r="AP405" s="85"/>
      <c r="AQ405" s="117"/>
      <c r="AR405" s="39"/>
      <c r="AS405" s="18"/>
      <c r="AT405" s="18"/>
      <c r="AU405" s="18"/>
      <c r="AV405" s="18"/>
      <c r="AW405" s="18"/>
      <c r="AX405" s="85"/>
      <c r="AY405" s="117"/>
      <c r="AZ405" s="39"/>
      <c r="BA405" s="18"/>
      <c r="BB405" s="18"/>
      <c r="BC405" s="18"/>
      <c r="BD405" s="85"/>
      <c r="BE405" s="117"/>
      <c r="BF405" s="39"/>
      <c r="BG405" s="18"/>
      <c r="BH405" s="104"/>
      <c r="BI405" s="18"/>
      <c r="BJ405" s="104"/>
      <c r="BK405" s="18"/>
      <c r="BL405" s="104"/>
      <c r="BM405" s="18"/>
      <c r="BN405" s="104"/>
      <c r="BO405" s="104"/>
      <c r="BP405" s="104"/>
    </row>
    <row r="406" spans="5:53" ht="12.75">
      <c r="E406" s="41" t="str">
        <f>IF(ABS(E136+E157+E164+E313+E345+E354+E393+E399+E404-E405)&gt;$AO$506,$AO$509," ")</f>
        <v> </v>
      </c>
      <c r="F406" s="27"/>
      <c r="G406" s="41" t="str">
        <f>IF(ABS(G136+G157+G164+G313+G345+G354+G393+G399+G404-G405)&gt;$AO$506,$AO$509," ")</f>
        <v> </v>
      </c>
      <c r="H406" s="42"/>
      <c r="I406" s="41" t="str">
        <f>IF(ABS(I136+I157+I164+I313+I345+I354+I393+I399+I404-I405)&gt;$AO$506,$AO$509," ")</f>
        <v> </v>
      </c>
      <c r="M406" s="41" t="str">
        <f>IF(ABS(M136+M157+M164+M313+M345+M354+M393+M399+M404-M405)&gt;$AO$506,$AO$509," ")</f>
        <v> </v>
      </c>
      <c r="N406" s="42"/>
      <c r="O406" s="41" t="str">
        <f>IF(ABS(O136+O157+O164+O313+O345+O354+O393+O399+O404-O405)&gt;$AO$506,$AO$509," ")</f>
        <v> </v>
      </c>
      <c r="P406" s="28"/>
      <c r="Q406" s="41" t="str">
        <f>IF(ABS(Q136+Q157+Q164+Q313+Q345+Q354+Q393+Q399+Q404-Q405)&gt;$AO$506,$AO$509," ")</f>
        <v> </v>
      </c>
      <c r="U406" s="41" t="str">
        <f>IF(ABS(U136+U157+U164+U313+U345+U354+U393+U399+U404-U405)&gt;$AO$506,$AO$509," ")</f>
        <v> </v>
      </c>
      <c r="V406" s="28"/>
      <c r="W406" s="41" t="str">
        <f>IF(ABS(W136+W157+W164+W313+W345+W354+W393+W399+W404-W405)&gt;$AO$506,$AO$509," ")</f>
        <v> </v>
      </c>
      <c r="X406" s="28"/>
      <c r="Y406" s="41" t="str">
        <f>IF(ABS(Y136+Y157+Y164+Y313+Y345+Y354+Y393+Y399+Y404-Y405)&gt;$AO$506,$AO$509," ")</f>
        <v> </v>
      </c>
      <c r="AC406" s="41" t="str">
        <f>IF(ABS(AC136+AC157+AC164+AC313+AC345+AC354+AC393+AC399+AC404-AC405)&gt;$AO$506,$AO$509," ")</f>
        <v> </v>
      </c>
      <c r="AD406" s="28"/>
      <c r="AE406" s="41" t="str">
        <f>IF(ABS(AE136+AE157+AE164+AE313+AE345+AE354+AE393+AE399+AE404-AE405)&gt;$AO$506,$AO$509," ")</f>
        <v> </v>
      </c>
      <c r="AF406" s="42"/>
      <c r="AG406" s="41" t="str">
        <f>IF(ABS(AG136+AG157+AG164+AG313+AG345+AG354+AG393+AG399+AG404-AG405)&gt;$AO$506,$AO$509," ")</f>
        <v> </v>
      </c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</row>
    <row r="407" spans="1:53" ht="12.75">
      <c r="A407" s="76" t="s">
        <v>44</v>
      </c>
      <c r="C407" s="2" t="s">
        <v>45</v>
      </c>
      <c r="D407" s="8"/>
      <c r="E407" s="8">
        <v>1406357.7839999886</v>
      </c>
      <c r="F407" s="8"/>
      <c r="G407" s="8">
        <v>1738174.5380000183</v>
      </c>
      <c r="H407" s="18"/>
      <c r="I407" s="18">
        <f>(+E407-G407)</f>
        <v>-331816.75400002976</v>
      </c>
      <c r="J407" s="37" t="str">
        <f>IF((+E407-G407)=(I407),"  ",$AO$510)</f>
        <v>  </v>
      </c>
      <c r="K407" s="40">
        <f>IF(G407&lt;0,IF(I407=0,0,IF(OR(G407=0,E407=0),"N.M.",IF(ABS(I407/G407)&gt;=10,"N.M.",I407/(-G407)))),IF(I407=0,0,IF(OR(G407=0,E407=0),"N.M.",IF(ABS(I407/G407)&gt;=10,"N.M.",I407/G407))))</f>
        <v>-0.19089955970809777</v>
      </c>
      <c r="L407" s="39"/>
      <c r="M407" s="8">
        <v>14368849.349999992</v>
      </c>
      <c r="N407" s="18"/>
      <c r="O407" s="8">
        <v>14586699.180999946</v>
      </c>
      <c r="P407" s="18"/>
      <c r="Q407" s="18">
        <f>(+M407-O407)</f>
        <v>-217849.83099995367</v>
      </c>
      <c r="R407" s="37" t="str">
        <f>IF((+M407-O407)=(Q407),"  ",$AO$510)</f>
        <v>  </v>
      </c>
      <c r="S407" s="40">
        <f>IF(O407&lt;0,IF(Q407=0,0,IF(OR(O407=0,M407=0),"N.M.",IF(ABS(Q407/O407)&gt;=10,"N.M.",Q407/(-O407)))),IF(Q407=0,0,IF(OR(O407=0,M407=0),"N.M.",IF(ABS(Q407/O407)&gt;=10,"N.M.",Q407/O407))))</f>
        <v>-0.014934827152925467</v>
      </c>
      <c r="T407" s="39"/>
      <c r="U407" s="18">
        <v>48854000.927000016</v>
      </c>
      <c r="V407" s="18"/>
      <c r="W407" s="18">
        <v>45638218.42800007</v>
      </c>
      <c r="X407" s="18"/>
      <c r="Y407" s="18">
        <f>(+U407-W407)</f>
        <v>3215782.498999946</v>
      </c>
      <c r="Z407" s="37" t="str">
        <f>IF((+U407-W407)=(Y407),"  ",$AO$510)</f>
        <v>  </v>
      </c>
      <c r="AA407" s="40">
        <f>IF(W407&lt;0,IF(Y407=0,0,IF(OR(W407=0,U407=0),"N.M.",IF(ABS(Y407/W407)&gt;=10,"N.M.",Y407/(-W407)))),IF(Y407=0,0,IF(OR(W407=0,U407=0),"N.M.",IF(ABS(Y407/W407)&gt;=10,"N.M.",Y407/W407))))</f>
        <v>0.07046248976772045</v>
      </c>
      <c r="AB407" s="39"/>
      <c r="AC407" s="18">
        <v>65050534.1250001</v>
      </c>
      <c r="AD407" s="18"/>
      <c r="AE407" s="18">
        <v>63824301.400999986</v>
      </c>
      <c r="AF407" s="18"/>
      <c r="AG407" s="18">
        <f>(+AC407-AE407)</f>
        <v>1226232.7240001112</v>
      </c>
      <c r="AH407" s="37" t="str">
        <f>IF((+AC407-AE407)=(AG407),"  ",$AO$510)</f>
        <v>  </v>
      </c>
      <c r="AI407" s="40">
        <f>IF(AE407&lt;0,IF(AG407=0,0,IF(OR(AE407=0,AC407=0),"N.M.",IF(ABS(AG407/AE407)&gt;=10,"N.M.",AG407/(-AE407)))),IF(AG407=0,0,IF(OR(AE407=0,AC407=0),"N.M.",IF(ABS(AG407/AE407)&gt;=10,"N.M.",AG407/AE407))))</f>
        <v>0.01921263056677811</v>
      </c>
      <c r="AJ407" s="39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</row>
    <row r="408" spans="3:53" ht="12.75">
      <c r="C408" s="2"/>
      <c r="D408" s="8"/>
      <c r="E408" s="41" t="str">
        <f>IF(ABS(E124-E405-E407)&gt;$AO$506,$AO$509," ")</f>
        <v> </v>
      </c>
      <c r="F408" s="27"/>
      <c r="G408" s="41" t="str">
        <f>IF(ABS(G124-G405-G407)&gt;$AO$506,$AO$509," ")</f>
        <v> </v>
      </c>
      <c r="H408" s="42"/>
      <c r="I408" s="41" t="str">
        <f>IF(ABS(I124-I405-I407)&gt;$AO$506,$AO$509," ")</f>
        <v> </v>
      </c>
      <c r="M408" s="41" t="str">
        <f>IF(ABS(M124-M405-M407)&gt;$AO$506,$AO$509," ")</f>
        <v> </v>
      </c>
      <c r="N408" s="42"/>
      <c r="O408" s="41" t="str">
        <f>IF(ABS(O124-O405-O407)&gt;$AO$506,$AO$509," ")</f>
        <v> </v>
      </c>
      <c r="P408" s="42"/>
      <c r="Q408" s="41" t="str">
        <f>IF(ABS(Q124-Q405-Q407)&gt;$AO$506,$AO$509," ")</f>
        <v> </v>
      </c>
      <c r="U408" s="41" t="str">
        <f>IF(ABS(U124-U405-U407)&gt;$AO$506,$AO$509," ")</f>
        <v> </v>
      </c>
      <c r="V408" s="28"/>
      <c r="W408" s="41" t="str">
        <f>IF(ABS(W124-W405-W407)&gt;$AO$506,$AO$509," ")</f>
        <v> </v>
      </c>
      <c r="X408" s="42"/>
      <c r="Y408" s="41" t="str">
        <f>IF(ABS(Y124-Y405-Y407)&gt;$AO$506,$AO$509," ")</f>
        <v> </v>
      </c>
      <c r="AC408" s="41" t="str">
        <f>IF(ABS(AC124-AC405-AC407)&gt;$AO$506,$AO$509," ")</f>
        <v> </v>
      </c>
      <c r="AD408" s="28"/>
      <c r="AE408" s="41" t="str">
        <f>IF(ABS(AE124-AE405-AE407)&gt;$AO$506,$AO$509," ")</f>
        <v> </v>
      </c>
      <c r="AF408" s="42"/>
      <c r="AG408" s="41" t="str">
        <f>IF(ABS(AG124-AG405-AG407)&gt;$AO$506,$AO$509,"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3:53" ht="13.5" customHeight="1">
      <c r="C409" s="2" t="s">
        <v>46</v>
      </c>
      <c r="D409" s="8"/>
      <c r="E409" s="31"/>
      <c r="F409" s="31"/>
      <c r="G409" s="31"/>
      <c r="H409" s="18"/>
      <c r="M409" s="5"/>
      <c r="N409" s="18"/>
      <c r="O409" s="5"/>
      <c r="P409" s="9"/>
      <c r="U409" s="31"/>
      <c r="V409" s="31"/>
      <c r="W409" s="31"/>
      <c r="AC409" s="31"/>
      <c r="AD409" s="31"/>
      <c r="AE409" s="31"/>
      <c r="AF409" s="18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1:35" ht="12.75" outlineLevel="1">
      <c r="A410" s="1" t="s">
        <v>966</v>
      </c>
      <c r="B410" s="16" t="s">
        <v>967</v>
      </c>
      <c r="C410" s="1" t="s">
        <v>1323</v>
      </c>
      <c r="E410" s="5">
        <v>4225</v>
      </c>
      <c r="G410" s="5">
        <v>4225</v>
      </c>
      <c r="I410" s="9">
        <f aca="true" t="shared" si="136" ref="I410:I444">+E410-G410</f>
        <v>0</v>
      </c>
      <c r="K410" s="21">
        <f aca="true" t="shared" si="137" ref="K410:K444">IF(G410&lt;0,IF(I410=0,0,IF(OR(G410=0,E410=0),"N.M.",IF(ABS(I410/G410)&gt;=10,"N.M.",I410/(-G410)))),IF(I410=0,0,IF(OR(G410=0,E410=0),"N.M.",IF(ABS(I410/G410)&gt;=10,"N.M.",I410/G410))))</f>
        <v>0</v>
      </c>
      <c r="M410" s="9">
        <v>12675</v>
      </c>
      <c r="O410" s="9">
        <v>12925</v>
      </c>
      <c r="Q410" s="9">
        <f aca="true" t="shared" si="138" ref="Q410:Q444">+M410-O410</f>
        <v>-250</v>
      </c>
      <c r="S410" s="21">
        <f aca="true" t="shared" si="139" ref="S410:S444">IF(O410&lt;0,IF(Q410=0,0,IF(OR(O410=0,M410=0),"N.M.",IF(ABS(Q410/O410)&gt;=10,"N.M.",Q410/(-O410)))),IF(Q410=0,0,IF(OR(O410=0,M410=0),"N.M.",IF(ABS(Q410/O410)&gt;=10,"N.M.",Q410/O410))))</f>
        <v>-0.019342359767891684</v>
      </c>
      <c r="U410" s="9">
        <v>39000</v>
      </c>
      <c r="W410" s="9">
        <v>39250</v>
      </c>
      <c r="Y410" s="9">
        <f aca="true" t="shared" si="140" ref="Y410:Y444">+U410-W410</f>
        <v>-250</v>
      </c>
      <c r="AA410" s="21">
        <f aca="true" t="shared" si="141" ref="AA410:AA444">IF(W410&lt;0,IF(Y410=0,0,IF(OR(W410=0,U410=0),"N.M.",IF(ABS(Y410/W410)&gt;=10,"N.M.",Y410/(-W410)))),IF(Y410=0,0,IF(OR(W410=0,U410=0),"N.M.",IF(ABS(Y410/W410)&gt;=10,"N.M.",Y410/W410))))</f>
        <v>-0.006369426751592357</v>
      </c>
      <c r="AC410" s="9">
        <v>51675</v>
      </c>
      <c r="AE410" s="9">
        <v>51925</v>
      </c>
      <c r="AG410" s="9">
        <f aca="true" t="shared" si="142" ref="AG410:AG444">+AC410-AE410</f>
        <v>-250</v>
      </c>
      <c r="AI410" s="21">
        <f aca="true" t="shared" si="143" ref="AI410:AI444">IF(AE410&lt;0,IF(AG410=0,0,IF(OR(AE410=0,AC410=0),"N.M.",IF(ABS(AG410/AE410)&gt;=10,"N.M.",AG410/(-AE410)))),IF(AG410=0,0,IF(OR(AE410=0,AC410=0),"N.M.",IF(ABS(AG410/AE410)&gt;=10,"N.M.",AG410/AE410))))</f>
        <v>-0.004814636494944632</v>
      </c>
    </row>
    <row r="411" spans="1:35" ht="12.75" outlineLevel="1">
      <c r="A411" s="1" t="s">
        <v>968</v>
      </c>
      <c r="B411" s="16" t="s">
        <v>969</v>
      </c>
      <c r="C411" s="1" t="s">
        <v>1324</v>
      </c>
      <c r="E411" s="5">
        <v>-555.8100000000001</v>
      </c>
      <c r="G411" s="5">
        <v>-555.8100000000001</v>
      </c>
      <c r="I411" s="9">
        <f t="shared" si="136"/>
        <v>0</v>
      </c>
      <c r="K411" s="21">
        <f t="shared" si="137"/>
        <v>0</v>
      </c>
      <c r="M411" s="9">
        <v>-1667.43</v>
      </c>
      <c r="O411" s="9">
        <v>-1667.43</v>
      </c>
      <c r="Q411" s="9">
        <f t="shared" si="138"/>
        <v>0</v>
      </c>
      <c r="S411" s="21">
        <f t="shared" si="139"/>
        <v>0</v>
      </c>
      <c r="U411" s="9">
        <v>-5002.29</v>
      </c>
      <c r="W411" s="9">
        <v>-5002.29</v>
      </c>
      <c r="Y411" s="9">
        <f t="shared" si="140"/>
        <v>0</v>
      </c>
      <c r="AA411" s="21">
        <f t="shared" si="141"/>
        <v>0</v>
      </c>
      <c r="AC411" s="9">
        <v>-6669.72</v>
      </c>
      <c r="AE411" s="9">
        <v>-6669.72</v>
      </c>
      <c r="AG411" s="9">
        <f t="shared" si="142"/>
        <v>0</v>
      </c>
      <c r="AI411" s="21">
        <f t="shared" si="143"/>
        <v>0</v>
      </c>
    </row>
    <row r="412" spans="1:35" ht="12.75" outlineLevel="1">
      <c r="A412" s="1" t="s">
        <v>970</v>
      </c>
      <c r="B412" s="16" t="s">
        <v>971</v>
      </c>
      <c r="C412" s="1" t="s">
        <v>1325</v>
      </c>
      <c r="E412" s="5">
        <v>6644.26</v>
      </c>
      <c r="G412" s="5">
        <v>17047.57</v>
      </c>
      <c r="I412" s="9">
        <f t="shared" si="136"/>
        <v>-10403.31</v>
      </c>
      <c r="K412" s="21">
        <f t="shared" si="137"/>
        <v>-0.6102517836852994</v>
      </c>
      <c r="M412" s="9">
        <v>166122.73</v>
      </c>
      <c r="O412" s="9">
        <v>41616.83</v>
      </c>
      <c r="Q412" s="9">
        <f t="shared" si="138"/>
        <v>124505.90000000001</v>
      </c>
      <c r="S412" s="21">
        <f t="shared" si="139"/>
        <v>2.9917199363815072</v>
      </c>
      <c r="U412" s="9">
        <v>1919488.5899999999</v>
      </c>
      <c r="W412" s="9">
        <v>127336.36</v>
      </c>
      <c r="Y412" s="9">
        <f t="shared" si="140"/>
        <v>1792152.2299999997</v>
      </c>
      <c r="AA412" s="21" t="str">
        <f t="shared" si="141"/>
        <v>N.M.</v>
      </c>
      <c r="AC412" s="9">
        <v>1980790.0799999998</v>
      </c>
      <c r="AE412" s="9">
        <v>218074.71000000002</v>
      </c>
      <c r="AG412" s="9">
        <f t="shared" si="142"/>
        <v>1762715.3699999999</v>
      </c>
      <c r="AI412" s="21">
        <f t="shared" si="143"/>
        <v>8.083080197607506</v>
      </c>
    </row>
    <row r="413" spans="1:35" ht="12.75" outlineLevel="1">
      <c r="A413" s="1" t="s">
        <v>972</v>
      </c>
      <c r="B413" s="16" t="s">
        <v>973</v>
      </c>
      <c r="C413" s="1" t="s">
        <v>1326</v>
      </c>
      <c r="E413" s="5">
        <v>0</v>
      </c>
      <c r="G413" s="5">
        <v>494763.54000000004</v>
      </c>
      <c r="I413" s="9">
        <f t="shared" si="136"/>
        <v>-494763.54000000004</v>
      </c>
      <c r="K413" s="21" t="str">
        <f t="shared" si="137"/>
        <v>N.M.</v>
      </c>
      <c r="M413" s="9">
        <v>7.68</v>
      </c>
      <c r="O413" s="9">
        <v>494763.54000000004</v>
      </c>
      <c r="Q413" s="9">
        <f t="shared" si="138"/>
        <v>-494755.86000000004</v>
      </c>
      <c r="S413" s="21">
        <f t="shared" si="139"/>
        <v>-0.9999844774334018</v>
      </c>
      <c r="U413" s="9">
        <v>7.68</v>
      </c>
      <c r="W413" s="9">
        <v>499537.5</v>
      </c>
      <c r="Y413" s="9">
        <f t="shared" si="140"/>
        <v>-499529.82</v>
      </c>
      <c r="AA413" s="21">
        <f t="shared" si="141"/>
        <v>-0.9999846257788454</v>
      </c>
      <c r="AC413" s="9">
        <v>1119828.0999999999</v>
      </c>
      <c r="AE413" s="9">
        <v>499658.33</v>
      </c>
      <c r="AG413" s="9">
        <f t="shared" si="142"/>
        <v>620169.7699999998</v>
      </c>
      <c r="AI413" s="21">
        <f t="shared" si="143"/>
        <v>1.2411876931982697</v>
      </c>
    </row>
    <row r="414" spans="1:35" ht="12.75" outlineLevel="1">
      <c r="A414" s="1" t="s">
        <v>974</v>
      </c>
      <c r="B414" s="16" t="s">
        <v>975</v>
      </c>
      <c r="C414" s="1" t="s">
        <v>1327</v>
      </c>
      <c r="E414" s="5">
        <v>85058.53</v>
      </c>
      <c r="G414" s="5">
        <v>-915.41</v>
      </c>
      <c r="I414" s="9">
        <f t="shared" si="136"/>
        <v>85973.94</v>
      </c>
      <c r="K414" s="21" t="str">
        <f t="shared" si="137"/>
        <v>N.M.</v>
      </c>
      <c r="M414" s="9">
        <v>250613.32</v>
      </c>
      <c r="O414" s="9">
        <v>1347.3700000000001</v>
      </c>
      <c r="Q414" s="9">
        <f t="shared" si="138"/>
        <v>249265.95</v>
      </c>
      <c r="S414" s="21" t="str">
        <f t="shared" si="139"/>
        <v>N.M.</v>
      </c>
      <c r="U414" s="9">
        <v>927671.42</v>
      </c>
      <c r="W414" s="9">
        <v>39340.66</v>
      </c>
      <c r="Y414" s="9">
        <f t="shared" si="140"/>
        <v>888330.76</v>
      </c>
      <c r="AA414" s="21" t="str">
        <f t="shared" si="141"/>
        <v>N.M.</v>
      </c>
      <c r="AC414" s="9">
        <v>1147889.94</v>
      </c>
      <c r="AE414" s="9">
        <v>30679.680000000004</v>
      </c>
      <c r="AG414" s="9">
        <f t="shared" si="142"/>
        <v>1117210.26</v>
      </c>
      <c r="AI414" s="21" t="str">
        <f t="shared" si="143"/>
        <v>N.M.</v>
      </c>
    </row>
    <row r="415" spans="1:35" ht="12.75" outlineLevel="1">
      <c r="A415" s="1" t="s">
        <v>976</v>
      </c>
      <c r="B415" s="16" t="s">
        <v>977</v>
      </c>
      <c r="C415" s="1" t="s">
        <v>1328</v>
      </c>
      <c r="E415" s="5">
        <v>220</v>
      </c>
      <c r="G415" s="5">
        <v>3487</v>
      </c>
      <c r="I415" s="9">
        <f t="shared" si="136"/>
        <v>-3267</v>
      </c>
      <c r="K415" s="21">
        <f t="shared" si="137"/>
        <v>-0.9369085173501577</v>
      </c>
      <c r="M415" s="9">
        <v>910</v>
      </c>
      <c r="O415" s="9">
        <v>4561</v>
      </c>
      <c r="Q415" s="9">
        <f t="shared" si="138"/>
        <v>-3651</v>
      </c>
      <c r="S415" s="21">
        <f t="shared" si="139"/>
        <v>-0.8004823503617627</v>
      </c>
      <c r="U415" s="9">
        <v>32563.45</v>
      </c>
      <c r="W415" s="9">
        <v>36666.450000000004</v>
      </c>
      <c r="Y415" s="9">
        <f t="shared" si="140"/>
        <v>-4103.000000000004</v>
      </c>
      <c r="AA415" s="21">
        <f t="shared" si="141"/>
        <v>-0.11190066123118009</v>
      </c>
      <c r="AC415" s="9">
        <v>61486.9</v>
      </c>
      <c r="AE415" s="9">
        <v>65865.90000000001</v>
      </c>
      <c r="AG415" s="9">
        <f t="shared" si="142"/>
        <v>-4379.000000000007</v>
      </c>
      <c r="AI415" s="21">
        <f t="shared" si="143"/>
        <v>-0.06648356736945835</v>
      </c>
    </row>
    <row r="416" spans="1:35" ht="12.75" outlineLevel="1">
      <c r="A416" s="1" t="s">
        <v>978</v>
      </c>
      <c r="B416" s="16" t="s">
        <v>979</v>
      </c>
      <c r="C416" s="1" t="s">
        <v>1329</v>
      </c>
      <c r="E416" s="5">
        <v>11419.65</v>
      </c>
      <c r="G416" s="5">
        <v>33000</v>
      </c>
      <c r="I416" s="9">
        <f t="shared" si="136"/>
        <v>-21580.35</v>
      </c>
      <c r="K416" s="21">
        <f t="shared" si="137"/>
        <v>-0.6539499999999999</v>
      </c>
      <c r="M416" s="9">
        <v>39588.06</v>
      </c>
      <c r="O416" s="9">
        <v>33000</v>
      </c>
      <c r="Q416" s="9">
        <f t="shared" si="138"/>
        <v>6588.059999999998</v>
      </c>
      <c r="S416" s="21">
        <f t="shared" si="139"/>
        <v>0.19963818181818174</v>
      </c>
      <c r="U416" s="9">
        <v>63902.39</v>
      </c>
      <c r="W416" s="9">
        <v>33000</v>
      </c>
      <c r="Y416" s="9">
        <f t="shared" si="140"/>
        <v>30902.39</v>
      </c>
      <c r="AA416" s="21">
        <f t="shared" si="141"/>
        <v>0.9364360606060605</v>
      </c>
      <c r="AC416" s="9">
        <v>63902.39</v>
      </c>
      <c r="AE416" s="9">
        <v>33000</v>
      </c>
      <c r="AG416" s="9">
        <f t="shared" si="142"/>
        <v>30902.39</v>
      </c>
      <c r="AI416" s="21">
        <f t="shared" si="143"/>
        <v>0.9364360606060605</v>
      </c>
    </row>
    <row r="417" spans="1:35" ht="12.75" outlineLevel="1">
      <c r="A417" s="1" t="s">
        <v>980</v>
      </c>
      <c r="B417" s="16" t="s">
        <v>981</v>
      </c>
      <c r="C417" s="1" t="s">
        <v>1330</v>
      </c>
      <c r="E417" s="5">
        <v>0</v>
      </c>
      <c r="G417" s="5">
        <v>3435.42</v>
      </c>
      <c r="I417" s="9">
        <f t="shared" si="136"/>
        <v>-3435.42</v>
      </c>
      <c r="K417" s="21" t="str">
        <f t="shared" si="137"/>
        <v>N.M.</v>
      </c>
      <c r="M417" s="9">
        <v>0</v>
      </c>
      <c r="O417" s="9">
        <v>6408.77</v>
      </c>
      <c r="Q417" s="9">
        <f t="shared" si="138"/>
        <v>-6408.77</v>
      </c>
      <c r="S417" s="21" t="str">
        <f t="shared" si="139"/>
        <v>N.M.</v>
      </c>
      <c r="U417" s="9">
        <v>0</v>
      </c>
      <c r="W417" s="9">
        <v>47204.62</v>
      </c>
      <c r="Y417" s="9">
        <f t="shared" si="140"/>
        <v>-47204.62</v>
      </c>
      <c r="AA417" s="21" t="str">
        <f t="shared" si="141"/>
        <v>N.M.</v>
      </c>
      <c r="AC417" s="9">
        <v>8301.77</v>
      </c>
      <c r="AE417" s="9">
        <v>77678.04000000001</v>
      </c>
      <c r="AG417" s="9">
        <f t="shared" si="142"/>
        <v>-69376.27</v>
      </c>
      <c r="AI417" s="21">
        <f t="shared" si="143"/>
        <v>-0.8931259079142573</v>
      </c>
    </row>
    <row r="418" spans="1:35" ht="12.75" outlineLevel="1">
      <c r="A418" s="1" t="s">
        <v>982</v>
      </c>
      <c r="B418" s="16" t="s">
        <v>983</v>
      </c>
      <c r="C418" s="1" t="s">
        <v>1331</v>
      </c>
      <c r="E418" s="5">
        <v>2106.98</v>
      </c>
      <c r="G418" s="5">
        <v>2187.85</v>
      </c>
      <c r="I418" s="9">
        <f t="shared" si="136"/>
        <v>-80.86999999999989</v>
      </c>
      <c r="K418" s="21">
        <f t="shared" si="137"/>
        <v>-0.03696322874054432</v>
      </c>
      <c r="M418" s="9">
        <v>6372.52</v>
      </c>
      <c r="O418" s="9">
        <v>6488.9400000000005</v>
      </c>
      <c r="Q418" s="9">
        <f t="shared" si="138"/>
        <v>-116.42000000000007</v>
      </c>
      <c r="S418" s="21">
        <f t="shared" si="139"/>
        <v>-0.017941297037728822</v>
      </c>
      <c r="U418" s="9">
        <v>19082.81</v>
      </c>
      <c r="W418" s="9">
        <v>19593.25</v>
      </c>
      <c r="Y418" s="9">
        <f t="shared" si="140"/>
        <v>-510.4399999999987</v>
      </c>
      <c r="AA418" s="21">
        <f t="shared" si="141"/>
        <v>-0.0260518290737881</v>
      </c>
      <c r="AC418" s="9">
        <v>25482.800000000003</v>
      </c>
      <c r="AE418" s="9">
        <v>25997.71</v>
      </c>
      <c r="AG418" s="9">
        <f t="shared" si="142"/>
        <v>-514.9099999999962</v>
      </c>
      <c r="AI418" s="21">
        <f t="shared" si="143"/>
        <v>-0.019805975218586416</v>
      </c>
    </row>
    <row r="419" spans="1:35" ht="12.75" outlineLevel="1">
      <c r="A419" s="1" t="s">
        <v>984</v>
      </c>
      <c r="B419" s="16" t="s">
        <v>985</v>
      </c>
      <c r="C419" s="1" t="s">
        <v>1332</v>
      </c>
      <c r="E419" s="5">
        <v>0</v>
      </c>
      <c r="G419" s="5">
        <v>-2576.5</v>
      </c>
      <c r="I419" s="9">
        <f t="shared" si="136"/>
        <v>2576.5</v>
      </c>
      <c r="K419" s="21" t="str">
        <f t="shared" si="137"/>
        <v>N.M.</v>
      </c>
      <c r="M419" s="9">
        <v>0</v>
      </c>
      <c r="O419" s="9">
        <v>-2576.5</v>
      </c>
      <c r="Q419" s="9">
        <f t="shared" si="138"/>
        <v>2576.5</v>
      </c>
      <c r="S419" s="21" t="str">
        <f t="shared" si="139"/>
        <v>N.M.</v>
      </c>
      <c r="U419" s="9">
        <v>-46.34</v>
      </c>
      <c r="W419" s="9">
        <v>-50244.06</v>
      </c>
      <c r="Y419" s="9">
        <f t="shared" si="140"/>
        <v>50197.72</v>
      </c>
      <c r="AA419" s="21">
        <f t="shared" si="141"/>
        <v>0.9990777019213815</v>
      </c>
      <c r="AC419" s="9">
        <v>-36056.34</v>
      </c>
      <c r="AE419" s="9">
        <v>-50244.06</v>
      </c>
      <c r="AG419" s="9">
        <f t="shared" si="142"/>
        <v>14187.720000000001</v>
      </c>
      <c r="AI419" s="21">
        <f t="shared" si="143"/>
        <v>0.2823760659469</v>
      </c>
    </row>
    <row r="420" spans="1:35" ht="12.75" outlineLevel="1">
      <c r="A420" s="1" t="s">
        <v>986</v>
      </c>
      <c r="B420" s="16" t="s">
        <v>987</v>
      </c>
      <c r="C420" s="1" t="s">
        <v>1333</v>
      </c>
      <c r="E420" s="5">
        <v>0</v>
      </c>
      <c r="G420" s="5">
        <v>-536771.7</v>
      </c>
      <c r="I420" s="9">
        <f t="shared" si="136"/>
        <v>536771.7</v>
      </c>
      <c r="K420" s="21" t="str">
        <f t="shared" si="137"/>
        <v>N.M.</v>
      </c>
      <c r="M420" s="9">
        <v>0</v>
      </c>
      <c r="O420" s="9">
        <v>-536771.7</v>
      </c>
      <c r="Q420" s="9">
        <f t="shared" si="138"/>
        <v>536771.7</v>
      </c>
      <c r="S420" s="21" t="str">
        <f t="shared" si="139"/>
        <v>N.M.</v>
      </c>
      <c r="U420" s="9">
        <v>0</v>
      </c>
      <c r="W420" s="9">
        <v>-1037903.14</v>
      </c>
      <c r="Y420" s="9">
        <f t="shared" si="140"/>
        <v>1037903.14</v>
      </c>
      <c r="AA420" s="21" t="str">
        <f t="shared" si="141"/>
        <v>N.M.</v>
      </c>
      <c r="AC420" s="9">
        <v>0</v>
      </c>
      <c r="AE420" s="9">
        <v>-998586.56</v>
      </c>
      <c r="AG420" s="9">
        <f t="shared" si="142"/>
        <v>998586.56</v>
      </c>
      <c r="AI420" s="21" t="str">
        <f t="shared" si="143"/>
        <v>N.M.</v>
      </c>
    </row>
    <row r="421" spans="1:35" ht="12.75" outlineLevel="1">
      <c r="A421" s="1" t="s">
        <v>988</v>
      </c>
      <c r="B421" s="16" t="s">
        <v>989</v>
      </c>
      <c r="C421" s="1" t="s">
        <v>1334</v>
      </c>
      <c r="E421" s="5">
        <v>0</v>
      </c>
      <c r="G421" s="5">
        <v>-58989.47</v>
      </c>
      <c r="I421" s="9">
        <f t="shared" si="136"/>
        <v>58989.47</v>
      </c>
      <c r="K421" s="21" t="str">
        <f t="shared" si="137"/>
        <v>N.M.</v>
      </c>
      <c r="M421" s="9">
        <v>0</v>
      </c>
      <c r="O421" s="9">
        <v>-54795.590000000004</v>
      </c>
      <c r="Q421" s="9">
        <f t="shared" si="138"/>
        <v>54795.590000000004</v>
      </c>
      <c r="S421" s="21" t="str">
        <f t="shared" si="139"/>
        <v>N.M.</v>
      </c>
      <c r="U421" s="9">
        <v>0</v>
      </c>
      <c r="W421" s="9">
        <v>-335095.66000000003</v>
      </c>
      <c r="Y421" s="9">
        <f t="shared" si="140"/>
        <v>335095.66000000003</v>
      </c>
      <c r="AA421" s="21" t="str">
        <f t="shared" si="141"/>
        <v>N.M.</v>
      </c>
      <c r="AC421" s="9">
        <v>-166995.98</v>
      </c>
      <c r="AE421" s="9">
        <v>-493374.87</v>
      </c>
      <c r="AG421" s="9">
        <f t="shared" si="142"/>
        <v>326378.89</v>
      </c>
      <c r="AI421" s="21">
        <f t="shared" si="143"/>
        <v>0.6615231335150897</v>
      </c>
    </row>
    <row r="422" spans="1:35" ht="12.75" outlineLevel="1">
      <c r="A422" s="1" t="s">
        <v>990</v>
      </c>
      <c r="B422" s="16" t="s">
        <v>991</v>
      </c>
      <c r="C422" s="1" t="s">
        <v>1335</v>
      </c>
      <c r="E422" s="5">
        <v>0</v>
      </c>
      <c r="G422" s="5">
        <v>0</v>
      </c>
      <c r="I422" s="9">
        <f t="shared" si="136"/>
        <v>0</v>
      </c>
      <c r="K422" s="21">
        <f t="shared" si="137"/>
        <v>0</v>
      </c>
      <c r="M422" s="9">
        <v>0</v>
      </c>
      <c r="O422" s="9">
        <v>0</v>
      </c>
      <c r="Q422" s="9">
        <f t="shared" si="138"/>
        <v>0</v>
      </c>
      <c r="S422" s="21">
        <f t="shared" si="139"/>
        <v>0</v>
      </c>
      <c r="U422" s="9">
        <v>0</v>
      </c>
      <c r="W422" s="9">
        <v>0</v>
      </c>
      <c r="Y422" s="9">
        <f t="shared" si="140"/>
        <v>0</v>
      </c>
      <c r="AA422" s="21">
        <f t="shared" si="141"/>
        <v>0</v>
      </c>
      <c r="AC422" s="9">
        <v>0</v>
      </c>
      <c r="AE422" s="9">
        <v>61698.05</v>
      </c>
      <c r="AG422" s="9">
        <f t="shared" si="142"/>
        <v>-61698.05</v>
      </c>
      <c r="AI422" s="21" t="str">
        <f t="shared" si="143"/>
        <v>N.M.</v>
      </c>
    </row>
    <row r="423" spans="1:35" ht="12.75" outlineLevel="1">
      <c r="A423" s="1" t="s">
        <v>992</v>
      </c>
      <c r="B423" s="16" t="s">
        <v>993</v>
      </c>
      <c r="C423" s="1" t="s">
        <v>1336</v>
      </c>
      <c r="E423" s="5">
        <v>0</v>
      </c>
      <c r="G423" s="5">
        <v>315.03000000000003</v>
      </c>
      <c r="I423" s="9">
        <f t="shared" si="136"/>
        <v>-315.03000000000003</v>
      </c>
      <c r="K423" s="21" t="str">
        <f t="shared" si="137"/>
        <v>N.M.</v>
      </c>
      <c r="M423" s="9">
        <v>0</v>
      </c>
      <c r="O423" s="9">
        <v>440.48</v>
      </c>
      <c r="Q423" s="9">
        <f t="shared" si="138"/>
        <v>-440.48</v>
      </c>
      <c r="S423" s="21" t="str">
        <f t="shared" si="139"/>
        <v>N.M.</v>
      </c>
      <c r="U423" s="9">
        <v>37.1</v>
      </c>
      <c r="W423" s="9">
        <v>4312.22</v>
      </c>
      <c r="Y423" s="9">
        <f t="shared" si="140"/>
        <v>-4275.12</v>
      </c>
      <c r="AA423" s="21">
        <f t="shared" si="141"/>
        <v>-0.9913965428479993</v>
      </c>
      <c r="AC423" s="9">
        <v>1049.8799999999999</v>
      </c>
      <c r="AE423" s="9">
        <v>13824.7</v>
      </c>
      <c r="AG423" s="9">
        <f t="shared" si="142"/>
        <v>-12774.820000000002</v>
      </c>
      <c r="AI423" s="21">
        <f t="shared" si="143"/>
        <v>-0.924057664904121</v>
      </c>
    </row>
    <row r="424" spans="1:35" ht="12.75" outlineLevel="1">
      <c r="A424" s="1" t="s">
        <v>994</v>
      </c>
      <c r="B424" s="16" t="s">
        <v>995</v>
      </c>
      <c r="C424" s="1" t="s">
        <v>1337</v>
      </c>
      <c r="E424" s="5">
        <v>0</v>
      </c>
      <c r="G424" s="5">
        <v>0</v>
      </c>
      <c r="I424" s="9">
        <f t="shared" si="136"/>
        <v>0</v>
      </c>
      <c r="K424" s="21">
        <f t="shared" si="137"/>
        <v>0</v>
      </c>
      <c r="M424" s="9">
        <v>0</v>
      </c>
      <c r="O424" s="9">
        <v>0</v>
      </c>
      <c r="Q424" s="9">
        <f t="shared" si="138"/>
        <v>0</v>
      </c>
      <c r="S424" s="21">
        <f t="shared" si="139"/>
        <v>0</v>
      </c>
      <c r="U424" s="9">
        <v>0</v>
      </c>
      <c r="W424" s="9">
        <v>0</v>
      </c>
      <c r="Y424" s="9">
        <f t="shared" si="140"/>
        <v>0</v>
      </c>
      <c r="AA424" s="21">
        <f t="shared" si="141"/>
        <v>0</v>
      </c>
      <c r="AC424" s="9">
        <v>0</v>
      </c>
      <c r="AE424" s="9">
        <v>-5926.32</v>
      </c>
      <c r="AG424" s="9">
        <f t="shared" si="142"/>
        <v>5926.32</v>
      </c>
      <c r="AI424" s="21" t="str">
        <f t="shared" si="143"/>
        <v>N.M.</v>
      </c>
    </row>
    <row r="425" spans="1:35" ht="12.75" outlineLevel="1">
      <c r="A425" s="1" t="s">
        <v>996</v>
      </c>
      <c r="B425" s="16" t="s">
        <v>997</v>
      </c>
      <c r="C425" s="1" t="s">
        <v>1338</v>
      </c>
      <c r="E425" s="5">
        <v>0</v>
      </c>
      <c r="G425" s="5">
        <v>0</v>
      </c>
      <c r="I425" s="9">
        <f t="shared" si="136"/>
        <v>0</v>
      </c>
      <c r="K425" s="21">
        <f t="shared" si="137"/>
        <v>0</v>
      </c>
      <c r="M425" s="9">
        <v>0</v>
      </c>
      <c r="O425" s="9">
        <v>0</v>
      </c>
      <c r="Q425" s="9">
        <f t="shared" si="138"/>
        <v>0</v>
      </c>
      <c r="S425" s="21">
        <f t="shared" si="139"/>
        <v>0</v>
      </c>
      <c r="U425" s="9">
        <v>0</v>
      </c>
      <c r="W425" s="9">
        <v>0</v>
      </c>
      <c r="Y425" s="9">
        <f t="shared" si="140"/>
        <v>0</v>
      </c>
      <c r="AA425" s="21">
        <f t="shared" si="141"/>
        <v>0</v>
      </c>
      <c r="AC425" s="9">
        <v>0</v>
      </c>
      <c r="AE425" s="9">
        <v>-81262.13</v>
      </c>
      <c r="AG425" s="9">
        <f t="shared" si="142"/>
        <v>81262.13</v>
      </c>
      <c r="AI425" s="21" t="str">
        <f t="shared" si="143"/>
        <v>N.M.</v>
      </c>
    </row>
    <row r="426" spans="1:35" ht="12.75" outlineLevel="1">
      <c r="A426" s="1" t="s">
        <v>998</v>
      </c>
      <c r="B426" s="16" t="s">
        <v>999</v>
      </c>
      <c r="C426" s="1" t="s">
        <v>1339</v>
      </c>
      <c r="E426" s="5">
        <v>1127139</v>
      </c>
      <c r="G426" s="5">
        <v>-467354</v>
      </c>
      <c r="I426" s="9">
        <f t="shared" si="136"/>
        <v>1594493</v>
      </c>
      <c r="K426" s="21">
        <f t="shared" si="137"/>
        <v>3.411745700261472</v>
      </c>
      <c r="M426" s="9">
        <v>7761886</v>
      </c>
      <c r="O426" s="9">
        <v>946753</v>
      </c>
      <c r="Q426" s="9">
        <f t="shared" si="138"/>
        <v>6815133</v>
      </c>
      <c r="S426" s="21">
        <f t="shared" si="139"/>
        <v>7.19842767860255</v>
      </c>
      <c r="U426" s="9">
        <v>2579127</v>
      </c>
      <c r="W426" s="9">
        <v>-1069409</v>
      </c>
      <c r="Y426" s="9">
        <f t="shared" si="140"/>
        <v>3648536</v>
      </c>
      <c r="AA426" s="21">
        <f t="shared" si="141"/>
        <v>3.411731152440273</v>
      </c>
      <c r="AC426" s="9">
        <v>2436623</v>
      </c>
      <c r="AE426" s="9">
        <v>-1156099</v>
      </c>
      <c r="AG426" s="9">
        <f t="shared" si="142"/>
        <v>3592722</v>
      </c>
      <c r="AI426" s="21">
        <f t="shared" si="143"/>
        <v>3.1076248660365593</v>
      </c>
    </row>
    <row r="427" spans="1:35" ht="12.75" outlineLevel="1">
      <c r="A427" s="1" t="s">
        <v>1000</v>
      </c>
      <c r="B427" s="16" t="s">
        <v>1001</v>
      </c>
      <c r="C427" s="1" t="s">
        <v>1340</v>
      </c>
      <c r="E427" s="5">
        <v>-1091996</v>
      </c>
      <c r="G427" s="5">
        <v>495773</v>
      </c>
      <c r="I427" s="9">
        <f t="shared" si="136"/>
        <v>-1587769</v>
      </c>
      <c r="K427" s="21">
        <f t="shared" si="137"/>
        <v>-3.2026128893667063</v>
      </c>
      <c r="M427" s="9">
        <v>-7591792</v>
      </c>
      <c r="O427" s="9">
        <v>-790133</v>
      </c>
      <c r="Q427" s="9">
        <f t="shared" si="138"/>
        <v>-6801659</v>
      </c>
      <c r="S427" s="21">
        <f t="shared" si="139"/>
        <v>-8.6082457004074</v>
      </c>
      <c r="U427" s="9">
        <v>-1998208</v>
      </c>
      <c r="W427" s="9">
        <v>1640362</v>
      </c>
      <c r="Y427" s="9">
        <f t="shared" si="140"/>
        <v>-3638570</v>
      </c>
      <c r="AA427" s="21">
        <f t="shared" si="141"/>
        <v>-2.218150627727294</v>
      </c>
      <c r="AC427" s="9">
        <v>-1667459</v>
      </c>
      <c r="AE427" s="9">
        <v>1677993</v>
      </c>
      <c r="AG427" s="9">
        <f t="shared" si="142"/>
        <v>-3345452</v>
      </c>
      <c r="AI427" s="21">
        <f t="shared" si="143"/>
        <v>-1.9937222622502</v>
      </c>
    </row>
    <row r="428" spans="1:35" ht="12.75" outlineLevel="1">
      <c r="A428" s="1" t="s">
        <v>1002</v>
      </c>
      <c r="B428" s="16" t="s">
        <v>1003</v>
      </c>
      <c r="C428" s="1" t="s">
        <v>1341</v>
      </c>
      <c r="E428" s="5">
        <v>-366558.94</v>
      </c>
      <c r="G428" s="5">
        <v>20692.81</v>
      </c>
      <c r="I428" s="9">
        <f t="shared" si="136"/>
        <v>-387251.75</v>
      </c>
      <c r="K428" s="21" t="str">
        <f t="shared" si="137"/>
        <v>N.M.</v>
      </c>
      <c r="M428" s="9">
        <v>-1543394.46</v>
      </c>
      <c r="O428" s="9">
        <v>-35669.840000000004</v>
      </c>
      <c r="Q428" s="9">
        <f t="shared" si="138"/>
        <v>-1507724.6199999999</v>
      </c>
      <c r="S428" s="21" t="str">
        <f t="shared" si="139"/>
        <v>N.M.</v>
      </c>
      <c r="U428" s="9">
        <v>-4221347.12</v>
      </c>
      <c r="W428" s="9">
        <v>-512444.74</v>
      </c>
      <c r="Y428" s="9">
        <f t="shared" si="140"/>
        <v>-3708902.38</v>
      </c>
      <c r="AA428" s="21">
        <f t="shared" si="141"/>
        <v>-7.237663089292321</v>
      </c>
      <c r="AC428" s="9">
        <v>-4324936.13</v>
      </c>
      <c r="AE428" s="9">
        <v>-467654.18</v>
      </c>
      <c r="AG428" s="9">
        <f t="shared" si="142"/>
        <v>-3857281.9499999997</v>
      </c>
      <c r="AI428" s="21">
        <f t="shared" si="143"/>
        <v>-8.248150267789757</v>
      </c>
    </row>
    <row r="429" spans="1:35" ht="12.75" outlineLevel="1">
      <c r="A429" s="1" t="s">
        <v>1004</v>
      </c>
      <c r="B429" s="16" t="s">
        <v>1005</v>
      </c>
      <c r="C429" s="1" t="s">
        <v>1342</v>
      </c>
      <c r="E429" s="5">
        <v>331415.94</v>
      </c>
      <c r="G429" s="5">
        <v>-49111.81</v>
      </c>
      <c r="I429" s="9">
        <f t="shared" si="136"/>
        <v>380527.75</v>
      </c>
      <c r="K429" s="21">
        <f t="shared" si="137"/>
        <v>7.748192339072822</v>
      </c>
      <c r="M429" s="9">
        <v>1373300.46</v>
      </c>
      <c r="O429" s="9">
        <v>-120950.16</v>
      </c>
      <c r="Q429" s="9">
        <f t="shared" si="138"/>
        <v>1494250.6199999999</v>
      </c>
      <c r="S429" s="21" t="str">
        <f t="shared" si="139"/>
        <v>N.M.</v>
      </c>
      <c r="U429" s="9">
        <v>3640428.12</v>
      </c>
      <c r="W429" s="9">
        <v>-58508.26</v>
      </c>
      <c r="Y429" s="9">
        <f t="shared" si="140"/>
        <v>3698936.38</v>
      </c>
      <c r="AA429" s="21" t="str">
        <f t="shared" si="141"/>
        <v>N.M.</v>
      </c>
      <c r="AC429" s="9">
        <v>3555772.13</v>
      </c>
      <c r="AE429" s="9">
        <v>-54239.82</v>
      </c>
      <c r="AG429" s="9">
        <f t="shared" si="142"/>
        <v>3610011.9499999997</v>
      </c>
      <c r="AI429" s="21" t="str">
        <f t="shared" si="143"/>
        <v>N.M.</v>
      </c>
    </row>
    <row r="430" spans="1:35" ht="12.75" outlineLevel="1">
      <c r="A430" s="1" t="s">
        <v>1006</v>
      </c>
      <c r="B430" s="16" t="s">
        <v>1007</v>
      </c>
      <c r="C430" s="1" t="s">
        <v>1343</v>
      </c>
      <c r="E430" s="5">
        <v>585028.1</v>
      </c>
      <c r="G430" s="5">
        <v>820616.76</v>
      </c>
      <c r="I430" s="9">
        <f t="shared" si="136"/>
        <v>-235588.66000000003</v>
      </c>
      <c r="K430" s="21">
        <f t="shared" si="137"/>
        <v>-0.28708731223086403</v>
      </c>
      <c r="M430" s="9">
        <v>1912448.07</v>
      </c>
      <c r="O430" s="9">
        <v>2630409.46</v>
      </c>
      <c r="Q430" s="9">
        <f t="shared" si="138"/>
        <v>-717961.3899999999</v>
      </c>
      <c r="S430" s="21">
        <f t="shared" si="139"/>
        <v>-0.27294662710040585</v>
      </c>
      <c r="U430" s="9">
        <v>4370566.28</v>
      </c>
      <c r="W430" s="9">
        <v>8338517.48</v>
      </c>
      <c r="Y430" s="9">
        <f t="shared" si="140"/>
        <v>-3967951.2</v>
      </c>
      <c r="AA430" s="21">
        <f t="shared" si="141"/>
        <v>-0.4758581138094586</v>
      </c>
      <c r="AC430" s="9">
        <v>6178411.66</v>
      </c>
      <c r="AE430" s="9">
        <v>29643472.48</v>
      </c>
      <c r="AG430" s="9">
        <f t="shared" si="142"/>
        <v>-23465060.82</v>
      </c>
      <c r="AI430" s="21">
        <f t="shared" si="143"/>
        <v>-0.7915759813844859</v>
      </c>
    </row>
    <row r="431" spans="1:35" ht="12.75" outlineLevel="1">
      <c r="A431" s="1" t="s">
        <v>1008</v>
      </c>
      <c r="B431" s="16" t="s">
        <v>1009</v>
      </c>
      <c r="C431" s="1" t="s">
        <v>1344</v>
      </c>
      <c r="E431" s="5">
        <v>-531937.38</v>
      </c>
      <c r="G431" s="5">
        <v>-787267.37</v>
      </c>
      <c r="I431" s="9">
        <f t="shared" si="136"/>
        <v>255329.99</v>
      </c>
      <c r="K431" s="21">
        <f t="shared" si="137"/>
        <v>0.32432436517723323</v>
      </c>
      <c r="M431" s="9">
        <v>-1599845.7000000002</v>
      </c>
      <c r="O431" s="9">
        <v>-2493129.5300000003</v>
      </c>
      <c r="Q431" s="9">
        <f t="shared" si="138"/>
        <v>893283.8300000001</v>
      </c>
      <c r="S431" s="21">
        <f t="shared" si="139"/>
        <v>0.3582982028214154</v>
      </c>
      <c r="U431" s="9">
        <v>-3635220</v>
      </c>
      <c r="W431" s="9">
        <v>-7483736.22</v>
      </c>
      <c r="Y431" s="9">
        <f t="shared" si="140"/>
        <v>3848516.2199999997</v>
      </c>
      <c r="AA431" s="21">
        <f t="shared" si="141"/>
        <v>0.514250650592813</v>
      </c>
      <c r="AC431" s="9">
        <v>-5186938.109999999</v>
      </c>
      <c r="AE431" s="9">
        <v>-28681796.72</v>
      </c>
      <c r="AG431" s="9">
        <f t="shared" si="142"/>
        <v>23494858.61</v>
      </c>
      <c r="AI431" s="21">
        <f t="shared" si="143"/>
        <v>0.8191557467394254</v>
      </c>
    </row>
    <row r="432" spans="1:35" ht="12.75" outlineLevel="1">
      <c r="A432" s="1" t="s">
        <v>1010</v>
      </c>
      <c r="B432" s="16" t="s">
        <v>1011</v>
      </c>
      <c r="C432" s="1" t="s">
        <v>1345</v>
      </c>
      <c r="E432" s="5">
        <v>-267516.99</v>
      </c>
      <c r="G432" s="5">
        <v>97916.43000000001</v>
      </c>
      <c r="I432" s="9">
        <f t="shared" si="136"/>
        <v>-365433.42</v>
      </c>
      <c r="K432" s="21">
        <f t="shared" si="137"/>
        <v>-3.7320950120424117</v>
      </c>
      <c r="M432" s="9">
        <v>-1603343.13</v>
      </c>
      <c r="O432" s="9">
        <v>-262227.61</v>
      </c>
      <c r="Q432" s="9">
        <f t="shared" si="138"/>
        <v>-1341115.52</v>
      </c>
      <c r="S432" s="21">
        <f t="shared" si="139"/>
        <v>-5.1143185113116045</v>
      </c>
      <c r="U432" s="9">
        <v>-491802.58</v>
      </c>
      <c r="W432" s="9">
        <v>1035863.76</v>
      </c>
      <c r="Y432" s="9">
        <f t="shared" si="140"/>
        <v>-1527666.34</v>
      </c>
      <c r="AA432" s="21">
        <f t="shared" si="141"/>
        <v>-1.4747753507662051</v>
      </c>
      <c r="AC432" s="9">
        <v>-617908.15</v>
      </c>
      <c r="AE432" s="9">
        <v>957498.14</v>
      </c>
      <c r="AG432" s="9">
        <f t="shared" si="142"/>
        <v>-1575406.29</v>
      </c>
      <c r="AI432" s="21">
        <f t="shared" si="143"/>
        <v>-1.6453361361098833</v>
      </c>
    </row>
    <row r="433" spans="1:35" ht="12.75" outlineLevel="1">
      <c r="A433" s="1" t="s">
        <v>1012</v>
      </c>
      <c r="B433" s="16" t="s">
        <v>1013</v>
      </c>
      <c r="C433" s="1" t="s">
        <v>1346</v>
      </c>
      <c r="E433" s="5">
        <v>-200.94</v>
      </c>
      <c r="G433" s="5">
        <v>-34177.45</v>
      </c>
      <c r="I433" s="9">
        <f t="shared" si="136"/>
        <v>33976.509999999995</v>
      </c>
      <c r="K433" s="21">
        <f t="shared" si="137"/>
        <v>0.994120684837517</v>
      </c>
      <c r="M433" s="9">
        <v>69.15</v>
      </c>
      <c r="O433" s="9">
        <v>-21430.170000000002</v>
      </c>
      <c r="Q433" s="9">
        <f t="shared" si="138"/>
        <v>21499.320000000003</v>
      </c>
      <c r="S433" s="21">
        <f t="shared" si="139"/>
        <v>1.0032267592837576</v>
      </c>
      <c r="U433" s="9">
        <v>-681.5500000000001</v>
      </c>
      <c r="W433" s="9">
        <v>68126.25</v>
      </c>
      <c r="Y433" s="9">
        <f t="shared" si="140"/>
        <v>-68807.8</v>
      </c>
      <c r="AA433" s="21">
        <f t="shared" si="141"/>
        <v>-1.010004220106053</v>
      </c>
      <c r="AC433" s="9">
        <v>-1325.5300000000002</v>
      </c>
      <c r="AE433" s="9">
        <v>92207.45999999999</v>
      </c>
      <c r="AG433" s="9">
        <f t="shared" si="142"/>
        <v>-93532.98999999999</v>
      </c>
      <c r="AI433" s="21">
        <f t="shared" si="143"/>
        <v>-1.0143755179895422</v>
      </c>
    </row>
    <row r="434" spans="1:35" ht="12.75" outlineLevel="1">
      <c r="A434" s="1" t="s">
        <v>1014</v>
      </c>
      <c r="B434" s="16" t="s">
        <v>1015</v>
      </c>
      <c r="C434" s="1" t="s">
        <v>1347</v>
      </c>
      <c r="E434" s="5">
        <v>0</v>
      </c>
      <c r="G434" s="5">
        <v>0</v>
      </c>
      <c r="I434" s="9">
        <f t="shared" si="136"/>
        <v>0</v>
      </c>
      <c r="K434" s="21">
        <f t="shared" si="137"/>
        <v>0</v>
      </c>
      <c r="M434" s="9">
        <v>0</v>
      </c>
      <c r="O434" s="9">
        <v>0</v>
      </c>
      <c r="Q434" s="9">
        <f t="shared" si="138"/>
        <v>0</v>
      </c>
      <c r="S434" s="21">
        <f t="shared" si="139"/>
        <v>0</v>
      </c>
      <c r="U434" s="9">
        <v>0</v>
      </c>
      <c r="W434" s="9">
        <v>-111268.96</v>
      </c>
      <c r="Y434" s="9">
        <f t="shared" si="140"/>
        <v>111268.96</v>
      </c>
      <c r="AA434" s="21" t="str">
        <f t="shared" si="141"/>
        <v>N.M.</v>
      </c>
      <c r="AC434" s="9">
        <v>0</v>
      </c>
      <c r="AE434" s="9">
        <v>-111268.96</v>
      </c>
      <c r="AG434" s="9">
        <f t="shared" si="142"/>
        <v>111268.96</v>
      </c>
      <c r="AI434" s="21" t="str">
        <f t="shared" si="143"/>
        <v>N.M.</v>
      </c>
    </row>
    <row r="435" spans="1:35" ht="12.75" outlineLevel="1">
      <c r="A435" s="1" t="s">
        <v>1016</v>
      </c>
      <c r="B435" s="16" t="s">
        <v>1017</v>
      </c>
      <c r="C435" s="1" t="s">
        <v>1348</v>
      </c>
      <c r="E435" s="5">
        <v>-12.530000000000001</v>
      </c>
      <c r="G435" s="5">
        <v>-8062.95</v>
      </c>
      <c r="I435" s="9">
        <f t="shared" si="136"/>
        <v>8050.42</v>
      </c>
      <c r="K435" s="21">
        <f t="shared" si="137"/>
        <v>0.9984459782089682</v>
      </c>
      <c r="M435" s="9">
        <v>-520.1800000000001</v>
      </c>
      <c r="O435" s="9">
        <v>-7061.88</v>
      </c>
      <c r="Q435" s="9">
        <f t="shared" si="138"/>
        <v>6541.7</v>
      </c>
      <c r="S435" s="21">
        <f t="shared" si="139"/>
        <v>0.9263397282310093</v>
      </c>
      <c r="U435" s="9">
        <v>2648.18</v>
      </c>
      <c r="W435" s="9">
        <v>-4038.03</v>
      </c>
      <c r="Y435" s="9">
        <f t="shared" si="140"/>
        <v>6686.21</v>
      </c>
      <c r="AA435" s="21">
        <f t="shared" si="141"/>
        <v>1.6558098874946445</v>
      </c>
      <c r="AC435" s="9">
        <v>6381.18</v>
      </c>
      <c r="AE435" s="9">
        <v>-47105.3</v>
      </c>
      <c r="AG435" s="9">
        <f t="shared" si="142"/>
        <v>53486.48</v>
      </c>
      <c r="AI435" s="21">
        <f t="shared" si="143"/>
        <v>1.135466285110168</v>
      </c>
    </row>
    <row r="436" spans="1:35" ht="12.75" outlineLevel="1">
      <c r="A436" s="1" t="s">
        <v>1018</v>
      </c>
      <c r="B436" s="16" t="s">
        <v>1019</v>
      </c>
      <c r="C436" s="1" t="s">
        <v>1349</v>
      </c>
      <c r="E436" s="5">
        <v>14176.880000000001</v>
      </c>
      <c r="G436" s="5">
        <v>15161.42</v>
      </c>
      <c r="I436" s="9">
        <f t="shared" si="136"/>
        <v>-984.539999999999</v>
      </c>
      <c r="K436" s="21">
        <f t="shared" si="137"/>
        <v>-0.06493718926063648</v>
      </c>
      <c r="M436" s="9">
        <v>42784.78</v>
      </c>
      <c r="O436" s="9">
        <v>45720.06</v>
      </c>
      <c r="Q436" s="9">
        <f t="shared" si="138"/>
        <v>-2935.279999999999</v>
      </c>
      <c r="S436" s="21">
        <f t="shared" si="139"/>
        <v>-0.06420114059342877</v>
      </c>
      <c r="U436" s="9">
        <v>130604.04000000001</v>
      </c>
      <c r="W436" s="9">
        <v>139247.49</v>
      </c>
      <c r="Y436" s="9">
        <f t="shared" si="140"/>
        <v>-8643.449999999983</v>
      </c>
      <c r="AA436" s="21">
        <f t="shared" si="141"/>
        <v>-0.062072573085518334</v>
      </c>
      <c r="AC436" s="9">
        <v>175610.77000000002</v>
      </c>
      <c r="AE436" s="9">
        <v>187029.11</v>
      </c>
      <c r="AG436" s="9">
        <f t="shared" si="142"/>
        <v>-11418.339999999967</v>
      </c>
      <c r="AI436" s="21">
        <f t="shared" si="143"/>
        <v>-0.061051137975259406</v>
      </c>
    </row>
    <row r="437" spans="1:35" ht="12.75" outlineLevel="1">
      <c r="A437" s="1" t="s">
        <v>1020</v>
      </c>
      <c r="B437" s="16" t="s">
        <v>1021</v>
      </c>
      <c r="C437" s="1" t="s">
        <v>1350</v>
      </c>
      <c r="E437" s="5">
        <v>-3079</v>
      </c>
      <c r="G437" s="5">
        <v>-17</v>
      </c>
      <c r="I437" s="9">
        <f t="shared" si="136"/>
        <v>-3062</v>
      </c>
      <c r="K437" s="21" t="str">
        <f t="shared" si="137"/>
        <v>N.M.</v>
      </c>
      <c r="M437" s="9">
        <v>-8707</v>
      </c>
      <c r="O437" s="9">
        <v>-1065</v>
      </c>
      <c r="Q437" s="9">
        <f t="shared" si="138"/>
        <v>-7642</v>
      </c>
      <c r="S437" s="21">
        <f t="shared" si="139"/>
        <v>-7.175586854460094</v>
      </c>
      <c r="U437" s="9">
        <v>-15357</v>
      </c>
      <c r="W437" s="9">
        <v>-1869</v>
      </c>
      <c r="Y437" s="9">
        <f t="shared" si="140"/>
        <v>-13488</v>
      </c>
      <c r="AA437" s="21">
        <f t="shared" si="141"/>
        <v>-7.21669341894061</v>
      </c>
      <c r="AC437" s="9">
        <v>-19446</v>
      </c>
      <c r="AE437" s="9">
        <v>-1340</v>
      </c>
      <c r="AG437" s="9">
        <f t="shared" si="142"/>
        <v>-18106</v>
      </c>
      <c r="AI437" s="21" t="str">
        <f t="shared" si="143"/>
        <v>N.M.</v>
      </c>
    </row>
    <row r="438" spans="1:35" ht="12.75" outlineLevel="1">
      <c r="A438" s="1" t="s">
        <v>1022</v>
      </c>
      <c r="B438" s="16" t="s">
        <v>1023</v>
      </c>
      <c r="C438" s="1" t="s">
        <v>1351</v>
      </c>
      <c r="E438" s="5">
        <v>0</v>
      </c>
      <c r="G438" s="5">
        <v>0</v>
      </c>
      <c r="I438" s="9">
        <f t="shared" si="136"/>
        <v>0</v>
      </c>
      <c r="K438" s="21">
        <f t="shared" si="137"/>
        <v>0</v>
      </c>
      <c r="M438" s="9">
        <v>0</v>
      </c>
      <c r="O438" s="9">
        <v>0</v>
      </c>
      <c r="Q438" s="9">
        <f t="shared" si="138"/>
        <v>0</v>
      </c>
      <c r="S438" s="21">
        <f t="shared" si="139"/>
        <v>0</v>
      </c>
      <c r="U438" s="9">
        <v>0</v>
      </c>
      <c r="W438" s="9">
        <v>0</v>
      </c>
      <c r="Y438" s="9">
        <f t="shared" si="140"/>
        <v>0</v>
      </c>
      <c r="AA438" s="21">
        <f t="shared" si="141"/>
        <v>0</v>
      </c>
      <c r="AC438" s="9">
        <v>0</v>
      </c>
      <c r="AE438" s="9">
        <v>-20</v>
      </c>
      <c r="AG438" s="9">
        <f t="shared" si="142"/>
        <v>20</v>
      </c>
      <c r="AI438" s="21" t="str">
        <f t="shared" si="143"/>
        <v>N.M.</v>
      </c>
    </row>
    <row r="439" spans="1:35" ht="12.75" outlineLevel="1">
      <c r="A439" s="1" t="s">
        <v>1024</v>
      </c>
      <c r="B439" s="16" t="s">
        <v>1025</v>
      </c>
      <c r="C439" s="1" t="s">
        <v>1352</v>
      </c>
      <c r="E439" s="5">
        <v>194397</v>
      </c>
      <c r="G439" s="5">
        <v>-106261</v>
      </c>
      <c r="I439" s="9">
        <f t="shared" si="136"/>
        <v>300658</v>
      </c>
      <c r="K439" s="21">
        <f t="shared" si="137"/>
        <v>2.829429423777303</v>
      </c>
      <c r="M439" s="9">
        <v>1292655</v>
      </c>
      <c r="O439" s="9">
        <v>206862</v>
      </c>
      <c r="Q439" s="9">
        <f t="shared" si="138"/>
        <v>1085793</v>
      </c>
      <c r="S439" s="21">
        <f t="shared" si="139"/>
        <v>5.248876062302404</v>
      </c>
      <c r="U439" s="9">
        <v>343327</v>
      </c>
      <c r="W439" s="9">
        <v>-1644970</v>
      </c>
      <c r="Y439" s="9">
        <f t="shared" si="140"/>
        <v>1988297</v>
      </c>
      <c r="AA439" s="21">
        <f t="shared" si="141"/>
        <v>1.2087132288126836</v>
      </c>
      <c r="AC439" s="9">
        <v>262943</v>
      </c>
      <c r="AE439" s="9">
        <v>-1644970</v>
      </c>
      <c r="AG439" s="9">
        <f t="shared" si="142"/>
        <v>1907913</v>
      </c>
      <c r="AI439" s="21">
        <f t="shared" si="143"/>
        <v>1.1598466841340571</v>
      </c>
    </row>
    <row r="440" spans="1:35" ht="12.75" outlineLevel="1">
      <c r="A440" s="1" t="s">
        <v>1026</v>
      </c>
      <c r="B440" s="16" t="s">
        <v>1027</v>
      </c>
      <c r="C440" s="1" t="s">
        <v>1353</v>
      </c>
      <c r="E440" s="5">
        <v>-32210.780000000002</v>
      </c>
      <c r="G440" s="5">
        <v>-12103.49</v>
      </c>
      <c r="I440" s="9">
        <f t="shared" si="136"/>
        <v>-20107.29</v>
      </c>
      <c r="K440" s="21">
        <f t="shared" si="137"/>
        <v>-1.6612803414552333</v>
      </c>
      <c r="M440" s="9">
        <v>-157644.19</v>
      </c>
      <c r="O440" s="9">
        <v>-55418.11</v>
      </c>
      <c r="Q440" s="9">
        <f t="shared" si="138"/>
        <v>-102226.08</v>
      </c>
      <c r="S440" s="21">
        <f t="shared" si="139"/>
        <v>-1.8446330991800335</v>
      </c>
      <c r="U440" s="9">
        <v>-436151.9</v>
      </c>
      <c r="W440" s="9">
        <v>-235125.05000000002</v>
      </c>
      <c r="Y440" s="9">
        <f t="shared" si="140"/>
        <v>-201026.85</v>
      </c>
      <c r="AA440" s="21">
        <f t="shared" si="141"/>
        <v>-0.8549784465755562</v>
      </c>
      <c r="AC440" s="9">
        <v>-500725.52</v>
      </c>
      <c r="AE440" s="9">
        <v>-235125.05000000002</v>
      </c>
      <c r="AG440" s="9">
        <f t="shared" si="142"/>
        <v>-265600.47</v>
      </c>
      <c r="AI440" s="21">
        <f t="shared" si="143"/>
        <v>-1.1296136672804533</v>
      </c>
    </row>
    <row r="441" spans="1:35" ht="12.75" outlineLevel="1">
      <c r="A441" s="1" t="s">
        <v>1028</v>
      </c>
      <c r="B441" s="16" t="s">
        <v>1029</v>
      </c>
      <c r="C441" s="1" t="s">
        <v>1354</v>
      </c>
      <c r="E441" s="5">
        <v>-49.47</v>
      </c>
      <c r="G441" s="5">
        <v>0</v>
      </c>
      <c r="I441" s="9">
        <f t="shared" si="136"/>
        <v>-49.47</v>
      </c>
      <c r="K441" s="21" t="str">
        <f t="shared" si="137"/>
        <v>N.M.</v>
      </c>
      <c r="M441" s="9">
        <v>-164.20000000000002</v>
      </c>
      <c r="O441" s="9">
        <v>0</v>
      </c>
      <c r="Q441" s="9">
        <f t="shared" si="138"/>
        <v>-164.20000000000002</v>
      </c>
      <c r="S441" s="21" t="str">
        <f t="shared" si="139"/>
        <v>N.M.</v>
      </c>
      <c r="U441" s="9">
        <v>-71.19</v>
      </c>
      <c r="W441" s="9">
        <v>0</v>
      </c>
      <c r="Y441" s="9">
        <f t="shared" si="140"/>
        <v>-71.19</v>
      </c>
      <c r="AA441" s="21" t="str">
        <f t="shared" si="141"/>
        <v>N.M.</v>
      </c>
      <c r="AC441" s="9">
        <v>-71.19</v>
      </c>
      <c r="AE441" s="9">
        <v>0</v>
      </c>
      <c r="AG441" s="9">
        <f t="shared" si="142"/>
        <v>-71.19</v>
      </c>
      <c r="AI441" s="21" t="str">
        <f t="shared" si="143"/>
        <v>N.M.</v>
      </c>
    </row>
    <row r="442" spans="1:35" ht="12.75" outlineLevel="1">
      <c r="A442" s="1" t="s">
        <v>1030</v>
      </c>
      <c r="B442" s="16" t="s">
        <v>1031</v>
      </c>
      <c r="C442" s="1" t="s">
        <v>1355</v>
      </c>
      <c r="E442" s="5">
        <v>0</v>
      </c>
      <c r="G442" s="5">
        <v>0</v>
      </c>
      <c r="I442" s="9">
        <f t="shared" si="136"/>
        <v>0</v>
      </c>
      <c r="K442" s="21">
        <f t="shared" si="137"/>
        <v>0</v>
      </c>
      <c r="M442" s="9">
        <v>3878.75</v>
      </c>
      <c r="O442" s="9">
        <v>0</v>
      </c>
      <c r="Q442" s="9">
        <f t="shared" si="138"/>
        <v>3878.75</v>
      </c>
      <c r="S442" s="21" t="str">
        <f t="shared" si="139"/>
        <v>N.M.</v>
      </c>
      <c r="U442" s="9">
        <v>3901.63</v>
      </c>
      <c r="W442" s="9">
        <v>0</v>
      </c>
      <c r="Y442" s="9">
        <f t="shared" si="140"/>
        <v>3901.63</v>
      </c>
      <c r="AA442" s="21" t="str">
        <f t="shared" si="141"/>
        <v>N.M.</v>
      </c>
      <c r="AC442" s="9">
        <v>3901.63</v>
      </c>
      <c r="AE442" s="9">
        <v>0</v>
      </c>
      <c r="AG442" s="9">
        <f t="shared" si="142"/>
        <v>3901.63</v>
      </c>
      <c r="AI442" s="21" t="str">
        <f t="shared" si="143"/>
        <v>N.M.</v>
      </c>
    </row>
    <row r="443" spans="1:35" ht="12.75" outlineLevel="1">
      <c r="A443" s="1" t="s">
        <v>1032</v>
      </c>
      <c r="B443" s="16" t="s">
        <v>1033</v>
      </c>
      <c r="C443" s="1" t="s">
        <v>1356</v>
      </c>
      <c r="E443" s="5">
        <v>85.22</v>
      </c>
      <c r="G443" s="5">
        <v>0</v>
      </c>
      <c r="I443" s="9">
        <f t="shared" si="136"/>
        <v>85.22</v>
      </c>
      <c r="K443" s="21" t="str">
        <f t="shared" si="137"/>
        <v>N.M.</v>
      </c>
      <c r="M443" s="9">
        <v>1528.8600000000001</v>
      </c>
      <c r="O443" s="9">
        <v>0</v>
      </c>
      <c r="Q443" s="9">
        <f t="shared" si="138"/>
        <v>1528.8600000000001</v>
      </c>
      <c r="S443" s="21" t="str">
        <f t="shared" si="139"/>
        <v>N.M.</v>
      </c>
      <c r="U443" s="9">
        <v>8591.77</v>
      </c>
      <c r="W443" s="9">
        <v>0</v>
      </c>
      <c r="Y443" s="9">
        <f t="shared" si="140"/>
        <v>8591.77</v>
      </c>
      <c r="AA443" s="21" t="str">
        <f t="shared" si="141"/>
        <v>N.M.</v>
      </c>
      <c r="AC443" s="9">
        <v>8591.77</v>
      </c>
      <c r="AE443" s="9">
        <v>0</v>
      </c>
      <c r="AG443" s="9">
        <f t="shared" si="142"/>
        <v>8591.77</v>
      </c>
      <c r="AI443" s="21" t="str">
        <f t="shared" si="143"/>
        <v>N.M.</v>
      </c>
    </row>
    <row r="444" spans="1:35" ht="12.75" outlineLevel="1">
      <c r="A444" s="1" t="s">
        <v>1034</v>
      </c>
      <c r="B444" s="16" t="s">
        <v>1035</v>
      </c>
      <c r="C444" s="1" t="s">
        <v>1357</v>
      </c>
      <c r="E444" s="5">
        <v>0</v>
      </c>
      <c r="G444" s="5">
        <v>0</v>
      </c>
      <c r="I444" s="9">
        <f t="shared" si="136"/>
        <v>0</v>
      </c>
      <c r="K444" s="21">
        <f t="shared" si="137"/>
        <v>0</v>
      </c>
      <c r="M444" s="9">
        <v>0</v>
      </c>
      <c r="O444" s="9">
        <v>0</v>
      </c>
      <c r="Q444" s="9">
        <f t="shared" si="138"/>
        <v>0</v>
      </c>
      <c r="S444" s="21">
        <f t="shared" si="139"/>
        <v>0</v>
      </c>
      <c r="U444" s="9">
        <v>0</v>
      </c>
      <c r="W444" s="9">
        <v>0</v>
      </c>
      <c r="Y444" s="9">
        <f t="shared" si="140"/>
        <v>0</v>
      </c>
      <c r="AA444" s="21">
        <f t="shared" si="141"/>
        <v>0</v>
      </c>
      <c r="AC444" s="9">
        <v>0</v>
      </c>
      <c r="AE444" s="9">
        <v>89362.57</v>
      </c>
      <c r="AG444" s="9">
        <f t="shared" si="142"/>
        <v>-89362.57</v>
      </c>
      <c r="AI444" s="21" t="str">
        <f t="shared" si="143"/>
        <v>N.M.</v>
      </c>
    </row>
    <row r="445" spans="1:53" s="16" customFormat="1" ht="12.75">
      <c r="A445" s="16" t="s">
        <v>47</v>
      </c>
      <c r="C445" s="16" t="s">
        <v>1358</v>
      </c>
      <c r="D445" s="71"/>
      <c r="E445" s="71">
        <v>67798.71999999986</v>
      </c>
      <c r="F445" s="71"/>
      <c r="G445" s="71">
        <v>-55542.12999999972</v>
      </c>
      <c r="H445" s="71"/>
      <c r="I445" s="71">
        <f>+E445-G445</f>
        <v>123340.84999999957</v>
      </c>
      <c r="J445" s="75" t="str">
        <f>IF((+E445-G445)=(I445),"  ",$AO$510)</f>
        <v>  </v>
      </c>
      <c r="K445" s="72">
        <f>IF(G445&lt;0,IF(I445=0,0,IF(OR(G445=0,E445=0),"N.M.",IF(ABS(I445/G445)&gt;=10,"N.M.",I445/(-G445)))),IF(I445=0,0,IF(OR(G445=0,E445=0),"N.M.",IF(ABS(I445/G445)&gt;=10,"N.M.",I445/G445))))</f>
        <v>2.2206719475828565</v>
      </c>
      <c r="L445" s="73"/>
      <c r="M445" s="71">
        <v>357762.0900000001</v>
      </c>
      <c r="N445" s="71"/>
      <c r="O445" s="71">
        <v>48399.92999999966</v>
      </c>
      <c r="P445" s="71"/>
      <c r="Q445" s="71">
        <f>+M445-O445</f>
        <v>309362.16000000044</v>
      </c>
      <c r="R445" s="75" t="str">
        <f>IF((+M445-O445)=(Q445),"  ",$AO$510)</f>
        <v>  </v>
      </c>
      <c r="S445" s="72">
        <f>IF(O445&lt;0,IF(Q445=0,0,IF(OR(O445=0,M445=0),"N.M.",IF(ABS(Q445/O445)&gt;=10,"N.M.",Q445/(-O445)))),IF(Q445=0,0,IF(OR(O445=0,M445=0),"N.M.",IF(ABS(Q445/O445)&gt;=10,"N.M.",Q445/O445))))</f>
        <v>6.391789409612837</v>
      </c>
      <c r="T445" s="73"/>
      <c r="U445" s="71">
        <v>3277059.490000001</v>
      </c>
      <c r="V445" s="71"/>
      <c r="W445" s="71">
        <v>-481256.3699999992</v>
      </c>
      <c r="X445" s="71"/>
      <c r="Y445" s="71">
        <f>+U445-W445</f>
        <v>3758315.8600000003</v>
      </c>
      <c r="Z445" s="75" t="str">
        <f>IF((+U445-W445)=(Y445),"  ",$AO$510)</f>
        <v>  </v>
      </c>
      <c r="AA445" s="72">
        <f>IF(W445&lt;0,IF(Y445=0,0,IF(OR(W445=0,U445=0),"N.M.",IF(ABS(Y445/W445)&gt;=10,"N.M.",Y445/(-W445)))),IF(Y445=0,0,IF(OR(W445=0,U445=0),"N.M.",IF(ABS(Y445/W445)&gt;=10,"N.M.",Y445/W445))))</f>
        <v>7.809384133450549</v>
      </c>
      <c r="AB445" s="73"/>
      <c r="AC445" s="71">
        <v>4560110.329999998</v>
      </c>
      <c r="AD445" s="71"/>
      <c r="AE445" s="71">
        <v>-309717.80999999866</v>
      </c>
      <c r="AF445" s="71"/>
      <c r="AG445" s="71">
        <f>+AC445-AE445</f>
        <v>4869828.139999997</v>
      </c>
      <c r="AH445" s="75" t="str">
        <f>IF((+AC445-AE445)=(AG445),"  ",$AO$510)</f>
        <v>  </v>
      </c>
      <c r="AI445" s="72" t="str">
        <f>IF(AE445&lt;0,IF(AG445=0,0,IF(OR(AE445=0,AC445=0),"N.M.",IF(ABS(AG445/AE445)&gt;=10,"N.M.",AG445/(-AE445)))),IF(AG445=0,0,IF(OR(AE445=0,AC445=0),"N.M.",IF(ABS(AG445/AE445)&gt;=10,"N.M.",AG445/AE445))))</f>
        <v>N.M.</v>
      </c>
      <c r="AJ445" s="73"/>
      <c r="AK445" s="74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</row>
    <row r="446" spans="1:35" ht="12.75" outlineLevel="1">
      <c r="A446" s="1" t="s">
        <v>1036</v>
      </c>
      <c r="B446" s="16" t="s">
        <v>1037</v>
      </c>
      <c r="C446" s="1" t="s">
        <v>1308</v>
      </c>
      <c r="E446" s="5">
        <v>0</v>
      </c>
      <c r="G446" s="5">
        <v>0</v>
      </c>
      <c r="I446" s="9">
        <f aca="true" t="shared" si="144" ref="I446:I458">+E446-G446</f>
        <v>0</v>
      </c>
      <c r="K446" s="21">
        <f aca="true" t="shared" si="145" ref="K446:K458">IF(G446&lt;0,IF(I446=0,0,IF(OR(G446=0,E446=0),"N.M.",IF(ABS(I446/G446)&gt;=10,"N.M.",I446/(-G446)))),IF(I446=0,0,IF(OR(G446=0,E446=0),"N.M.",IF(ABS(I446/G446)&gt;=10,"N.M.",I446/G446))))</f>
        <v>0</v>
      </c>
      <c r="M446" s="9">
        <v>0</v>
      </c>
      <c r="O446" s="9">
        <v>0</v>
      </c>
      <c r="Q446" s="9">
        <f aca="true" t="shared" si="146" ref="Q446:Q458">+M446-O446</f>
        <v>0</v>
      </c>
      <c r="S446" s="21">
        <f aca="true" t="shared" si="147" ref="S446:S458">IF(O446&lt;0,IF(Q446=0,0,IF(OR(O446=0,M446=0),"N.M.",IF(ABS(Q446/O446)&gt;=10,"N.M.",Q446/(-O446)))),IF(Q446=0,0,IF(OR(O446=0,M446=0),"N.M.",IF(ABS(Q446/O446)&gt;=10,"N.M.",Q446/O446))))</f>
        <v>0</v>
      </c>
      <c r="U446" s="9">
        <v>0</v>
      </c>
      <c r="W446" s="9">
        <v>0</v>
      </c>
      <c r="Y446" s="9">
        <f aca="true" t="shared" si="148" ref="Y446:Y458">+U446-W446</f>
        <v>0</v>
      </c>
      <c r="AA446" s="21">
        <f aca="true" t="shared" si="149" ref="AA446:AA458">IF(W446&lt;0,IF(Y446=0,0,IF(OR(W446=0,U446=0),"N.M.",IF(ABS(Y446/W446)&gt;=10,"N.M.",Y446/(-W446)))),IF(Y446=0,0,IF(OR(W446=0,U446=0),"N.M.",IF(ABS(Y446/W446)&gt;=10,"N.M.",Y446/W446))))</f>
        <v>0</v>
      </c>
      <c r="AC446" s="9">
        <v>0</v>
      </c>
      <c r="AE446" s="9">
        <v>-25</v>
      </c>
      <c r="AG446" s="9">
        <f aca="true" t="shared" si="150" ref="AG446:AG458">+AC446-AE446</f>
        <v>25</v>
      </c>
      <c r="AI446" s="21" t="str">
        <f aca="true" t="shared" si="151" ref="AI446:AI458">IF(AE446&lt;0,IF(AG446=0,0,IF(OR(AE446=0,AC446=0),"N.M.",IF(ABS(AG446/AE446)&gt;=10,"N.M.",AG446/(-AE446)))),IF(AG446=0,0,IF(OR(AE446=0,AC446=0),"N.M.",IF(ABS(AG446/AE446)&gt;=10,"N.M.",AG446/AE446))))</f>
        <v>N.M.</v>
      </c>
    </row>
    <row r="447" spans="1:35" ht="12.75" outlineLevel="1">
      <c r="A447" s="1" t="s">
        <v>1038</v>
      </c>
      <c r="B447" s="16" t="s">
        <v>1039</v>
      </c>
      <c r="C447" s="1" t="s">
        <v>1359</v>
      </c>
      <c r="E447" s="5">
        <v>0</v>
      </c>
      <c r="G447" s="5">
        <v>0</v>
      </c>
      <c r="I447" s="9">
        <f t="shared" si="144"/>
        <v>0</v>
      </c>
      <c r="K447" s="21">
        <f t="shared" si="145"/>
        <v>0</v>
      </c>
      <c r="M447" s="9">
        <v>-154633.69</v>
      </c>
      <c r="O447" s="9">
        <v>0</v>
      </c>
      <c r="Q447" s="9">
        <f t="shared" si="146"/>
        <v>-154633.69</v>
      </c>
      <c r="S447" s="21" t="str">
        <f t="shared" si="147"/>
        <v>N.M.</v>
      </c>
      <c r="U447" s="9">
        <v>-176780.03</v>
      </c>
      <c r="W447" s="9">
        <v>0</v>
      </c>
      <c r="Y447" s="9">
        <f t="shared" si="148"/>
        <v>-176780.03</v>
      </c>
      <c r="AA447" s="21" t="str">
        <f t="shared" si="149"/>
        <v>N.M.</v>
      </c>
      <c r="AC447" s="9">
        <v>-176780.03</v>
      </c>
      <c r="AE447" s="9">
        <v>-2112.03</v>
      </c>
      <c r="AG447" s="9">
        <f t="shared" si="150"/>
        <v>-174668</v>
      </c>
      <c r="AI447" s="21" t="str">
        <f t="shared" si="151"/>
        <v>N.M.</v>
      </c>
    </row>
    <row r="448" spans="1:35" ht="12.75" outlineLevel="1">
      <c r="A448" s="1" t="s">
        <v>1040</v>
      </c>
      <c r="B448" s="16" t="s">
        <v>1041</v>
      </c>
      <c r="C448" s="1" t="s">
        <v>1360</v>
      </c>
      <c r="E448" s="5">
        <v>-10086.15</v>
      </c>
      <c r="G448" s="5">
        <v>-23129.670000000002</v>
      </c>
      <c r="I448" s="9">
        <f t="shared" si="144"/>
        <v>13043.520000000002</v>
      </c>
      <c r="K448" s="21">
        <f t="shared" si="145"/>
        <v>0.5639302246854365</v>
      </c>
      <c r="M448" s="9">
        <v>-41150.08</v>
      </c>
      <c r="O448" s="9">
        <v>-65310.21</v>
      </c>
      <c r="Q448" s="9">
        <f t="shared" si="146"/>
        <v>24160.129999999997</v>
      </c>
      <c r="S448" s="21">
        <f t="shared" si="147"/>
        <v>0.3699288365479149</v>
      </c>
      <c r="U448" s="9">
        <v>-152474.685</v>
      </c>
      <c r="W448" s="9">
        <v>-238100.79</v>
      </c>
      <c r="Y448" s="9">
        <f t="shared" si="148"/>
        <v>85626.10500000001</v>
      </c>
      <c r="AA448" s="21">
        <f t="shared" si="149"/>
        <v>0.35962125535156775</v>
      </c>
      <c r="AC448" s="9">
        <v>-984238.355</v>
      </c>
      <c r="AE448" s="9">
        <v>-1036873.6100000001</v>
      </c>
      <c r="AG448" s="9">
        <f t="shared" si="150"/>
        <v>52635.25500000012</v>
      </c>
      <c r="AI448" s="21">
        <f t="shared" si="151"/>
        <v>0.050763424290449555</v>
      </c>
    </row>
    <row r="449" spans="1:35" ht="12.75" outlineLevel="1">
      <c r="A449" s="1" t="s">
        <v>1042</v>
      </c>
      <c r="B449" s="16" t="s">
        <v>1043</v>
      </c>
      <c r="C449" s="1" t="s">
        <v>1361</v>
      </c>
      <c r="E449" s="5">
        <v>0</v>
      </c>
      <c r="G449" s="5">
        <v>-1018500</v>
      </c>
      <c r="I449" s="9">
        <f t="shared" si="144"/>
        <v>1018500</v>
      </c>
      <c r="K449" s="21" t="str">
        <f t="shared" si="145"/>
        <v>N.M.</v>
      </c>
      <c r="M449" s="9">
        <v>0</v>
      </c>
      <c r="O449" s="9">
        <v>-1018500</v>
      </c>
      <c r="Q449" s="9">
        <f t="shared" si="146"/>
        <v>1018500</v>
      </c>
      <c r="S449" s="21" t="str">
        <f t="shared" si="147"/>
        <v>N.M.</v>
      </c>
      <c r="U449" s="9">
        <v>-76.97</v>
      </c>
      <c r="W449" s="9">
        <v>-1018773.61</v>
      </c>
      <c r="Y449" s="9">
        <f t="shared" si="148"/>
        <v>1018696.64</v>
      </c>
      <c r="AA449" s="21">
        <f t="shared" si="149"/>
        <v>0.9999244483767106</v>
      </c>
      <c r="AC449" s="9">
        <v>1017902.8400000001</v>
      </c>
      <c r="AE449" s="9">
        <v>-1019029.16</v>
      </c>
      <c r="AG449" s="9">
        <f t="shared" si="150"/>
        <v>2036932</v>
      </c>
      <c r="AI449" s="21">
        <f t="shared" si="151"/>
        <v>1.9988947126890853</v>
      </c>
    </row>
    <row r="450" spans="1:35" ht="12.75" outlineLevel="1">
      <c r="A450" s="1" t="s">
        <v>1044</v>
      </c>
      <c r="B450" s="16" t="s">
        <v>1045</v>
      </c>
      <c r="C450" s="1" t="s">
        <v>1362</v>
      </c>
      <c r="E450" s="5">
        <v>1384</v>
      </c>
      <c r="G450" s="5">
        <v>0</v>
      </c>
      <c r="I450" s="9">
        <f t="shared" si="144"/>
        <v>1384</v>
      </c>
      <c r="K450" s="21" t="str">
        <f t="shared" si="145"/>
        <v>N.M.</v>
      </c>
      <c r="M450" s="9">
        <v>16181</v>
      </c>
      <c r="O450" s="9">
        <v>0</v>
      </c>
      <c r="Q450" s="9">
        <f t="shared" si="146"/>
        <v>16181</v>
      </c>
      <c r="S450" s="21" t="str">
        <f t="shared" si="147"/>
        <v>N.M.</v>
      </c>
      <c r="U450" s="9">
        <v>74948</v>
      </c>
      <c r="W450" s="9">
        <v>0</v>
      </c>
      <c r="Y450" s="9">
        <f t="shared" si="148"/>
        <v>74948</v>
      </c>
      <c r="AA450" s="21" t="str">
        <f t="shared" si="149"/>
        <v>N.M.</v>
      </c>
      <c r="AC450" s="9">
        <v>-943552</v>
      </c>
      <c r="AE450" s="9">
        <v>0</v>
      </c>
      <c r="AG450" s="9">
        <f t="shared" si="150"/>
        <v>-943552</v>
      </c>
      <c r="AI450" s="21" t="str">
        <f t="shared" si="151"/>
        <v>N.M.</v>
      </c>
    </row>
    <row r="451" spans="1:35" ht="12.75" outlineLevel="1">
      <c r="A451" s="1" t="s">
        <v>1046</v>
      </c>
      <c r="B451" s="16" t="s">
        <v>1047</v>
      </c>
      <c r="C451" s="1" t="s">
        <v>1363</v>
      </c>
      <c r="E451" s="5">
        <v>-13333.45</v>
      </c>
      <c r="G451" s="5">
        <v>-4752.71</v>
      </c>
      <c r="I451" s="9">
        <f t="shared" si="144"/>
        <v>-8580.740000000002</v>
      </c>
      <c r="K451" s="21">
        <f t="shared" si="145"/>
        <v>-1.8054415270445707</v>
      </c>
      <c r="M451" s="9">
        <v>-48270.398</v>
      </c>
      <c r="O451" s="9">
        <v>-24300.652000000002</v>
      </c>
      <c r="Q451" s="9">
        <f t="shared" si="146"/>
        <v>-23969.746</v>
      </c>
      <c r="S451" s="21">
        <f t="shared" si="147"/>
        <v>-0.9863828345017244</v>
      </c>
      <c r="U451" s="9">
        <v>-178404.376</v>
      </c>
      <c r="W451" s="9">
        <v>-103998.705</v>
      </c>
      <c r="Y451" s="9">
        <f t="shared" si="148"/>
        <v>-74405.67099999999</v>
      </c>
      <c r="AA451" s="21">
        <f t="shared" si="149"/>
        <v>-0.7154480529348898</v>
      </c>
      <c r="AC451" s="9">
        <v>-256850.109</v>
      </c>
      <c r="AE451" s="9">
        <v>-114509.82800000001</v>
      </c>
      <c r="AG451" s="9">
        <f t="shared" si="150"/>
        <v>-142340.281</v>
      </c>
      <c r="AI451" s="21">
        <f t="shared" si="151"/>
        <v>-1.2430398637923024</v>
      </c>
    </row>
    <row r="452" spans="1:35" ht="12.75" outlineLevel="1">
      <c r="A452" s="1" t="s">
        <v>1048</v>
      </c>
      <c r="B452" s="16" t="s">
        <v>1049</v>
      </c>
      <c r="C452" s="1" t="s">
        <v>1364</v>
      </c>
      <c r="E452" s="5">
        <v>-312.84000000000003</v>
      </c>
      <c r="G452" s="5">
        <v>-1271.27</v>
      </c>
      <c r="I452" s="9">
        <f t="shared" si="144"/>
        <v>958.43</v>
      </c>
      <c r="K452" s="21">
        <f t="shared" si="145"/>
        <v>0.75391537596262</v>
      </c>
      <c r="M452" s="9">
        <v>-954.1800000000001</v>
      </c>
      <c r="O452" s="9">
        <v>-4615.88</v>
      </c>
      <c r="Q452" s="9">
        <f t="shared" si="146"/>
        <v>3661.7</v>
      </c>
      <c r="S452" s="21">
        <f t="shared" si="147"/>
        <v>0.7932831876045304</v>
      </c>
      <c r="U452" s="9">
        <v>-9946.34</v>
      </c>
      <c r="W452" s="9">
        <v>-12640.57</v>
      </c>
      <c r="Y452" s="9">
        <f t="shared" si="148"/>
        <v>2694.2299999999996</v>
      </c>
      <c r="AA452" s="21">
        <f t="shared" si="149"/>
        <v>0.21314149599266485</v>
      </c>
      <c r="AC452" s="9">
        <v>-23861.71</v>
      </c>
      <c r="AE452" s="9">
        <v>-29301.28</v>
      </c>
      <c r="AG452" s="9">
        <f t="shared" si="150"/>
        <v>5439.57</v>
      </c>
      <c r="AI452" s="21">
        <f t="shared" si="151"/>
        <v>0.18564274325217192</v>
      </c>
    </row>
    <row r="453" spans="1:35" ht="12.75" outlineLevel="1">
      <c r="A453" s="1" t="s">
        <v>1050</v>
      </c>
      <c r="B453" s="16" t="s">
        <v>1051</v>
      </c>
      <c r="C453" s="1" t="s">
        <v>1365</v>
      </c>
      <c r="E453" s="5">
        <v>0</v>
      </c>
      <c r="G453" s="5">
        <v>-9059.03</v>
      </c>
      <c r="I453" s="9">
        <f t="shared" si="144"/>
        <v>9059.03</v>
      </c>
      <c r="K453" s="21" t="str">
        <f t="shared" si="145"/>
        <v>N.M.</v>
      </c>
      <c r="M453" s="9">
        <v>0.25</v>
      </c>
      <c r="O453" s="9">
        <v>-15200.78</v>
      </c>
      <c r="Q453" s="9">
        <f t="shared" si="146"/>
        <v>15201.03</v>
      </c>
      <c r="S453" s="21">
        <f t="shared" si="147"/>
        <v>1.0000164465244548</v>
      </c>
      <c r="U453" s="9">
        <v>0</v>
      </c>
      <c r="W453" s="9">
        <v>-98084.25</v>
      </c>
      <c r="Y453" s="9">
        <f t="shared" si="148"/>
        <v>98084.25</v>
      </c>
      <c r="AA453" s="21" t="str">
        <f t="shared" si="149"/>
        <v>N.M.</v>
      </c>
      <c r="AC453" s="9">
        <v>-29774.65</v>
      </c>
      <c r="AE453" s="9">
        <v>-124495.19</v>
      </c>
      <c r="AG453" s="9">
        <f t="shared" si="150"/>
        <v>94720.54000000001</v>
      </c>
      <c r="AI453" s="21">
        <f t="shared" si="151"/>
        <v>0.7608369447847745</v>
      </c>
    </row>
    <row r="454" spans="1:35" ht="12.75" outlineLevel="1">
      <c r="A454" s="1" t="s">
        <v>1052</v>
      </c>
      <c r="B454" s="16" t="s">
        <v>1053</v>
      </c>
      <c r="C454" s="1" t="s">
        <v>1366</v>
      </c>
      <c r="E454" s="5">
        <v>-2628.18</v>
      </c>
      <c r="G454" s="5">
        <v>-1135.28</v>
      </c>
      <c r="I454" s="9">
        <f t="shared" si="144"/>
        <v>-1492.8999999999999</v>
      </c>
      <c r="K454" s="21">
        <f t="shared" si="145"/>
        <v>-1.3150059897117892</v>
      </c>
      <c r="M454" s="9">
        <v>-6868.93</v>
      </c>
      <c r="O454" s="9">
        <v>-42284.37</v>
      </c>
      <c r="Q454" s="9">
        <f t="shared" si="146"/>
        <v>35415.44</v>
      </c>
      <c r="S454" s="21">
        <f t="shared" si="147"/>
        <v>0.8375539235892601</v>
      </c>
      <c r="U454" s="9">
        <v>-71655.77</v>
      </c>
      <c r="W454" s="9">
        <v>-101010.65000000001</v>
      </c>
      <c r="Y454" s="9">
        <f t="shared" si="148"/>
        <v>29354.880000000005</v>
      </c>
      <c r="AA454" s="21">
        <f t="shared" si="149"/>
        <v>0.29061173252523376</v>
      </c>
      <c r="AC454" s="9">
        <v>-108784.82</v>
      </c>
      <c r="AE454" s="9">
        <v>-106428.53000000001</v>
      </c>
      <c r="AG454" s="9">
        <f t="shared" si="150"/>
        <v>-2356.2899999999936</v>
      </c>
      <c r="AI454" s="21">
        <f t="shared" si="151"/>
        <v>-0.02213964620200987</v>
      </c>
    </row>
    <row r="455" spans="1:35" ht="12.75" outlineLevel="1">
      <c r="A455" s="1" t="s">
        <v>1054</v>
      </c>
      <c r="B455" s="16" t="s">
        <v>1055</v>
      </c>
      <c r="C455" s="1" t="s">
        <v>1367</v>
      </c>
      <c r="E455" s="5">
        <v>0</v>
      </c>
      <c r="G455" s="5">
        <v>0</v>
      </c>
      <c r="I455" s="9">
        <f t="shared" si="144"/>
        <v>0</v>
      </c>
      <c r="K455" s="21">
        <f t="shared" si="145"/>
        <v>0</v>
      </c>
      <c r="M455" s="9">
        <v>0</v>
      </c>
      <c r="O455" s="9">
        <v>0</v>
      </c>
      <c r="Q455" s="9">
        <f t="shared" si="146"/>
        <v>0</v>
      </c>
      <c r="S455" s="21">
        <f t="shared" si="147"/>
        <v>0</v>
      </c>
      <c r="U455" s="9">
        <v>-67.81</v>
      </c>
      <c r="W455" s="9">
        <v>0</v>
      </c>
      <c r="Y455" s="9">
        <f t="shared" si="148"/>
        <v>-67.81</v>
      </c>
      <c r="AA455" s="21" t="str">
        <f t="shared" si="149"/>
        <v>N.M.</v>
      </c>
      <c r="AC455" s="9">
        <v>-67.81</v>
      </c>
      <c r="AE455" s="9">
        <v>0</v>
      </c>
      <c r="AG455" s="9">
        <f t="shared" si="150"/>
        <v>-67.81</v>
      </c>
      <c r="AI455" s="21" t="str">
        <f t="shared" si="151"/>
        <v>N.M.</v>
      </c>
    </row>
    <row r="456" spans="1:35" ht="12.75" outlineLevel="1">
      <c r="A456" s="1" t="s">
        <v>1056</v>
      </c>
      <c r="B456" s="16" t="s">
        <v>1057</v>
      </c>
      <c r="C456" s="1" t="s">
        <v>1368</v>
      </c>
      <c r="E456" s="5">
        <v>0</v>
      </c>
      <c r="G456" s="5">
        <v>415239.7</v>
      </c>
      <c r="I456" s="9">
        <f t="shared" si="144"/>
        <v>-415239.7</v>
      </c>
      <c r="K456" s="21" t="str">
        <f t="shared" si="145"/>
        <v>N.M.</v>
      </c>
      <c r="M456" s="9">
        <v>0</v>
      </c>
      <c r="O456" s="9">
        <v>415239.7</v>
      </c>
      <c r="Q456" s="9">
        <f t="shared" si="146"/>
        <v>-415239.7</v>
      </c>
      <c r="S456" s="21" t="str">
        <f t="shared" si="147"/>
        <v>N.M.</v>
      </c>
      <c r="U456" s="9">
        <v>0</v>
      </c>
      <c r="W456" s="9">
        <v>916371.14</v>
      </c>
      <c r="Y456" s="9">
        <f t="shared" si="148"/>
        <v>-916371.14</v>
      </c>
      <c r="AA456" s="21" t="str">
        <f t="shared" si="149"/>
        <v>N.M.</v>
      </c>
      <c r="AC456" s="9">
        <v>0</v>
      </c>
      <c r="AE456" s="9">
        <v>877036.76</v>
      </c>
      <c r="AG456" s="9">
        <f t="shared" si="150"/>
        <v>-877036.76</v>
      </c>
      <c r="AI456" s="21" t="str">
        <f t="shared" si="151"/>
        <v>N.M.</v>
      </c>
    </row>
    <row r="457" spans="1:35" ht="12.75" outlineLevel="1">
      <c r="A457" s="1" t="s">
        <v>1058</v>
      </c>
      <c r="B457" s="16" t="s">
        <v>1059</v>
      </c>
      <c r="C457" s="1" t="s">
        <v>1369</v>
      </c>
      <c r="E457" s="5">
        <v>-4116.92</v>
      </c>
      <c r="G457" s="5">
        <v>0</v>
      </c>
      <c r="I457" s="9">
        <f t="shared" si="144"/>
        <v>-4116.92</v>
      </c>
      <c r="K457" s="21" t="str">
        <f t="shared" si="145"/>
        <v>N.M.</v>
      </c>
      <c r="M457" s="9">
        <v>-5440.74</v>
      </c>
      <c r="O457" s="9">
        <v>0</v>
      </c>
      <c r="Q457" s="9">
        <f t="shared" si="146"/>
        <v>-5440.74</v>
      </c>
      <c r="S457" s="21" t="str">
        <f t="shared" si="147"/>
        <v>N.M.</v>
      </c>
      <c r="U457" s="9">
        <v>-17950.3</v>
      </c>
      <c r="W457" s="9">
        <v>0</v>
      </c>
      <c r="Y457" s="9">
        <f t="shared" si="148"/>
        <v>-17950.3</v>
      </c>
      <c r="AA457" s="21" t="str">
        <f t="shared" si="149"/>
        <v>N.M.</v>
      </c>
      <c r="AC457" s="9">
        <v>-17950.3</v>
      </c>
      <c r="AE457" s="9">
        <v>0</v>
      </c>
      <c r="AG457" s="9">
        <f t="shared" si="150"/>
        <v>-17950.3</v>
      </c>
      <c r="AI457" s="21" t="str">
        <f t="shared" si="151"/>
        <v>N.M.</v>
      </c>
    </row>
    <row r="458" spans="1:35" ht="12.75" outlineLevel="1">
      <c r="A458" s="1" t="s">
        <v>1060</v>
      </c>
      <c r="B458" s="16" t="s">
        <v>1061</v>
      </c>
      <c r="C458" s="1" t="s">
        <v>1370</v>
      </c>
      <c r="E458" s="5">
        <v>-2471.79</v>
      </c>
      <c r="G458" s="5">
        <v>0</v>
      </c>
      <c r="I458" s="9">
        <f t="shared" si="144"/>
        <v>-2471.79</v>
      </c>
      <c r="K458" s="21" t="str">
        <f t="shared" si="145"/>
        <v>N.M.</v>
      </c>
      <c r="M458" s="9">
        <v>-2486.25</v>
      </c>
      <c r="O458" s="9">
        <v>0</v>
      </c>
      <c r="Q458" s="9">
        <f t="shared" si="146"/>
        <v>-2486.25</v>
      </c>
      <c r="S458" s="21" t="str">
        <f t="shared" si="147"/>
        <v>N.M.</v>
      </c>
      <c r="U458" s="9">
        <v>-2987.66</v>
      </c>
      <c r="W458" s="9">
        <v>0</v>
      </c>
      <c r="Y458" s="9">
        <f t="shared" si="148"/>
        <v>-2987.66</v>
      </c>
      <c r="AA458" s="21" t="str">
        <f t="shared" si="149"/>
        <v>N.M.</v>
      </c>
      <c r="AC458" s="9">
        <v>-2987.66</v>
      </c>
      <c r="AE458" s="9">
        <v>0</v>
      </c>
      <c r="AG458" s="9">
        <f t="shared" si="150"/>
        <v>-2987.66</v>
      </c>
      <c r="AI458" s="21" t="str">
        <f t="shared" si="151"/>
        <v>N.M.</v>
      </c>
    </row>
    <row r="459" spans="1:53" s="16" customFormat="1" ht="12.75">
      <c r="A459" s="16" t="s">
        <v>48</v>
      </c>
      <c r="C459" s="16" t="s">
        <v>1371</v>
      </c>
      <c r="D459" s="9"/>
      <c r="E459" s="9">
        <v>-31565.33</v>
      </c>
      <c r="F459" s="9"/>
      <c r="G459" s="9">
        <v>-642608.26</v>
      </c>
      <c r="H459" s="9"/>
      <c r="I459" s="9">
        <f aca="true" t="shared" si="152" ref="I459:I466">+E459-G459</f>
        <v>611042.93</v>
      </c>
      <c r="J459" s="37" t="str">
        <f>IF((+E459-G459)=(I459),"  ",$AO$510)</f>
        <v>  </v>
      </c>
      <c r="K459" s="38">
        <f aca="true" t="shared" si="153" ref="K459:K466">IF(G459&lt;0,IF(I459=0,0,IF(OR(G459=0,E459=0),"N.M.",IF(ABS(I459/G459)&gt;=10,"N.M.",I459/(-G459)))),IF(I459=0,0,IF(OR(G459=0,E459=0),"N.M.",IF(ABS(I459/G459)&gt;=10,"N.M.",I459/G459))))</f>
        <v>0.9508793584445989</v>
      </c>
      <c r="L459" s="39"/>
      <c r="M459" s="9">
        <v>-243623.01799999998</v>
      </c>
      <c r="N459" s="9"/>
      <c r="O459" s="9">
        <v>-754972.192</v>
      </c>
      <c r="P459" s="9"/>
      <c r="Q459" s="9">
        <f aca="true" t="shared" si="154" ref="Q459:Q466">+M459-O459</f>
        <v>511349.17400000006</v>
      </c>
      <c r="R459" s="37" t="str">
        <f>IF((+M459-O459)=(Q459),"  ",$AO$510)</f>
        <v>  </v>
      </c>
      <c r="S459" s="38">
        <f aca="true" t="shared" si="155" ref="S459:S466">IF(O459&lt;0,IF(Q459=0,0,IF(OR(O459=0,M459=0),"N.M.",IF(ABS(Q459/O459)&gt;=10,"N.M.",Q459/(-O459)))),IF(Q459=0,0,IF(OR(O459=0,M459=0),"N.M.",IF(ABS(Q459/O459)&gt;=10,"N.M.",Q459/O459))))</f>
        <v>0.677308620659766</v>
      </c>
      <c r="T459" s="39"/>
      <c r="U459" s="9">
        <v>-535395.941</v>
      </c>
      <c r="V459" s="9"/>
      <c r="W459" s="9">
        <v>-656237.4349999999</v>
      </c>
      <c r="X459" s="9"/>
      <c r="Y459" s="9">
        <f aca="true" t="shared" si="156" ref="Y459:Y466">+U459-W459</f>
        <v>120841.49399999995</v>
      </c>
      <c r="Z459" s="37" t="str">
        <f>IF((+U459-W459)=(Y459),"  ",$AO$510)</f>
        <v>  </v>
      </c>
      <c r="AA459" s="38">
        <f aca="true" t="shared" si="157" ref="AA459:AA466">IF(W459&lt;0,IF(Y459=0,0,IF(OR(W459=0,U459=0),"N.M.",IF(ABS(Y459/W459)&gt;=10,"N.M.",Y459/(-W459)))),IF(Y459=0,0,IF(OR(W459=0,U459=0),"N.M.",IF(ABS(Y459/W459)&gt;=10,"N.M.",Y459/W459))))</f>
        <v>0.1841429451521612</v>
      </c>
      <c r="AB459" s="39"/>
      <c r="AC459" s="9">
        <v>-1526944.604</v>
      </c>
      <c r="AD459" s="9"/>
      <c r="AE459" s="9">
        <v>-1555737.8679999998</v>
      </c>
      <c r="AF459" s="9"/>
      <c r="AG459" s="9">
        <f aca="true" t="shared" si="158" ref="AG459:AG466">+AC459-AE459</f>
        <v>28793.263999999734</v>
      </c>
      <c r="AH459" s="37" t="str">
        <f>IF((+AC459-AE459)=(AG459),"  ",$AO$510)</f>
        <v>  </v>
      </c>
      <c r="AI459" s="38">
        <f aca="true" t="shared" si="159" ref="AI459:AI466">IF(AE459&lt;0,IF(AG459=0,0,IF(OR(AE459=0,AC459=0),"N.M.",IF(ABS(AG459/AE459)&gt;=10,"N.M.",AG459/(-AE459)))),IF(AG459=0,0,IF(OR(AE459=0,AC459=0),"N.M.",IF(ABS(AG459/AE459)&gt;=10,"N.M.",AG459/AE459))))</f>
        <v>0.018507786300153064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1:35" ht="12.75" outlineLevel="1">
      <c r="A460" s="1" t="s">
        <v>1062</v>
      </c>
      <c r="B460" s="16" t="s">
        <v>1063</v>
      </c>
      <c r="C460" s="1" t="s">
        <v>1372</v>
      </c>
      <c r="E460" s="5">
        <v>-71389.72</v>
      </c>
      <c r="G460" s="5">
        <v>-106029.22</v>
      </c>
      <c r="I460" s="9">
        <f t="shared" si="152"/>
        <v>34639.5</v>
      </c>
      <c r="K460" s="21">
        <f t="shared" si="153"/>
        <v>0.32669767824378976</v>
      </c>
      <c r="M460" s="9">
        <v>-465838.79000000004</v>
      </c>
      <c r="O460" s="9">
        <v>-212237.01</v>
      </c>
      <c r="Q460" s="9">
        <f t="shared" si="154"/>
        <v>-253601.78000000003</v>
      </c>
      <c r="S460" s="21">
        <f t="shared" si="155"/>
        <v>-1.1948989481146575</v>
      </c>
      <c r="U460" s="9">
        <v>-726233.86</v>
      </c>
      <c r="W460" s="9">
        <v>410239.65</v>
      </c>
      <c r="Y460" s="9">
        <f t="shared" si="156"/>
        <v>-1136473.51</v>
      </c>
      <c r="AA460" s="21">
        <f t="shared" si="157"/>
        <v>-2.770267354703525</v>
      </c>
      <c r="AC460" s="9">
        <v>-839482.83</v>
      </c>
      <c r="AE460" s="9">
        <v>-1502106.69</v>
      </c>
      <c r="AG460" s="9">
        <f t="shared" si="158"/>
        <v>662623.86</v>
      </c>
      <c r="AI460" s="21">
        <f t="shared" si="159"/>
        <v>0.4411296909941863</v>
      </c>
    </row>
    <row r="461" spans="1:35" ht="12.75" outlineLevel="1">
      <c r="A461" s="1" t="s">
        <v>1064</v>
      </c>
      <c r="B461" s="16" t="s">
        <v>1065</v>
      </c>
      <c r="C461" s="1" t="s">
        <v>1373</v>
      </c>
      <c r="E461" s="5">
        <v>-10442.800000000001</v>
      </c>
      <c r="G461" s="5">
        <v>0</v>
      </c>
      <c r="I461" s="9">
        <f t="shared" si="152"/>
        <v>-10442.800000000001</v>
      </c>
      <c r="K461" s="21" t="str">
        <f t="shared" si="153"/>
        <v>N.M.</v>
      </c>
      <c r="M461" s="9">
        <v>-68142.39</v>
      </c>
      <c r="O461" s="9">
        <v>0</v>
      </c>
      <c r="Q461" s="9">
        <f t="shared" si="154"/>
        <v>-68142.39</v>
      </c>
      <c r="S461" s="21" t="str">
        <f t="shared" si="155"/>
        <v>N.M.</v>
      </c>
      <c r="U461" s="9">
        <v>-106232.71</v>
      </c>
      <c r="W461" s="9">
        <v>0</v>
      </c>
      <c r="Y461" s="9">
        <f t="shared" si="156"/>
        <v>-106232.71</v>
      </c>
      <c r="AA461" s="21" t="str">
        <f t="shared" si="157"/>
        <v>N.M.</v>
      </c>
      <c r="AC461" s="9">
        <v>-106232.71</v>
      </c>
      <c r="AE461" s="9">
        <v>0</v>
      </c>
      <c r="AG461" s="9">
        <f t="shared" si="158"/>
        <v>-106232.71</v>
      </c>
      <c r="AI461" s="21" t="str">
        <f t="shared" si="159"/>
        <v>N.M.</v>
      </c>
    </row>
    <row r="462" spans="1:35" ht="12.75" outlineLevel="1">
      <c r="A462" s="1" t="s">
        <v>1066</v>
      </c>
      <c r="B462" s="16" t="s">
        <v>1067</v>
      </c>
      <c r="C462" s="1" t="s">
        <v>1374</v>
      </c>
      <c r="E462" s="5">
        <v>-654.15</v>
      </c>
      <c r="G462" s="5">
        <v>-2581.9500000000003</v>
      </c>
      <c r="I462" s="9">
        <f t="shared" si="152"/>
        <v>1927.8000000000002</v>
      </c>
      <c r="K462" s="21">
        <f t="shared" si="153"/>
        <v>0.7466449776331842</v>
      </c>
      <c r="M462" s="9">
        <v>-2963.8</v>
      </c>
      <c r="O462" s="9">
        <v>-6806.8</v>
      </c>
      <c r="Q462" s="9">
        <f t="shared" si="154"/>
        <v>3843</v>
      </c>
      <c r="S462" s="21">
        <f t="shared" si="155"/>
        <v>0.5645824763471822</v>
      </c>
      <c r="U462" s="9">
        <v>-406824.60000000003</v>
      </c>
      <c r="W462" s="9">
        <v>-3221592.55</v>
      </c>
      <c r="Y462" s="9">
        <f t="shared" si="156"/>
        <v>2814767.9499999997</v>
      </c>
      <c r="AA462" s="21">
        <f t="shared" si="157"/>
        <v>0.8737194124688424</v>
      </c>
      <c r="AC462" s="9">
        <v>-1375713.85</v>
      </c>
      <c r="AE462" s="9">
        <v>-4012692.17</v>
      </c>
      <c r="AG462" s="9">
        <f t="shared" si="158"/>
        <v>2636978.32</v>
      </c>
      <c r="AI462" s="21">
        <f t="shared" si="159"/>
        <v>0.657159385341039</v>
      </c>
    </row>
    <row r="463" spans="1:35" ht="12.75" outlineLevel="1">
      <c r="A463" s="1" t="s">
        <v>1068</v>
      </c>
      <c r="B463" s="16" t="s">
        <v>1069</v>
      </c>
      <c r="C463" s="1" t="s">
        <v>1375</v>
      </c>
      <c r="E463" s="5">
        <v>95630.5</v>
      </c>
      <c r="G463" s="5">
        <v>0</v>
      </c>
      <c r="I463" s="9">
        <f t="shared" si="152"/>
        <v>95630.5</v>
      </c>
      <c r="K463" s="21" t="str">
        <f t="shared" si="153"/>
        <v>N.M.</v>
      </c>
      <c r="M463" s="9">
        <v>563075.1</v>
      </c>
      <c r="O463" s="9">
        <v>120380.75</v>
      </c>
      <c r="Q463" s="9">
        <f t="shared" si="154"/>
        <v>442694.35</v>
      </c>
      <c r="S463" s="21">
        <f t="shared" si="155"/>
        <v>3.677451336696274</v>
      </c>
      <c r="U463" s="9">
        <v>577518.9</v>
      </c>
      <c r="W463" s="9">
        <v>2861311.9</v>
      </c>
      <c r="Y463" s="9">
        <f t="shared" si="156"/>
        <v>-2283793</v>
      </c>
      <c r="AA463" s="21">
        <f t="shared" si="157"/>
        <v>-0.7981628986340147</v>
      </c>
      <c r="AC463" s="9">
        <v>1649200.7000000002</v>
      </c>
      <c r="AE463" s="9">
        <v>5844671.3</v>
      </c>
      <c r="AG463" s="9">
        <f t="shared" si="158"/>
        <v>-4195470.6</v>
      </c>
      <c r="AI463" s="21">
        <f t="shared" si="159"/>
        <v>-0.7178283233823602</v>
      </c>
    </row>
    <row r="464" spans="1:35" ht="12.75" outlineLevel="1">
      <c r="A464" s="1" t="s">
        <v>1070</v>
      </c>
      <c r="B464" s="16" t="s">
        <v>1071</v>
      </c>
      <c r="C464" s="1" t="s">
        <v>1376</v>
      </c>
      <c r="E464" s="5">
        <v>0</v>
      </c>
      <c r="G464" s="5">
        <v>0</v>
      </c>
      <c r="I464" s="9">
        <f t="shared" si="152"/>
        <v>0</v>
      </c>
      <c r="K464" s="21">
        <f t="shared" si="153"/>
        <v>0</v>
      </c>
      <c r="M464" s="9">
        <v>0</v>
      </c>
      <c r="O464" s="9">
        <v>0</v>
      </c>
      <c r="Q464" s="9">
        <f t="shared" si="154"/>
        <v>0</v>
      </c>
      <c r="S464" s="21">
        <f t="shared" si="155"/>
        <v>0</v>
      </c>
      <c r="U464" s="9">
        <v>0</v>
      </c>
      <c r="W464" s="9">
        <v>-116114</v>
      </c>
      <c r="Y464" s="9">
        <f t="shared" si="156"/>
        <v>116114</v>
      </c>
      <c r="AA464" s="21" t="str">
        <f t="shared" si="157"/>
        <v>N.M.</v>
      </c>
      <c r="AC464" s="9">
        <v>71259</v>
      </c>
      <c r="AE464" s="9">
        <v>-53025</v>
      </c>
      <c r="AG464" s="9">
        <f t="shared" si="158"/>
        <v>124284</v>
      </c>
      <c r="AI464" s="21">
        <f t="shared" si="159"/>
        <v>2.343875530410184</v>
      </c>
    </row>
    <row r="465" spans="1:53" s="16" customFormat="1" ht="12.75">
      <c r="A465" s="16" t="s">
        <v>49</v>
      </c>
      <c r="C465" s="16" t="s">
        <v>1377</v>
      </c>
      <c r="D465" s="9"/>
      <c r="E465" s="9">
        <v>13143.830000000002</v>
      </c>
      <c r="F465" s="9"/>
      <c r="G465" s="9">
        <v>-108611.17</v>
      </c>
      <c r="H465" s="9"/>
      <c r="I465" s="9">
        <f t="shared" si="152"/>
        <v>121755</v>
      </c>
      <c r="J465" s="37" t="str">
        <f>IF((+E465-G465)=(I465),"  ",$AO$510)</f>
        <v>  </v>
      </c>
      <c r="K465" s="38">
        <f t="shared" si="153"/>
        <v>1.1210172949982953</v>
      </c>
      <c r="L465" s="39"/>
      <c r="M465" s="9">
        <v>26130.11999999988</v>
      </c>
      <c r="N465" s="9"/>
      <c r="O465" s="9">
        <v>-98663.06</v>
      </c>
      <c r="P465" s="9"/>
      <c r="Q465" s="9">
        <f t="shared" si="154"/>
        <v>124793.17999999988</v>
      </c>
      <c r="R465" s="37" t="str">
        <f>IF((+M465-O465)=(Q465),"  ",$AO$510)</f>
        <v>  </v>
      </c>
      <c r="S465" s="38">
        <f t="shared" si="155"/>
        <v>1.2648419783452882</v>
      </c>
      <c r="T465" s="39"/>
      <c r="U465" s="9">
        <v>-661772.2699999999</v>
      </c>
      <c r="V465" s="9"/>
      <c r="W465" s="9">
        <v>-66155</v>
      </c>
      <c r="X465" s="9"/>
      <c r="Y465" s="9">
        <f t="shared" si="156"/>
        <v>-595617.2699999999</v>
      </c>
      <c r="Z465" s="37" t="str">
        <f>IF((+U465-W465)=(Y465),"  ",$AO$510)</f>
        <v>  </v>
      </c>
      <c r="AA465" s="38">
        <f t="shared" si="157"/>
        <v>-9.003359836747032</v>
      </c>
      <c r="AB465" s="39"/>
      <c r="AC465" s="9">
        <v>-600969.6899999998</v>
      </c>
      <c r="AD465" s="9"/>
      <c r="AE465" s="9">
        <v>276847.43999999994</v>
      </c>
      <c r="AF465" s="9"/>
      <c r="AG465" s="9">
        <f t="shared" si="158"/>
        <v>-877817.1299999998</v>
      </c>
      <c r="AH465" s="37" t="str">
        <f>IF((+AC465-AE465)=(AG465),"  ",$AO$510)</f>
        <v>  </v>
      </c>
      <c r="AI465" s="38">
        <f t="shared" si="159"/>
        <v>-3.1707612322512353</v>
      </c>
      <c r="AJ465" s="39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</row>
    <row r="466" spans="1:53" s="16" customFormat="1" ht="12.75">
      <c r="A466" s="77" t="s">
        <v>50</v>
      </c>
      <c r="C466" s="17" t="s">
        <v>51</v>
      </c>
      <c r="D466" s="18"/>
      <c r="E466" s="18">
        <v>49377.22</v>
      </c>
      <c r="F466" s="18"/>
      <c r="G466" s="18">
        <v>-806761.5600000002</v>
      </c>
      <c r="H466" s="18"/>
      <c r="I466" s="18">
        <f t="shared" si="152"/>
        <v>856138.7800000001</v>
      </c>
      <c r="J466" s="37" t="str">
        <f>IF((+E466-G466)=(I466),"  ",$AO$510)</f>
        <v>  </v>
      </c>
      <c r="K466" s="40">
        <f t="shared" si="153"/>
        <v>1.0612042299090203</v>
      </c>
      <c r="L466" s="39"/>
      <c r="M466" s="18">
        <v>140269.19200000004</v>
      </c>
      <c r="N466" s="18"/>
      <c r="O466" s="18">
        <v>-805235.3220000002</v>
      </c>
      <c r="P466" s="18"/>
      <c r="Q466" s="18">
        <f t="shared" si="154"/>
        <v>945504.5140000002</v>
      </c>
      <c r="R466" s="37" t="str">
        <f>IF((+M466-O466)=(Q466),"  ",$AO$510)</f>
        <v>  </v>
      </c>
      <c r="S466" s="40">
        <f t="shared" si="155"/>
        <v>1.1741965213989956</v>
      </c>
      <c r="T466" s="39"/>
      <c r="U466" s="18">
        <v>2079891.2789999996</v>
      </c>
      <c r="V466" s="18"/>
      <c r="W466" s="18">
        <v>-1203648.8050000002</v>
      </c>
      <c r="X466" s="18"/>
      <c r="Y466" s="18">
        <f t="shared" si="156"/>
        <v>3283540.084</v>
      </c>
      <c r="Z466" s="37" t="str">
        <f>IF((+U466-W466)=(Y466),"  ",$AO$510)</f>
        <v>  </v>
      </c>
      <c r="AA466" s="40">
        <f t="shared" si="157"/>
        <v>2.72798848830328</v>
      </c>
      <c r="AB466" s="39"/>
      <c r="AC466" s="18">
        <v>2432196.0360000003</v>
      </c>
      <c r="AD466" s="18"/>
      <c r="AE466" s="18">
        <v>-1588608.2380000001</v>
      </c>
      <c r="AF466" s="18"/>
      <c r="AG466" s="18">
        <f t="shared" si="158"/>
        <v>4020804.274</v>
      </c>
      <c r="AH466" s="37" t="str">
        <f>IF((+AC466-AE466)=(AG466),"  ",$AO$510)</f>
        <v>  </v>
      </c>
      <c r="AI466" s="40">
        <f t="shared" si="159"/>
        <v>2.5310231798004814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4:53" s="16" customFormat="1" ht="12.75">
      <c r="D467" s="9"/>
      <c r="E467" s="43" t="str">
        <f>IF(ABS(+E445+E459+E465-E466)&gt;$AO$506,$AO$509," ")</f>
        <v> </v>
      </c>
      <c r="F467" s="28"/>
      <c r="G467" s="43" t="str">
        <f>IF(ABS(+G445+G459+G465-G466)&gt;$AO$506,$AO$509," ")</f>
        <v> </v>
      </c>
      <c r="H467" s="42"/>
      <c r="I467" s="43" t="str">
        <f>IF(ABS(+I445+I459+I465-I466)&gt;$AO$506,$AO$509," ")</f>
        <v> </v>
      </c>
      <c r="J467" s="9"/>
      <c r="K467" s="21"/>
      <c r="L467" s="11"/>
      <c r="M467" s="43" t="str">
        <f>IF(ABS(+M445+M459+M465-M466)&gt;$AO$506,$AO$509," ")</f>
        <v> </v>
      </c>
      <c r="N467" s="42"/>
      <c r="O467" s="43" t="str">
        <f>IF(ABS(+O445+O459+O465-O466)&gt;$AO$506,$AO$509," ")</f>
        <v> </v>
      </c>
      <c r="P467" s="28"/>
      <c r="Q467" s="43" t="str">
        <f>IF(ABS(+Q445+Q459+Q465-Q466)&gt;$AO$506,$AO$509," ")</f>
        <v> </v>
      </c>
      <c r="R467" s="9"/>
      <c r="S467" s="21"/>
      <c r="T467" s="9"/>
      <c r="U467" s="43" t="str">
        <f>IF(ABS(+U445+U459+U465-U466)&gt;$AO$506,$AO$509," ")</f>
        <v> </v>
      </c>
      <c r="V467" s="28"/>
      <c r="W467" s="43" t="str">
        <f>IF(ABS(+W445+W459+W465-W466)&gt;$AO$506,$AO$509," ")</f>
        <v> </v>
      </c>
      <c r="X467" s="28"/>
      <c r="Y467" s="43" t="str">
        <f>IF(ABS(+Y445+Y459+Y465-Y466)&gt;$AO$506,$AO$509," ")</f>
        <v> </v>
      </c>
      <c r="Z467" s="9"/>
      <c r="AA467" s="21"/>
      <c r="AB467" s="9"/>
      <c r="AC467" s="43" t="str">
        <f>IF(ABS(+AC445+AC459+AC465-AC466)&gt;$AO$506,$AO$509," ")</f>
        <v> </v>
      </c>
      <c r="AD467" s="28"/>
      <c r="AE467" s="43" t="str">
        <f>IF(ABS(+AE445+AE459+AE465-AE466)&gt;$AO$506,$AO$509," ")</f>
        <v> </v>
      </c>
      <c r="AF467" s="42"/>
      <c r="AG467" s="43" t="str">
        <f>IF(ABS(+AG445+AG459+AG465-AG466)&gt;$AO$506,$AO$509," ")</f>
        <v> </v>
      </c>
      <c r="AH467" s="9"/>
      <c r="AI467" s="2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53" s="16" customFormat="1" ht="12.75">
      <c r="A468" s="77" t="s">
        <v>52</v>
      </c>
      <c r="C468" s="17" t="s">
        <v>53</v>
      </c>
      <c r="D468" s="18"/>
      <c r="E468" s="18">
        <v>1455735.0039999885</v>
      </c>
      <c r="F468" s="18"/>
      <c r="G468" s="18">
        <v>931412.9780000184</v>
      </c>
      <c r="H468" s="18"/>
      <c r="I468" s="18">
        <f>+E468-G468</f>
        <v>524322.0259999702</v>
      </c>
      <c r="J468" s="37" t="str">
        <f>IF((+E468-G468)=(I468),"  ",$AO$510)</f>
        <v>  </v>
      </c>
      <c r="K468" s="40">
        <f>IF(G468&lt;0,IF(I468=0,0,IF(OR(G468=0,E468=0),"N.M.",IF(ABS(I468/G468)&gt;=10,"N.M.",I468/(-G468)))),IF(I468=0,0,IF(OR(G468=0,E468=0),"N.M.",IF(ABS(I468/G468)&gt;=10,"N.M.",I468/G468))))</f>
        <v>0.5629318448255075</v>
      </c>
      <c r="L468" s="39"/>
      <c r="M468" s="18">
        <v>14509118.541999992</v>
      </c>
      <c r="N468" s="18"/>
      <c r="O468" s="18">
        <v>13781463.858999945</v>
      </c>
      <c r="P468" s="18"/>
      <c r="Q468" s="18">
        <f>+M468-O468</f>
        <v>727654.6830000468</v>
      </c>
      <c r="R468" s="37" t="str">
        <f>IF((+M468-O468)=(Q468),"  ",$AO$510)</f>
        <v>  </v>
      </c>
      <c r="S468" s="40">
        <f>IF(O468&lt;0,IF(Q468=0,0,IF(OR(O468=0,M468=0),"N.M.",IF(ABS(Q468/O468)&gt;=10,"N.M.",Q468/(-O468)))),IF(Q468=0,0,IF(OR(O468=0,M468=0),"N.M.",IF(ABS(Q468/O468)&gt;=10,"N.M.",Q468/O468))))</f>
        <v>0.05279952046058257</v>
      </c>
      <c r="T468" s="39"/>
      <c r="U468" s="18">
        <v>50933892.206000015</v>
      </c>
      <c r="V468" s="18"/>
      <c r="W468" s="18">
        <v>44434569.62300007</v>
      </c>
      <c r="X468" s="18"/>
      <c r="Y468" s="18">
        <f>+U468-W468</f>
        <v>6499322.582999945</v>
      </c>
      <c r="Z468" s="37" t="str">
        <f>IF((+U468-W468)=(Y468),"  ",$AO$510)</f>
        <v>  </v>
      </c>
      <c r="AA468" s="40">
        <f>IF(W468&lt;0,IF(Y468=0,0,IF(OR(W468=0,U468=0),"N.M.",IF(ABS(Y468/W468)&gt;=10,"N.M.",Y468/(-W468)))),IF(Y468=0,0,IF(OR(W468=0,U468=0),"N.M.",IF(ABS(Y468/W468)&gt;=10,"N.M.",Y468/W468))))</f>
        <v>0.14626725628587584</v>
      </c>
      <c r="AB468" s="39"/>
      <c r="AC468" s="18">
        <v>67482730.16100018</v>
      </c>
      <c r="AD468" s="18"/>
      <c r="AE468" s="18">
        <v>62235693.16300002</v>
      </c>
      <c r="AF468" s="18"/>
      <c r="AG468" s="18">
        <f>+AC468-AE468</f>
        <v>5247036.99800016</v>
      </c>
      <c r="AH468" s="37" t="str">
        <f>IF((+AC468-AE468)=(AG468),"  ",$AO$510)</f>
        <v>  </v>
      </c>
      <c r="AI468" s="40">
        <f>IF(AE468&lt;0,IF(AG468=0,0,IF(OR(AE468=0,AC468=0),"N.M.",IF(ABS(AG468/AE468)&gt;=10,"N.M.",AG468/(-AE468)))),IF(AG468=0,0,IF(OR(AE468=0,AC468=0),"N.M.",IF(ABS(AG468/AE468)&gt;=10,"N.M.",AG468/AE468))))</f>
        <v>0.08430912762966696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4:53" s="16" customFormat="1" ht="12.75">
      <c r="D469" s="9"/>
      <c r="E469" s="43" t="str">
        <f>IF(ABS(E407+E466-E468)&gt;$AO$506,$AO$509," ")</f>
        <v> </v>
      </c>
      <c r="F469" s="28"/>
      <c r="G469" s="43" t="str">
        <f>IF(ABS(G407+G466-G468)&gt;$AO$506,$AO$509," ")</f>
        <v> </v>
      </c>
      <c r="H469" s="42"/>
      <c r="I469" s="43" t="str">
        <f>IF(ABS(I407+I466-I468)&gt;$AO$506,$AO$509," ")</f>
        <v> </v>
      </c>
      <c r="J469" s="9"/>
      <c r="K469" s="21"/>
      <c r="L469" s="11"/>
      <c r="M469" s="43" t="str">
        <f>IF(ABS(M407+M466-M468)&gt;$AO$506,$AO$509," ")</f>
        <v> </v>
      </c>
      <c r="N469" s="42"/>
      <c r="O469" s="43" t="str">
        <f>IF(ABS(O407+O466-O468)&gt;$AO$506,$AO$509," ")</f>
        <v> </v>
      </c>
      <c r="P469" s="28"/>
      <c r="Q469" s="43" t="str">
        <f>IF(ABS(Q407+Q466-Q468)&gt;$AO$506,$AO$509," ")</f>
        <v> </v>
      </c>
      <c r="R469" s="9"/>
      <c r="S469" s="21"/>
      <c r="T469" s="9"/>
      <c r="U469" s="43" t="str">
        <f>IF(ABS(U407+U466-U468)&gt;$AO$506,$AO$509," ")</f>
        <v> </v>
      </c>
      <c r="V469" s="28"/>
      <c r="W469" s="43" t="str">
        <f>IF(ABS(W407+W466-W468)&gt;$AO$506,$AO$509," ")</f>
        <v> </v>
      </c>
      <c r="X469" s="28"/>
      <c r="Y469" s="43" t="str">
        <f>IF(ABS(Y407+Y466-Y468)&gt;$AO$506,$AO$509," ")</f>
        <v> </v>
      </c>
      <c r="Z469" s="9"/>
      <c r="AA469" s="21"/>
      <c r="AB469" s="9"/>
      <c r="AC469" s="43" t="str">
        <f>IF(ABS(AC407+AC466-AC468)&gt;$AO$506,$AO$509," ")</f>
        <v> </v>
      </c>
      <c r="AD469" s="28"/>
      <c r="AE469" s="43" t="str">
        <f>IF(ABS(AE407+AE466-AE468)&gt;$AO$506,$AO$509," ")</f>
        <v> </v>
      </c>
      <c r="AF469" s="42"/>
      <c r="AG469" s="43" t="str">
        <f>IF(ABS(AG407+AG466-AG468)&gt;$AO$506,$AO$509," ")</f>
        <v> </v>
      </c>
      <c r="AH469" s="9"/>
      <c r="AI469" s="2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3:53" s="16" customFormat="1" ht="12.75">
      <c r="C470" s="17" t="s">
        <v>54</v>
      </c>
      <c r="D470" s="18"/>
      <c r="E470" s="9"/>
      <c r="F470" s="9"/>
      <c r="G470" s="9"/>
      <c r="H470" s="9"/>
      <c r="I470" s="9"/>
      <c r="J470" s="9"/>
      <c r="K470" s="21"/>
      <c r="L470" s="11"/>
      <c r="M470" s="9"/>
      <c r="N470" s="9"/>
      <c r="O470" s="9"/>
      <c r="P470" s="9"/>
      <c r="Q470" s="9"/>
      <c r="R470" s="9"/>
      <c r="S470" s="21"/>
      <c r="T470" s="9"/>
      <c r="U470" s="9"/>
      <c r="V470" s="9"/>
      <c r="W470" s="9"/>
      <c r="X470" s="9"/>
      <c r="Y470" s="9"/>
      <c r="Z470" s="9"/>
      <c r="AA470" s="21"/>
      <c r="AB470" s="9"/>
      <c r="AC470" s="9"/>
      <c r="AD470" s="9"/>
      <c r="AE470" s="9"/>
      <c r="AF470" s="9"/>
      <c r="AG470" s="9"/>
      <c r="AH470" s="9"/>
      <c r="AI470" s="2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1:35" ht="12.75" outlineLevel="1">
      <c r="A471" s="1" t="s">
        <v>1072</v>
      </c>
      <c r="B471" s="16" t="s">
        <v>1073</v>
      </c>
      <c r="C471" s="1" t="s">
        <v>1378</v>
      </c>
      <c r="E471" s="5">
        <v>2145558.85</v>
      </c>
      <c r="G471" s="5">
        <v>2360421.22</v>
      </c>
      <c r="I471" s="9">
        <f>(+E471-G471)</f>
        <v>-214862.3700000001</v>
      </c>
      <c r="K471" s="21">
        <f>IF(G471&lt;0,IF(I471=0,0,IF(OR(G471=0,E471=0),"N.M.",IF(ABS(I471/G471)&gt;=10,"N.M.",I471/(-G471)))),IF(I471=0,0,IF(OR(G471=0,E471=0),"N.M.",IF(ABS(I471/G471)&gt;=10,"N.M.",I471/G471))))</f>
        <v>-0.09102713031871493</v>
      </c>
      <c r="M471" s="9">
        <v>6436676.55</v>
      </c>
      <c r="O471" s="9">
        <v>4985914.47</v>
      </c>
      <c r="Q471" s="9">
        <f>(+M471-O471)</f>
        <v>1450762.08</v>
      </c>
      <c r="S471" s="21">
        <f>IF(O471&lt;0,IF(Q471=0,0,IF(OR(O471=0,M471=0),"N.M.",IF(ABS(Q471/O471)&gt;=10,"N.M.",Q471/(-O471)))),IF(Q471=0,0,IF(OR(O471=0,M471=0),"N.M.",IF(ABS(Q471/O471)&gt;=10,"N.M.",Q471/O471))))</f>
        <v>0.2909721152918213</v>
      </c>
      <c r="U471" s="9">
        <v>19310029.54</v>
      </c>
      <c r="W471" s="9">
        <v>16771581.73</v>
      </c>
      <c r="Y471" s="9">
        <f>(+U471-W471)</f>
        <v>2538447.8099999987</v>
      </c>
      <c r="AA471" s="21">
        <f>IF(W471&lt;0,IF(Y471=0,0,IF(OR(W471=0,U471=0),"N.M.",IF(ABS(Y471/W471)&gt;=10,"N.M.",Y471/(-W471)))),IF(Y471=0,0,IF(OR(W471=0,U471=0),"N.M.",IF(ABS(Y471/W471)&gt;=10,"N.M.",Y471/W471))))</f>
        <v>0.15135410904383426</v>
      </c>
      <c r="AC471" s="9">
        <v>26738436.31</v>
      </c>
      <c r="AE471" s="9">
        <v>22709015.16</v>
      </c>
      <c r="AG471" s="9">
        <f>(+AC471-AE471)</f>
        <v>4029421.1499999985</v>
      </c>
      <c r="AI471" s="21">
        <f>IF(AE471&lt;0,IF(AG471=0,0,IF(OR(AE471=0,AC471=0),"N.M.",IF(ABS(AG471/AE471)&gt;=10,"N.M.",AG471/(-AE471)))),IF(AG471=0,0,IF(OR(AE471=0,AC471=0),"N.M.",IF(ABS(AG471/AE471)&gt;=10,"N.M.",AG471/AE471))))</f>
        <v>0.17743707164798064</v>
      </c>
    </row>
    <row r="472" spans="1:35" ht="12.75" outlineLevel="1">
      <c r="A472" s="1" t="s">
        <v>1074</v>
      </c>
      <c r="B472" s="16" t="s">
        <v>1075</v>
      </c>
      <c r="C472" s="1" t="s">
        <v>1379</v>
      </c>
      <c r="E472" s="5">
        <v>87500</v>
      </c>
      <c r="G472" s="5">
        <v>87500</v>
      </c>
      <c r="I472" s="9">
        <f>(+E472-G472)</f>
        <v>0</v>
      </c>
      <c r="K472" s="21">
        <f>IF(G472&lt;0,IF(I472=0,0,IF(OR(G472=0,E472=0),"N.M.",IF(ABS(I472/G472)&gt;=10,"N.M.",I472/(-G472)))),IF(I472=0,0,IF(OR(G472=0,E472=0),"N.M.",IF(ABS(I472/G472)&gt;=10,"N.M.",I472/G472))))</f>
        <v>0</v>
      </c>
      <c r="M472" s="9">
        <v>262500</v>
      </c>
      <c r="O472" s="9">
        <v>262500</v>
      </c>
      <c r="Q472" s="9">
        <f>(+M472-O472)</f>
        <v>0</v>
      </c>
      <c r="S472" s="21">
        <f>IF(O472&lt;0,IF(Q472=0,0,IF(OR(O472=0,M472=0),"N.M.",IF(ABS(Q472/O472)&gt;=10,"N.M.",Q472/(-O472)))),IF(Q472=0,0,IF(OR(O472=0,M472=0),"N.M.",IF(ABS(Q472/O472)&gt;=10,"N.M.",Q472/O472))))</f>
        <v>0</v>
      </c>
      <c r="U472" s="9">
        <v>787500</v>
      </c>
      <c r="W472" s="9">
        <v>787500</v>
      </c>
      <c r="Y472" s="9">
        <f>(+U472-W472)</f>
        <v>0</v>
      </c>
      <c r="AA472" s="21">
        <f>IF(W472&lt;0,IF(Y472=0,0,IF(OR(W472=0,U472=0),"N.M.",IF(ABS(Y472/W472)&gt;=10,"N.M.",Y472/(-W472)))),IF(Y472=0,0,IF(OR(W472=0,U472=0),"N.M.",IF(ABS(Y472/W472)&gt;=10,"N.M.",Y472/W472))))</f>
        <v>0</v>
      </c>
      <c r="AC472" s="9">
        <v>1050000</v>
      </c>
      <c r="AE472" s="9">
        <v>1050000</v>
      </c>
      <c r="AG472" s="9">
        <f>(+AC472-AE472)</f>
        <v>0</v>
      </c>
      <c r="AI472" s="21">
        <f>IF(AE472&lt;0,IF(AG472=0,0,IF(OR(AE472=0,AC472=0),"N.M.",IF(ABS(AG472/AE472)&gt;=10,"N.M.",AG472/(-AE472)))),IF(AG472=0,0,IF(OR(AE472=0,AC472=0),"N.M.",IF(ABS(AG472/AE472)&gt;=10,"N.M.",AG472/AE472))))</f>
        <v>0</v>
      </c>
    </row>
    <row r="473" spans="1:53" s="16" customFormat="1" ht="12.75">
      <c r="A473" s="16" t="s">
        <v>55</v>
      </c>
      <c r="C473" s="16" t="s">
        <v>1380</v>
      </c>
      <c r="D473" s="9"/>
      <c r="E473" s="9">
        <v>2233058.85</v>
      </c>
      <c r="F473" s="9"/>
      <c r="G473" s="9">
        <v>2447921.22</v>
      </c>
      <c r="H473" s="9"/>
      <c r="I473" s="9">
        <f aca="true" t="shared" si="160" ref="I473:I490">(+E473-G473)</f>
        <v>-214862.3700000001</v>
      </c>
      <c r="J473" s="37" t="str">
        <f aca="true" t="shared" si="161" ref="J473:J490">IF((+E473-G473)=(I473),"  ",$AO$510)</f>
        <v>  </v>
      </c>
      <c r="K473" s="38">
        <f aca="true" t="shared" si="162" ref="K473:K490">IF(G473&lt;0,IF(I473=0,0,IF(OR(G473=0,E473=0),"N.M.",IF(ABS(I473/G473)&gt;=10,"N.M.",I473/(-G473)))),IF(I473=0,0,IF(OR(G473=0,E473=0),"N.M.",IF(ABS(I473/G473)&gt;=10,"N.M.",I473/G473))))</f>
        <v>-0.08777340064889837</v>
      </c>
      <c r="L473" s="39"/>
      <c r="M473" s="9">
        <v>6699176.55</v>
      </c>
      <c r="N473" s="9"/>
      <c r="O473" s="9">
        <v>5248414.47</v>
      </c>
      <c r="P473" s="9"/>
      <c r="Q473" s="9">
        <f aca="true" t="shared" si="163" ref="Q473:Q490">(+M473-O473)</f>
        <v>1450762.08</v>
      </c>
      <c r="R473" s="37" t="str">
        <f aca="true" t="shared" si="164" ref="R473:R490">IF((+M473-O473)=(Q473),"  ",$AO$510)</f>
        <v>  </v>
      </c>
      <c r="S473" s="38">
        <f aca="true" t="shared" si="165" ref="S473:S490">IF(O473&lt;0,IF(Q473=0,0,IF(OR(O473=0,M473=0),"N.M.",IF(ABS(Q473/O473)&gt;=10,"N.M.",Q473/(-O473)))),IF(Q473=0,0,IF(OR(O473=0,M473=0),"N.M.",IF(ABS(Q473/O473)&gt;=10,"N.M.",Q473/O473))))</f>
        <v>0.2764191144378123</v>
      </c>
      <c r="T473" s="39"/>
      <c r="U473" s="9">
        <v>20097529.54</v>
      </c>
      <c r="V473" s="9"/>
      <c r="W473" s="9">
        <v>17559081.73</v>
      </c>
      <c r="X473" s="9"/>
      <c r="Y473" s="9">
        <f aca="true" t="shared" si="166" ref="Y473:Y490">(+U473-W473)</f>
        <v>2538447.8099999987</v>
      </c>
      <c r="Z473" s="37" t="str">
        <f aca="true" t="shared" si="167" ref="Z473:Z490">IF((+U473-W473)=(Y473),"  ",$AO$510)</f>
        <v>  </v>
      </c>
      <c r="AA473" s="38">
        <f aca="true" t="shared" si="168" ref="AA473:AA490">IF(W473&lt;0,IF(Y473=0,0,IF(OR(W473=0,U473=0),"N.M.",IF(ABS(Y473/W473)&gt;=10,"N.M.",Y473/(-W473)))),IF(Y473=0,0,IF(OR(W473=0,U473=0),"N.M.",IF(ABS(Y473/W473)&gt;=10,"N.M.",Y473/W473))))</f>
        <v>0.14456609115629412</v>
      </c>
      <c r="AB473" s="39"/>
      <c r="AC473" s="9">
        <v>27788436.31</v>
      </c>
      <c r="AD473" s="9"/>
      <c r="AE473" s="9">
        <v>23759015.16</v>
      </c>
      <c r="AF473" s="9"/>
      <c r="AG473" s="9">
        <f aca="true" t="shared" si="169" ref="AG473:AG490">(+AC473-AE473)</f>
        <v>4029421.1499999985</v>
      </c>
      <c r="AH473" s="37" t="str">
        <f aca="true" t="shared" si="170" ref="AH473:AH490">IF((+AC473-AE473)=(AG473),"  ",$AO$510)</f>
        <v>  </v>
      </c>
      <c r="AI473" s="38">
        <f aca="true" t="shared" si="171" ref="AI473:AI490">IF(AE473&lt;0,IF(AG473=0,0,IF(OR(AE473=0,AC473=0),"N.M.",IF(ABS(AG473/AE473)&gt;=10,"N.M.",AG473/(-AE473)))),IF(AG473=0,0,IF(OR(AE473=0,AC473=0),"N.M.",IF(ABS(AG473/AE473)&gt;=10,"N.M.",AG473/AE473))))</f>
        <v>0.16959546188529806</v>
      </c>
      <c r="AJ473" s="39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</row>
    <row r="474" spans="1:35" ht="12.75" outlineLevel="1">
      <c r="A474" s="1" t="s">
        <v>1076</v>
      </c>
      <c r="B474" s="16" t="s">
        <v>1077</v>
      </c>
      <c r="C474" s="1" t="s">
        <v>1381</v>
      </c>
      <c r="E474" s="5">
        <v>168841.08000000002</v>
      </c>
      <c r="G474" s="5">
        <v>247390.43</v>
      </c>
      <c r="I474" s="9">
        <f>(+E474-G474)</f>
        <v>-78549.34999999998</v>
      </c>
      <c r="K474" s="21">
        <f>IF(G474&lt;0,IF(I474=0,0,IF(OR(G474=0,E474=0),"N.M.",IF(ABS(I474/G474)&gt;=10,"N.M.",I474/(-G474)))),IF(I474=0,0,IF(OR(G474=0,E474=0),"N.M.",IF(ABS(I474/G474)&gt;=10,"N.M.",I474/G474))))</f>
        <v>-0.31751167577500866</v>
      </c>
      <c r="M474" s="9">
        <v>415541.86</v>
      </c>
      <c r="O474" s="9">
        <v>1634241.03</v>
      </c>
      <c r="Q474" s="9">
        <f>(+M474-O474)</f>
        <v>-1218699.17</v>
      </c>
      <c r="S474" s="21">
        <f>IF(O474&lt;0,IF(Q474=0,0,IF(OR(O474=0,M474=0),"N.M.",IF(ABS(Q474/O474)&gt;=10,"N.M.",Q474/(-O474)))),IF(Q474=0,0,IF(OR(O474=0,M474=0),"N.M.",IF(ABS(Q474/O474)&gt;=10,"N.M.",Q474/O474))))</f>
        <v>-0.7457279236221354</v>
      </c>
      <c r="U474" s="9">
        <v>956079.17</v>
      </c>
      <c r="W474" s="9">
        <v>2446083.08</v>
      </c>
      <c r="Y474" s="9">
        <f>(+U474-W474)</f>
        <v>-1490003.9100000001</v>
      </c>
      <c r="AA474" s="21">
        <f>IF(W474&lt;0,IF(Y474=0,0,IF(OR(W474=0,U474=0),"N.M.",IF(ABS(Y474/W474)&gt;=10,"N.M.",Y474/(-W474)))),IF(Y474=0,0,IF(OR(W474=0,U474=0),"N.M.",IF(ABS(Y474/W474)&gt;=10,"N.M.",Y474/W474))))</f>
        <v>-0.6091387173979389</v>
      </c>
      <c r="AC474" s="9">
        <v>1015972.78</v>
      </c>
      <c r="AE474" s="9">
        <v>2781576.27</v>
      </c>
      <c r="AG474" s="9">
        <f>(+AC474-AE474)</f>
        <v>-1765603.49</v>
      </c>
      <c r="AI474" s="21">
        <f>IF(AE474&lt;0,IF(AG474=0,0,IF(OR(AE474=0,AC474=0),"N.M.",IF(ABS(AG474/AE474)&gt;=10,"N.M.",AG474/(-AE474)))),IF(AG474=0,0,IF(OR(AE474=0,AC474=0),"N.M.",IF(ABS(AG474/AE474)&gt;=10,"N.M.",AG474/AE474))))</f>
        <v>-0.6347492639488185</v>
      </c>
    </row>
    <row r="475" spans="1:53" s="16" customFormat="1" ht="12.75" customHeight="1">
      <c r="A475" s="16" t="s">
        <v>85</v>
      </c>
      <c r="C475" s="16" t="s">
        <v>1382</v>
      </c>
      <c r="D475" s="9"/>
      <c r="E475" s="9">
        <v>168841.08000000002</v>
      </c>
      <c r="F475" s="9"/>
      <c r="G475" s="9">
        <v>247390.43</v>
      </c>
      <c r="H475" s="9"/>
      <c r="I475" s="9">
        <f>(+E475-G475)</f>
        <v>-78549.34999999998</v>
      </c>
      <c r="J475" s="37" t="str">
        <f>IF((+E475-G475)=(I475),"  ",$AO$510)</f>
        <v>  </v>
      </c>
      <c r="K475" s="38">
        <f>IF(G475&lt;0,IF(I475=0,0,IF(OR(G475=0,E475=0),"N.M.",IF(ABS(I475/G475)&gt;=10,"N.M.",I475/(-G475)))),IF(I475=0,0,IF(OR(G475=0,E475=0),"N.M.",IF(ABS(I475/G475)&gt;=10,"N.M.",I475/G475))))</f>
        <v>-0.31751167577500866</v>
      </c>
      <c r="L475" s="39"/>
      <c r="M475" s="9">
        <v>415541.86</v>
      </c>
      <c r="N475" s="9"/>
      <c r="O475" s="9">
        <v>1634241.03</v>
      </c>
      <c r="P475" s="9"/>
      <c r="Q475" s="9">
        <f>(+M475-O475)</f>
        <v>-1218699.17</v>
      </c>
      <c r="R475" s="37" t="str">
        <f>IF((+M475-O475)=(Q475),"  ",$AO$510)</f>
        <v>  </v>
      </c>
      <c r="S475" s="38">
        <f>IF(O475&lt;0,IF(Q475=0,0,IF(OR(O475=0,M475=0),"N.M.",IF(ABS(Q475/O475)&gt;=10,"N.M.",Q475/(-O475)))),IF(Q475=0,0,IF(OR(O475=0,M475=0),"N.M.",IF(ABS(Q475/O475)&gt;=10,"N.M.",Q475/O475))))</f>
        <v>-0.7457279236221354</v>
      </c>
      <c r="T475" s="39"/>
      <c r="U475" s="9">
        <v>956079.17</v>
      </c>
      <c r="V475" s="9"/>
      <c r="W475" s="9">
        <v>2446083.08</v>
      </c>
      <c r="X475" s="9"/>
      <c r="Y475" s="9">
        <f>(+U475-W475)</f>
        <v>-1490003.9100000001</v>
      </c>
      <c r="Z475" s="37" t="str">
        <f>IF((+U475-W475)=(Y475),"  ",$AO$510)</f>
        <v>  </v>
      </c>
      <c r="AA475" s="38">
        <f>IF(W475&lt;0,IF(Y475=0,0,IF(OR(W475=0,U475=0),"N.M.",IF(ABS(Y475/W475)&gt;=10,"N.M.",Y475/(-W475)))),IF(Y475=0,0,IF(OR(W475=0,U475=0),"N.M.",IF(ABS(Y475/W475)&gt;=10,"N.M.",Y475/W475))))</f>
        <v>-0.6091387173979389</v>
      </c>
      <c r="AB475" s="39"/>
      <c r="AC475" s="9">
        <v>1015972.78</v>
      </c>
      <c r="AD475" s="9"/>
      <c r="AE475" s="9">
        <v>2781576.27</v>
      </c>
      <c r="AF475" s="9"/>
      <c r="AG475" s="9">
        <f>(+AC475-AE475)</f>
        <v>-1765603.49</v>
      </c>
      <c r="AH475" s="37" t="str">
        <f>IF((+AC475-AE475)=(AG475),"  ",$AO$510)</f>
        <v>  </v>
      </c>
      <c r="AI475" s="38">
        <f>IF(AE475&lt;0,IF(AG475=0,0,IF(OR(AE475=0,AC475=0),"N.M.",IF(ABS(AG475/AE475)&gt;=10,"N.M.",AG475/(-AE475)))),IF(AG475=0,0,IF(OR(AE475=0,AC475=0),"N.M.",IF(ABS(AG475/AE475)&gt;=10,"N.M.",AG475/AE475))))</f>
        <v>-0.6347492639488185</v>
      </c>
      <c r="AJ475" s="39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1078</v>
      </c>
      <c r="B476" s="16" t="s">
        <v>1079</v>
      </c>
      <c r="C476" s="1" t="s">
        <v>1383</v>
      </c>
      <c r="E476" s="5">
        <v>38656.92</v>
      </c>
      <c r="G476" s="5">
        <v>36209.56</v>
      </c>
      <c r="I476" s="9">
        <f>(+E476-G476)</f>
        <v>2447.3600000000006</v>
      </c>
      <c r="K476" s="21">
        <f>IF(G476&lt;0,IF(I476=0,0,IF(OR(G476=0,E476=0),"N.M.",IF(ABS(I476/G476)&gt;=10,"N.M.",I476/(-G476)))),IF(I476=0,0,IF(OR(G476=0,E476=0),"N.M.",IF(ABS(I476/G476)&gt;=10,"N.M.",I476/G476))))</f>
        <v>0.06758878042152407</v>
      </c>
      <c r="M476" s="9">
        <v>50338.380000000005</v>
      </c>
      <c r="O476" s="9">
        <v>44506.23</v>
      </c>
      <c r="Q476" s="9">
        <f>(+M476-O476)</f>
        <v>5832.1500000000015</v>
      </c>
      <c r="S476" s="21">
        <f>IF(O476&lt;0,IF(Q476=0,0,IF(OR(O476=0,M476=0),"N.M.",IF(ABS(Q476/O476)&gt;=10,"N.M.",Q476/(-O476)))),IF(Q476=0,0,IF(OR(O476=0,M476=0),"N.M.",IF(ABS(Q476/O476)&gt;=10,"N.M.",Q476/O476))))</f>
        <v>0.13104120479312673</v>
      </c>
      <c r="U476" s="9">
        <v>159744.34</v>
      </c>
      <c r="W476" s="9">
        <v>147371.05000000002</v>
      </c>
      <c r="Y476" s="9">
        <f>(+U476-W476)</f>
        <v>12373.289999999979</v>
      </c>
      <c r="AA476" s="21">
        <f>IF(W476&lt;0,IF(Y476=0,0,IF(OR(W476=0,U476=0),"N.M.",IF(ABS(Y476/W476)&gt;=10,"N.M.",Y476/(-W476)))),IF(Y476=0,0,IF(OR(W476=0,U476=0),"N.M.",IF(ABS(Y476/W476)&gt;=10,"N.M.",Y476/W476))))</f>
        <v>0.08396011292584248</v>
      </c>
      <c r="AC476" s="9">
        <v>203161.43</v>
      </c>
      <c r="AE476" s="9">
        <v>229904.69</v>
      </c>
      <c r="AG476" s="9">
        <f>(+AC476-AE476)</f>
        <v>-26743.26000000001</v>
      </c>
      <c r="AI476" s="21">
        <f>IF(AE476&lt;0,IF(AG476=0,0,IF(OR(AE476=0,AC476=0),"N.M.",IF(ABS(AG476/AE476)&gt;=10,"N.M.",AG476/(-AE476)))),IF(AG476=0,0,IF(OR(AE476=0,AC476=0),"N.M.",IF(ABS(AG476/AE476)&gt;=10,"N.M.",AG476/AE476))))</f>
        <v>-0.11632324682023672</v>
      </c>
    </row>
    <row r="477" spans="1:53" s="16" customFormat="1" ht="12.75" customHeight="1">
      <c r="A477" s="16" t="s">
        <v>86</v>
      </c>
      <c r="C477" s="16" t="s">
        <v>1384</v>
      </c>
      <c r="D477" s="9"/>
      <c r="E477" s="9">
        <v>38656.92</v>
      </c>
      <c r="F477" s="9"/>
      <c r="G477" s="9">
        <v>36209.56</v>
      </c>
      <c r="H477" s="9"/>
      <c r="I477" s="9">
        <f t="shared" si="160"/>
        <v>2447.3600000000006</v>
      </c>
      <c r="J477" s="85" t="str">
        <f t="shared" si="161"/>
        <v>  </v>
      </c>
      <c r="K477" s="38">
        <f t="shared" si="162"/>
        <v>0.06758878042152407</v>
      </c>
      <c r="L477" s="39"/>
      <c r="M477" s="9">
        <v>50338.380000000005</v>
      </c>
      <c r="N477" s="9"/>
      <c r="O477" s="9">
        <v>44506.23</v>
      </c>
      <c r="P477" s="9"/>
      <c r="Q477" s="9">
        <f t="shared" si="163"/>
        <v>5832.1500000000015</v>
      </c>
      <c r="R477" s="85" t="str">
        <f t="shared" si="164"/>
        <v>  </v>
      </c>
      <c r="S477" s="38">
        <f t="shared" si="165"/>
        <v>0.13104120479312673</v>
      </c>
      <c r="T477" s="39"/>
      <c r="U477" s="9">
        <v>159744.34</v>
      </c>
      <c r="V477" s="9"/>
      <c r="W477" s="9">
        <v>147371.05000000002</v>
      </c>
      <c r="X477" s="9"/>
      <c r="Y477" s="9">
        <f t="shared" si="166"/>
        <v>12373.289999999979</v>
      </c>
      <c r="Z477" s="85" t="str">
        <f t="shared" si="167"/>
        <v>  </v>
      </c>
      <c r="AA477" s="38">
        <f t="shared" si="168"/>
        <v>0.08396011292584248</v>
      </c>
      <c r="AB477" s="39"/>
      <c r="AC477" s="9">
        <v>203161.43</v>
      </c>
      <c r="AD477" s="9"/>
      <c r="AE477" s="9">
        <v>229904.69</v>
      </c>
      <c r="AF477" s="9"/>
      <c r="AG477" s="9">
        <f t="shared" si="169"/>
        <v>-26743.26000000001</v>
      </c>
      <c r="AH477" s="85" t="str">
        <f t="shared" si="170"/>
        <v>  </v>
      </c>
      <c r="AI477" s="38">
        <f t="shared" si="171"/>
        <v>-0.11632324682023672</v>
      </c>
      <c r="AJ477" s="39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</row>
    <row r="478" spans="1:35" ht="12.75" outlineLevel="1">
      <c r="A478" s="1" t="s">
        <v>1080</v>
      </c>
      <c r="B478" s="16" t="s">
        <v>1081</v>
      </c>
      <c r="C478" s="1" t="s">
        <v>1385</v>
      </c>
      <c r="E478" s="5">
        <v>38183.17</v>
      </c>
      <c r="G478" s="5">
        <v>106463.31</v>
      </c>
      <c r="I478" s="9">
        <f>(+E478-G478)</f>
        <v>-68280.14</v>
      </c>
      <c r="K478" s="21">
        <f>IF(G478&lt;0,IF(I478=0,0,IF(OR(G478=0,E478=0),"N.M.",IF(ABS(I478/G478)&gt;=10,"N.M.",I478/(-G478)))),IF(I478=0,0,IF(OR(G478=0,E478=0),"N.M.",IF(ABS(I478/G478)&gt;=10,"N.M.",I478/G478))))</f>
        <v>-0.6413490243728097</v>
      </c>
      <c r="M478" s="9">
        <v>115063.09</v>
      </c>
      <c r="O478" s="9">
        <v>255067.01</v>
      </c>
      <c r="Q478" s="9">
        <f>(+M478-O478)</f>
        <v>-140003.92</v>
      </c>
      <c r="S478" s="21">
        <f>IF(O478&lt;0,IF(Q478=0,0,IF(OR(O478=0,M478=0),"N.M.",IF(ABS(Q478/O478)&gt;=10,"N.M.",Q478/(-O478)))),IF(Q478=0,0,IF(OR(O478=0,M478=0),"N.M.",IF(ABS(Q478/O478)&gt;=10,"N.M.",Q478/O478))))</f>
        <v>-0.5488907405156003</v>
      </c>
      <c r="U478" s="9">
        <v>341079.04</v>
      </c>
      <c r="W478" s="9">
        <v>809443.18</v>
      </c>
      <c r="Y478" s="9">
        <f>(+U478-W478)</f>
        <v>-468364.1400000001</v>
      </c>
      <c r="AA478" s="21">
        <f>IF(W478&lt;0,IF(Y478=0,0,IF(OR(W478=0,U478=0),"N.M.",IF(ABS(Y478/W478)&gt;=10,"N.M.",Y478/(-W478)))),IF(Y478=0,0,IF(OR(W478=0,U478=0),"N.M.",IF(ABS(Y478/W478)&gt;=10,"N.M.",Y478/W478))))</f>
        <v>-0.5786250987993994</v>
      </c>
      <c r="AC478" s="9">
        <v>552069.12</v>
      </c>
      <c r="AE478" s="9">
        <v>1086631.27</v>
      </c>
      <c r="AG478" s="9">
        <f>(+AC478-AE478)</f>
        <v>-534562.15</v>
      </c>
      <c r="AI478" s="21">
        <f>IF(AE478&lt;0,IF(AG478=0,0,IF(OR(AE478=0,AC478=0),"N.M.",IF(ABS(AG478/AE478)&gt;=10,"N.M.",AG478/(-AE478)))),IF(AG478=0,0,IF(OR(AE478=0,AC478=0),"N.M.",IF(ABS(AG478/AE478)&gt;=10,"N.M.",AG478/AE478))))</f>
        <v>-0.49194438330492735</v>
      </c>
    </row>
    <row r="479" spans="1:53" s="16" customFormat="1" ht="12.75">
      <c r="A479" s="16" t="s">
        <v>56</v>
      </c>
      <c r="C479" s="16" t="s">
        <v>1386</v>
      </c>
      <c r="D479" s="9"/>
      <c r="E479" s="9">
        <v>38183.17</v>
      </c>
      <c r="F479" s="9"/>
      <c r="G479" s="9">
        <v>106463.31</v>
      </c>
      <c r="H479" s="9"/>
      <c r="I479" s="9">
        <f t="shared" si="160"/>
        <v>-68280.14</v>
      </c>
      <c r="J479" s="37" t="str">
        <f t="shared" si="161"/>
        <v>  </v>
      </c>
      <c r="K479" s="38">
        <f t="shared" si="162"/>
        <v>-0.6413490243728097</v>
      </c>
      <c r="L479" s="39"/>
      <c r="M479" s="9">
        <v>115063.09</v>
      </c>
      <c r="N479" s="9"/>
      <c r="O479" s="9">
        <v>255067.01</v>
      </c>
      <c r="P479" s="9"/>
      <c r="Q479" s="9">
        <f t="shared" si="163"/>
        <v>-140003.92</v>
      </c>
      <c r="R479" s="37" t="str">
        <f t="shared" si="164"/>
        <v>  </v>
      </c>
      <c r="S479" s="38">
        <f t="shared" si="165"/>
        <v>-0.5488907405156003</v>
      </c>
      <c r="T479" s="39"/>
      <c r="U479" s="9">
        <v>341079.04</v>
      </c>
      <c r="V479" s="9"/>
      <c r="W479" s="9">
        <v>809443.18</v>
      </c>
      <c r="X479" s="9"/>
      <c r="Y479" s="9">
        <f t="shared" si="166"/>
        <v>-468364.1400000001</v>
      </c>
      <c r="Z479" s="37" t="str">
        <f t="shared" si="167"/>
        <v>  </v>
      </c>
      <c r="AA479" s="38">
        <f t="shared" si="168"/>
        <v>-0.5786250987993994</v>
      </c>
      <c r="AB479" s="39"/>
      <c r="AC479" s="9">
        <v>552069.12</v>
      </c>
      <c r="AD479" s="9"/>
      <c r="AE479" s="9">
        <v>1086631.27</v>
      </c>
      <c r="AF479" s="9"/>
      <c r="AG479" s="9">
        <f t="shared" si="169"/>
        <v>-534562.15</v>
      </c>
      <c r="AH479" s="37" t="str">
        <f t="shared" si="170"/>
        <v>  </v>
      </c>
      <c r="AI479" s="38">
        <f t="shared" si="171"/>
        <v>-0.49194438330492735</v>
      </c>
      <c r="AJ479" s="39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</row>
    <row r="480" spans="1:35" ht="12.75" outlineLevel="1">
      <c r="A480" s="1" t="s">
        <v>1082</v>
      </c>
      <c r="B480" s="16" t="s">
        <v>1083</v>
      </c>
      <c r="C480" s="1" t="s">
        <v>1387</v>
      </c>
      <c r="E480" s="5">
        <v>0</v>
      </c>
      <c r="G480" s="5">
        <v>0</v>
      </c>
      <c r="I480" s="9">
        <f>(+E480-G480)</f>
        <v>0</v>
      </c>
      <c r="K480" s="21">
        <f>IF(G480&lt;0,IF(I480=0,0,IF(OR(G480=0,E480=0),"N.M.",IF(ABS(I480/G480)&gt;=10,"N.M.",I480/(-G480)))),IF(I480=0,0,IF(OR(G480=0,E480=0),"N.M.",IF(ABS(I480/G480)&gt;=10,"N.M.",I480/G480))))</f>
        <v>0</v>
      </c>
      <c r="M480" s="9">
        <v>0</v>
      </c>
      <c r="O480" s="9">
        <v>0</v>
      </c>
      <c r="Q480" s="9">
        <f>(+M480-O480)</f>
        <v>0</v>
      </c>
      <c r="S480" s="21">
        <f>IF(O480&lt;0,IF(Q480=0,0,IF(OR(O480=0,M480=0),"N.M.",IF(ABS(Q480/O480)&gt;=10,"N.M.",Q480/(-O480)))),IF(Q480=0,0,IF(OR(O480=0,M480=0),"N.M.",IF(ABS(Q480/O480)&gt;=10,"N.M.",Q480/O480))))</f>
        <v>0</v>
      </c>
      <c r="U480" s="9">
        <v>0</v>
      </c>
      <c r="W480" s="9">
        <v>16870.6</v>
      </c>
      <c r="Y480" s="9">
        <f>(+U480-W480)</f>
        <v>-16870.6</v>
      </c>
      <c r="AA480" s="21" t="str">
        <f>IF(W480&lt;0,IF(Y480=0,0,IF(OR(W480=0,U480=0),"N.M.",IF(ABS(Y480/W480)&gt;=10,"N.M.",Y480/(-W480)))),IF(Y480=0,0,IF(OR(W480=0,U480=0),"N.M.",IF(ABS(Y480/W480)&gt;=10,"N.M.",Y480/W480))))</f>
        <v>N.M.</v>
      </c>
      <c r="AC480" s="9">
        <v>0</v>
      </c>
      <c r="AE480" s="9">
        <v>25305.82</v>
      </c>
      <c r="AG480" s="9">
        <f>(+AC480-AE480)</f>
        <v>-25305.82</v>
      </c>
      <c r="AI480" s="21" t="str">
        <f>IF(AE480&lt;0,IF(AG480=0,0,IF(OR(AE480=0,AC480=0),"N.M.",IF(ABS(AG480/AE480)&gt;=10,"N.M.",AG480/(-AE480)))),IF(AG480=0,0,IF(OR(AE480=0,AC480=0),"N.M.",IF(ABS(AG480/AE480)&gt;=10,"N.M.",AG480/AE480))))</f>
        <v>N.M.</v>
      </c>
    </row>
    <row r="481" spans="1:35" ht="12.75" outlineLevel="1">
      <c r="A481" s="1" t="s">
        <v>1084</v>
      </c>
      <c r="B481" s="16" t="s">
        <v>1085</v>
      </c>
      <c r="C481" s="1" t="s">
        <v>1388</v>
      </c>
      <c r="E481" s="5">
        <v>2804.05</v>
      </c>
      <c r="G481" s="5">
        <v>2804.05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8412.15</v>
      </c>
      <c r="O481" s="9">
        <v>8412.16</v>
      </c>
      <c r="Q481" s="9">
        <f>(+M481-O481)</f>
        <v>-0.010000000000218279</v>
      </c>
      <c r="S481" s="21">
        <f>IF(O481&lt;0,IF(Q481=0,0,IF(OR(O481=0,M481=0),"N.M.",IF(ABS(Q481/O481)&gt;=10,"N.M.",Q481/(-O481)))),IF(Q481=0,0,IF(OR(O481=0,M481=0),"N.M.",IF(ABS(Q481/O481)&gt;=10,"N.M.",Q481/O481))))</f>
        <v>-1.1887553256498068E-06</v>
      </c>
      <c r="U481" s="9">
        <v>25236.48</v>
      </c>
      <c r="W481" s="9">
        <v>25236.5</v>
      </c>
      <c r="Y481" s="9">
        <f>(+U481-W481)</f>
        <v>-0.020000000000436557</v>
      </c>
      <c r="AA481" s="21">
        <f>IF(W481&lt;0,IF(Y481=0,0,IF(OR(W481=0,U481=0),"N.M.",IF(ABS(Y481/W481)&gt;=10,"N.M.",Y481/(-W481)))),IF(Y481=0,0,IF(OR(W481=0,U481=0),"N.M.",IF(ABS(Y481/W481)&gt;=10,"N.M.",Y481/W481))))</f>
        <v>-7.925029223718249E-07</v>
      </c>
      <c r="AC481" s="9">
        <v>33648.64</v>
      </c>
      <c r="AE481" s="9">
        <v>33648.68</v>
      </c>
      <c r="AG481" s="9">
        <f>(+AC481-AE481)</f>
        <v>-0.040000000000873115</v>
      </c>
      <c r="AI481" s="21">
        <f>IF(AE481&lt;0,IF(AG481=0,0,IF(OR(AE481=0,AC481=0),"N.M.",IF(ABS(AG481/AE481)&gt;=10,"N.M.",AG481/(-AE481)))),IF(AG481=0,0,IF(OR(AE481=0,AC481=0),"N.M.",IF(ABS(AG481/AE481)&gt;=10,"N.M.",AG481/AE481))))</f>
        <v>-1.1887539125122625E-06</v>
      </c>
    </row>
    <row r="482" spans="1:36" s="16" customFormat="1" ht="12.75">
      <c r="A482" s="16" t="s">
        <v>57</v>
      </c>
      <c r="C482" s="16" t="s">
        <v>1389</v>
      </c>
      <c r="D482" s="9"/>
      <c r="E482" s="9">
        <v>2804.05</v>
      </c>
      <c r="F482" s="9"/>
      <c r="G482" s="9">
        <v>2804.05</v>
      </c>
      <c r="H482" s="9"/>
      <c r="I482" s="9">
        <f t="shared" si="160"/>
        <v>0</v>
      </c>
      <c r="J482" s="37" t="str">
        <f t="shared" si="161"/>
        <v>  </v>
      </c>
      <c r="K482" s="38">
        <f t="shared" si="162"/>
        <v>0</v>
      </c>
      <c r="L482" s="39"/>
      <c r="M482" s="9">
        <v>8412.15</v>
      </c>
      <c r="N482" s="9"/>
      <c r="O482" s="9">
        <v>8412.16</v>
      </c>
      <c r="P482" s="9"/>
      <c r="Q482" s="9">
        <f t="shared" si="163"/>
        <v>-0.010000000000218279</v>
      </c>
      <c r="R482" s="37" t="str">
        <f t="shared" si="164"/>
        <v>  </v>
      </c>
      <c r="S482" s="38">
        <f t="shared" si="165"/>
        <v>-1.1887553256498068E-06</v>
      </c>
      <c r="T482" s="39"/>
      <c r="U482" s="9">
        <v>25236.48</v>
      </c>
      <c r="V482" s="9"/>
      <c r="W482" s="9">
        <v>42107.1</v>
      </c>
      <c r="X482" s="9"/>
      <c r="Y482" s="9">
        <f t="shared" si="166"/>
        <v>-16870.62</v>
      </c>
      <c r="Z482" s="37" t="str">
        <f t="shared" si="167"/>
        <v>  </v>
      </c>
      <c r="AA482" s="38">
        <f t="shared" si="168"/>
        <v>-0.4006597462185712</v>
      </c>
      <c r="AB482" s="39"/>
      <c r="AC482" s="9">
        <v>33648.64</v>
      </c>
      <c r="AD482" s="9"/>
      <c r="AE482" s="9">
        <v>58954.5</v>
      </c>
      <c r="AF482" s="9"/>
      <c r="AG482" s="9">
        <f t="shared" si="169"/>
        <v>-25305.86</v>
      </c>
      <c r="AH482" s="37" t="str">
        <f t="shared" si="170"/>
        <v>  </v>
      </c>
      <c r="AI482" s="38">
        <f t="shared" si="171"/>
        <v>-0.4292439084378631</v>
      </c>
      <c r="AJ482" s="39"/>
    </row>
    <row r="483" spans="1:36" s="16" customFormat="1" ht="12.75">
      <c r="A483" s="16" t="s">
        <v>58</v>
      </c>
      <c r="C483" s="16" t="s">
        <v>1390</v>
      </c>
      <c r="D483" s="9"/>
      <c r="E483" s="9">
        <v>0</v>
      </c>
      <c r="F483" s="9"/>
      <c r="G483" s="9">
        <v>0</v>
      </c>
      <c r="H483" s="9"/>
      <c r="I483" s="9">
        <f t="shared" si="160"/>
        <v>0</v>
      </c>
      <c r="J483" s="37" t="str">
        <f t="shared" si="161"/>
        <v>  </v>
      </c>
      <c r="K483" s="38">
        <f t="shared" si="162"/>
        <v>0</v>
      </c>
      <c r="L483" s="39"/>
      <c r="M483" s="9">
        <v>0</v>
      </c>
      <c r="N483" s="9"/>
      <c r="O483" s="9">
        <v>0</v>
      </c>
      <c r="P483" s="9"/>
      <c r="Q483" s="9">
        <f t="shared" si="163"/>
        <v>0</v>
      </c>
      <c r="R483" s="37" t="str">
        <f t="shared" si="164"/>
        <v>  </v>
      </c>
      <c r="S483" s="38">
        <f t="shared" si="165"/>
        <v>0</v>
      </c>
      <c r="T483" s="39"/>
      <c r="U483" s="9">
        <v>0</v>
      </c>
      <c r="V483" s="9"/>
      <c r="W483" s="9">
        <v>0</v>
      </c>
      <c r="X483" s="9"/>
      <c r="Y483" s="9">
        <f t="shared" si="166"/>
        <v>0</v>
      </c>
      <c r="Z483" s="37" t="str">
        <f t="shared" si="167"/>
        <v>  </v>
      </c>
      <c r="AA483" s="38">
        <f t="shared" si="168"/>
        <v>0</v>
      </c>
      <c r="AB483" s="39"/>
      <c r="AC483" s="9">
        <v>0</v>
      </c>
      <c r="AD483" s="9"/>
      <c r="AE483" s="9">
        <v>0</v>
      </c>
      <c r="AF483" s="9"/>
      <c r="AG483" s="9">
        <f t="shared" si="169"/>
        <v>0</v>
      </c>
      <c r="AH483" s="37" t="str">
        <f t="shared" si="170"/>
        <v>  </v>
      </c>
      <c r="AI483" s="38">
        <f t="shared" si="171"/>
        <v>0</v>
      </c>
      <c r="AJ483" s="39"/>
    </row>
    <row r="484" spans="1:35" ht="12.75" outlineLevel="1">
      <c r="A484" s="1" t="s">
        <v>1086</v>
      </c>
      <c r="B484" s="16" t="s">
        <v>1087</v>
      </c>
      <c r="C484" s="1" t="s">
        <v>1391</v>
      </c>
      <c r="E484" s="5">
        <v>-266111.79</v>
      </c>
      <c r="G484" s="5">
        <v>8790.960000000001</v>
      </c>
      <c r="I484" s="9">
        <f>(+E484-G484)</f>
        <v>-274902.75</v>
      </c>
      <c r="K484" s="21" t="str">
        <f>IF(G484&lt;0,IF(I484=0,0,IF(OR(G484=0,E484=0),"N.M.",IF(ABS(I484/G484)&gt;=10,"N.M.",I484/(-G484)))),IF(I484=0,0,IF(OR(G484=0,E484=0),"N.M.",IF(ABS(I484/G484)&gt;=10,"N.M.",I484/G484))))</f>
        <v>N.M.</v>
      </c>
      <c r="M484" s="9">
        <v>-85548.38</v>
      </c>
      <c r="O484" s="9">
        <v>100560.67</v>
      </c>
      <c r="Q484" s="9">
        <f>(+M484-O484)</f>
        <v>-186109.05</v>
      </c>
      <c r="S484" s="21">
        <f>IF(O484&lt;0,IF(Q484=0,0,IF(OR(O484=0,M484=0),"N.M.",IF(ABS(Q484/O484)&gt;=10,"N.M.",Q484/(-O484)))),IF(Q484=0,0,IF(OR(O484=0,M484=0),"N.M.",IF(ABS(Q484/O484)&gt;=10,"N.M.",Q484/O484))))</f>
        <v>-1.8507141012485298</v>
      </c>
      <c r="U484" s="9">
        <v>269962.46</v>
      </c>
      <c r="W484" s="9">
        <v>347846.3</v>
      </c>
      <c r="Y484" s="9">
        <f>(+U484-W484)</f>
        <v>-77883.83999999997</v>
      </c>
      <c r="AA484" s="21">
        <f>IF(W484&lt;0,IF(Y484=0,0,IF(OR(W484=0,U484=0),"N.M.",IF(ABS(Y484/W484)&gt;=10,"N.M.",Y484/(-W484)))),IF(Y484=0,0,IF(OR(W484=0,U484=0),"N.M.",IF(ABS(Y484/W484)&gt;=10,"N.M.",Y484/W484))))</f>
        <v>-0.22390302843525997</v>
      </c>
      <c r="AC484" s="9">
        <v>-780008.1200000001</v>
      </c>
      <c r="AE484" s="9">
        <v>890941.19</v>
      </c>
      <c r="AG484" s="9">
        <f>(+AC484-AE484)</f>
        <v>-1670949.31</v>
      </c>
      <c r="AI484" s="21">
        <f>IF(AE484&lt;0,IF(AG484=0,0,IF(OR(AE484=0,AC484=0),"N.M.",IF(ABS(AG484/AE484)&gt;=10,"N.M.",AG484/(-AE484)))),IF(AG484=0,0,IF(OR(AE484=0,AC484=0),"N.M.",IF(ABS(AG484/AE484)&gt;=10,"N.M.",AG484/AE484))))</f>
        <v>-1.8754877749001595</v>
      </c>
    </row>
    <row r="485" spans="1:35" ht="12.75" outlineLevel="1">
      <c r="A485" s="1" t="s">
        <v>1088</v>
      </c>
      <c r="B485" s="16" t="s">
        <v>1089</v>
      </c>
      <c r="C485" s="1" t="s">
        <v>1392</v>
      </c>
      <c r="E485" s="5">
        <v>75045.61</v>
      </c>
      <c r="G485" s="5">
        <v>67003.49</v>
      </c>
      <c r="I485" s="9">
        <f>(+E485-G485)</f>
        <v>8042.119999999995</v>
      </c>
      <c r="K485" s="21">
        <f>IF(G485&lt;0,IF(I485=0,0,IF(OR(G485=0,E485=0),"N.M.",IF(ABS(I485/G485)&gt;=10,"N.M.",I485/(-G485)))),IF(I485=0,0,IF(OR(G485=0,E485=0),"N.M.",IF(ABS(I485/G485)&gt;=10,"N.M.",I485/G485))))</f>
        <v>0.12002538972223678</v>
      </c>
      <c r="M485" s="9">
        <v>228210.27000000002</v>
      </c>
      <c r="O485" s="9">
        <v>203107.25</v>
      </c>
      <c r="Q485" s="9">
        <f>(+M485-O485)</f>
        <v>25103.02000000002</v>
      </c>
      <c r="S485" s="21">
        <f>IF(O485&lt;0,IF(Q485=0,0,IF(OR(O485=0,M485=0),"N.M.",IF(ABS(Q485/O485)&gt;=10,"N.M.",Q485/(-O485)))),IF(Q485=0,0,IF(OR(O485=0,M485=0),"N.M.",IF(ABS(Q485/O485)&gt;=10,"N.M.",Q485/O485))))</f>
        <v>0.12359489875422969</v>
      </c>
      <c r="U485" s="9">
        <v>662368.29</v>
      </c>
      <c r="W485" s="9">
        <v>584109.75</v>
      </c>
      <c r="Y485" s="9">
        <f>(+U485-W485)</f>
        <v>78258.54000000004</v>
      </c>
      <c r="AA485" s="21">
        <f>IF(W485&lt;0,IF(Y485=0,0,IF(OR(W485=0,U485=0),"N.M.",IF(ABS(Y485/W485)&gt;=10,"N.M.",Y485/(-W485)))),IF(Y485=0,0,IF(OR(W485=0,U485=0),"N.M.",IF(ABS(Y485/W485)&gt;=10,"N.M.",Y485/W485))))</f>
        <v>0.133979170866434</v>
      </c>
      <c r="AC485" s="9">
        <v>872016.48</v>
      </c>
      <c r="AE485" s="9">
        <v>768111.78</v>
      </c>
      <c r="AG485" s="9">
        <f>(+AC485-AE485)</f>
        <v>103904.69999999995</v>
      </c>
      <c r="AI485" s="21">
        <f>IF(AE485&lt;0,IF(AG485=0,0,IF(OR(AE485=0,AC485=0),"N.M.",IF(ABS(AG485/AE485)&gt;=10,"N.M.",AG485/(-AE485)))),IF(AG485=0,0,IF(OR(AE485=0,AC485=0),"N.M.",IF(ABS(AG485/AE485)&gt;=10,"N.M.",AG485/AE485))))</f>
        <v>0.13527288957864955</v>
      </c>
    </row>
    <row r="486" spans="1:36" s="16" customFormat="1" ht="12.75">
      <c r="A486" s="16" t="s">
        <v>59</v>
      </c>
      <c r="C486" s="16" t="s">
        <v>1393</v>
      </c>
      <c r="D486" s="9"/>
      <c r="E486" s="9">
        <v>-191066.18</v>
      </c>
      <c r="F486" s="9"/>
      <c r="G486" s="9">
        <v>75794.45000000001</v>
      </c>
      <c r="H486" s="9"/>
      <c r="I486" s="9">
        <f t="shared" si="160"/>
        <v>-266860.63</v>
      </c>
      <c r="J486" s="37" t="str">
        <f t="shared" si="161"/>
        <v>  </v>
      </c>
      <c r="K486" s="38">
        <f t="shared" si="162"/>
        <v>-3.520846579136071</v>
      </c>
      <c r="L486" s="39"/>
      <c r="M486" s="9">
        <v>142661.89</v>
      </c>
      <c r="N486" s="9"/>
      <c r="O486" s="9">
        <v>303667.92</v>
      </c>
      <c r="P486" s="9"/>
      <c r="Q486" s="9">
        <f t="shared" si="163"/>
        <v>-161006.02999999997</v>
      </c>
      <c r="R486" s="37" t="str">
        <f t="shared" si="164"/>
        <v>  </v>
      </c>
      <c r="S486" s="38">
        <f t="shared" si="165"/>
        <v>-0.5302042770932142</v>
      </c>
      <c r="T486" s="39"/>
      <c r="U486" s="9">
        <v>932330.75</v>
      </c>
      <c r="V486" s="9"/>
      <c r="W486" s="9">
        <v>931956.05</v>
      </c>
      <c r="X486" s="9"/>
      <c r="Y486" s="9">
        <f t="shared" si="166"/>
        <v>374.69999999995343</v>
      </c>
      <c r="Z486" s="37" t="str">
        <f t="shared" si="167"/>
        <v>  </v>
      </c>
      <c r="AA486" s="38">
        <f t="shared" si="168"/>
        <v>0.0004020575862992181</v>
      </c>
      <c r="AB486" s="39"/>
      <c r="AC486" s="9">
        <v>92008.35999999987</v>
      </c>
      <c r="AD486" s="9"/>
      <c r="AE486" s="9">
        <v>1659052.97</v>
      </c>
      <c r="AF486" s="9"/>
      <c r="AG486" s="9">
        <f t="shared" si="169"/>
        <v>-1567044.61</v>
      </c>
      <c r="AH486" s="37" t="str">
        <f t="shared" si="170"/>
        <v>  </v>
      </c>
      <c r="AI486" s="38">
        <f t="shared" si="171"/>
        <v>-0.9445416381129773</v>
      </c>
      <c r="AJ486" s="39"/>
    </row>
    <row r="487" spans="1:36" s="16" customFormat="1" ht="12.75">
      <c r="A487" s="77" t="s">
        <v>60</v>
      </c>
      <c r="C487" s="17" t="s">
        <v>61</v>
      </c>
      <c r="D487" s="18"/>
      <c r="E487" s="18">
        <v>2290477.8899999997</v>
      </c>
      <c r="F487" s="18"/>
      <c r="G487" s="18">
        <v>2916583.0200000005</v>
      </c>
      <c r="H487" s="18"/>
      <c r="I487" s="18">
        <f t="shared" si="160"/>
        <v>-626105.1300000008</v>
      </c>
      <c r="J487" s="37" t="str">
        <f t="shared" si="161"/>
        <v>  </v>
      </c>
      <c r="K487" s="40">
        <f t="shared" si="162"/>
        <v>-0.21467077251241787</v>
      </c>
      <c r="L487" s="39"/>
      <c r="M487" s="18">
        <v>7431193.92</v>
      </c>
      <c r="N487" s="18"/>
      <c r="O487" s="18">
        <v>7494308.82</v>
      </c>
      <c r="P487" s="18"/>
      <c r="Q487" s="18">
        <f t="shared" si="163"/>
        <v>-63114.90000000037</v>
      </c>
      <c r="R487" s="37" t="str">
        <f t="shared" si="164"/>
        <v>  </v>
      </c>
      <c r="S487" s="40">
        <f t="shared" si="165"/>
        <v>-0.008421710596121441</v>
      </c>
      <c r="T487" s="39"/>
      <c r="U487" s="18">
        <v>22511999.32</v>
      </c>
      <c r="V487" s="18"/>
      <c r="W487" s="18">
        <v>21936042.19</v>
      </c>
      <c r="X487" s="18"/>
      <c r="Y487" s="18">
        <f t="shared" si="166"/>
        <v>575957.129999999</v>
      </c>
      <c r="Z487" s="37" t="str">
        <f t="shared" si="167"/>
        <v>  </v>
      </c>
      <c r="AA487" s="40">
        <f t="shared" si="168"/>
        <v>0.02625620086847576</v>
      </c>
      <c r="AB487" s="39"/>
      <c r="AC487" s="18">
        <v>29685296.64</v>
      </c>
      <c r="AD487" s="18"/>
      <c r="AE487" s="18">
        <v>29575134.860000003</v>
      </c>
      <c r="AF487" s="18"/>
      <c r="AG487" s="18">
        <f t="shared" si="169"/>
        <v>110161.77999999747</v>
      </c>
      <c r="AH487" s="37" t="str">
        <f t="shared" si="170"/>
        <v>  </v>
      </c>
      <c r="AI487" s="40">
        <f t="shared" si="171"/>
        <v>0.0037248107412348568</v>
      </c>
      <c r="AJ487" s="39"/>
    </row>
    <row r="488" spans="1:35" ht="12.75" outlineLevel="1">
      <c r="A488" s="1" t="s">
        <v>1090</v>
      </c>
      <c r="B488" s="16" t="s">
        <v>1091</v>
      </c>
      <c r="C488" s="1" t="s">
        <v>1394</v>
      </c>
      <c r="E488" s="5">
        <v>-121999.63</v>
      </c>
      <c r="G488" s="5">
        <v>-59587.15</v>
      </c>
      <c r="I488" s="9">
        <f>(+E488-G488)</f>
        <v>-62412.48</v>
      </c>
      <c r="K488" s="21">
        <f>IF(G488&lt;0,IF(I488=0,0,IF(OR(G488=0,E488=0),"N.M.",IF(ABS(I488/G488)&gt;=10,"N.M.",I488/(-G488)))),IF(I488=0,0,IF(OR(G488=0,E488=0),"N.M.",IF(ABS(I488/G488)&gt;=10,"N.M.",I488/G488))))</f>
        <v>-1.0474150886558595</v>
      </c>
      <c r="M488" s="9">
        <v>-373527.69</v>
      </c>
      <c r="O488" s="9">
        <v>-197679.11000000002</v>
      </c>
      <c r="Q488" s="9">
        <f>(+M488-O488)</f>
        <v>-175848.58</v>
      </c>
      <c r="S488" s="21">
        <f>IF(O488&lt;0,IF(Q488=0,0,IF(OR(O488=0,M488=0),"N.M.",IF(ABS(Q488/O488)&gt;=10,"N.M.",Q488/(-O488)))),IF(Q488=0,0,IF(OR(O488=0,M488=0),"N.M.",IF(ABS(Q488/O488)&gt;=10,"N.M.",Q488/O488))))</f>
        <v>-0.8895658221043183</v>
      </c>
      <c r="U488" s="9">
        <v>-1103582.62</v>
      </c>
      <c r="W488" s="9">
        <v>-427166.56</v>
      </c>
      <c r="Y488" s="9">
        <f>(+U488-W488)</f>
        <v>-676416.06</v>
      </c>
      <c r="AA488" s="21">
        <f>IF(W488&lt;0,IF(Y488=0,0,IF(OR(W488=0,U488=0),"N.M.",IF(ABS(Y488/W488)&gt;=10,"N.M.",Y488/(-W488)))),IF(Y488=0,0,IF(OR(W488=0,U488=0),"N.M.",IF(ABS(Y488/W488)&gt;=10,"N.M.",Y488/W488))))</f>
        <v>-1.5834948784380503</v>
      </c>
      <c r="AC488" s="9">
        <v>-1271904.5100000002</v>
      </c>
      <c r="AE488" s="9">
        <v>-550697.49</v>
      </c>
      <c r="AG488" s="9">
        <f>(+AC488-AE488)</f>
        <v>-721207.0200000003</v>
      </c>
      <c r="AI488" s="21">
        <f>IF(AE488&lt;0,IF(AG488=0,0,IF(OR(AE488=0,AC488=0),"N.M.",IF(ABS(AG488/AE488)&gt;=10,"N.M.",AG488/(-AE488)))),IF(AG488=0,0,IF(OR(AE488=0,AC488=0),"N.M.",IF(ABS(AG488/AE488)&gt;=10,"N.M.",AG488/AE488))))</f>
        <v>-1.3096246725221141</v>
      </c>
    </row>
    <row r="489" spans="1:36" s="16" customFormat="1" ht="12.75">
      <c r="A489" s="16" t="s">
        <v>62</v>
      </c>
      <c r="C489" s="16" t="s">
        <v>1395</v>
      </c>
      <c r="D489" s="9"/>
      <c r="E489" s="9">
        <v>-121999.63</v>
      </c>
      <c r="F489" s="9"/>
      <c r="G489" s="9">
        <v>-59587.15</v>
      </c>
      <c r="H489" s="9"/>
      <c r="I489" s="9">
        <f t="shared" si="160"/>
        <v>-62412.48</v>
      </c>
      <c r="J489" s="37" t="str">
        <f t="shared" si="161"/>
        <v>  </v>
      </c>
      <c r="K489" s="38">
        <f t="shared" si="162"/>
        <v>-1.0474150886558595</v>
      </c>
      <c r="L489" s="39"/>
      <c r="M489" s="9">
        <v>-373527.69</v>
      </c>
      <c r="N489" s="9"/>
      <c r="O489" s="9">
        <v>-197679.11000000002</v>
      </c>
      <c r="P489" s="9"/>
      <c r="Q489" s="9">
        <f t="shared" si="163"/>
        <v>-175848.58</v>
      </c>
      <c r="R489" s="37" t="str">
        <f t="shared" si="164"/>
        <v>  </v>
      </c>
      <c r="S489" s="38">
        <f t="shared" si="165"/>
        <v>-0.8895658221043183</v>
      </c>
      <c r="T489" s="39"/>
      <c r="U489" s="9">
        <v>-1103582.62</v>
      </c>
      <c r="V489" s="9"/>
      <c r="W489" s="9">
        <v>-427166.56</v>
      </c>
      <c r="X489" s="9"/>
      <c r="Y489" s="9">
        <f t="shared" si="166"/>
        <v>-676416.06</v>
      </c>
      <c r="Z489" s="37" t="str">
        <f t="shared" si="167"/>
        <v>  </v>
      </c>
      <c r="AA489" s="38">
        <f t="shared" si="168"/>
        <v>-1.5834948784380503</v>
      </c>
      <c r="AB489" s="39"/>
      <c r="AC489" s="9">
        <v>-1271904.5100000002</v>
      </c>
      <c r="AD489" s="9"/>
      <c r="AE489" s="9">
        <v>-550697.49</v>
      </c>
      <c r="AF489" s="9"/>
      <c r="AG489" s="9">
        <f t="shared" si="169"/>
        <v>-721207.0200000003</v>
      </c>
      <c r="AH489" s="37" t="str">
        <f t="shared" si="170"/>
        <v>  </v>
      </c>
      <c r="AI489" s="38">
        <f t="shared" si="171"/>
        <v>-1.3096246725221141</v>
      </c>
      <c r="AJ489" s="39"/>
    </row>
    <row r="490" spans="1:44" s="16" customFormat="1" ht="12.75">
      <c r="A490" s="77" t="s">
        <v>63</v>
      </c>
      <c r="C490" s="17" t="s">
        <v>64</v>
      </c>
      <c r="D490" s="18"/>
      <c r="E490" s="18">
        <v>2168478.26</v>
      </c>
      <c r="F490" s="18"/>
      <c r="G490" s="18">
        <v>2856995.8700000006</v>
      </c>
      <c r="H490" s="18"/>
      <c r="I490" s="18">
        <f t="shared" si="160"/>
        <v>-688517.6100000008</v>
      </c>
      <c r="J490" s="37" t="str">
        <f t="shared" si="161"/>
        <v>  </v>
      </c>
      <c r="K490" s="40">
        <f t="shared" si="162"/>
        <v>-0.24099356153427015</v>
      </c>
      <c r="L490" s="39"/>
      <c r="M490" s="18">
        <v>7057666.2299999995</v>
      </c>
      <c r="N490" s="18"/>
      <c r="O490" s="18">
        <v>7296629.71</v>
      </c>
      <c r="P490" s="18"/>
      <c r="Q490" s="18">
        <f t="shared" si="163"/>
        <v>-238963.48000000045</v>
      </c>
      <c r="R490" s="37" t="str">
        <f t="shared" si="164"/>
        <v>  </v>
      </c>
      <c r="S490" s="40">
        <f t="shared" si="165"/>
        <v>-0.03274984335199332</v>
      </c>
      <c r="T490" s="39"/>
      <c r="U490" s="18">
        <v>21408416.7</v>
      </c>
      <c r="V490" s="18"/>
      <c r="W490" s="18">
        <v>21508875.630000006</v>
      </c>
      <c r="X490" s="18"/>
      <c r="Y490" s="18">
        <f t="shared" si="166"/>
        <v>-100458.93000000715</v>
      </c>
      <c r="Z490" s="37" t="str">
        <f t="shared" si="167"/>
        <v>  </v>
      </c>
      <c r="AA490" s="40">
        <f t="shared" si="168"/>
        <v>-0.004670580263149121</v>
      </c>
      <c r="AB490" s="39"/>
      <c r="AC490" s="18">
        <v>28413392.130000003</v>
      </c>
      <c r="AD490" s="18"/>
      <c r="AE490" s="18">
        <v>29024437.37</v>
      </c>
      <c r="AF490" s="18"/>
      <c r="AG490" s="18">
        <f t="shared" si="169"/>
        <v>-611045.2399999984</v>
      </c>
      <c r="AH490" s="37" t="str">
        <f t="shared" si="170"/>
        <v>  </v>
      </c>
      <c r="AI490" s="40">
        <f t="shared" si="171"/>
        <v>-0.02105278501045405</v>
      </c>
      <c r="AJ490" s="39"/>
      <c r="AL490" s="1"/>
      <c r="AM490" s="1"/>
      <c r="AN490" s="1"/>
      <c r="AO490" s="1"/>
      <c r="AP490" s="1"/>
      <c r="AQ490" s="1"/>
      <c r="AR490" s="1"/>
    </row>
    <row r="491" spans="4:44" s="16" customFormat="1" ht="12.75">
      <c r="D491" s="9"/>
      <c r="E491" s="43" t="str">
        <f>IF(ABS(E473+E475+E477+E479+E482+E483+E486+E487+E489-E487-E490)&gt;$AO$506,$AO$509," ")</f>
        <v> </v>
      </c>
      <c r="F491" s="28"/>
      <c r="G491" s="43" t="str">
        <f>IF(ABS(G473+G475+G477+G479+G482+G483+G486+G487+G489-G487-G490)&gt;$AO$506,$AO$509," ")</f>
        <v> </v>
      </c>
      <c r="H491" s="42"/>
      <c r="I491" s="43" t="str">
        <f>IF(ABS(I473+I475+I477+I479+I482+I483+I486+I487+I489-I487-I490)&gt;$AO$506,$AO$509," ")</f>
        <v> </v>
      </c>
      <c r="J491" s="9"/>
      <c r="K491" s="21"/>
      <c r="L491" s="11"/>
      <c r="M491" s="43" t="str">
        <f>IF(ABS(M473+M475+M477+M479+M482+M483+M486+M487+M489-M487-M490)&gt;$AO$506,$AO$509," ")</f>
        <v> </v>
      </c>
      <c r="N491" s="42"/>
      <c r="O491" s="43" t="str">
        <f>IF(ABS(O473+O475+O477+O479+O482+O483+O486+O487+O489-O487-O490)&gt;$AO$506,$AO$509," ")</f>
        <v> </v>
      </c>
      <c r="P491" s="28"/>
      <c r="Q491" s="43" t="str">
        <f>IF(ABS(Q473+Q475+Q477+Q479+Q482+Q483+Q486+Q487+Q489-Q487-Q490)&gt;$AO$506,$AO$509," ")</f>
        <v> </v>
      </c>
      <c r="R491" s="9"/>
      <c r="S491" s="21"/>
      <c r="T491" s="9"/>
      <c r="U491" s="43" t="str">
        <f>IF(ABS(U473+U475+U477+U479+U482+U483+U486+U487+U489-U487-U490)&gt;$AO$506,$AO$509," ")</f>
        <v> </v>
      </c>
      <c r="V491" s="28"/>
      <c r="W491" s="43" t="str">
        <f>IF(ABS(W473+W475+W477+W479+W482+W483+W486+W487+W489-W487-W490)&gt;$AO$506,$AO$509," ")</f>
        <v> </v>
      </c>
      <c r="X491" s="28"/>
      <c r="Y491" s="43" t="str">
        <f>IF(ABS(Y473+Y475+Y477+Y479+Y482+Y483+Y486+Y487+Y489-Y487-Y490)&gt;$AO$506,$AO$509," ")</f>
        <v> </v>
      </c>
      <c r="Z491" s="9"/>
      <c r="AA491" s="21"/>
      <c r="AB491" s="9"/>
      <c r="AC491" s="43" t="str">
        <f>IF(ABS(AC473+AC475+AC477+AC479+AC482+AC483+AC486+AC487+AC489-AC487-AC490)&gt;$AO$506,$AO$509," ")</f>
        <v> </v>
      </c>
      <c r="AD491" s="28"/>
      <c r="AE491" s="43" t="str">
        <f>IF(ABS(AE473+AE475+AE477+AE479+AE482+AE483+AE486+AE487+AE489-AE487-AE490)&gt;$AO$506,$AO$509," ")</f>
        <v> </v>
      </c>
      <c r="AF491" s="42"/>
      <c r="AG491" s="43" t="str">
        <f>IF(ABS(AG473+AG475+AG477+AG479+AG482+AG483+AG486+AG487+AG489-AG487-AG490)&gt;$AO$506,$AO$509," ")</f>
        <v> </v>
      </c>
      <c r="AH491" s="9"/>
      <c r="AI491" s="21"/>
      <c r="AL491" s="1"/>
      <c r="AM491" s="1"/>
      <c r="AN491" s="1"/>
      <c r="AO491" s="1"/>
      <c r="AP491" s="1"/>
      <c r="AQ491" s="1"/>
      <c r="AR491" s="1"/>
    </row>
    <row r="492" spans="1:44" s="16" customFormat="1" ht="12.75">
      <c r="A492" s="77" t="s">
        <v>84</v>
      </c>
      <c r="C492" s="17" t="s">
        <v>83</v>
      </c>
      <c r="D492" s="9"/>
      <c r="E492" s="18">
        <v>0</v>
      </c>
      <c r="F492" s="18"/>
      <c r="G492" s="18">
        <v>0</v>
      </c>
      <c r="H492" s="18"/>
      <c r="I492" s="18">
        <f>(+E492-G492)</f>
        <v>0</v>
      </c>
      <c r="J492" s="37" t="str">
        <f>IF((+E492-G492)=(I492),"  ",$AO$510)</f>
        <v>  </v>
      </c>
      <c r="K492" s="40">
        <f>IF(G492&lt;0,IF(I492=0,0,IF(OR(G492=0,E492=0),"N.M.",IF(ABS(I492/G492)&gt;=10,"N.M.",I492/(-G492)))),IF(I492=0,0,IF(OR(G492=0,E492=0),"N.M.",IF(ABS(I492/G492)&gt;=10,"N.M.",I492/G492))))</f>
        <v>0</v>
      </c>
      <c r="L492" s="39"/>
      <c r="M492" s="18">
        <v>0</v>
      </c>
      <c r="N492" s="18"/>
      <c r="O492" s="18">
        <v>0</v>
      </c>
      <c r="P492" s="18"/>
      <c r="Q492" s="18">
        <f>(+M492-O492)</f>
        <v>0</v>
      </c>
      <c r="R492" s="37" t="str">
        <f>IF((+M492-O492)=(Q492),"  ",$AO$510)</f>
        <v>  </v>
      </c>
      <c r="S492" s="40">
        <f>IF(O492&lt;0,IF(Q492=0,0,IF(OR(O492=0,M492=0),"N.M.",IF(ABS(Q492/O492)&gt;=10,"N.M.",Q492/(-O492)))),IF(Q492=0,0,IF(OR(O492=0,M492=0),"N.M.",IF(ABS(Q492/O492)&gt;=10,"N.M.",Q492/O492))))</f>
        <v>0</v>
      </c>
      <c r="T492" s="39"/>
      <c r="U492" s="18">
        <v>0</v>
      </c>
      <c r="V492" s="18"/>
      <c r="W492" s="18">
        <v>0</v>
      </c>
      <c r="X492" s="18"/>
      <c r="Y492" s="18">
        <f>(+U492-W492)</f>
        <v>0</v>
      </c>
      <c r="Z492" s="37" t="str">
        <f>IF((+U492-W492)=(Y492),"  ",$AO$510)</f>
        <v>  </v>
      </c>
      <c r="AA492" s="40">
        <f>IF(W492&lt;0,IF(Y492=0,0,IF(OR(W492=0,U492=0),"N.M.",IF(ABS(Y492/W492)&gt;=10,"N.M.",Y492/(-W492)))),IF(Y492=0,0,IF(OR(W492=0,U492=0),"N.M.",IF(ABS(Y492/W492)&gt;=10,"N.M.",Y492/W492))))</f>
        <v>0</v>
      </c>
      <c r="AB492" s="39"/>
      <c r="AC492" s="18">
        <v>0</v>
      </c>
      <c r="AD492" s="18"/>
      <c r="AE492" s="18">
        <v>0</v>
      </c>
      <c r="AF492" s="18"/>
      <c r="AG492" s="18">
        <f>(+AC492-AE492)</f>
        <v>0</v>
      </c>
      <c r="AH492" s="37" t="str">
        <f>IF((+AC492-AE492)=(AG492),"  ",$AO$510)</f>
        <v>  </v>
      </c>
      <c r="AI492" s="40">
        <f>IF(AE492&lt;0,IF(AG492=0,0,IF(OR(AE492=0,AC492=0),"N.M.",IF(ABS(AG492/AE492)&gt;=10,"N.M.",AG492/(-AE492)))),IF(AG492=0,0,IF(OR(AE492=0,AC492=0),"N.M.",IF(ABS(AG492/AE492)&gt;=10,"N.M.",AG492/AE492))))</f>
        <v>0</v>
      </c>
      <c r="AL492" s="1"/>
      <c r="AM492" s="1"/>
      <c r="AN492" s="1"/>
      <c r="AO492" s="1"/>
      <c r="AP492" s="1"/>
      <c r="AQ492" s="1"/>
      <c r="AR492" s="1"/>
    </row>
    <row r="493" spans="4:44" s="16" customFormat="1" ht="12.75">
      <c r="D493" s="9"/>
      <c r="E493" s="43"/>
      <c r="F493" s="28"/>
      <c r="G493" s="43"/>
      <c r="H493" s="42"/>
      <c r="I493" s="43"/>
      <c r="J493" s="9"/>
      <c r="K493" s="21"/>
      <c r="L493" s="11"/>
      <c r="M493" s="43"/>
      <c r="N493" s="42"/>
      <c r="O493" s="43"/>
      <c r="P493" s="28"/>
      <c r="Q493" s="43"/>
      <c r="R493" s="9"/>
      <c r="S493" s="21"/>
      <c r="T493" s="9"/>
      <c r="U493" s="43"/>
      <c r="V493" s="28"/>
      <c r="W493" s="43"/>
      <c r="X493" s="28"/>
      <c r="Y493" s="43"/>
      <c r="Z493" s="9"/>
      <c r="AA493" s="21"/>
      <c r="AB493" s="9"/>
      <c r="AC493" s="43"/>
      <c r="AD493" s="28"/>
      <c r="AE493" s="43"/>
      <c r="AF493" s="42"/>
      <c r="AG493" s="43"/>
      <c r="AH493" s="9"/>
      <c r="AI493" s="21"/>
      <c r="AL493" s="1"/>
      <c r="AM493" s="1"/>
      <c r="AN493" s="1"/>
      <c r="AO493" s="1"/>
      <c r="AP493" s="1"/>
      <c r="AQ493" s="1"/>
      <c r="AR493" s="1"/>
    </row>
    <row r="494" spans="1:37" ht="12.75">
      <c r="A494" s="77" t="s">
        <v>65</v>
      </c>
      <c r="B494" s="16"/>
      <c r="C494" s="17" t="s">
        <v>66</v>
      </c>
      <c r="D494" s="18"/>
      <c r="E494" s="18">
        <v>-712743.2560000222</v>
      </c>
      <c r="F494" s="18"/>
      <c r="G494" s="18">
        <v>-1925582.8919999895</v>
      </c>
      <c r="H494" s="18"/>
      <c r="I494" s="18">
        <f>+E494-G494</f>
        <v>1212839.6359999673</v>
      </c>
      <c r="J494" s="37" t="str">
        <f>IF((+E494-G494)=(I494),"  ",$AO$510)</f>
        <v>  </v>
      </c>
      <c r="K494" s="40">
        <f>IF(G494&lt;0,IF(I494=0,0,IF(OR(G494=0,E494=0),"N.M.",IF(ABS(I494/G494)&gt;=10,"N.M.",I494/(-G494)))),IF(I494=0,0,IF(OR(G494=0,E494=0),"N.M.",IF(ABS(I494/G494)&gt;=10,"N.M.",I494/G494))))</f>
        <v>0.6298558431521285</v>
      </c>
      <c r="L494" s="39"/>
      <c r="M494" s="18">
        <v>7451452.311999983</v>
      </c>
      <c r="N494" s="18"/>
      <c r="O494" s="18">
        <v>6484834.148999965</v>
      </c>
      <c r="P494" s="18"/>
      <c r="Q494" s="18">
        <f>+M494-O494</f>
        <v>966618.1630000183</v>
      </c>
      <c r="R494" s="37" t="str">
        <f>IF((+M494-O494)=(Q494),"  ",$AO$510)</f>
        <v>  </v>
      </c>
      <c r="S494" s="40">
        <f>IF(O494&lt;0,IF(Q494=0,0,IF(OR(O494=0,M494=0),"N.M.",IF(ABS(Q494/O494)&gt;=10,"N.M.",Q494/(-O494)))),IF(Q494=0,0,IF(OR(O494=0,M494=0),"N.M.",IF(ABS(Q494/O494)&gt;=10,"N.M.",Q494/O494))))</f>
        <v>0.1490582705417504</v>
      </c>
      <c r="T494" s="39"/>
      <c r="U494" s="18">
        <v>29525475.505999994</v>
      </c>
      <c r="V494" s="18"/>
      <c r="W494" s="18">
        <v>22925693.993000064</v>
      </c>
      <c r="X494" s="18"/>
      <c r="Y494" s="18">
        <f>+U494-W494</f>
        <v>6599781.5129999295</v>
      </c>
      <c r="Z494" s="37" t="str">
        <f>IF((+U494-W494)=(Y494),"  ",$AO$510)</f>
        <v>  </v>
      </c>
      <c r="AA494" s="40">
        <f>IF(W494&lt;0,IF(Y494=0,0,IF(OR(W494=0,U494=0),"N.M.",IF(ABS(Y494/W494)&gt;=10,"N.M.",Y494/(-W494)))),IF(Y494=0,0,IF(OR(W494=0,U494=0),"N.M.",IF(ABS(Y494/W494)&gt;=10,"N.M.",Y494/W494))))</f>
        <v>0.28787706557607595</v>
      </c>
      <c r="AB494" s="39"/>
      <c r="AC494" s="18">
        <v>39069338.03099995</v>
      </c>
      <c r="AD494" s="18"/>
      <c r="AE494" s="18">
        <v>33211255.793000024</v>
      </c>
      <c r="AF494" s="18"/>
      <c r="AG494" s="18">
        <f>+AC494-AE494</f>
        <v>5858082.237999927</v>
      </c>
      <c r="AH494" s="37" t="str">
        <f>IF((+AC494-AE494)=(AG494),"  ",$AO$510)</f>
        <v>  </v>
      </c>
      <c r="AI494" s="40">
        <f>IF(AE494&lt;0,IF(AG494=0,0,IF(OR(AE494=0,AC494=0),"N.M.",IF(ABS(AG494/AE494)&gt;=10,"N.M.",AG494/(-AE494)))),IF(AG494=0,0,IF(OR(AE494=0,AC494=0),"N.M.",IF(ABS(AG494/AE494)&gt;=10,"N.M.",AG494/AE494))))</f>
        <v>0.17638845921733085</v>
      </c>
      <c r="AJ494" s="39"/>
      <c r="AK494" s="39"/>
    </row>
    <row r="495" spans="1:36" ht="12.75">
      <c r="A495" s="1" t="s">
        <v>67</v>
      </c>
      <c r="C495" s="1" t="s">
        <v>1396</v>
      </c>
      <c r="E495" s="5">
        <v>0</v>
      </c>
      <c r="G495" s="5">
        <v>0</v>
      </c>
      <c r="I495" s="9">
        <f>+E495-G495</f>
        <v>0</v>
      </c>
      <c r="J495" s="44" t="str">
        <f>IF((+E495-G495)=(I495),"  ",$AO$510)</f>
        <v>  </v>
      </c>
      <c r="K495" s="38">
        <f>IF(G495&lt;0,IF(I495=0,0,IF(OR(G495=0,E495=0),"N.M.",IF(ABS(I495/G495)&gt;=10,"N.M.",I495/(-G495)))),IF(I495=0,0,IF(OR(G495=0,E495=0),"N.M.",IF(ABS(I495/G495)&gt;=10,"N.M.",I495/G495))))</f>
        <v>0</v>
      </c>
      <c r="L495" s="45"/>
      <c r="M495" s="5">
        <v>0</v>
      </c>
      <c r="N495" s="9"/>
      <c r="O495" s="5">
        <v>0</v>
      </c>
      <c r="P495" s="9"/>
      <c r="Q495" s="9">
        <f>+M495-O495</f>
        <v>0</v>
      </c>
      <c r="R495" s="44" t="str">
        <f>IF((+M495-O495)=(Q495),"  ",$AO$510)</f>
        <v>  </v>
      </c>
      <c r="S495" s="38">
        <f>IF(O495&lt;0,IF(Q495=0,0,IF(OR(O495=0,M495=0),"N.M.",IF(ABS(Q495/O495)&gt;=10,"N.M.",Q495/(-O495)))),IF(Q495=0,0,IF(OR(O495=0,M495=0),"N.M.",IF(ABS(Q495/O495)&gt;=10,"N.M.",Q495/O495))))</f>
        <v>0</v>
      </c>
      <c r="T495" s="45"/>
      <c r="U495" s="9">
        <v>0</v>
      </c>
      <c r="W495" s="9">
        <v>0</v>
      </c>
      <c r="Y495" s="9">
        <f>+U495-W495</f>
        <v>0</v>
      </c>
      <c r="Z495" s="44" t="str">
        <f>IF((+U495-W495)=(Y495),"  ",$AO$510)</f>
        <v>  </v>
      </c>
      <c r="AA495" s="38">
        <f>IF(W495&lt;0,IF(Y495=0,0,IF(OR(W495=0,U495=0),"N.M.",IF(ABS(Y495/W495)&gt;=10,"N.M.",Y495/(-W495)))),IF(Y495=0,0,IF(OR(W495=0,U495=0),"N.M.",IF(ABS(Y495/W495)&gt;=10,"N.M.",Y495/W495))))</f>
        <v>0</v>
      </c>
      <c r="AB495" s="45"/>
      <c r="AC495" s="9">
        <v>0</v>
      </c>
      <c r="AE495" s="9">
        <v>0</v>
      </c>
      <c r="AG495" s="9">
        <f>+AC495-AE495</f>
        <v>0</v>
      </c>
      <c r="AH495" s="44" t="str">
        <f>IF((+AC495-AE495)=(AG495),"  ",$AO$510)</f>
        <v>  </v>
      </c>
      <c r="AI495" s="38">
        <f>IF(AE495&lt;0,IF(AG495=0,0,IF(OR(AE495=0,AC495=0),"N.M.",IF(ABS(AG495/AE495)&gt;=10,"N.M.",AG495/(-AE495)))),IF(AG495=0,0,IF(OR(AE495=0,AC495=0),"N.M.",IF(ABS(AG495/AE495)&gt;=10,"N.M.",AG495/AE495))))</f>
        <v>0</v>
      </c>
      <c r="AJ495" s="45"/>
    </row>
    <row r="496" spans="3:36" ht="12.75">
      <c r="C496" s="2" t="s">
        <v>68</v>
      </c>
      <c r="D496" s="8"/>
      <c r="E496" s="8">
        <f>+E494-E495</f>
        <v>-712743.2560000222</v>
      </c>
      <c r="F496" s="8"/>
      <c r="G496" s="8">
        <f>+G494-G495</f>
        <v>-1925582.8919999895</v>
      </c>
      <c r="H496" s="18"/>
      <c r="I496" s="18">
        <f>+E496-G496</f>
        <v>1212839.6359999673</v>
      </c>
      <c r="J496" s="37" t="str">
        <f>IF((+E496-G496)=(I496),"  ",$AO$510)</f>
        <v>  </v>
      </c>
      <c r="K496" s="40">
        <f>IF(G496&lt;0,IF(I496=0,0,IF(OR(G496=0,E496=0),"N.M.",IF(ABS(I496/G496)&gt;=10,"N.M.",I496/(-G496)))),IF(I496=0,0,IF(OR(G496=0,E496=0),"N.M.",IF(ABS(I496/G496)&gt;=10,"N.M.",I496/G496))))</f>
        <v>0.6298558431521285</v>
      </c>
      <c r="L496" s="39"/>
      <c r="M496" s="8">
        <f>+M494-M495</f>
        <v>7451452.311999983</v>
      </c>
      <c r="N496" s="18"/>
      <c r="O496" s="8">
        <f>+O494-O495</f>
        <v>6484834.148999965</v>
      </c>
      <c r="P496" s="18"/>
      <c r="Q496" s="18">
        <f>+M496-O496</f>
        <v>966618.1630000183</v>
      </c>
      <c r="R496" s="37" t="str">
        <f>IF((+M496-O496)=(Q496),"  ",$AO$510)</f>
        <v>  </v>
      </c>
      <c r="S496" s="40">
        <f>IF(O496&lt;0,IF(Q496=0,0,IF(OR(O496=0,M496=0),"N.M.",IF(ABS(Q496/O496)&gt;=10,"N.M.",Q496/(-O496)))),IF(Q496=0,0,IF(OR(O496=0,M496=0),"N.M.",IF(ABS(Q496/O496)&gt;=10,"N.M.",Q496/O496))))</f>
        <v>0.1490582705417504</v>
      </c>
      <c r="T496" s="39"/>
      <c r="U496" s="8">
        <f>+U494-U495</f>
        <v>29525475.505999994</v>
      </c>
      <c r="V496" s="18"/>
      <c r="W496" s="8">
        <f>+W494-W495</f>
        <v>22925693.993000064</v>
      </c>
      <c r="X496" s="18"/>
      <c r="Y496" s="18">
        <f>+U496-W496</f>
        <v>6599781.5129999295</v>
      </c>
      <c r="Z496" s="37" t="str">
        <f>IF((+U496-W496)=(Y496),"  ",$AO$510)</f>
        <v>  </v>
      </c>
      <c r="AA496" s="40">
        <f>IF(W496&lt;0,IF(Y496=0,0,IF(OR(W496=0,U496=0),"N.M.",IF(ABS(Y496/W496)&gt;=10,"N.M.",Y496/(-W496)))),IF(Y496=0,0,IF(OR(W496=0,U496=0),"N.M.",IF(ABS(Y496/W496)&gt;=10,"N.M.",Y496/W496))))</f>
        <v>0.28787706557607595</v>
      </c>
      <c r="AB496" s="39"/>
      <c r="AC496" s="8">
        <f>+AC494-AC495</f>
        <v>39069338.03099995</v>
      </c>
      <c r="AD496" s="18"/>
      <c r="AE496" s="8">
        <f>+AE494-AE495</f>
        <v>33211255.793000024</v>
      </c>
      <c r="AF496" s="18"/>
      <c r="AG496" s="18">
        <f>+AC496-AE496</f>
        <v>5858082.237999927</v>
      </c>
      <c r="AH496" s="37" t="str">
        <f>IF((+AC496-AE496)=(AG496),"  ",$AO$510)</f>
        <v>  </v>
      </c>
      <c r="AI496" s="40">
        <f>IF(AE496&lt;0,IF(AG496=0,0,IF(OR(AE496=0,AC496=0),"N.M.",IF(ABS(AG496/AE496)&gt;=10,"N.M.",AG496/(-AE496)))),IF(AG496=0,0,IF(OR(AE496=0,AC496=0),"N.M.",IF(ABS(AG496/AE496)&gt;=10,"N.M.",AG496/AE496))))</f>
        <v>0.17638845921733085</v>
      </c>
      <c r="AJ496" s="39"/>
    </row>
    <row r="497" spans="5:37" ht="12.75">
      <c r="E497" s="41" t="str">
        <f>IF(ABS(E468-E490+E492-E494)&gt;$AO$506,$AO$509," ")</f>
        <v> </v>
      </c>
      <c r="F497" s="27"/>
      <c r="G497" s="41" t="str">
        <f>IF(ABS(G468-G490+G492-G494)&gt;$AO$506,$AO$509," ")</f>
        <v> </v>
      </c>
      <c r="H497" s="42"/>
      <c r="I497" s="41" t="str">
        <f>IF(ABS(I468-I490+I492-I494)&gt;$AO$506,$AO$509," ")</f>
        <v> </v>
      </c>
      <c r="M497" s="41" t="str">
        <f>IF(ABS(M468-M490+M492-M494)&gt;$AO$506,$AO$509," ")</f>
        <v> </v>
      </c>
      <c r="N497" s="46"/>
      <c r="O497" s="41" t="str">
        <f>IF(ABS(O468-O490+O492-O494)&gt;$AO$506,$AO$509," ")</f>
        <v> </v>
      </c>
      <c r="P497" s="29"/>
      <c r="Q497" s="41" t="str">
        <f>IF(ABS(Q468-Q490+Q492-Q494)&gt;$AO$506,$AO$509," ")</f>
        <v> </v>
      </c>
      <c r="U497" s="41" t="str">
        <f>IF(ABS(U468-U490+U492-U494)&gt;$AO$506,$AO$509," ")</f>
        <v> </v>
      </c>
      <c r="V497" s="28"/>
      <c r="W497" s="41" t="str">
        <f>IF(ABS(W468-W490+W492-W494)&gt;$AO$506,$AO$509," ")</f>
        <v> </v>
      </c>
      <c r="X497" s="28"/>
      <c r="Y497" s="41" t="str">
        <f>IF(ABS(Y468-Y490+Y492-Y494)&gt;$AO$506,$AO$509," ")</f>
        <v> </v>
      </c>
      <c r="AC497" s="41" t="str">
        <f>IF(ABS(AC468-AC490+AC492-AC494)&gt;$AO$506,$AO$509," ")</f>
        <v> </v>
      </c>
      <c r="AD497" s="28"/>
      <c r="AE497" s="41" t="str">
        <f>IF(ABS(AE468-AE490+AE492-AE494)&gt;$AO$506,$AO$509," ")</f>
        <v> </v>
      </c>
      <c r="AF497" s="42"/>
      <c r="AG497" s="41" t="str">
        <f>IF(ABS(AG468-AG490+AG492-AG494)&gt;$AO$506,$AO$509," ")</f>
        <v> </v>
      </c>
      <c r="AK497" s="31"/>
    </row>
    <row r="498" spans="3:15" ht="12.75">
      <c r="C498" s="2" t="s">
        <v>69</v>
      </c>
      <c r="M498" s="5"/>
      <c r="O498" s="5"/>
    </row>
    <row r="499" spans="5:40" ht="12.75">
      <c r="E499" s="5" t="s">
        <v>13</v>
      </c>
      <c r="O499" s="5"/>
      <c r="AK499" s="31"/>
      <c r="AL499" s="31"/>
      <c r="AM499" s="31"/>
      <c r="AN499" s="31"/>
    </row>
    <row r="500" spans="3:40" ht="12.75">
      <c r="C500" s="1" t="s">
        <v>13</v>
      </c>
      <c r="E500" s="5" t="s">
        <v>13</v>
      </c>
      <c r="O500" s="5"/>
      <c r="AK500" s="31"/>
      <c r="AL500" s="31"/>
      <c r="AM500" s="31"/>
      <c r="AN500" s="31"/>
    </row>
    <row r="501" spans="3:45" ht="12.75">
      <c r="C501" s="1" t="s">
        <v>13</v>
      </c>
      <c r="E501" s="5" t="s">
        <v>13</v>
      </c>
      <c r="AK501" s="47" t="s">
        <v>70</v>
      </c>
      <c r="AL501" s="48"/>
      <c r="AM501" s="48"/>
      <c r="AN501" s="26"/>
      <c r="AO501" s="48"/>
      <c r="AP501" s="48"/>
      <c r="AQ501" s="31"/>
      <c r="AR501" s="31"/>
      <c r="AS501" s="31"/>
    </row>
    <row r="502" spans="5:45" ht="12.75">
      <c r="E502" s="5" t="s">
        <v>13</v>
      </c>
      <c r="AK502" s="49"/>
      <c r="AL502" s="49"/>
      <c r="AM502" s="49"/>
      <c r="AN502" s="25"/>
      <c r="AO502" s="49"/>
      <c r="AP502" s="49"/>
      <c r="AQ502" s="31"/>
      <c r="AR502" s="31"/>
      <c r="AS502" s="31"/>
    </row>
    <row r="503" spans="5:53" ht="12.75">
      <c r="E503" s="5" t="s">
        <v>13</v>
      </c>
      <c r="AK503" s="50" t="s">
        <v>71</v>
      </c>
      <c r="AL503" s="49"/>
      <c r="AM503" s="49"/>
      <c r="AN503" s="49"/>
      <c r="AO503" s="119" t="s">
        <v>1398</v>
      </c>
      <c r="AP503" s="49"/>
      <c r="AQ503" s="31"/>
      <c r="AR503" s="31"/>
      <c r="AS503" s="31"/>
      <c r="AT503" s="2"/>
      <c r="AU503" s="2"/>
      <c r="AV503" s="2"/>
      <c r="AW503" s="2"/>
      <c r="AX503" s="2"/>
      <c r="AY503" s="2"/>
      <c r="AZ503" s="2"/>
      <c r="BA503" s="2"/>
    </row>
    <row r="504" spans="1:42" ht="12.75">
      <c r="A504" s="31"/>
      <c r="B504" s="31"/>
      <c r="C504" s="31"/>
      <c r="AK504" s="25"/>
      <c r="AL504" s="25"/>
      <c r="AM504" s="25"/>
      <c r="AN504" s="25"/>
      <c r="AO504" s="25"/>
      <c r="AP504" s="49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51" t="s">
        <v>72</v>
      </c>
      <c r="AL506" s="25"/>
      <c r="AM506" s="49"/>
      <c r="AN506" s="49"/>
      <c r="AO506" s="25">
        <v>0.001</v>
      </c>
      <c r="AP506" s="49"/>
    </row>
    <row r="507" spans="1:42" ht="12.75">
      <c r="A507" s="31"/>
      <c r="B507" s="31"/>
      <c r="C507" s="31"/>
      <c r="AK507" s="51"/>
      <c r="AL507" s="25"/>
      <c r="AM507" s="25"/>
      <c r="AN507" s="25"/>
      <c r="AO507" s="25"/>
      <c r="AP507" s="49"/>
    </row>
    <row r="508" spans="1:42" ht="12.75">
      <c r="A508" s="31"/>
      <c r="B508" s="31"/>
      <c r="C508" s="31"/>
      <c r="AK508" s="25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51" t="s">
        <v>73</v>
      </c>
      <c r="AL509" s="51"/>
      <c r="AM509" s="49"/>
      <c r="AN509" s="49"/>
      <c r="AO509" s="52" t="s">
        <v>74</v>
      </c>
      <c r="AP509" s="49"/>
    </row>
    <row r="510" spans="1:42" ht="12.75">
      <c r="A510" s="31"/>
      <c r="B510" s="31"/>
      <c r="C510" s="31"/>
      <c r="AK510" s="51" t="s">
        <v>73</v>
      </c>
      <c r="AL510" s="25"/>
      <c r="AM510" s="25"/>
      <c r="AN510" s="49"/>
      <c r="AO510" s="52" t="s">
        <v>75</v>
      </c>
      <c r="AP510" s="49"/>
    </row>
    <row r="511" spans="1:42" ht="12.75">
      <c r="A511" s="31"/>
      <c r="B511" s="31"/>
      <c r="C511" s="31"/>
      <c r="AK511" s="51"/>
      <c r="AL511" s="25"/>
      <c r="AM511" s="25"/>
      <c r="AN511" s="52"/>
      <c r="AO511" s="25"/>
      <c r="AP511" s="49"/>
    </row>
    <row r="512" spans="1:42" ht="12.75">
      <c r="A512" s="31"/>
      <c r="B512" s="31"/>
      <c r="C512" s="31"/>
      <c r="AK512" s="25"/>
      <c r="AL512" s="25"/>
      <c r="AM512" s="25"/>
      <c r="AN512" s="25"/>
      <c r="AO512" s="25"/>
      <c r="AP512" s="49"/>
    </row>
    <row r="513" spans="1:42" ht="12.75">
      <c r="A513" s="31"/>
      <c r="B513" s="31"/>
      <c r="C513" s="31"/>
      <c r="AK513" s="51" t="s">
        <v>76</v>
      </c>
      <c r="AL513" s="25"/>
      <c r="AM513" s="25"/>
      <c r="AN513" s="49"/>
      <c r="AO513" s="53">
        <f>COUNTIF($E$406:$AJ$497,+AO509)</f>
        <v>0</v>
      </c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COUNTIF($E$406:$AJ$497,+AO510)</f>
        <v>0</v>
      </c>
      <c r="AP514" s="49"/>
    </row>
    <row r="515" spans="1:42" ht="12.75">
      <c r="A515" s="31"/>
      <c r="B515" s="31"/>
      <c r="C515" s="31"/>
      <c r="AK515" s="49"/>
      <c r="AL515" s="49"/>
      <c r="AM515" s="49"/>
      <c r="AN515" s="49"/>
      <c r="AO515" s="54" t="s">
        <v>77</v>
      </c>
      <c r="AP515" s="49"/>
    </row>
    <row r="516" spans="1:42" ht="12.75">
      <c r="A516" s="31"/>
      <c r="B516" s="31"/>
      <c r="C516" s="31"/>
      <c r="AK516" s="51" t="s">
        <v>78</v>
      </c>
      <c r="AL516" s="25"/>
      <c r="AM516" s="25"/>
      <c r="AN516" s="49"/>
      <c r="AO516" s="53">
        <f>SUM(AO513:AO514)</f>
        <v>0</v>
      </c>
      <c r="AP516" s="49"/>
    </row>
    <row r="517" spans="1:42" ht="12.75">
      <c r="A517" s="31"/>
      <c r="B517" s="31"/>
      <c r="C517" s="31"/>
      <c r="AK517" s="49"/>
      <c r="AL517" s="25"/>
      <c r="AM517" s="25"/>
      <c r="AN517" s="25"/>
      <c r="AO517" s="55" t="s">
        <v>79</v>
      </c>
      <c r="AP517" s="49"/>
    </row>
    <row r="518" spans="1:42" ht="12.75">
      <c r="A518" s="31"/>
      <c r="B518" s="31"/>
      <c r="C518" s="31"/>
      <c r="AK518" s="80" t="s">
        <v>80</v>
      </c>
      <c r="AL518" s="81"/>
      <c r="AM518" s="81"/>
      <c r="AN518" s="82"/>
      <c r="AO518" s="81"/>
      <c r="AP518" s="83"/>
    </row>
    <row r="519" spans="1:42" ht="12.75">
      <c r="A519" s="31"/>
      <c r="B519" s="31"/>
      <c r="C519" s="31"/>
      <c r="AK519" s="84"/>
      <c r="AL519" s="84" t="s">
        <v>81</v>
      </c>
      <c r="AM519" s="84"/>
      <c r="AN519" s="120" t="s">
        <v>1399</v>
      </c>
      <c r="AO519" s="81"/>
      <c r="AP519" s="83"/>
    </row>
    <row r="520" spans="1:42" ht="12.75">
      <c r="A520" s="31"/>
      <c r="B520" s="31"/>
      <c r="C520" s="31"/>
      <c r="AK520" s="84"/>
      <c r="AL520" s="84" t="s">
        <v>82</v>
      </c>
      <c r="AM520" s="84"/>
      <c r="AN520" s="120" t="s">
        <v>1400</v>
      </c>
      <c r="AO520" s="81"/>
      <c r="AP520" s="83"/>
    </row>
    <row r="521" spans="1:42" ht="12.75">
      <c r="A521" s="31"/>
      <c r="B521" s="31"/>
      <c r="C521" s="31"/>
      <c r="AK521" s="87" t="s">
        <v>87</v>
      </c>
      <c r="AL521" s="88"/>
      <c r="AM521" s="88"/>
      <c r="AN521" s="88"/>
      <c r="AO521" s="89" t="str">
        <f>UPPER(TEXT(NvsElapsedTime,"hh:mm:ss"))</f>
        <v>00:00:21</v>
      </c>
      <c r="AP521" s="88"/>
    </row>
    <row r="522" spans="1:38" ht="12.75">
      <c r="A522" s="31"/>
      <c r="B522" s="31"/>
      <c r="C522" s="31"/>
      <c r="AL522" s="16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" ht="12.75">
      <c r="A526" s="31"/>
      <c r="B526" s="31"/>
      <c r="C526" s="31"/>
    </row>
    <row r="527" spans="1:3" ht="12.75">
      <c r="A527" s="31"/>
      <c r="B527" s="31"/>
      <c r="C527" s="31"/>
    </row>
    <row r="528" spans="1:53" ht="12.75">
      <c r="A528" s="31"/>
      <c r="B528" s="31"/>
      <c r="C528" s="31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3" ht="12.75">
      <c r="A544" s="31"/>
      <c r="B544" s="31"/>
      <c r="C544" s="31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</sheetData>
  <sheetProtection/>
  <printOptions horizontalCentered="1"/>
  <pageMargins left="0.25" right="0.25" top="0.88" bottom="0.52" header="0.76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2012-01-25T23:14:50Z</cp:lastPrinted>
  <dcterms:created xsi:type="dcterms:W3CDTF">1997-11-19T15:48:19Z</dcterms:created>
  <dcterms:modified xsi:type="dcterms:W3CDTF">2012-01-25T23:14:52Z</dcterms:modified>
  <cp:category/>
  <cp:version/>
  <cp:contentType/>
  <cp:contentStatus/>
</cp:coreProperties>
</file>