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"V2008-10-31"</definedName>
    <definedName name="NvsAutoDrillOk">"VN"</definedName>
    <definedName name="NvsDrillHyperLink" localSheetId="0">"http://psfinweb.aepsc.com/psp/fcm90prd_newwin/EMPLOYEE/ERP/c/REPORT_BOOKS.IC_RUN_DRILLDOWN.GBL?Action=A&amp;NVS_INSTANCE=1211010_1211973"</definedName>
    <definedName name="NvsElapsedTime">0.00210648147913162</definedName>
    <definedName name="NvsEndTime">39763.7991203704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"V2008-10-31"</definedName>
    <definedName name="NvsValTbl.CURRENCY_CD">"CURRENCY_CD_TBL"</definedName>
    <definedName name="_xlnm.Print_Area" localSheetId="0">'Sheet1'!$B$2:$H$495</definedName>
    <definedName name="_xlnm.Print_Titles" localSheetId="0">'Sheet1'!$B:$C,'Sheet1'!$2:$8</definedName>
    <definedName name="Reserved_Section">'Sheet1'!$AK$499:$AP$515</definedName>
  </definedNames>
  <calcPr fullCalcOnLoad="1"/>
</workbook>
</file>

<file path=xl/sharedStrings.xml><?xml version="1.0" encoding="utf-8"?>
<sst xmlns="http://schemas.openxmlformats.org/spreadsheetml/2006/main" count="1461" uniqueCount="1397">
  <si>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</si>
  <si>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</si>
  <si>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</si>
  <si>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</si>
  <si>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</si>
  <si>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</si>
  <si>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</si>
  <si>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</si>
  <si>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</si>
  <si>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</si>
  <si>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</si>
  <si>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</si>
  <si>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</si>
  <si>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</si>
  <si>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</si>
  <si>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</si>
  <si>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</si>
  <si>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</si>
  <si>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</si>
  <si>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</si>
  <si>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</si>
  <si>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</si>
  <si>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</si>
  <si>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</si>
  <si>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</si>
  <si>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</si>
  <si>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</si>
  <si>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</si>
  <si>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</si>
  <si>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</si>
  <si>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</si>
  <si>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</si>
  <si>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</si>
  <si>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</si>
  <si>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</si>
  <si>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</si>
  <si>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</si>
  <si>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</si>
  <si>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</si>
  <si>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</si>
  <si>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</si>
  <si>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</si>
  <si>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</si>
  <si>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</si>
  <si>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</si>
  <si>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</si>
  <si>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</si>
  <si>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</si>
  <si>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</si>
  <si>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</si>
  <si>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</si>
  <si>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</si>
  <si>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</si>
  <si>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</si>
  <si>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</si>
  <si>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</si>
  <si>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</si>
  <si>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</si>
  <si>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</si>
  <si>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</si>
  <si>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</si>
  <si>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</si>
  <si>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</si>
  <si>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</si>
  <si>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</si>
  <si>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</si>
  <si>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</si>
  <si>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</si>
  <si>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</si>
  <si>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</si>
  <si>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</si>
  <si>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</si>
  <si>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</si>
  <si>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</si>
  <si>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</si>
  <si>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</si>
  <si>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</si>
  <si>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</si>
  <si>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</si>
  <si>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</si>
  <si>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</si>
  <si>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</si>
  <si>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</si>
  <si>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</si>
  <si>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</si>
  <si>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</si>
  <si>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</si>
  <si>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</si>
  <si>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</si>
  <si>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</si>
  <si>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</si>
  <si>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</si>
  <si>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</si>
  <si>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</si>
  <si>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</si>
  <si>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</si>
  <si>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</si>
  <si>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</si>
  <si>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</si>
  <si>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</si>
  <si>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</si>
  <si>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</si>
  <si>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</si>
  <si>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</si>
  <si>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</si>
  <si>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</si>
  <si>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</si>
  <si>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</si>
  <si>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</si>
  <si>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</si>
  <si>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</si>
  <si>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</si>
  <si>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</si>
  <si>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</si>
  <si>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</si>
  <si>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</si>
  <si>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</si>
  <si>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</si>
  <si>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</si>
  <si>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</si>
  <si>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</si>
  <si>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</si>
  <si>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</si>
  <si>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</si>
  <si>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</si>
  <si>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</si>
  <si>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</si>
  <si>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</si>
  <si>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</si>
  <si>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</si>
  <si>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</si>
  <si>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</si>
  <si>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</si>
  <si>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</si>
  <si>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</si>
  <si>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</si>
  <si>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</si>
  <si>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</si>
  <si>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</si>
  <si>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</si>
  <si>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</si>
  <si>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</si>
  <si>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</si>
  <si>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</si>
  <si>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</si>
  <si>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</si>
  <si>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</si>
  <si>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</si>
  <si>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</si>
  <si>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</si>
  <si>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</si>
  <si>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</si>
  <si>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</si>
  <si>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</si>
  <si>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</si>
  <si>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</si>
  <si>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</si>
  <si>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</si>
  <si>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</si>
  <si>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</si>
  <si>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</si>
  <si>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</si>
  <si>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</si>
  <si>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</si>
  <si>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</si>
  <si>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</si>
  <si>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</si>
  <si>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</si>
  <si>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</si>
  <si>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</si>
  <si>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</si>
  <si>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</si>
  <si>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</si>
  <si>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</si>
  <si>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</si>
  <si>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</si>
  <si>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</si>
  <si>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</si>
  <si>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</si>
  <si>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</si>
  <si>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</si>
  <si>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</si>
  <si>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</si>
  <si>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</si>
  <si>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</si>
  <si>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</si>
  <si>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</si>
  <si>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</si>
  <si>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</si>
  <si>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</si>
  <si>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</si>
  <si>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</si>
  <si>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</si>
  <si>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</si>
  <si>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</si>
  <si>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</si>
  <si>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</si>
  <si>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</si>
  <si>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</si>
  <si>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</si>
  <si>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</si>
  <si>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</si>
  <si>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</si>
  <si>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</si>
  <si>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</si>
  <si>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</si>
  <si>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</si>
  <si>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</si>
  <si>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</si>
  <si>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</si>
  <si>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</si>
  <si>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</si>
  <si>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</si>
  <si>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</si>
  <si>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</si>
  <si>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</si>
  <si>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</si>
  <si>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</si>
  <si>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</si>
  <si>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</si>
  <si>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</si>
  <si>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</si>
  <si>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</si>
  <si>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</si>
  <si>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</si>
  <si>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</si>
  <si>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</si>
  <si>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</si>
  <si>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</si>
  <si>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</si>
  <si>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</si>
  <si>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</si>
  <si>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</si>
  <si>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</si>
  <si>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</si>
  <si>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</si>
  <si>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</si>
  <si>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</si>
  <si>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</si>
  <si>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</si>
  <si>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</si>
  <si>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</si>
  <si>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</si>
  <si>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</si>
  <si>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</si>
  <si>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</si>
  <si>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</si>
  <si>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</si>
  <si>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</si>
  <si>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</si>
  <si>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</si>
  <si>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</si>
  <si>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</si>
  <si>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</si>
  <si>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</si>
  <si>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</si>
  <si>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</si>
  <si>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</si>
  <si>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</si>
  <si>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</si>
  <si>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</si>
  <si>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</si>
  <si>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</si>
  <si>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</si>
  <si>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</si>
  <si>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</si>
  <si>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</si>
  <si>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</si>
  <si>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</si>
  <si>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</si>
  <si>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</si>
  <si>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</si>
  <si>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</si>
  <si>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</si>
  <si>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</si>
  <si>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</si>
  <si>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</si>
  <si>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</si>
  <si>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</si>
  <si>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</si>
  <si>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</si>
  <si>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</si>
  <si>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</si>
  <si>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</si>
  <si>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</si>
  <si>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</si>
  <si>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</si>
  <si>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</si>
  <si>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</si>
  <si>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</si>
  <si>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</si>
  <si>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</si>
  <si>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</si>
  <si>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</si>
  <si>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</si>
  <si>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</si>
  <si>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</si>
  <si>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</si>
  <si>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</si>
  <si>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</si>
  <si>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</si>
  <si>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</si>
  <si>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</si>
  <si>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</si>
  <si>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</si>
  <si>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</si>
  <si>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</si>
  <si>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</si>
  <si>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</si>
  <si>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</si>
  <si>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</si>
  <si>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</si>
  <si>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</si>
  <si>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</si>
  <si>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</si>
  <si>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</si>
  <si>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</si>
  <si>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</si>
  <si>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</si>
  <si>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</si>
  <si>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</si>
  <si>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</si>
  <si>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</si>
  <si>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</si>
  <si>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</si>
  <si>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</si>
  <si>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</si>
  <si>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</si>
  <si>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</si>
  <si>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</si>
  <si>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</si>
  <si>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</si>
  <si>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</si>
  <si>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</si>
  <si>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</si>
  <si>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</si>
  <si>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</si>
  <si>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</si>
  <si>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</si>
  <si>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</si>
  <si>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</si>
  <si>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</si>
  <si>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</si>
  <si>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</si>
  <si>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</si>
  <si>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</si>
  <si>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</si>
  <si>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</si>
  <si>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</si>
  <si>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</si>
  <si>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</si>
  <si>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</si>
  <si>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</si>
  <si>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</si>
  <si>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</si>
  <si>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</si>
  <si>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</si>
  <si>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</si>
  <si>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</si>
  <si>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</si>
  <si>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</si>
  <si>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</si>
  <si>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</si>
  <si>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</si>
  <si>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</si>
  <si>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</si>
  <si>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</si>
  <si>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</si>
  <si>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</si>
  <si>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</si>
  <si>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</si>
  <si>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</si>
  <si>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</si>
  <si>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</si>
  <si>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</si>
  <si>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</si>
  <si>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</si>
  <si>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</si>
  <si>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</si>
  <si>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</si>
  <si>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</si>
  <si>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</si>
  <si>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</si>
  <si>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</si>
  <si>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</si>
  <si>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</si>
  <si>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</si>
  <si>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</si>
  <si>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</si>
  <si>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</si>
  <si>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</si>
  <si>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</si>
  <si>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%,V4560109</t>
  </si>
  <si>
    <t>4560109</t>
  </si>
  <si>
    <t>Interest Rate Swaps-Coal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</si>
  <si>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</si>
  <si>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</si>
  <si>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</si>
  <si>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</si>
  <si>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</si>
  <si>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</si>
  <si>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</si>
  <si>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</si>
  <si>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</si>
  <si>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</si>
  <si>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</si>
  <si>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</si>
  <si>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</si>
  <si>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</si>
  <si>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</si>
  <si>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</si>
  <si>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</si>
  <si>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</si>
  <si>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</si>
  <si>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</si>
  <si>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</si>
  <si>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</si>
  <si>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</si>
  <si>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</si>
  <si>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</si>
  <si>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</si>
  <si>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</si>
  <si>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</si>
  <si>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</si>
  <si>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</si>
  <si>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</si>
  <si>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</si>
  <si>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</si>
  <si>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</si>
  <si>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</si>
  <si>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</si>
  <si>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</si>
  <si>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</si>
  <si>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</si>
  <si>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</si>
  <si>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</si>
  <si>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</si>
  <si>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</si>
  <si>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</si>
  <si>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</si>
  <si>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</si>
  <si>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</si>
  <si>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</si>
  <si>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</si>
  <si>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</si>
  <si>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</si>
  <si>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</si>
  <si>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</si>
  <si>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</si>
  <si>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</si>
  <si>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</si>
  <si>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</si>
  <si>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</si>
  <si>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</si>
  <si>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</si>
  <si>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</si>
  <si>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</si>
  <si>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</si>
  <si>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</si>
  <si>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</si>
  <si>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</si>
  <si>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</si>
  <si>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</si>
  <si>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</si>
  <si>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</si>
  <si>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</si>
  <si>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</si>
  <si>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</si>
  <si>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</si>
  <si>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</si>
  <si>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</si>
  <si>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</si>
  <si>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</si>
  <si>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</si>
  <si>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</si>
  <si>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</si>
  <si>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</si>
  <si>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</si>
  <si>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</si>
  <si>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</si>
  <si>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</si>
  <si>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</si>
  <si>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</si>
  <si>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</si>
  <si>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</si>
  <si>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</si>
  <si>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</si>
  <si>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</si>
  <si>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</si>
  <si>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</si>
  <si>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</si>
  <si>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</si>
  <si>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</si>
  <si>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</si>
  <si>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</si>
  <si>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</si>
  <si>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</si>
  <si>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</si>
  <si>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</si>
  <si>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</si>
  <si>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</si>
  <si>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</si>
  <si>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</si>
  <si>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</si>
  <si>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</si>
  <si>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</si>
  <si>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</si>
  <si>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</si>
  <si>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</si>
  <si>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</si>
  <si>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</si>
  <si>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</si>
  <si>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</si>
  <si>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</si>
  <si>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</si>
  <si>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</si>
  <si>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</si>
  <si>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</si>
  <si>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</si>
  <si>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</si>
  <si>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</si>
  <si>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</si>
  <si>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</si>
  <si>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</si>
  <si>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</si>
  <si>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</si>
  <si>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</si>
  <si>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</si>
  <si>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</si>
  <si>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</si>
  <si>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</si>
  <si>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</si>
  <si>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</si>
  <si>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</si>
  <si>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</si>
  <si>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</si>
  <si>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</si>
  <si>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</si>
  <si>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</si>
  <si>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</si>
  <si>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</si>
  <si>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</si>
  <si>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</si>
  <si>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</si>
  <si>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</si>
  <si>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</si>
  <si>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</si>
  <si>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</si>
  <si>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</si>
  <si>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</si>
  <si>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</si>
  <si>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</si>
  <si>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</si>
  <si>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</si>
  <si>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</si>
  <si>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</si>
  <si>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</si>
  <si>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</si>
  <si>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</si>
  <si>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</si>
  <si>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</si>
  <si>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</si>
  <si>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</si>
  <si>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</si>
  <si>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</si>
  <si>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</si>
  <si>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</si>
  <si>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</si>
  <si>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</si>
  <si>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</si>
  <si>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</si>
  <si>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</si>
  <si>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</si>
  <si>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</si>
  <si>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</si>
  <si>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</si>
  <si>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</si>
  <si>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</si>
  <si>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</si>
  <si>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</si>
  <si>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</si>
  <si>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</si>
  <si>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</si>
  <si>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</si>
  <si>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</si>
  <si>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</si>
  <si>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</si>
  <si>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</si>
  <si>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</si>
  <si>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</si>
  <si>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</si>
  <si>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</si>
  <si>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</si>
  <si>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</si>
  <si>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</si>
  <si>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</si>
  <si>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</si>
  <si>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</si>
  <si>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</si>
  <si>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</si>
  <si>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</si>
  <si>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</si>
  <si>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</si>
  <si>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</si>
  <si>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</si>
  <si>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</si>
  <si>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</si>
  <si>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</si>
  <si>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</si>
  <si>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</si>
  <si>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</si>
  <si>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</si>
  <si>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</si>
  <si>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</si>
  <si>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</si>
  <si>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</si>
  <si>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</si>
  <si>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</si>
  <si>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</si>
  <si>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</si>
  <si>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</si>
  <si>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</si>
  <si>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</si>
  <si>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</si>
  <si>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</si>
  <si>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</si>
  <si>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</si>
  <si>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</si>
  <si>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</si>
  <si>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</si>
  <si>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</si>
  <si>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</si>
  <si>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</si>
  <si>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</si>
  <si>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</si>
  <si>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</si>
  <si>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</si>
  <si>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</si>
  <si>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</si>
  <si>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</si>
  <si>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</si>
  <si>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</si>
  <si>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</si>
  <si>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</si>
  <si>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</si>
  <si>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</si>
  <si>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</si>
  <si>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</si>
  <si>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</si>
  <si>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</si>
  <si>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</si>
  <si>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</si>
  <si>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</si>
  <si>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</si>
  <si>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</si>
  <si>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</si>
  <si>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</si>
  <si>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</si>
  <si>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</si>
  <si>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</si>
  <si>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</si>
  <si>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</si>
  <si>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</si>
  <si>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</si>
  <si>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</si>
  <si>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</si>
  <si>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</si>
  <si>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</si>
  <si>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</si>
  <si>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</si>
  <si>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</si>
  <si>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</si>
  <si>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</si>
  <si>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</si>
  <si>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</si>
  <si>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</si>
  <si>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</si>
  <si>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</si>
  <si>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</si>
  <si>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</si>
  <si>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</si>
  <si>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</si>
  <si>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</si>
  <si>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</si>
  <si>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</si>
  <si>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</si>
  <si>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</si>
  <si>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</si>
  <si>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</si>
  <si>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</si>
  <si>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</si>
  <si>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</si>
  <si>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</si>
  <si>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</si>
  <si>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</si>
  <si>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</si>
  <si>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</si>
  <si>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</si>
  <si>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</si>
  <si>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</si>
  <si>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</si>
  <si>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</si>
  <si>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</si>
  <si>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</si>
  <si>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</si>
  <si>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</si>
  <si>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</si>
  <si>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</si>
  <si>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</si>
  <si>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</si>
  <si>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</si>
  <si>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</si>
  <si>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</si>
  <si>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</si>
  <si>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</si>
  <si>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</si>
  <si>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</si>
  <si>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</si>
  <si>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</si>
  <si>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</si>
  <si>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</si>
  <si>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</si>
  <si>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</si>
  <si>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</si>
  <si>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</si>
  <si>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</si>
  <si>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</si>
  <si>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</si>
  <si>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</si>
  <si>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</si>
  <si>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</si>
  <si>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</si>
  <si>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</si>
  <si>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</si>
  <si>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</si>
  <si>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</si>
  <si>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</si>
  <si>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</si>
  <si>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</si>
  <si>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</si>
  <si>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</si>
  <si>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</si>
  <si>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</si>
  <si>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</si>
  <si>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</si>
  <si>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</si>
  <si>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</si>
  <si>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</si>
  <si>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</si>
  <si>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</si>
  <si>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</si>
  <si>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</si>
  <si>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</si>
  <si>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</si>
  <si>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</si>
  <si>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</si>
  <si>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</si>
  <si>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</si>
  <si>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</si>
  <si>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</si>
  <si>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</si>
  <si>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</si>
  <si>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</si>
  <si>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</si>
  <si>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</si>
  <si>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</si>
  <si>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</si>
  <si>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</si>
  <si>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</si>
  <si>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</si>
  <si>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</si>
  <si>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</si>
  <si>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</si>
  <si>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</si>
  <si>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</si>
  <si>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</si>
  <si>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</si>
  <si>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</si>
  <si>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</si>
  <si>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</si>
  <si>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</si>
  <si>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</si>
  <si>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</si>
  <si>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</si>
  <si>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</si>
  <si>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</si>
  <si>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</si>
  <si>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</si>
  <si>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</si>
  <si>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</si>
  <si>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</si>
  <si>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</si>
  <si>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</si>
  <si>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</si>
  <si>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</si>
  <si>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</si>
  <si>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</si>
  <si>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</si>
  <si>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</si>
  <si>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</si>
  <si>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</si>
  <si>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</si>
  <si>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</si>
  <si>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</si>
  <si>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</si>
  <si>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</si>
  <si>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</si>
  <si>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</si>
  <si>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</si>
  <si>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</si>
  <si>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</si>
  <si>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</si>
  <si>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</si>
  <si>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</si>
  <si>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</si>
  <si>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</si>
  <si>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</si>
  <si>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</si>
  <si>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</si>
  <si>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</si>
  <si>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</si>
  <si>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</si>
  <si>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</si>
  <si>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</si>
  <si>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</si>
  <si>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</si>
  <si>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</si>
  <si>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</si>
  <si>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</si>
  <si>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</si>
  <si>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</si>
  <si>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</si>
  <si>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</si>
  <si>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</si>
  <si>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</si>
  <si>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</si>
  <si>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</si>
  <si>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</si>
  <si>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</si>
  <si>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</si>
  <si>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</si>
  <si>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</si>
  <si>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</si>
  <si>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</si>
  <si>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</si>
  <si>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</si>
  <si>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</si>
  <si>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</si>
  <si>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</si>
  <si>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</si>
  <si>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</si>
  <si>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</si>
  <si>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</si>
  <si>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</si>
  <si>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</si>
  <si>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</si>
  <si>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</si>
  <si>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</si>
  <si>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</si>
  <si>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</si>
  <si>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</si>
  <si>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</si>
  <si>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</si>
  <si>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</si>
  <si>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</si>
  <si>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</si>
  <si>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</si>
  <si>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</si>
  <si>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</si>
  <si>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</si>
  <si>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</si>
  <si>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</si>
  <si>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</si>
  <si>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</si>
  <si>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</si>
  <si>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</si>
  <si>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</si>
  <si>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</si>
  <si>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</si>
  <si>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</si>
  <si>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</si>
  <si>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</si>
  <si>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</si>
  <si>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</si>
  <si>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</si>
  <si>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</si>
  <si>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</si>
  <si>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</si>
  <si>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</si>
  <si>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</si>
  <si>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</si>
  <si>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</si>
  <si>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</si>
  <si>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</si>
  <si>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</si>
  <si>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</si>
  <si>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</si>
  <si>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</si>
  <si>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</si>
  <si>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</si>
  <si>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</si>
  <si>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</si>
  <si>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</si>
  <si>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</si>
  <si>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</si>
  <si>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</si>
  <si>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%,V408101408</t>
  </si>
  <si>
    <t>408101408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</si>
  <si>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</si>
  <si>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</si>
  <si>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</si>
  <si>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</si>
  <si>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</si>
  <si>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</si>
  <si>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</si>
  <si>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</si>
  <si>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</si>
  <si>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</si>
  <si>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</si>
  <si>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</si>
  <si>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</si>
  <si>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</si>
  <si>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</si>
  <si>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</si>
  <si>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</si>
  <si>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</si>
  <si>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</si>
  <si>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</si>
  <si>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</si>
  <si>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</si>
  <si>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</si>
  <si>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</si>
  <si>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</si>
  <si>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</si>
  <si>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</si>
  <si>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</si>
  <si>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</si>
  <si>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</si>
  <si>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</si>
  <si>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</si>
  <si>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</si>
  <si>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</si>
  <si>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</si>
  <si>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</si>
  <si>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</si>
  <si>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</si>
  <si>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</si>
  <si>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</si>
  <si>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</si>
  <si>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</si>
  <si>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</si>
  <si>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</si>
  <si>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</si>
  <si>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</si>
  <si>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</si>
  <si>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</si>
  <si>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</si>
  <si>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</si>
  <si>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</si>
  <si>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</si>
  <si>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</si>
  <si>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</si>
  <si>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</si>
  <si>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</si>
  <si>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</si>
  <si>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</si>
  <si>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</si>
  <si>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</si>
  <si>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</si>
  <si>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</si>
  <si>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</si>
  <si>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</si>
  <si>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</si>
  <si>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</si>
  <si>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</si>
  <si>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</si>
  <si>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</si>
  <si>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</si>
  <si>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</si>
  <si>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</si>
  <si>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</si>
  <si>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</si>
  <si>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</si>
  <si>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</si>
  <si>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</si>
  <si>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</si>
  <si>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</si>
  <si>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</si>
  <si>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</si>
  <si>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</si>
  <si>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</si>
  <si>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</si>
  <si>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</si>
  <si>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</si>
  <si>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</si>
  <si>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</si>
  <si>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</si>
  <si>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</si>
  <si>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</si>
  <si>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</si>
  <si>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</si>
  <si>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</si>
  <si>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</si>
  <si>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</si>
  <si>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</si>
  <si>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</si>
  <si>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</si>
  <si>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</si>
  <si>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</si>
  <si>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</si>
  <si>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</si>
  <si>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</si>
  <si>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</si>
  <si>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</si>
  <si>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</si>
  <si>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</si>
  <si>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</si>
  <si>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</si>
  <si>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</si>
  <si>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</si>
  <si>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</si>
  <si>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</si>
  <si>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</si>
  <si>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</si>
  <si>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</si>
  <si>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</si>
  <si>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</si>
  <si>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</si>
  <si>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</si>
  <si>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</si>
  <si>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</si>
  <si>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</si>
  <si>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</si>
  <si>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</si>
  <si>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</si>
  <si>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</si>
  <si>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</si>
  <si>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</si>
  <si>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</si>
  <si>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</si>
  <si>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</si>
  <si>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</si>
  <si>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</si>
  <si>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</si>
  <si>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</si>
  <si>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</si>
  <si>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</si>
  <si>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</si>
  <si>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</si>
  <si>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</si>
  <si>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</si>
  <si>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</si>
  <si>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</si>
  <si>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</si>
  <si>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</si>
  <si>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</si>
  <si>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</si>
  <si>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</si>
  <si>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</si>
  <si>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</si>
  <si>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</si>
  <si>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</si>
  <si>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</si>
  <si>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</si>
  <si>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</si>
  <si>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</si>
  <si>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</si>
  <si>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</si>
  <si>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</si>
  <si>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</si>
  <si>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</si>
  <si>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</si>
  <si>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</si>
  <si>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</si>
  <si>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</si>
  <si>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</si>
  <si>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</si>
  <si>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</si>
  <si>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</si>
  <si>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</si>
  <si>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</si>
  <si>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</si>
  <si>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</si>
  <si>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</si>
  <si>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</si>
  <si>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</si>
  <si>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</si>
  <si>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</si>
  <si>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</si>
  <si>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</si>
  <si>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</si>
  <si>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</si>
  <si>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</si>
  <si>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</si>
  <si>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</si>
  <si>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</si>
  <si>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</si>
  <si>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</si>
  <si>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</si>
  <si>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</si>
  <si>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</si>
  <si>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</si>
  <si>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</si>
  <si>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</si>
  <si>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</si>
  <si>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</si>
  <si>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</si>
  <si>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</si>
  <si>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</si>
  <si>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</si>
  <si>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</si>
  <si>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</si>
  <si>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</si>
  <si>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</si>
  <si>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</si>
  <si>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</si>
  <si>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</si>
  <si>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</si>
  <si>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</si>
  <si>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</si>
  <si>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</si>
  <si>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</si>
  <si>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</si>
  <si>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</si>
  <si>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</si>
  <si>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</si>
  <si>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</si>
  <si>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</si>
  <si>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</si>
  <si>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</si>
  <si>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</si>
  <si>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</si>
  <si>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</si>
  <si>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</si>
  <si>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</si>
  <si>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</si>
  <si>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</si>
  <si>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</si>
  <si>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</si>
  <si>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</si>
  <si>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</si>
  <si>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</si>
  <si>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</si>
  <si>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</si>
  <si>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</si>
  <si>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</si>
  <si>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</si>
  <si>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</si>
  <si>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</si>
  <si>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</si>
  <si>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</si>
  <si>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</si>
  <si>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</si>
  <si>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</si>
  <si>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</si>
  <si>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</si>
  <si>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</si>
  <si>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</si>
  <si>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</si>
  <si>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</si>
  <si>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</si>
  <si>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</si>
  <si>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</si>
  <si>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</si>
  <si>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</si>
  <si>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</si>
  <si>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</si>
  <si>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</si>
  <si>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</si>
  <si>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</si>
  <si>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</si>
  <si>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</si>
  <si>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</si>
  <si>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</si>
  <si>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</si>
  <si>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</si>
  <si>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</si>
  <si>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</si>
  <si>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</si>
  <si>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</si>
  <si>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</si>
  <si>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</si>
  <si>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</si>
  <si>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</si>
  <si>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</si>
  <si>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</si>
  <si>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</si>
  <si>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</si>
  <si>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</si>
  <si>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</si>
  <si>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</si>
  <si>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</si>
  <si>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</si>
  <si>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</si>
  <si>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</si>
  <si>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</si>
  <si>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</si>
  <si>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</si>
  <si>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</si>
  <si>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</si>
  <si>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</si>
  <si>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</si>
  <si>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</si>
  <si>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</si>
  <si>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</si>
  <si>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</si>
  <si>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</si>
  <si>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</si>
  <si>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</si>
  <si>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</si>
  <si>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</si>
  <si>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</si>
  <si>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</si>
  <si>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</si>
  <si>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</si>
  <si>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</si>
  <si>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</si>
  <si>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</si>
  <si>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</si>
  <si>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</si>
  <si>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</si>
  <si>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</si>
  <si>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</si>
  <si>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</si>
  <si>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</si>
  <si>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</si>
  <si>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</si>
  <si>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</si>
  <si>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</si>
  <si>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</si>
  <si>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</si>
  <si>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</si>
  <si>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</si>
  <si>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</si>
  <si>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</si>
  <si>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</si>
  <si>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</si>
  <si>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</si>
  <si>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</si>
  <si>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</si>
  <si>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</si>
  <si>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</si>
  <si>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</si>
  <si>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</si>
  <si>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</si>
  <si>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</si>
  <si>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</si>
  <si>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</si>
  <si>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</si>
  <si>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</si>
  <si>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</si>
  <si>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</si>
  <si>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</si>
  <si>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</si>
  <si>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</si>
  <si>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</si>
  <si>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</si>
  <si>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</si>
  <si>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</si>
  <si>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</si>
  <si>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</si>
  <si>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</si>
  <si>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</si>
  <si>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</si>
  <si>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</si>
  <si>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</si>
  <si>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</si>
  <si>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</si>
  <si>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</si>
  <si>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</si>
  <si>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</si>
  <si>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</si>
  <si>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</si>
  <si>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</si>
  <si>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</si>
  <si>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</si>
  <si>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</si>
  <si>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</si>
  <si>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</si>
  <si>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</si>
  <si>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</si>
  <si>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</si>
  <si>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</si>
  <si>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</si>
  <si>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</si>
  <si>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</si>
  <si>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</si>
  <si>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</si>
  <si>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</si>
  <si>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</si>
  <si>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</si>
  <si>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</si>
  <si>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</si>
  <si>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</si>
  <si>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</si>
  <si>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</si>
  <si>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</si>
  <si>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</si>
  <si>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</si>
  <si>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</si>
  <si>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</si>
  <si>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</si>
  <si>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</si>
  <si>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</si>
  <si>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</si>
  <si>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</si>
  <si>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</si>
  <si>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</si>
  <si>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</si>
  <si>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</si>
  <si>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</si>
  <si>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</si>
  <si>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</si>
  <si>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</si>
  <si>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</si>
  <si>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</si>
  <si>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</si>
  <si>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</si>
  <si>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</si>
  <si>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</si>
  <si>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</si>
  <si>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</si>
  <si>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</si>
  <si>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</si>
  <si>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</si>
  <si>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</si>
  <si>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</si>
  <si>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</si>
  <si>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</si>
  <si>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</si>
  <si>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</si>
  <si>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</si>
  <si>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</si>
  <si>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</si>
  <si>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</si>
  <si>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</si>
  <si>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</si>
  <si>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</si>
  <si>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</si>
  <si>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</si>
  <si>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</si>
  <si>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</si>
  <si>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</si>
  <si>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</si>
  <si>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</si>
  <si>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</si>
  <si>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</si>
  <si>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</si>
  <si>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</si>
  <si>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</si>
  <si>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</si>
  <si>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</si>
  <si>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</si>
  <si>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</si>
  <si>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</si>
  <si>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</si>
  <si>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</si>
  <si>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</si>
  <si>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</si>
  <si>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</si>
  <si>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</si>
  <si>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</si>
  <si>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</si>
  <si>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</si>
  <si>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</si>
  <si>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</si>
  <si>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</si>
  <si>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</si>
  <si>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</si>
  <si>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</si>
  <si>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</si>
  <si>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</si>
  <si>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</si>
  <si>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</si>
  <si>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</si>
  <si>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</si>
  <si>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</si>
  <si>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</si>
  <si>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</si>
  <si>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</si>
  <si>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</si>
  <si>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</si>
  <si>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</si>
  <si>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</si>
  <si>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</si>
  <si>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</si>
  <si>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</si>
  <si>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</si>
  <si>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</si>
  <si>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</si>
  <si>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</si>
  <si>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</si>
  <si>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</si>
  <si>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</si>
  <si>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2008-10-31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</si>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</sst>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7"/>
  <sheetViews>
    <sheetView tabSelected="1" zoomScale="68" zoomScaleNormal="68" zoomScalePageLayoutView="0" workbookViewId="0" topLeftCell="A1">
      <pane xSplit="3" ySplit="7" topLeftCell="D459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IF(AN517="error",AN518,AN517)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IF(AN517="error",AN518,AN517)</f>
        <v>KYP CORP CONSOLIDATED</v>
      </c>
      <c r="M2" s="6"/>
      <c r="N2" s="12"/>
      <c r="O2" s="10"/>
      <c r="P2" s="24"/>
      <c r="Q2" s="20"/>
      <c r="R2" s="20"/>
      <c r="S2" s="22"/>
      <c r="T2" s="79" t="str">
        <f>IF(AN517="error",AN518,AN517)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IF(AN517="error",AN518,AN517)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AO501*1</f>
        <v>39752</v>
      </c>
      <c r="C4" s="30"/>
      <c r="D4" s="7"/>
      <c r="E4" s="6"/>
      <c r="F4" s="6"/>
      <c r="G4" s="6"/>
      <c r="H4" s="10"/>
      <c r="I4" s="10"/>
      <c r="J4" s="10"/>
      <c r="K4" s="22"/>
      <c r="L4" s="19">
        <f>AO501*1</f>
        <v>39752</v>
      </c>
      <c r="M4" s="6"/>
      <c r="N4" s="12"/>
      <c r="O4" s="10"/>
      <c r="P4" s="24"/>
      <c r="Q4" s="20"/>
      <c r="R4" s="20"/>
      <c r="S4" s="22"/>
      <c r="T4" s="19">
        <f>AO501*1</f>
        <v>39752</v>
      </c>
      <c r="U4" s="30"/>
      <c r="V4" s="10"/>
      <c r="W4" s="10"/>
      <c r="X4" s="20"/>
      <c r="Y4" s="20"/>
      <c r="Z4" s="20"/>
      <c r="AA4" s="22"/>
      <c r="AB4" s="19">
        <f>AO501*1</f>
        <v>39752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1393</v>
      </c>
      <c r="C5" s="56">
        <f>IF(AO514&gt;0,"REPORT HAS "&amp;AO514&amp;"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11/11/08 19:10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11/11/08 19:10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11/11/08 19:10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11/11/08 19:10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TEXT($AO$501,"YYYY")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TEXT($AO$501,"YYYY")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TEXT($AO$501,"YYYY")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TEXT($AO$501,"YYYY")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-49.94</v>
      </c>
      <c r="G10" s="5">
        <v>89068.16</v>
      </c>
      <c r="I10" s="9">
        <f aca="true" t="shared" si="0" ref="I10:I41">+E10-G10</f>
        <v>-89118.1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-1.0005606941919536</v>
      </c>
      <c r="M10" s="9">
        <v>0</v>
      </c>
      <c r="O10" s="9">
        <v>152466.36000000002</v>
      </c>
      <c r="Q10" s="9">
        <f aca="true" t="shared" si="2" ref="Q10:Q41">+M10-O10</f>
        <v>-152466.36000000002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1923604.54</v>
      </c>
      <c r="Y10" s="9">
        <f aca="true" t="shared" si="4" ref="Y10:Y41">+U10-W10</f>
        <v>-1923604.54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1220377.19</v>
      </c>
      <c r="AE10" s="9">
        <v>2887924.44</v>
      </c>
      <c r="AG10" s="9">
        <f aca="true" t="shared" si="6" ref="AG10:AG41">+AC10-AE10</f>
        <v>-1667547.25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-0.5774206647871992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277912.07</v>
      </c>
      <c r="W11" s="9">
        <v>0</v>
      </c>
      <c r="Y11" s="9">
        <f t="shared" si="4"/>
        <v>277912.07</v>
      </c>
      <c r="AA11" s="21" t="str">
        <f t="shared" si="5"/>
        <v>N.M.</v>
      </c>
      <c r="AC11" s="9">
        <v>277912.07</v>
      </c>
      <c r="AE11" s="9">
        <v>0</v>
      </c>
      <c r="AG11" s="9">
        <f t="shared" si="6"/>
        <v>277912.07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-36.51</v>
      </c>
      <c r="I12" s="9">
        <f t="shared" si="0"/>
        <v>36.51</v>
      </c>
      <c r="K12" s="21" t="str">
        <f t="shared" si="1"/>
        <v>N.M.</v>
      </c>
      <c r="M12" s="9">
        <v>0</v>
      </c>
      <c r="O12" s="9">
        <v>-97.28</v>
      </c>
      <c r="Q12" s="9">
        <f t="shared" si="2"/>
        <v>97.28</v>
      </c>
      <c r="S12" s="21" t="str">
        <f t="shared" si="3"/>
        <v>N.M.</v>
      </c>
      <c r="U12" s="9">
        <v>0</v>
      </c>
      <c r="W12" s="9">
        <v>-1291.7</v>
      </c>
      <c r="Y12" s="9">
        <f t="shared" si="4"/>
        <v>1291.7</v>
      </c>
      <c r="AA12" s="21" t="str">
        <f t="shared" si="5"/>
        <v>N.M.</v>
      </c>
      <c r="AC12" s="9">
        <v>32.82</v>
      </c>
      <c r="AE12" s="9">
        <v>-1291.7</v>
      </c>
      <c r="AG12" s="9">
        <f t="shared" si="6"/>
        <v>1324.52</v>
      </c>
      <c r="AI12" s="21">
        <f t="shared" si="7"/>
        <v>1.0254083765580242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5068549.82</v>
      </c>
      <c r="G13" s="5">
        <v>4094744.62</v>
      </c>
      <c r="I13" s="9">
        <f t="shared" si="0"/>
        <v>973805.2000000002</v>
      </c>
      <c r="K13" s="21">
        <f t="shared" si="1"/>
        <v>0.23781829891017725</v>
      </c>
      <c r="M13" s="9">
        <v>15571645.48</v>
      </c>
      <c r="O13" s="9">
        <v>15943464.57</v>
      </c>
      <c r="Q13" s="9">
        <f t="shared" si="2"/>
        <v>-371819.08999999985</v>
      </c>
      <c r="S13" s="21">
        <f t="shared" si="3"/>
        <v>-0.02332109739181989</v>
      </c>
      <c r="U13" s="9">
        <v>64423292.1</v>
      </c>
      <c r="W13" s="9">
        <v>63285827.41</v>
      </c>
      <c r="Y13" s="9">
        <f t="shared" si="4"/>
        <v>1137464.690000005</v>
      </c>
      <c r="AA13" s="21">
        <f t="shared" si="5"/>
        <v>0.017973450558383165</v>
      </c>
      <c r="AC13" s="9">
        <v>81367200.39</v>
      </c>
      <c r="AE13" s="9">
        <v>80408595.89</v>
      </c>
      <c r="AG13" s="9">
        <f t="shared" si="6"/>
        <v>958604.5</v>
      </c>
      <c r="AI13" s="21">
        <f t="shared" si="7"/>
        <v>0.011921666948535992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2993250.65</v>
      </c>
      <c r="G14" s="5">
        <v>2415754.69</v>
      </c>
      <c r="I14" s="9">
        <f t="shared" si="0"/>
        <v>577495.96</v>
      </c>
      <c r="K14" s="21">
        <f t="shared" si="1"/>
        <v>0.2390540572643988</v>
      </c>
      <c r="M14" s="9">
        <v>9589941.74</v>
      </c>
      <c r="O14" s="9">
        <v>10247591.24</v>
      </c>
      <c r="Q14" s="9">
        <f t="shared" si="2"/>
        <v>-657649.5</v>
      </c>
      <c r="S14" s="21">
        <f t="shared" si="3"/>
        <v>-0.06417600825381868</v>
      </c>
      <c r="U14" s="9">
        <v>33662044.6</v>
      </c>
      <c r="W14" s="9">
        <v>34465539.4</v>
      </c>
      <c r="Y14" s="9">
        <f t="shared" si="4"/>
        <v>-803494.799999997</v>
      </c>
      <c r="AA14" s="21">
        <f t="shared" si="5"/>
        <v>-0.023312990714429296</v>
      </c>
      <c r="AC14" s="9">
        <v>41266385.160000004</v>
      </c>
      <c r="AE14" s="9">
        <v>42039543.47</v>
      </c>
      <c r="AG14" s="9">
        <f t="shared" si="6"/>
        <v>-773158.3099999949</v>
      </c>
      <c r="AI14" s="21">
        <f t="shared" si="7"/>
        <v>-0.018391215655130303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5104625.43</v>
      </c>
      <c r="G15" s="5">
        <v>1857179.8</v>
      </c>
      <c r="I15" s="9">
        <f t="shared" si="0"/>
        <v>3247445.63</v>
      </c>
      <c r="K15" s="21">
        <f t="shared" si="1"/>
        <v>1.748589786513939</v>
      </c>
      <c r="M15" s="9">
        <v>13754147.72</v>
      </c>
      <c r="O15" s="9">
        <v>8138600.75</v>
      </c>
      <c r="Q15" s="9">
        <f t="shared" si="2"/>
        <v>5615546.970000001</v>
      </c>
      <c r="S15" s="21">
        <f t="shared" si="3"/>
        <v>0.6899892429297506</v>
      </c>
      <c r="U15" s="9">
        <v>47028520.43</v>
      </c>
      <c r="W15" s="9">
        <v>35973581.57</v>
      </c>
      <c r="Y15" s="9">
        <f t="shared" si="4"/>
        <v>11054938.86</v>
      </c>
      <c r="AA15" s="21">
        <f t="shared" si="5"/>
        <v>0.3073071509015164</v>
      </c>
      <c r="AC15" s="9">
        <v>55573608.83</v>
      </c>
      <c r="AE15" s="9">
        <v>45370044.769999996</v>
      </c>
      <c r="AG15" s="9">
        <f t="shared" si="6"/>
        <v>10203564.060000002</v>
      </c>
      <c r="AI15" s="21">
        <f t="shared" si="7"/>
        <v>0.22489649529168854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4910155.66</v>
      </c>
      <c r="G16" s="5">
        <v>4199913.5</v>
      </c>
      <c r="I16" s="9">
        <f t="shared" si="0"/>
        <v>710242.1600000001</v>
      </c>
      <c r="K16" s="21">
        <f t="shared" si="1"/>
        <v>0.16910875902563235</v>
      </c>
      <c r="M16" s="9">
        <v>13826032.39</v>
      </c>
      <c r="O16" s="9">
        <v>13655298.26</v>
      </c>
      <c r="Q16" s="9">
        <f t="shared" si="2"/>
        <v>170734.13000000082</v>
      </c>
      <c r="S16" s="21">
        <f t="shared" si="3"/>
        <v>0.012503141765868746</v>
      </c>
      <c r="U16" s="9">
        <v>46247068.12</v>
      </c>
      <c r="W16" s="9">
        <v>45288118.14</v>
      </c>
      <c r="Y16" s="9">
        <f t="shared" si="4"/>
        <v>958949.9799999967</v>
      </c>
      <c r="AA16" s="21">
        <f t="shared" si="5"/>
        <v>0.02117442762880049</v>
      </c>
      <c r="AC16" s="9">
        <v>55978075.3</v>
      </c>
      <c r="AE16" s="9">
        <v>54157742.57</v>
      </c>
      <c r="AG16" s="9">
        <f t="shared" si="6"/>
        <v>1820332.7299999967</v>
      </c>
      <c r="AI16" s="21">
        <f t="shared" si="7"/>
        <v>0.03361168031786368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4607203.74</v>
      </c>
      <c r="G17" s="5">
        <v>3868512.69</v>
      </c>
      <c r="I17" s="9">
        <f t="shared" si="0"/>
        <v>738691.0500000003</v>
      </c>
      <c r="K17" s="21">
        <f t="shared" si="1"/>
        <v>0.1909496256557453</v>
      </c>
      <c r="M17" s="9">
        <v>13058174.05</v>
      </c>
      <c r="O17" s="9">
        <v>11860865.47</v>
      </c>
      <c r="Q17" s="9">
        <f t="shared" si="2"/>
        <v>1197308.58</v>
      </c>
      <c r="S17" s="21">
        <f t="shared" si="3"/>
        <v>0.1009461394725692</v>
      </c>
      <c r="U17" s="9">
        <v>40727736.37</v>
      </c>
      <c r="W17" s="9">
        <v>38334226.74</v>
      </c>
      <c r="Y17" s="9">
        <f t="shared" si="4"/>
        <v>2393509.629999995</v>
      </c>
      <c r="AA17" s="21">
        <f t="shared" si="5"/>
        <v>0.06243792645757161</v>
      </c>
      <c r="AC17" s="9">
        <v>49111356.32</v>
      </c>
      <c r="AE17" s="9">
        <v>46013821.480000004</v>
      </c>
      <c r="AG17" s="9">
        <f t="shared" si="6"/>
        <v>3097534.839999996</v>
      </c>
      <c r="AI17" s="21">
        <f t="shared" si="7"/>
        <v>0.06731748723253393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3730616.08</v>
      </c>
      <c r="G18" s="5">
        <v>2804882.91</v>
      </c>
      <c r="I18" s="9">
        <f t="shared" si="0"/>
        <v>925733.1699999999</v>
      </c>
      <c r="K18" s="21">
        <f t="shared" si="1"/>
        <v>0.330043427730821</v>
      </c>
      <c r="M18" s="9">
        <v>9149213.43</v>
      </c>
      <c r="O18" s="9">
        <v>8198495.36</v>
      </c>
      <c r="Q18" s="9">
        <f t="shared" si="2"/>
        <v>950718.0699999994</v>
      </c>
      <c r="S18" s="21">
        <f t="shared" si="3"/>
        <v>0.11596250632018401</v>
      </c>
      <c r="U18" s="9">
        <v>29688947.49</v>
      </c>
      <c r="W18" s="9">
        <v>28460076.73</v>
      </c>
      <c r="Y18" s="9">
        <f t="shared" si="4"/>
        <v>1228870.759999998</v>
      </c>
      <c r="AA18" s="21">
        <f t="shared" si="5"/>
        <v>0.043178757796694035</v>
      </c>
      <c r="AC18" s="9">
        <v>36146228.089999996</v>
      </c>
      <c r="AE18" s="9">
        <v>34600851.94</v>
      </c>
      <c r="AG18" s="9">
        <f t="shared" si="6"/>
        <v>1545376.1499999985</v>
      </c>
      <c r="AI18" s="21">
        <f t="shared" si="7"/>
        <v>0.04466295086259077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915136.79</v>
      </c>
      <c r="G19" s="5">
        <v>769998.27</v>
      </c>
      <c r="I19" s="9">
        <f t="shared" si="0"/>
        <v>145138.52000000002</v>
      </c>
      <c r="K19" s="21">
        <f t="shared" si="1"/>
        <v>0.18849200791061518</v>
      </c>
      <c r="M19" s="9">
        <v>2496938.42</v>
      </c>
      <c r="O19" s="9">
        <v>2549161.38</v>
      </c>
      <c r="Q19" s="9">
        <f t="shared" si="2"/>
        <v>-52222.95999999996</v>
      </c>
      <c r="S19" s="21">
        <f t="shared" si="3"/>
        <v>-0.020486329508098842</v>
      </c>
      <c r="U19" s="9">
        <v>7955101.07</v>
      </c>
      <c r="W19" s="9">
        <v>7997391.57</v>
      </c>
      <c r="Y19" s="9">
        <f t="shared" si="4"/>
        <v>-42290.5</v>
      </c>
      <c r="AA19" s="21">
        <f t="shared" si="5"/>
        <v>-0.0052880366841910175</v>
      </c>
      <c r="AC19" s="9">
        <v>9759288</v>
      </c>
      <c r="AE19" s="9">
        <v>9675320.36</v>
      </c>
      <c r="AG19" s="9">
        <f t="shared" si="6"/>
        <v>83967.6400000006</v>
      </c>
      <c r="AI19" s="21">
        <f t="shared" si="7"/>
        <v>0.008678538474771558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823224.28</v>
      </c>
      <c r="G20" s="5">
        <v>675648.22</v>
      </c>
      <c r="I20" s="9">
        <f t="shared" si="0"/>
        <v>147576.06000000006</v>
      </c>
      <c r="K20" s="21">
        <f t="shared" si="1"/>
        <v>0.2184214442243333</v>
      </c>
      <c r="M20" s="9">
        <v>2260517.84</v>
      </c>
      <c r="O20" s="9">
        <v>2186425.15</v>
      </c>
      <c r="Q20" s="9">
        <f t="shared" si="2"/>
        <v>74092.68999999994</v>
      </c>
      <c r="S20" s="21">
        <f t="shared" si="3"/>
        <v>0.03388759500868344</v>
      </c>
      <c r="U20" s="9">
        <v>7590733.82</v>
      </c>
      <c r="W20" s="9">
        <v>7226113.34</v>
      </c>
      <c r="Y20" s="9">
        <f t="shared" si="4"/>
        <v>364620.48000000045</v>
      </c>
      <c r="AA20" s="21">
        <f t="shared" si="5"/>
        <v>0.050458726959297935</v>
      </c>
      <c r="AC20" s="9">
        <v>9211811.940000001</v>
      </c>
      <c r="AE20" s="9">
        <v>8628700.42</v>
      </c>
      <c r="AG20" s="9">
        <f t="shared" si="6"/>
        <v>583111.5200000014</v>
      </c>
      <c r="AI20" s="21">
        <f t="shared" si="7"/>
        <v>0.06757813942044373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4223136.76</v>
      </c>
      <c r="G21" s="5">
        <v>1631770.62</v>
      </c>
      <c r="I21" s="9">
        <f t="shared" si="0"/>
        <v>2591366.1399999997</v>
      </c>
      <c r="K21" s="21">
        <f t="shared" si="1"/>
        <v>1.5880701050984725</v>
      </c>
      <c r="M21" s="9">
        <v>10216786.45</v>
      </c>
      <c r="O21" s="9">
        <v>5651862.7</v>
      </c>
      <c r="Q21" s="9">
        <f t="shared" si="2"/>
        <v>4564923.749999999</v>
      </c>
      <c r="S21" s="21">
        <f t="shared" si="3"/>
        <v>0.8076848275171297</v>
      </c>
      <c r="U21" s="9">
        <v>29639578.34</v>
      </c>
      <c r="W21" s="9">
        <v>21434109.37</v>
      </c>
      <c r="Y21" s="9">
        <f t="shared" si="4"/>
        <v>8205468.969999999</v>
      </c>
      <c r="AA21" s="21">
        <f t="shared" si="5"/>
        <v>0.38282294954996765</v>
      </c>
      <c r="AC21" s="9">
        <v>34008986.2</v>
      </c>
      <c r="AE21" s="9">
        <v>25703093.520000003</v>
      </c>
      <c r="AG21" s="9">
        <f t="shared" si="6"/>
        <v>8305892.68</v>
      </c>
      <c r="AI21" s="21">
        <f t="shared" si="7"/>
        <v>0.3231475881896102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10422994.15</v>
      </c>
      <c r="G22" s="5">
        <v>3934238.09</v>
      </c>
      <c r="I22" s="9">
        <f t="shared" si="0"/>
        <v>6488756.0600000005</v>
      </c>
      <c r="K22" s="21">
        <f t="shared" si="1"/>
        <v>1.6493043663252218</v>
      </c>
      <c r="M22" s="9">
        <v>23211384.48</v>
      </c>
      <c r="O22" s="9">
        <v>11866599.98</v>
      </c>
      <c r="Q22" s="9">
        <f t="shared" si="2"/>
        <v>11344784.5</v>
      </c>
      <c r="S22" s="21">
        <f t="shared" si="3"/>
        <v>0.9560265382772261</v>
      </c>
      <c r="U22" s="9">
        <v>67728126.32</v>
      </c>
      <c r="W22" s="9">
        <v>48140453.93</v>
      </c>
      <c r="Y22" s="9">
        <f t="shared" si="4"/>
        <v>19587672.389999993</v>
      </c>
      <c r="AA22" s="21">
        <f t="shared" si="5"/>
        <v>0.4068859096858955</v>
      </c>
      <c r="AC22" s="9">
        <v>76603334.30999999</v>
      </c>
      <c r="AE22" s="9">
        <v>58171321.42</v>
      </c>
      <c r="AG22" s="9">
        <f t="shared" si="6"/>
        <v>18432012.889999986</v>
      </c>
      <c r="AI22" s="21">
        <f t="shared" si="7"/>
        <v>0.31685738676829917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95278.39</v>
      </c>
      <c r="G23" s="5">
        <v>87722.88</v>
      </c>
      <c r="I23" s="9">
        <f t="shared" si="0"/>
        <v>7555.509999999995</v>
      </c>
      <c r="K23" s="21">
        <f t="shared" si="1"/>
        <v>0.08612929716853795</v>
      </c>
      <c r="M23" s="9">
        <v>261363.92</v>
      </c>
      <c r="O23" s="9">
        <v>278584.27</v>
      </c>
      <c r="Q23" s="9">
        <f t="shared" si="2"/>
        <v>-17220.350000000006</v>
      </c>
      <c r="S23" s="21">
        <f t="shared" si="3"/>
        <v>-0.06181379156834664</v>
      </c>
      <c r="U23" s="9">
        <v>852267.52</v>
      </c>
      <c r="W23" s="9">
        <v>820655.9</v>
      </c>
      <c r="Y23" s="9">
        <f t="shared" si="4"/>
        <v>31611.619999999995</v>
      </c>
      <c r="AA23" s="21">
        <f t="shared" si="5"/>
        <v>0.03851994483924382</v>
      </c>
      <c r="AC23" s="9">
        <v>1014526.92</v>
      </c>
      <c r="AE23" s="9">
        <v>978834.0900000001</v>
      </c>
      <c r="AG23" s="9">
        <f t="shared" si="6"/>
        <v>35692.82999999996</v>
      </c>
      <c r="AI23" s="21">
        <f t="shared" si="7"/>
        <v>0.0364646372297883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36558.57</v>
      </c>
      <c r="G24" s="5">
        <v>15461.68</v>
      </c>
      <c r="I24" s="9">
        <f t="shared" si="0"/>
        <v>21096.89</v>
      </c>
      <c r="K24" s="21">
        <f t="shared" si="1"/>
        <v>1.3644629820304133</v>
      </c>
      <c r="M24" s="9">
        <v>72451.89</v>
      </c>
      <c r="O24" s="9">
        <v>44289.18</v>
      </c>
      <c r="Q24" s="9">
        <f t="shared" si="2"/>
        <v>28162.71</v>
      </c>
      <c r="S24" s="21">
        <f t="shared" si="3"/>
        <v>0.6358823983645667</v>
      </c>
      <c r="U24" s="9">
        <v>197120.15</v>
      </c>
      <c r="W24" s="9">
        <v>144438.37</v>
      </c>
      <c r="Y24" s="9">
        <f t="shared" si="4"/>
        <v>52681.78</v>
      </c>
      <c r="AA24" s="21">
        <f t="shared" si="5"/>
        <v>0.3647353539090755</v>
      </c>
      <c r="AC24" s="9">
        <v>231865.06</v>
      </c>
      <c r="AE24" s="9">
        <v>180306.22999999998</v>
      </c>
      <c r="AG24" s="9">
        <f t="shared" si="6"/>
        <v>51558.830000000016</v>
      </c>
      <c r="AI24" s="21">
        <f t="shared" si="7"/>
        <v>0.28595146157733997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1083892.04</v>
      </c>
      <c r="G25" s="5">
        <v>-2325944.317</v>
      </c>
      <c r="I25" s="9">
        <f t="shared" si="0"/>
        <v>3409836.357</v>
      </c>
      <c r="K25" s="21">
        <f t="shared" si="1"/>
        <v>1.466000854826139</v>
      </c>
      <c r="M25" s="9">
        <v>7253148.73</v>
      </c>
      <c r="O25" s="9">
        <v>5575752.833</v>
      </c>
      <c r="Q25" s="9">
        <f t="shared" si="2"/>
        <v>1677395.8970000008</v>
      </c>
      <c r="S25" s="21">
        <f t="shared" si="3"/>
        <v>0.3008375635075431</v>
      </c>
      <c r="U25" s="9">
        <v>25196478.1</v>
      </c>
      <c r="W25" s="9">
        <v>27603478.433</v>
      </c>
      <c r="Y25" s="9">
        <f t="shared" si="4"/>
        <v>-2407000.332999997</v>
      </c>
      <c r="AA25" s="21">
        <f t="shared" si="5"/>
        <v>-0.08719916726590604</v>
      </c>
      <c r="AC25" s="9">
        <v>29051612.53</v>
      </c>
      <c r="AE25" s="9">
        <v>32500374.792999998</v>
      </c>
      <c r="AG25" s="9">
        <f t="shared" si="6"/>
        <v>-3448762.2629999965</v>
      </c>
      <c r="AI25" s="21">
        <f t="shared" si="7"/>
        <v>-0.10611453821581154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2376.13</v>
      </c>
      <c r="G26" s="5">
        <v>2247.42</v>
      </c>
      <c r="I26" s="9">
        <f t="shared" si="0"/>
        <v>128.71000000000004</v>
      </c>
      <c r="K26" s="21">
        <f t="shared" si="1"/>
        <v>0.057270114175365545</v>
      </c>
      <c r="M26" s="9">
        <v>7093.14</v>
      </c>
      <c r="O26" s="9">
        <v>6645.4400000000005</v>
      </c>
      <c r="Q26" s="9">
        <f t="shared" si="2"/>
        <v>447.6999999999998</v>
      </c>
      <c r="S26" s="21">
        <f t="shared" si="3"/>
        <v>0.0673695045023354</v>
      </c>
      <c r="U26" s="9">
        <v>21997.260000000002</v>
      </c>
      <c r="W26" s="9">
        <v>20648.64</v>
      </c>
      <c r="Y26" s="9">
        <f t="shared" si="4"/>
        <v>1348.6200000000026</v>
      </c>
      <c r="AA26" s="21">
        <f t="shared" si="5"/>
        <v>0.06531277604723618</v>
      </c>
      <c r="AC26" s="9">
        <v>26215.47</v>
      </c>
      <c r="AE26" s="9">
        <v>25486.44</v>
      </c>
      <c r="AG26" s="9">
        <f t="shared" si="6"/>
        <v>729.0300000000025</v>
      </c>
      <c r="AI26" s="21">
        <f t="shared" si="7"/>
        <v>0.028604622693479454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63227.36</v>
      </c>
      <c r="G27" s="5">
        <v>60608.42</v>
      </c>
      <c r="I27" s="9">
        <f t="shared" si="0"/>
        <v>2618.9400000000023</v>
      </c>
      <c r="K27" s="21">
        <f t="shared" si="1"/>
        <v>0.04321082780247369</v>
      </c>
      <c r="M27" s="9">
        <v>188176.27</v>
      </c>
      <c r="O27" s="9">
        <v>182961.86000000002</v>
      </c>
      <c r="Q27" s="9">
        <f t="shared" si="2"/>
        <v>5214.409999999974</v>
      </c>
      <c r="S27" s="21">
        <f t="shared" si="3"/>
        <v>0.028499983548483678</v>
      </c>
      <c r="U27" s="9">
        <v>619418.4400000001</v>
      </c>
      <c r="W27" s="9">
        <v>637084.86</v>
      </c>
      <c r="Y27" s="9">
        <f t="shared" si="4"/>
        <v>-17666.419999999925</v>
      </c>
      <c r="AA27" s="21">
        <f t="shared" si="5"/>
        <v>-0.027730089206640267</v>
      </c>
      <c r="AC27" s="9">
        <v>740860.76</v>
      </c>
      <c r="AE27" s="9">
        <v>766568.48</v>
      </c>
      <c r="AG27" s="9">
        <f t="shared" si="6"/>
        <v>-25707.719999999972</v>
      </c>
      <c r="AI27" s="21">
        <f t="shared" si="7"/>
        <v>-0.03353610364986566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9789123.41</v>
      </c>
      <c r="G28" s="5">
        <v>11737246.65</v>
      </c>
      <c r="I28" s="9">
        <f t="shared" si="0"/>
        <v>-1948123.2400000002</v>
      </c>
      <c r="K28" s="21">
        <f t="shared" si="1"/>
        <v>-0.16597787352453738</v>
      </c>
      <c r="M28" s="9">
        <v>36476859.79</v>
      </c>
      <c r="O28" s="9">
        <v>39421818.11</v>
      </c>
      <c r="Q28" s="9">
        <f t="shared" si="2"/>
        <v>-2944958.3200000003</v>
      </c>
      <c r="S28" s="21">
        <f t="shared" si="3"/>
        <v>-0.07470376713175901</v>
      </c>
      <c r="U28" s="9">
        <v>114981440.37</v>
      </c>
      <c r="W28" s="9">
        <v>117939923.48</v>
      </c>
      <c r="Y28" s="9">
        <f t="shared" si="4"/>
        <v>-2958483.1099999994</v>
      </c>
      <c r="AA28" s="21">
        <f t="shared" si="5"/>
        <v>-0.025084661942329414</v>
      </c>
      <c r="AC28" s="9">
        <v>137820609.96</v>
      </c>
      <c r="AE28" s="9">
        <v>142007529.49</v>
      </c>
      <c r="AG28" s="9">
        <f t="shared" si="6"/>
        <v>-4186919.530000001</v>
      </c>
      <c r="AI28" s="21">
        <f t="shared" si="7"/>
        <v>-0.02948378543755202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0</v>
      </c>
      <c r="G29" s="5">
        <v>0</v>
      </c>
      <c r="I29" s="9">
        <f t="shared" si="0"/>
        <v>0</v>
      </c>
      <c r="K29" s="21">
        <f t="shared" si="1"/>
        <v>0</v>
      </c>
      <c r="M29" s="9">
        <v>0</v>
      </c>
      <c r="O29" s="9">
        <v>62441.29</v>
      </c>
      <c r="Q29" s="9">
        <f t="shared" si="2"/>
        <v>-62441.29</v>
      </c>
      <c r="S29" s="21" t="str">
        <f t="shared" si="3"/>
        <v>N.M.</v>
      </c>
      <c r="U29" s="9">
        <v>0</v>
      </c>
      <c r="W29" s="9">
        <v>91691.36</v>
      </c>
      <c r="Y29" s="9">
        <f t="shared" si="4"/>
        <v>-91691.36</v>
      </c>
      <c r="AA29" s="21" t="str">
        <f t="shared" si="5"/>
        <v>N.M.</v>
      </c>
      <c r="AC29" s="9">
        <v>0</v>
      </c>
      <c r="AE29" s="9">
        <v>94478.05</v>
      </c>
      <c r="AG29" s="9">
        <f t="shared" si="6"/>
        <v>-94478.05</v>
      </c>
      <c r="AI29" s="21" t="str">
        <f t="shared" si="7"/>
        <v>N.M.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-9256001.01</v>
      </c>
      <c r="G30" s="5">
        <v>-11527419.83</v>
      </c>
      <c r="I30" s="9">
        <f t="shared" si="0"/>
        <v>2271418.8200000003</v>
      </c>
      <c r="K30" s="21">
        <f t="shared" si="1"/>
        <v>0.1970448594306121</v>
      </c>
      <c r="M30" s="9">
        <v>-33285772.39</v>
      </c>
      <c r="O30" s="9">
        <v>-39152412.57</v>
      </c>
      <c r="Q30" s="9">
        <f t="shared" si="2"/>
        <v>5866640.18</v>
      </c>
      <c r="S30" s="21">
        <f t="shared" si="3"/>
        <v>0.14984109011190877</v>
      </c>
      <c r="U30" s="9">
        <v>-108706417.69</v>
      </c>
      <c r="W30" s="9">
        <v>-114981747.12</v>
      </c>
      <c r="Y30" s="9">
        <f t="shared" si="4"/>
        <v>6275329.430000007</v>
      </c>
      <c r="AA30" s="21">
        <f t="shared" si="5"/>
        <v>0.054576744458847</v>
      </c>
      <c r="AC30" s="9">
        <v>-131336752.67999999</v>
      </c>
      <c r="AE30" s="9">
        <v>-138744511.32</v>
      </c>
      <c r="AG30" s="9">
        <f t="shared" si="6"/>
        <v>7407758.640000001</v>
      </c>
      <c r="AI30" s="21">
        <f t="shared" si="7"/>
        <v>0.05339136351790353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-23215.21</v>
      </c>
      <c r="Q31" s="9">
        <f t="shared" si="2"/>
        <v>23215.21</v>
      </c>
      <c r="S31" s="21" t="str">
        <f t="shared" si="3"/>
        <v>N.M.</v>
      </c>
      <c r="U31" s="9">
        <v>0</v>
      </c>
      <c r="W31" s="9">
        <v>-46396.81</v>
      </c>
      <c r="Y31" s="9">
        <f t="shared" si="4"/>
        <v>46396.81</v>
      </c>
      <c r="AA31" s="21" t="str">
        <f t="shared" si="5"/>
        <v>N.M.</v>
      </c>
      <c r="AC31" s="9">
        <v>0</v>
      </c>
      <c r="AE31" s="9">
        <v>-46396.81</v>
      </c>
      <c r="AG31" s="9">
        <f t="shared" si="6"/>
        <v>46396.81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-16971.91</v>
      </c>
      <c r="Q32" s="9">
        <f t="shared" si="2"/>
        <v>16971.91</v>
      </c>
      <c r="S32" s="21" t="str">
        <f t="shared" si="3"/>
        <v>N.M.</v>
      </c>
      <c r="U32" s="9">
        <v>0</v>
      </c>
      <c r="W32" s="9">
        <v>-15682.94</v>
      </c>
      <c r="Y32" s="9">
        <f t="shared" si="4"/>
        <v>15682.94</v>
      </c>
      <c r="AA32" s="21" t="str">
        <f t="shared" si="5"/>
        <v>N.M.</v>
      </c>
      <c r="AC32" s="9">
        <v>-1000.3100000000001</v>
      </c>
      <c r="AE32" s="9">
        <v>-15682.94</v>
      </c>
      <c r="AG32" s="9">
        <f t="shared" si="6"/>
        <v>14682.630000000001</v>
      </c>
      <c r="AI32" s="21">
        <f t="shared" si="7"/>
        <v>0.9362166787604875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191959.75</v>
      </c>
      <c r="G33" s="5">
        <v>113085.86</v>
      </c>
      <c r="I33" s="9">
        <f t="shared" si="0"/>
        <v>78873.89</v>
      </c>
      <c r="K33" s="21">
        <f t="shared" si="1"/>
        <v>0.6974690734986673</v>
      </c>
      <c r="M33" s="9">
        <v>575163.99</v>
      </c>
      <c r="O33" s="9">
        <v>550783.47</v>
      </c>
      <c r="Q33" s="9">
        <f t="shared" si="2"/>
        <v>24380.52000000002</v>
      </c>
      <c r="S33" s="21">
        <f t="shared" si="3"/>
        <v>0.0442651628597351</v>
      </c>
      <c r="U33" s="9">
        <v>1887728.4500000002</v>
      </c>
      <c r="W33" s="9">
        <v>1686590.65</v>
      </c>
      <c r="Y33" s="9">
        <f t="shared" si="4"/>
        <v>201137.80000000028</v>
      </c>
      <c r="AA33" s="21">
        <f t="shared" si="5"/>
        <v>0.1192570348946262</v>
      </c>
      <c r="AC33" s="9">
        <v>2212936.4800000004</v>
      </c>
      <c r="AE33" s="9">
        <v>2100348.36</v>
      </c>
      <c r="AG33" s="9">
        <f t="shared" si="6"/>
        <v>112588.12000000058</v>
      </c>
      <c r="AI33" s="21">
        <f t="shared" si="7"/>
        <v>0.05360449825570868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2139013.17</v>
      </c>
      <c r="G34" s="5">
        <v>3601266.9</v>
      </c>
      <c r="I34" s="9">
        <f t="shared" si="0"/>
        <v>-1462253.73</v>
      </c>
      <c r="K34" s="21">
        <f t="shared" si="1"/>
        <v>-0.40603869988086694</v>
      </c>
      <c r="M34" s="9">
        <v>7455932.43</v>
      </c>
      <c r="O34" s="9">
        <v>7043707.13</v>
      </c>
      <c r="Q34" s="9">
        <f t="shared" si="2"/>
        <v>412225.2999999998</v>
      </c>
      <c r="S34" s="21">
        <f t="shared" si="3"/>
        <v>0.05852391253524475</v>
      </c>
      <c r="U34" s="9">
        <v>24537112.73</v>
      </c>
      <c r="W34" s="9">
        <v>29505985.63</v>
      </c>
      <c r="Y34" s="9">
        <f t="shared" si="4"/>
        <v>-4968872.8999999985</v>
      </c>
      <c r="AA34" s="21">
        <f t="shared" si="5"/>
        <v>-0.1684022002284151</v>
      </c>
      <c r="AC34" s="9">
        <v>29157950.42</v>
      </c>
      <c r="AE34" s="9">
        <v>35006297.79</v>
      </c>
      <c r="AG34" s="9">
        <f t="shared" si="6"/>
        <v>-5848347.369999997</v>
      </c>
      <c r="AI34" s="21">
        <f t="shared" si="7"/>
        <v>-0.1670655778878352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171257.67</v>
      </c>
      <c r="G35" s="5">
        <v>155377.91</v>
      </c>
      <c r="I35" s="9">
        <f t="shared" si="0"/>
        <v>15879.76000000001</v>
      </c>
      <c r="K35" s="21">
        <f t="shared" si="1"/>
        <v>0.10220088556989863</v>
      </c>
      <c r="M35" s="9">
        <v>540134.2</v>
      </c>
      <c r="O35" s="9">
        <v>542280.49</v>
      </c>
      <c r="Q35" s="9">
        <f t="shared" si="2"/>
        <v>-2146.2900000000373</v>
      </c>
      <c r="S35" s="21">
        <f t="shared" si="3"/>
        <v>-0.003957896401546803</v>
      </c>
      <c r="U35" s="9">
        <v>1981079.6600000001</v>
      </c>
      <c r="W35" s="9">
        <v>1987714.08</v>
      </c>
      <c r="Y35" s="9">
        <f t="shared" si="4"/>
        <v>-6634.4199999999255</v>
      </c>
      <c r="AA35" s="21">
        <f t="shared" si="5"/>
        <v>-0.0033377134401542928</v>
      </c>
      <c r="AC35" s="9">
        <v>2373884.4400000004</v>
      </c>
      <c r="AE35" s="9">
        <v>2379621.6100000003</v>
      </c>
      <c r="AG35" s="9">
        <f t="shared" si="6"/>
        <v>-5737.1699999999255</v>
      </c>
      <c r="AI35" s="21">
        <f t="shared" si="7"/>
        <v>-0.0024109589423336616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-1186275.3900000001</v>
      </c>
      <c r="G36" s="5">
        <v>-1559391.87</v>
      </c>
      <c r="I36" s="9">
        <f t="shared" si="0"/>
        <v>373116.48</v>
      </c>
      <c r="K36" s="21">
        <f t="shared" si="1"/>
        <v>0.239270504853921</v>
      </c>
      <c r="M36" s="9">
        <v>-3118695.15</v>
      </c>
      <c r="O36" s="9">
        <v>-3529984.99</v>
      </c>
      <c r="Q36" s="9">
        <f t="shared" si="2"/>
        <v>411289.8400000003</v>
      </c>
      <c r="S36" s="21">
        <f t="shared" si="3"/>
        <v>0.11651319797821585</v>
      </c>
      <c r="U36" s="9">
        <v>-9297033.53</v>
      </c>
      <c r="W36" s="9">
        <v>-17797944.32</v>
      </c>
      <c r="Y36" s="9">
        <f t="shared" si="4"/>
        <v>8500910.790000001</v>
      </c>
      <c r="AA36" s="21">
        <f t="shared" si="5"/>
        <v>0.477634418737186</v>
      </c>
      <c r="AC36" s="9">
        <v>-11569473.57</v>
      </c>
      <c r="AE36" s="9">
        <v>-20838280.07</v>
      </c>
      <c r="AG36" s="9">
        <f t="shared" si="6"/>
        <v>9268806.5</v>
      </c>
      <c r="AI36" s="21">
        <f t="shared" si="7"/>
        <v>0.4447970978825605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-7862.89</v>
      </c>
      <c r="G37" s="5">
        <v>35422.3</v>
      </c>
      <c r="I37" s="9">
        <f t="shared" si="0"/>
        <v>-43285.19</v>
      </c>
      <c r="K37" s="21">
        <f t="shared" si="1"/>
        <v>-1.2219757045702848</v>
      </c>
      <c r="M37" s="9">
        <v>-37940.73</v>
      </c>
      <c r="O37" s="9">
        <v>95335.7</v>
      </c>
      <c r="Q37" s="9">
        <f t="shared" si="2"/>
        <v>-133276.43</v>
      </c>
      <c r="S37" s="21">
        <f t="shared" si="3"/>
        <v>-1.397969805644685</v>
      </c>
      <c r="U37" s="9">
        <v>-88319.25</v>
      </c>
      <c r="W37" s="9">
        <v>-157671.30000000002</v>
      </c>
      <c r="Y37" s="9">
        <f t="shared" si="4"/>
        <v>69352.05000000002</v>
      </c>
      <c r="AA37" s="21">
        <f t="shared" si="5"/>
        <v>0.43985208468503784</v>
      </c>
      <c r="AC37" s="9">
        <v>-103791.59</v>
      </c>
      <c r="AE37" s="9">
        <v>-175106.97000000003</v>
      </c>
      <c r="AG37" s="9">
        <f t="shared" si="6"/>
        <v>71315.38000000003</v>
      </c>
      <c r="AI37" s="21">
        <f t="shared" si="7"/>
        <v>0.4072675119671137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-70761</v>
      </c>
      <c r="AG38" s="9">
        <f t="shared" si="6"/>
        <v>70761</v>
      </c>
      <c r="AI38" s="21" t="str">
        <f t="shared" si="7"/>
        <v>N.M.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-11178.82</v>
      </c>
      <c r="G39" s="5">
        <v>114886.89</v>
      </c>
      <c r="I39" s="9">
        <f t="shared" si="0"/>
        <v>-126065.70999999999</v>
      </c>
      <c r="K39" s="21">
        <f t="shared" si="1"/>
        <v>-1.0973028341179745</v>
      </c>
      <c r="M39" s="9">
        <v>-359775.05</v>
      </c>
      <c r="O39" s="9">
        <v>141860.33000000002</v>
      </c>
      <c r="Q39" s="9">
        <f t="shared" si="2"/>
        <v>-501635.38</v>
      </c>
      <c r="S39" s="21">
        <f t="shared" si="3"/>
        <v>-3.5361216204699364</v>
      </c>
      <c r="U39" s="9">
        <v>-1507757.75</v>
      </c>
      <c r="W39" s="9">
        <v>755391.66</v>
      </c>
      <c r="Y39" s="9">
        <f t="shared" si="4"/>
        <v>-2263149.41</v>
      </c>
      <c r="AA39" s="21">
        <f t="shared" si="5"/>
        <v>-2.995994700285677</v>
      </c>
      <c r="AC39" s="9">
        <v>-1330415.56</v>
      </c>
      <c r="AE39" s="9">
        <v>1322212.75</v>
      </c>
      <c r="AG39" s="9">
        <f t="shared" si="6"/>
        <v>-2652628.31</v>
      </c>
      <c r="AI39" s="21">
        <f t="shared" si="7"/>
        <v>-2.0062038503259028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-960251.84</v>
      </c>
      <c r="G40" s="5">
        <v>547653.34</v>
      </c>
      <c r="I40" s="9">
        <f t="shared" si="0"/>
        <v>-1507905.18</v>
      </c>
      <c r="K40" s="21">
        <f t="shared" si="1"/>
        <v>-2.753393560970522</v>
      </c>
      <c r="M40" s="9">
        <v>-3281335.96</v>
      </c>
      <c r="O40" s="9">
        <v>2019740.01</v>
      </c>
      <c r="Q40" s="9">
        <f t="shared" si="2"/>
        <v>-5301075.97</v>
      </c>
      <c r="S40" s="21">
        <f t="shared" si="3"/>
        <v>-2.6246328456898764</v>
      </c>
      <c r="U40" s="9">
        <v>-2991194.1</v>
      </c>
      <c r="W40" s="9">
        <v>4857892.3100000005</v>
      </c>
      <c r="Y40" s="9">
        <f t="shared" si="4"/>
        <v>-7849086.41</v>
      </c>
      <c r="AA40" s="21">
        <f t="shared" si="5"/>
        <v>-1.6157390714163442</v>
      </c>
      <c r="AC40" s="9">
        <v>-2487324.87</v>
      </c>
      <c r="AE40" s="9">
        <v>4648323.710000001</v>
      </c>
      <c r="AG40" s="9">
        <f t="shared" si="6"/>
        <v>-7135648.580000001</v>
      </c>
      <c r="AI40" s="21">
        <f t="shared" si="7"/>
        <v>-1.535101474247369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479036.06</v>
      </c>
      <c r="G41" s="5">
        <v>1456330.88</v>
      </c>
      <c r="I41" s="9">
        <f t="shared" si="0"/>
        <v>-977294.8199999998</v>
      </c>
      <c r="K41" s="21">
        <f t="shared" si="1"/>
        <v>-0.671066468081759</v>
      </c>
      <c r="M41" s="9">
        <v>5574429.82</v>
      </c>
      <c r="O41" s="9">
        <v>5232441.75</v>
      </c>
      <c r="Q41" s="9">
        <f t="shared" si="2"/>
        <v>341988.0700000003</v>
      </c>
      <c r="S41" s="21">
        <f t="shared" si="3"/>
        <v>0.06535917385033485</v>
      </c>
      <c r="U41" s="9">
        <v>27779127.26</v>
      </c>
      <c r="W41" s="9">
        <v>8648822.54</v>
      </c>
      <c r="Y41" s="9">
        <f t="shared" si="4"/>
        <v>19130304.720000003</v>
      </c>
      <c r="AA41" s="21">
        <f t="shared" si="5"/>
        <v>2.211897010433978</v>
      </c>
      <c r="AC41" s="9">
        <v>30027424.770000003</v>
      </c>
      <c r="AE41" s="9">
        <v>8475738.569999998</v>
      </c>
      <c r="AG41" s="9">
        <f t="shared" si="6"/>
        <v>21551686.200000003</v>
      </c>
      <c r="AI41" s="21">
        <f t="shared" si="7"/>
        <v>2.5427502302020635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0</v>
      </c>
      <c r="G42" s="5">
        <v>-379.06</v>
      </c>
      <c r="I42" s="9">
        <f aca="true" t="shared" si="8" ref="I42:I73">+E42-G42</f>
        <v>379.06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-5455841.4</v>
      </c>
      <c r="Q42" s="9">
        <f aca="true" t="shared" si="10" ref="Q42:Q73">+M42-O42</f>
        <v>5455841.4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-12112993.16</v>
      </c>
      <c r="Y42" s="9">
        <f aca="true" t="shared" si="12" ref="Y42:Y73">+U42-W42</f>
        <v>12112993.16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12112993.16</v>
      </c>
      <c r="AE42" s="9">
        <v>-13636534.18</v>
      </c>
      <c r="AG42" s="9">
        <f aca="true" t="shared" si="14" ref="AG42:AG73">+AC42-AE42</f>
        <v>25749527.34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1.8882750558250718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1050.34</v>
      </c>
      <c r="G43" s="5">
        <v>-84979.43000000001</v>
      </c>
      <c r="I43" s="9">
        <f t="shared" si="8"/>
        <v>86029.77</v>
      </c>
      <c r="K43" s="21">
        <f t="shared" si="9"/>
        <v>1.0123599322800823</v>
      </c>
      <c r="M43" s="9">
        <v>-72403.38</v>
      </c>
      <c r="O43" s="9">
        <v>-131535.65</v>
      </c>
      <c r="Q43" s="9">
        <f t="shared" si="10"/>
        <v>59132.26999999999</v>
      </c>
      <c r="S43" s="21">
        <f t="shared" si="11"/>
        <v>0.449553181970059</v>
      </c>
      <c r="U43" s="9">
        <v>-368017.95</v>
      </c>
      <c r="W43" s="9">
        <v>-325710.36</v>
      </c>
      <c r="Y43" s="9">
        <f t="shared" si="12"/>
        <v>-42307.590000000026</v>
      </c>
      <c r="AA43" s="21">
        <f t="shared" si="13"/>
        <v>-0.1298932892401704</v>
      </c>
      <c r="AC43" s="9">
        <v>-424807.94</v>
      </c>
      <c r="AE43" s="9">
        <v>-419965.27</v>
      </c>
      <c r="AG43" s="9">
        <f t="shared" si="14"/>
        <v>-4842.669999999984</v>
      </c>
      <c r="AI43" s="21">
        <f t="shared" si="15"/>
        <v>-0.011531120180485362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-223250.22</v>
      </c>
      <c r="Q44" s="9">
        <f t="shared" si="10"/>
        <v>223250.22</v>
      </c>
      <c r="S44" s="21" t="str">
        <f t="shared" si="11"/>
        <v>N.M.</v>
      </c>
      <c r="U44" s="9">
        <v>0</v>
      </c>
      <c r="W44" s="9">
        <v>-550843.02</v>
      </c>
      <c r="Y44" s="9">
        <f t="shared" si="12"/>
        <v>550843.02</v>
      </c>
      <c r="AA44" s="21" t="str">
        <f t="shared" si="13"/>
        <v>N.M.</v>
      </c>
      <c r="AC44" s="9">
        <v>0</v>
      </c>
      <c r="AE44" s="9">
        <v>-608200.59</v>
      </c>
      <c r="AG44" s="9">
        <f t="shared" si="14"/>
        <v>608200.59</v>
      </c>
      <c r="AI44" s="21" t="str">
        <f t="shared" si="15"/>
        <v>N.M.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-463937.47000000003</v>
      </c>
      <c r="G45" s="5">
        <v>-842342.23</v>
      </c>
      <c r="I45" s="9">
        <f t="shared" si="8"/>
        <v>378404.75999999995</v>
      </c>
      <c r="K45" s="21">
        <f t="shared" si="9"/>
        <v>0.4492292402341029</v>
      </c>
      <c r="M45" s="9">
        <v>-1754035.8599999999</v>
      </c>
      <c r="O45" s="9">
        <v>-3176805.38</v>
      </c>
      <c r="Q45" s="9">
        <f t="shared" si="10"/>
        <v>1422769.52</v>
      </c>
      <c r="S45" s="21">
        <f t="shared" si="11"/>
        <v>0.4478617194988508</v>
      </c>
      <c r="U45" s="9">
        <v>-6640883.66</v>
      </c>
      <c r="W45" s="9">
        <v>-6686593.04</v>
      </c>
      <c r="Y45" s="9">
        <f t="shared" si="12"/>
        <v>45709.37999999989</v>
      </c>
      <c r="AA45" s="21">
        <f t="shared" si="13"/>
        <v>0.006835974572784811</v>
      </c>
      <c r="AC45" s="9">
        <v>-8370882.28</v>
      </c>
      <c r="AE45" s="9">
        <v>-7044599.2</v>
      </c>
      <c r="AG45" s="9">
        <f t="shared" si="14"/>
        <v>-1326283.08</v>
      </c>
      <c r="AI45" s="21">
        <f t="shared" si="15"/>
        <v>-0.18826948735422733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29020.440000000002</v>
      </c>
      <c r="Y46" s="9">
        <f t="shared" si="12"/>
        <v>-29020.440000000002</v>
      </c>
      <c r="AA46" s="21" t="str">
        <f t="shared" si="13"/>
        <v>N.M.</v>
      </c>
      <c r="AC46" s="9">
        <v>0</v>
      </c>
      <c r="AE46" s="9">
        <v>36220.12</v>
      </c>
      <c r="AG46" s="9">
        <f t="shared" si="14"/>
        <v>-36220.12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0.66</v>
      </c>
      <c r="Y47" s="9">
        <f t="shared" si="12"/>
        <v>-0.66</v>
      </c>
      <c r="AA47" s="21" t="str">
        <f t="shared" si="13"/>
        <v>N.M.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110567.05</v>
      </c>
      <c r="G48" s="5">
        <v>62462.33</v>
      </c>
      <c r="I48" s="9">
        <f t="shared" si="8"/>
        <v>48104.72</v>
      </c>
      <c r="K48" s="21">
        <f t="shared" si="9"/>
        <v>0.7701396985991397</v>
      </c>
      <c r="M48" s="9">
        <v>209747.02000000002</v>
      </c>
      <c r="O48" s="9">
        <v>261641.23</v>
      </c>
      <c r="Q48" s="9">
        <f t="shared" si="10"/>
        <v>-51894.20999999999</v>
      </c>
      <c r="S48" s="21">
        <f t="shared" si="11"/>
        <v>-0.19834110243251796</v>
      </c>
      <c r="U48" s="9">
        <v>505773.41000000003</v>
      </c>
      <c r="W48" s="9">
        <v>632203.3200000001</v>
      </c>
      <c r="Y48" s="9">
        <f t="shared" si="12"/>
        <v>-126429.91000000003</v>
      </c>
      <c r="AA48" s="21">
        <f t="shared" si="13"/>
        <v>-0.19998298964959568</v>
      </c>
      <c r="AC48" s="9">
        <v>543193.26</v>
      </c>
      <c r="AE48" s="9">
        <v>839345.7200000001</v>
      </c>
      <c r="AG48" s="9">
        <f t="shared" si="14"/>
        <v>-296152.4600000001</v>
      </c>
      <c r="AI48" s="21">
        <f t="shared" si="15"/>
        <v>-0.3528372790177569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205480.13</v>
      </c>
      <c r="G49" s="5">
        <v>118422.88</v>
      </c>
      <c r="I49" s="9">
        <f t="shared" si="8"/>
        <v>87057.25</v>
      </c>
      <c r="K49" s="21">
        <f t="shared" si="9"/>
        <v>0.7351387671031139</v>
      </c>
      <c r="M49" s="9">
        <v>816970.9400000001</v>
      </c>
      <c r="O49" s="9">
        <v>391759.17</v>
      </c>
      <c r="Q49" s="9">
        <f t="shared" si="10"/>
        <v>425211.7700000001</v>
      </c>
      <c r="S49" s="21">
        <f t="shared" si="11"/>
        <v>1.0853907261443303</v>
      </c>
      <c r="U49" s="9">
        <v>2061199.66</v>
      </c>
      <c r="W49" s="9">
        <v>666231.46</v>
      </c>
      <c r="Y49" s="9">
        <f t="shared" si="12"/>
        <v>1394968.2</v>
      </c>
      <c r="AA49" s="21">
        <f t="shared" si="13"/>
        <v>2.093819166089815</v>
      </c>
      <c r="AC49" s="9">
        <v>2318980.65</v>
      </c>
      <c r="AE49" s="9">
        <v>666141.4199999999</v>
      </c>
      <c r="AG49" s="9">
        <f t="shared" si="14"/>
        <v>1652839.23</v>
      </c>
      <c r="AI49" s="21">
        <f t="shared" si="15"/>
        <v>2.481213718852673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419266.47000000003</v>
      </c>
      <c r="G50" s="5">
        <v>757385.71</v>
      </c>
      <c r="I50" s="9">
        <f t="shared" si="8"/>
        <v>-338119.23999999993</v>
      </c>
      <c r="K50" s="21">
        <f t="shared" si="9"/>
        <v>-0.4464293893266087</v>
      </c>
      <c r="M50" s="9">
        <v>1420798.49</v>
      </c>
      <c r="O50" s="9">
        <v>2369612.69</v>
      </c>
      <c r="Q50" s="9">
        <f t="shared" si="10"/>
        <v>-948814.2</v>
      </c>
      <c r="S50" s="21">
        <f t="shared" si="11"/>
        <v>-0.4004089799164605</v>
      </c>
      <c r="U50" s="9">
        <v>5016845.59</v>
      </c>
      <c r="W50" s="9">
        <v>4148706.96</v>
      </c>
      <c r="Y50" s="9">
        <f t="shared" si="12"/>
        <v>868138.6299999999</v>
      </c>
      <c r="AA50" s="21">
        <f t="shared" si="13"/>
        <v>0.20925523021274076</v>
      </c>
      <c r="AC50" s="9">
        <v>5781297.1</v>
      </c>
      <c r="AE50" s="9">
        <v>4440595.9399999995</v>
      </c>
      <c r="AG50" s="9">
        <f t="shared" si="14"/>
        <v>1340701.1600000001</v>
      </c>
      <c r="AI50" s="21">
        <f t="shared" si="15"/>
        <v>0.3019191969085123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604197.14</v>
      </c>
      <c r="G51" s="5">
        <v>876247.04</v>
      </c>
      <c r="I51" s="9">
        <f t="shared" si="8"/>
        <v>-272049.9</v>
      </c>
      <c r="K51" s="21">
        <f t="shared" si="9"/>
        <v>-0.31047169072320063</v>
      </c>
      <c r="M51" s="9">
        <v>1779987.07</v>
      </c>
      <c r="O51" s="9">
        <v>2656416.9</v>
      </c>
      <c r="Q51" s="9">
        <f t="shared" si="10"/>
        <v>-876429.8299999998</v>
      </c>
      <c r="S51" s="21">
        <f t="shared" si="11"/>
        <v>-0.3299293232173007</v>
      </c>
      <c r="U51" s="9">
        <v>6221433.01</v>
      </c>
      <c r="W51" s="9">
        <v>6437222.07</v>
      </c>
      <c r="Y51" s="9">
        <f t="shared" si="12"/>
        <v>-215789.06000000052</v>
      </c>
      <c r="AA51" s="21">
        <f t="shared" si="13"/>
        <v>-0.033522077948135866</v>
      </c>
      <c r="AC51" s="9">
        <v>8176864.9</v>
      </c>
      <c r="AE51" s="9">
        <v>7497542.32</v>
      </c>
      <c r="AG51" s="9">
        <f t="shared" si="14"/>
        <v>679322.5800000001</v>
      </c>
      <c r="AI51" s="21">
        <f t="shared" si="15"/>
        <v>0.0906060347519319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4796496.11</v>
      </c>
      <c r="G52" s="5">
        <v>4807509.07</v>
      </c>
      <c r="I52" s="9">
        <f t="shared" si="8"/>
        <v>-11012.959999999963</v>
      </c>
      <c r="K52" s="21">
        <f t="shared" si="9"/>
        <v>-0.00229078298962002</v>
      </c>
      <c r="M52" s="9">
        <v>16816305.95</v>
      </c>
      <c r="O52" s="9">
        <v>17354626.63</v>
      </c>
      <c r="Q52" s="9">
        <f t="shared" si="10"/>
        <v>-538320.6799999997</v>
      </c>
      <c r="S52" s="21">
        <f t="shared" si="11"/>
        <v>-0.031018856900639626</v>
      </c>
      <c r="U52" s="9">
        <v>58178478.58</v>
      </c>
      <c r="W52" s="9">
        <v>45782608.16</v>
      </c>
      <c r="Y52" s="9">
        <f t="shared" si="12"/>
        <v>12395870.420000002</v>
      </c>
      <c r="AA52" s="21">
        <f t="shared" si="13"/>
        <v>0.27075500759325904</v>
      </c>
      <c r="AC52" s="9">
        <v>67258387.75999999</v>
      </c>
      <c r="AE52" s="9">
        <v>50971500.94</v>
      </c>
      <c r="AG52" s="9">
        <f t="shared" si="14"/>
        <v>16286886.819999993</v>
      </c>
      <c r="AI52" s="21">
        <f t="shared" si="15"/>
        <v>0.3195292765494928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-786.95</v>
      </c>
      <c r="G53" s="5">
        <v>-2990.5</v>
      </c>
      <c r="I53" s="9">
        <f t="shared" si="8"/>
        <v>2203.55</v>
      </c>
      <c r="K53" s="21">
        <f t="shared" si="9"/>
        <v>0.7368500250794182</v>
      </c>
      <c r="M53" s="9">
        <v>-2589.59</v>
      </c>
      <c r="O53" s="9">
        <v>-9102.41</v>
      </c>
      <c r="Q53" s="9">
        <f t="shared" si="10"/>
        <v>6512.82</v>
      </c>
      <c r="S53" s="21">
        <f t="shared" si="11"/>
        <v>0.7155050146060219</v>
      </c>
      <c r="U53" s="9">
        <v>-18176.83</v>
      </c>
      <c r="W53" s="9">
        <v>-40730.840000000004</v>
      </c>
      <c r="Y53" s="9">
        <f t="shared" si="12"/>
        <v>22554.010000000002</v>
      </c>
      <c r="AA53" s="21">
        <f t="shared" si="13"/>
        <v>0.5537329944582533</v>
      </c>
      <c r="AC53" s="9">
        <v>-17874.600000000002</v>
      </c>
      <c r="AE53" s="9">
        <v>-45640.26</v>
      </c>
      <c r="AG53" s="9">
        <f t="shared" si="14"/>
        <v>27765.66</v>
      </c>
      <c r="AI53" s="21">
        <f t="shared" si="15"/>
        <v>0.6083589357291128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1.34</v>
      </c>
      <c r="G54" s="5">
        <v>-3477.87</v>
      </c>
      <c r="I54" s="9">
        <f t="shared" si="8"/>
        <v>3479.21</v>
      </c>
      <c r="K54" s="21">
        <f t="shared" si="9"/>
        <v>1.0003852932973343</v>
      </c>
      <c r="M54" s="9">
        <v>-19.56</v>
      </c>
      <c r="O54" s="9">
        <v>9830.26</v>
      </c>
      <c r="Q54" s="9">
        <f t="shared" si="10"/>
        <v>-9849.82</v>
      </c>
      <c r="S54" s="21">
        <f t="shared" si="11"/>
        <v>-1.001989774431195</v>
      </c>
      <c r="U54" s="9">
        <v>162822.65</v>
      </c>
      <c r="W54" s="9">
        <v>-102992.45</v>
      </c>
      <c r="Y54" s="9">
        <f t="shared" si="12"/>
        <v>265815.1</v>
      </c>
      <c r="AA54" s="21">
        <f t="shared" si="13"/>
        <v>2.580918310031463</v>
      </c>
      <c r="AC54" s="9">
        <v>155311.41999999998</v>
      </c>
      <c r="AE54" s="9">
        <v>-107729.69</v>
      </c>
      <c r="AG54" s="9">
        <f t="shared" si="14"/>
        <v>263041.11</v>
      </c>
      <c r="AI54" s="21">
        <f t="shared" si="15"/>
        <v>2.441677034436839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-41574.91</v>
      </c>
      <c r="G55" s="5">
        <v>13986.29</v>
      </c>
      <c r="I55" s="9">
        <f t="shared" si="8"/>
        <v>-55561.200000000004</v>
      </c>
      <c r="K55" s="21">
        <f t="shared" si="9"/>
        <v>-3.972547401777026</v>
      </c>
      <c r="M55" s="9">
        <v>-27278.5</v>
      </c>
      <c r="O55" s="9">
        <v>161138.31</v>
      </c>
      <c r="Q55" s="9">
        <f t="shared" si="10"/>
        <v>-188416.81</v>
      </c>
      <c r="S55" s="21">
        <f t="shared" si="11"/>
        <v>-1.169286248564975</v>
      </c>
      <c r="U55" s="9">
        <v>638481.63</v>
      </c>
      <c r="W55" s="9">
        <v>643356.3</v>
      </c>
      <c r="Y55" s="9">
        <f t="shared" si="12"/>
        <v>-4874.670000000042</v>
      </c>
      <c r="AA55" s="21">
        <f t="shared" si="13"/>
        <v>-0.0075769367611695755</v>
      </c>
      <c r="AC55" s="9">
        <v>748727.1</v>
      </c>
      <c r="AE55" s="9">
        <v>122491.05000000005</v>
      </c>
      <c r="AG55" s="9">
        <f t="shared" si="14"/>
        <v>626236.0499999999</v>
      </c>
      <c r="AI55" s="21">
        <f t="shared" si="15"/>
        <v>5.11250454625052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-910.71</v>
      </c>
      <c r="G56" s="5">
        <v>9207</v>
      </c>
      <c r="I56" s="9">
        <f t="shared" si="8"/>
        <v>-10117.71</v>
      </c>
      <c r="K56" s="21">
        <f t="shared" si="9"/>
        <v>-1.0989149560117302</v>
      </c>
      <c r="M56" s="9">
        <v>-3031.61</v>
      </c>
      <c r="O56" s="9">
        <v>-5867.61</v>
      </c>
      <c r="Q56" s="9">
        <f t="shared" si="10"/>
        <v>2835.9999999999995</v>
      </c>
      <c r="S56" s="21">
        <f t="shared" si="11"/>
        <v>0.4833313734212055</v>
      </c>
      <c r="U56" s="9">
        <v>-40424.68</v>
      </c>
      <c r="W56" s="9">
        <v>-18229.94</v>
      </c>
      <c r="Y56" s="9">
        <f t="shared" si="12"/>
        <v>-22194.74</v>
      </c>
      <c r="AA56" s="21">
        <f t="shared" si="13"/>
        <v>-1.2174883735218</v>
      </c>
      <c r="AC56" s="9">
        <v>-42042.86</v>
      </c>
      <c r="AE56" s="9">
        <v>-8718.619999999999</v>
      </c>
      <c r="AG56" s="9">
        <f t="shared" si="14"/>
        <v>-33324.240000000005</v>
      </c>
      <c r="AI56" s="21">
        <f t="shared" si="15"/>
        <v>-3.822192044153778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2096264.42</v>
      </c>
      <c r="G57" s="5">
        <v>2137955.36</v>
      </c>
      <c r="I57" s="9">
        <f t="shared" si="8"/>
        <v>-41690.939999999944</v>
      </c>
      <c r="K57" s="21">
        <f t="shared" si="9"/>
        <v>-0.01950037909117052</v>
      </c>
      <c r="M57" s="9">
        <v>7280317.59</v>
      </c>
      <c r="O57" s="9">
        <v>5794746.59</v>
      </c>
      <c r="Q57" s="9">
        <f t="shared" si="10"/>
        <v>1485571</v>
      </c>
      <c r="S57" s="21">
        <f t="shared" si="11"/>
        <v>0.2563651364088382</v>
      </c>
      <c r="U57" s="9">
        <v>16996548.37</v>
      </c>
      <c r="W57" s="9">
        <v>14286484.19</v>
      </c>
      <c r="Y57" s="9">
        <f t="shared" si="12"/>
        <v>2710064.1800000016</v>
      </c>
      <c r="AA57" s="21">
        <f t="shared" si="13"/>
        <v>0.18969426934983377</v>
      </c>
      <c r="AC57" s="9">
        <v>20239201.78</v>
      </c>
      <c r="AE57" s="9">
        <v>16067334.49</v>
      </c>
      <c r="AG57" s="9">
        <f t="shared" si="14"/>
        <v>4171867.290000001</v>
      </c>
      <c r="AI57" s="21">
        <f t="shared" si="15"/>
        <v>0.25964899732413554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0</v>
      </c>
      <c r="Q58" s="9">
        <f t="shared" si="10"/>
        <v>0</v>
      </c>
      <c r="S58" s="21">
        <f t="shared" si="11"/>
        <v>0</v>
      </c>
      <c r="U58" s="9">
        <v>0</v>
      </c>
      <c r="W58" s="9">
        <v>86488.83</v>
      </c>
      <c r="Y58" s="9">
        <f t="shared" si="12"/>
        <v>-86488.83</v>
      </c>
      <c r="AA58" s="21" t="str">
        <f t="shared" si="13"/>
        <v>N.M.</v>
      </c>
      <c r="AC58" s="9">
        <v>0</v>
      </c>
      <c r="AE58" s="9">
        <v>105270.25</v>
      </c>
      <c r="AG58" s="9">
        <f t="shared" si="14"/>
        <v>-105270.25</v>
      </c>
      <c r="AI58" s="21" t="str">
        <f t="shared" si="15"/>
        <v>N.M.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-20329.25</v>
      </c>
      <c r="G59" s="5">
        <v>28262.84</v>
      </c>
      <c r="I59" s="9">
        <f t="shared" si="8"/>
        <v>-48592.09</v>
      </c>
      <c r="K59" s="21">
        <f t="shared" si="9"/>
        <v>-1.7192925410185245</v>
      </c>
      <c r="M59" s="9">
        <v>129030.87000000001</v>
      </c>
      <c r="O59" s="9">
        <v>-18100.07</v>
      </c>
      <c r="Q59" s="9">
        <f t="shared" si="10"/>
        <v>147130.94</v>
      </c>
      <c r="S59" s="21">
        <f t="shared" si="11"/>
        <v>8.128749778315775</v>
      </c>
      <c r="U59" s="9">
        <v>236654.30000000002</v>
      </c>
      <c r="W59" s="9">
        <v>35430.26</v>
      </c>
      <c r="Y59" s="9">
        <f t="shared" si="12"/>
        <v>201224.04</v>
      </c>
      <c r="AA59" s="21">
        <f t="shared" si="13"/>
        <v>5.679440117007326</v>
      </c>
      <c r="AC59" s="9">
        <v>247470.80000000002</v>
      </c>
      <c r="AE59" s="9">
        <v>14521.560000000001</v>
      </c>
      <c r="AG59" s="9">
        <f t="shared" si="14"/>
        <v>232949.24000000002</v>
      </c>
      <c r="AI59" s="21" t="str">
        <f t="shared" si="15"/>
        <v>N.M.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-5725.78</v>
      </c>
      <c r="G60" s="5">
        <v>-453.07</v>
      </c>
      <c r="I60" s="9">
        <f t="shared" si="8"/>
        <v>-5272.71</v>
      </c>
      <c r="K60" s="21" t="str">
        <f t="shared" si="9"/>
        <v>N.M.</v>
      </c>
      <c r="M60" s="9">
        <v>-4306.32</v>
      </c>
      <c r="O60" s="9">
        <v>-2274.9500000000003</v>
      </c>
      <c r="Q60" s="9">
        <f t="shared" si="10"/>
        <v>-2031.3699999999994</v>
      </c>
      <c r="S60" s="21">
        <f t="shared" si="11"/>
        <v>-0.8929295149343938</v>
      </c>
      <c r="U60" s="9">
        <v>6515.99</v>
      </c>
      <c r="W60" s="9">
        <v>149134.97</v>
      </c>
      <c r="Y60" s="9">
        <f t="shared" si="12"/>
        <v>-142618.98</v>
      </c>
      <c r="AA60" s="21">
        <f t="shared" si="13"/>
        <v>-0.9563081013125225</v>
      </c>
      <c r="AC60" s="9">
        <v>6737.219999999999</v>
      </c>
      <c r="AE60" s="9">
        <v>127826.22</v>
      </c>
      <c r="AG60" s="9">
        <f t="shared" si="14"/>
        <v>-121089</v>
      </c>
      <c r="AI60" s="21">
        <f t="shared" si="15"/>
        <v>-0.9472939120002141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6964.33</v>
      </c>
      <c r="Y61" s="9">
        <f t="shared" si="12"/>
        <v>-6964.33</v>
      </c>
      <c r="AA61" s="21" t="str">
        <f t="shared" si="13"/>
        <v>N.M.</v>
      </c>
      <c r="AC61" s="9">
        <v>0</v>
      </c>
      <c r="AE61" s="9">
        <v>6964.33</v>
      </c>
      <c r="AG61" s="9">
        <f t="shared" si="14"/>
        <v>-6964.33</v>
      </c>
      <c r="AI61" s="21" t="str">
        <f t="shared" si="15"/>
        <v>N.M.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3340.86</v>
      </c>
      <c r="Y62" s="9">
        <f t="shared" si="12"/>
        <v>-3340.86</v>
      </c>
      <c r="AA62" s="21" t="str">
        <f t="shared" si="13"/>
        <v>N.M.</v>
      </c>
      <c r="AC62" s="9">
        <v>0</v>
      </c>
      <c r="AE62" s="9">
        <v>3340.86</v>
      </c>
      <c r="AG62" s="9">
        <f t="shared" si="14"/>
        <v>-3340.86</v>
      </c>
      <c r="AI62" s="21" t="str">
        <f t="shared" si="15"/>
        <v>N.M.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-4531.400000000001</v>
      </c>
      <c r="G63" s="5">
        <v>3.15</v>
      </c>
      <c r="I63" s="9">
        <f t="shared" si="8"/>
        <v>-4534.55</v>
      </c>
      <c r="K63" s="21" t="str">
        <f t="shared" si="9"/>
        <v>N.M.</v>
      </c>
      <c r="M63" s="9">
        <v>-67661.06</v>
      </c>
      <c r="O63" s="9">
        <v>-23533.29</v>
      </c>
      <c r="Q63" s="9">
        <f t="shared" si="10"/>
        <v>-44127.77</v>
      </c>
      <c r="S63" s="21">
        <f t="shared" si="11"/>
        <v>-1.8751211581551068</v>
      </c>
      <c r="U63" s="9">
        <v>-80966.92</v>
      </c>
      <c r="W63" s="9">
        <v>-25712.43</v>
      </c>
      <c r="Y63" s="9">
        <f t="shared" si="12"/>
        <v>-55254.49</v>
      </c>
      <c r="AA63" s="21">
        <f t="shared" si="13"/>
        <v>-2.1489408041169193</v>
      </c>
      <c r="AC63" s="9">
        <v>-74527.55</v>
      </c>
      <c r="AE63" s="9">
        <v>-14741.76</v>
      </c>
      <c r="AG63" s="9">
        <f t="shared" si="14"/>
        <v>-59785.79</v>
      </c>
      <c r="AI63" s="21">
        <f t="shared" si="15"/>
        <v>-4.055539501389251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31396.260000000002</v>
      </c>
      <c r="G64" s="5">
        <v>-50879.770000000004</v>
      </c>
      <c r="I64" s="9">
        <f t="shared" si="8"/>
        <v>82276.03</v>
      </c>
      <c r="K64" s="21">
        <f t="shared" si="9"/>
        <v>1.6170676479079995</v>
      </c>
      <c r="M64" s="9">
        <v>60871.020000000004</v>
      </c>
      <c r="O64" s="9">
        <v>9885.73</v>
      </c>
      <c r="Q64" s="9">
        <f t="shared" si="10"/>
        <v>50985.29000000001</v>
      </c>
      <c r="S64" s="21">
        <f t="shared" si="11"/>
        <v>5.157463333512043</v>
      </c>
      <c r="U64" s="9">
        <v>36347.01</v>
      </c>
      <c r="W64" s="9">
        <v>3269.7400000000002</v>
      </c>
      <c r="Y64" s="9">
        <f t="shared" si="12"/>
        <v>33077.270000000004</v>
      </c>
      <c r="AA64" s="21" t="str">
        <f t="shared" si="13"/>
        <v>N.M.</v>
      </c>
      <c r="AC64" s="9">
        <v>38496.9</v>
      </c>
      <c r="AE64" s="9">
        <v>-1212.4699999999998</v>
      </c>
      <c r="AG64" s="9">
        <f t="shared" si="14"/>
        <v>39709.37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-609257.89</v>
      </c>
      <c r="G65" s="5">
        <v>-541786.78</v>
      </c>
      <c r="I65" s="9">
        <f t="shared" si="8"/>
        <v>-67471.10999999999</v>
      </c>
      <c r="K65" s="21">
        <f t="shared" si="9"/>
        <v>-0.1245344340074152</v>
      </c>
      <c r="M65" s="9">
        <v>-2503004.61</v>
      </c>
      <c r="O65" s="9">
        <v>-1794123.65</v>
      </c>
      <c r="Q65" s="9">
        <f t="shared" si="10"/>
        <v>-708880.96</v>
      </c>
      <c r="S65" s="21">
        <f t="shared" si="11"/>
        <v>-0.3951126556968356</v>
      </c>
      <c r="U65" s="9">
        <v>-12777739.22</v>
      </c>
      <c r="W65" s="9">
        <v>-6480889.3</v>
      </c>
      <c r="Y65" s="9">
        <f t="shared" si="12"/>
        <v>-6296849.920000001</v>
      </c>
      <c r="AA65" s="21">
        <f t="shared" si="13"/>
        <v>-0.9716027582819539</v>
      </c>
      <c r="AC65" s="9">
        <v>-14147766.610000001</v>
      </c>
      <c r="AE65" s="9">
        <v>-6512153.2299999995</v>
      </c>
      <c r="AG65" s="9">
        <f t="shared" si="14"/>
        <v>-7635613.380000002</v>
      </c>
      <c r="AI65" s="21">
        <f t="shared" si="15"/>
        <v>-1.1725174624000674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-60293.21</v>
      </c>
      <c r="G66" s="5">
        <v>-307100.11</v>
      </c>
      <c r="I66" s="9">
        <f t="shared" si="8"/>
        <v>246806.9</v>
      </c>
      <c r="K66" s="21">
        <f t="shared" si="9"/>
        <v>0.8036692008999932</v>
      </c>
      <c r="M66" s="9">
        <v>-1113500.19</v>
      </c>
      <c r="O66" s="9">
        <v>-1035503.93</v>
      </c>
      <c r="Q66" s="9">
        <f t="shared" si="10"/>
        <v>-77996.2599999999</v>
      </c>
      <c r="S66" s="21">
        <f t="shared" si="11"/>
        <v>-0.0753220318536115</v>
      </c>
      <c r="U66" s="9">
        <v>-2355551.93</v>
      </c>
      <c r="W66" s="9">
        <v>-3420517.59</v>
      </c>
      <c r="Y66" s="9">
        <f t="shared" si="12"/>
        <v>1064965.6599999997</v>
      </c>
      <c r="AA66" s="21">
        <f t="shared" si="13"/>
        <v>0.3113463480244812</v>
      </c>
      <c r="AC66" s="9">
        <v>-2987618.7600000002</v>
      </c>
      <c r="AE66" s="9">
        <v>-3919562.2199999997</v>
      </c>
      <c r="AG66" s="9">
        <f t="shared" si="14"/>
        <v>931943.4599999995</v>
      </c>
      <c r="AI66" s="21">
        <f t="shared" si="15"/>
        <v>0.23776723207623926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-0.01</v>
      </c>
      <c r="G67" s="5">
        <v>1.57</v>
      </c>
      <c r="I67" s="9">
        <f t="shared" si="8"/>
        <v>-1.58</v>
      </c>
      <c r="K67" s="21">
        <f t="shared" si="9"/>
        <v>-1.0063694267515924</v>
      </c>
      <c r="M67" s="9">
        <v>-12.85</v>
      </c>
      <c r="O67" s="9">
        <v>1.57</v>
      </c>
      <c r="Q67" s="9">
        <f t="shared" si="10"/>
        <v>-14.42</v>
      </c>
      <c r="S67" s="21">
        <f t="shared" si="11"/>
        <v>-9.184713375796179</v>
      </c>
      <c r="U67" s="9">
        <v>-12.8</v>
      </c>
      <c r="W67" s="9">
        <v>1.57</v>
      </c>
      <c r="Y67" s="9">
        <f t="shared" si="12"/>
        <v>-14.370000000000001</v>
      </c>
      <c r="AA67" s="21">
        <f t="shared" si="13"/>
        <v>-9.152866242038217</v>
      </c>
      <c r="AC67" s="9">
        <v>-14.370000000000001</v>
      </c>
      <c r="AE67" s="9">
        <v>1.57</v>
      </c>
      <c r="AG67" s="9">
        <f t="shared" si="14"/>
        <v>-15.940000000000001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171905.35</v>
      </c>
      <c r="G68" s="5">
        <v>-273858.96</v>
      </c>
      <c r="I68" s="9">
        <f t="shared" si="8"/>
        <v>445764.31000000006</v>
      </c>
      <c r="K68" s="21">
        <f t="shared" si="9"/>
        <v>1.6277149011301293</v>
      </c>
      <c r="M68" s="9">
        <v>815597.13</v>
      </c>
      <c r="O68" s="9">
        <v>-610569.13</v>
      </c>
      <c r="Q68" s="9">
        <f t="shared" si="10"/>
        <v>1426166.26</v>
      </c>
      <c r="S68" s="21">
        <f t="shared" si="11"/>
        <v>2.335798175711897</v>
      </c>
      <c r="U68" s="9">
        <v>-1293862.6400000001</v>
      </c>
      <c r="W68" s="9">
        <v>556961.89</v>
      </c>
      <c r="Y68" s="9">
        <f t="shared" si="12"/>
        <v>-1850824.5300000003</v>
      </c>
      <c r="AA68" s="21">
        <f t="shared" si="13"/>
        <v>-3.32307212258275</v>
      </c>
      <c r="AC68" s="9">
        <v>-1522404.0100000002</v>
      </c>
      <c r="AE68" s="9">
        <v>735621.3</v>
      </c>
      <c r="AG68" s="9">
        <f t="shared" si="14"/>
        <v>-2258025.3100000005</v>
      </c>
      <c r="AI68" s="21">
        <f t="shared" si="15"/>
        <v>-3.069548570711588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5670</v>
      </c>
      <c r="G69" s="5">
        <v>257</v>
      </c>
      <c r="I69" s="9">
        <f t="shared" si="8"/>
        <v>5413</v>
      </c>
      <c r="K69" s="21" t="str">
        <f t="shared" si="9"/>
        <v>N.M.</v>
      </c>
      <c r="M69" s="9">
        <v>8928</v>
      </c>
      <c r="O69" s="9">
        <v>349</v>
      </c>
      <c r="Q69" s="9">
        <f t="shared" si="10"/>
        <v>8579</v>
      </c>
      <c r="S69" s="21" t="str">
        <f t="shared" si="11"/>
        <v>N.M.</v>
      </c>
      <c r="U69" s="9">
        <v>16357</v>
      </c>
      <c r="W69" s="9">
        <v>-4124</v>
      </c>
      <c r="Y69" s="9">
        <f t="shared" si="12"/>
        <v>20481</v>
      </c>
      <c r="AA69" s="21">
        <f t="shared" si="13"/>
        <v>4.966294859359845</v>
      </c>
      <c r="AC69" s="9">
        <v>18381</v>
      </c>
      <c r="AE69" s="9">
        <v>-4124</v>
      </c>
      <c r="AG69" s="9">
        <f t="shared" si="14"/>
        <v>22505</v>
      </c>
      <c r="AI69" s="21">
        <f t="shared" si="15"/>
        <v>5.457080504364694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43519.36</v>
      </c>
      <c r="G70" s="5">
        <v>42403.79</v>
      </c>
      <c r="I70" s="9">
        <f t="shared" si="8"/>
        <v>1115.5699999999997</v>
      </c>
      <c r="K70" s="21">
        <f t="shared" si="9"/>
        <v>0.02630826159642805</v>
      </c>
      <c r="M70" s="9">
        <v>127433.65000000001</v>
      </c>
      <c r="O70" s="9">
        <v>126020.65000000001</v>
      </c>
      <c r="Q70" s="9">
        <f t="shared" si="10"/>
        <v>1413</v>
      </c>
      <c r="S70" s="21">
        <f t="shared" si="11"/>
        <v>0.011212448118621827</v>
      </c>
      <c r="U70" s="9">
        <v>420104.23</v>
      </c>
      <c r="W70" s="9">
        <v>420359.33</v>
      </c>
      <c r="Y70" s="9">
        <f t="shared" si="12"/>
        <v>-255.10000000003492</v>
      </c>
      <c r="AA70" s="21">
        <f t="shared" si="13"/>
        <v>-0.0006068617532529489</v>
      </c>
      <c r="AC70" s="9">
        <v>528309.12</v>
      </c>
      <c r="AE70" s="9">
        <v>502873.78</v>
      </c>
      <c r="AG70" s="9">
        <f t="shared" si="14"/>
        <v>25435.339999999967</v>
      </c>
      <c r="AI70" s="21">
        <f t="shared" si="15"/>
        <v>0.05057996859569804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-838414.68</v>
      </c>
      <c r="G71" s="5">
        <v>183801.71</v>
      </c>
      <c r="I71" s="9">
        <f t="shared" si="8"/>
        <v>-1022216.39</v>
      </c>
      <c r="K71" s="21">
        <f t="shared" si="9"/>
        <v>-5.561517300355911</v>
      </c>
      <c r="M71" s="9">
        <v>-1662809.49</v>
      </c>
      <c r="O71" s="9">
        <v>654707.1</v>
      </c>
      <c r="Q71" s="9">
        <f t="shared" si="10"/>
        <v>-2317516.59</v>
      </c>
      <c r="S71" s="21">
        <f t="shared" si="11"/>
        <v>-3.53977616861036</v>
      </c>
      <c r="U71" s="9">
        <v>-1162274.1</v>
      </c>
      <c r="W71" s="9">
        <v>2028467.891</v>
      </c>
      <c r="Y71" s="9">
        <f t="shared" si="12"/>
        <v>-3190741.9910000004</v>
      </c>
      <c r="AA71" s="21">
        <f t="shared" si="13"/>
        <v>-1.5729812658888178</v>
      </c>
      <c r="AC71" s="9">
        <v>-1364843.8</v>
      </c>
      <c r="AE71" s="9">
        <v>2028467.891</v>
      </c>
      <c r="AG71" s="9">
        <f t="shared" si="14"/>
        <v>-3393311.691</v>
      </c>
      <c r="AI71" s="21">
        <f t="shared" si="15"/>
        <v>-1.6728446656984821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838414.68</v>
      </c>
      <c r="G72" s="5">
        <v>-183801.71</v>
      </c>
      <c r="I72" s="9">
        <f t="shared" si="8"/>
        <v>1022216.39</v>
      </c>
      <c r="K72" s="21">
        <f t="shared" si="9"/>
        <v>5.561517300355911</v>
      </c>
      <c r="M72" s="9">
        <v>1662809.49</v>
      </c>
      <c r="O72" s="9">
        <v>-654707.1</v>
      </c>
      <c r="Q72" s="9">
        <f t="shared" si="10"/>
        <v>2317516.59</v>
      </c>
      <c r="S72" s="21">
        <f t="shared" si="11"/>
        <v>3.53977616861036</v>
      </c>
      <c r="U72" s="9">
        <v>1162274.1</v>
      </c>
      <c r="W72" s="9">
        <v>-2028467.891</v>
      </c>
      <c r="Y72" s="9">
        <f t="shared" si="12"/>
        <v>3190741.9910000004</v>
      </c>
      <c r="AA72" s="21">
        <f t="shared" si="13"/>
        <v>1.5729812658888178</v>
      </c>
      <c r="AC72" s="9">
        <v>1364843.8</v>
      </c>
      <c r="AE72" s="9">
        <v>-2028467.891</v>
      </c>
      <c r="AG72" s="9">
        <f t="shared" si="14"/>
        <v>3393311.691</v>
      </c>
      <c r="AI72" s="21">
        <f t="shared" si="15"/>
        <v>1.6728446656984821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-12988.5</v>
      </c>
      <c r="G73" s="5">
        <v>-57425.16</v>
      </c>
      <c r="I73" s="9">
        <f t="shared" si="8"/>
        <v>44436.66</v>
      </c>
      <c r="K73" s="21">
        <f t="shared" si="9"/>
        <v>0.7738186537051007</v>
      </c>
      <c r="M73" s="9">
        <v>-43304.39</v>
      </c>
      <c r="O73" s="9">
        <v>-95501.94</v>
      </c>
      <c r="Q73" s="9">
        <f t="shared" si="10"/>
        <v>52197.55</v>
      </c>
      <c r="S73" s="21">
        <f t="shared" si="11"/>
        <v>0.5465601012921832</v>
      </c>
      <c r="U73" s="9">
        <v>-234103.6</v>
      </c>
      <c r="W73" s="9">
        <v>-122746.13</v>
      </c>
      <c r="Y73" s="9">
        <f t="shared" si="12"/>
        <v>-111357.47</v>
      </c>
      <c r="AA73" s="21">
        <f t="shared" si="13"/>
        <v>-0.9072177672729885</v>
      </c>
      <c r="AC73" s="9">
        <v>-254544.44</v>
      </c>
      <c r="AE73" s="9">
        <v>-122746.13</v>
      </c>
      <c r="AG73" s="9">
        <f t="shared" si="14"/>
        <v>-131798.31</v>
      </c>
      <c r="AI73" s="21">
        <f t="shared" si="15"/>
        <v>-1.0737471723141088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1982.74</v>
      </c>
      <c r="G74" s="5">
        <v>0</v>
      </c>
      <c r="I74" s="9">
        <f aca="true" t="shared" si="16" ref="I74:I105">+E74-G74</f>
        <v>1982.74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8472.69</v>
      </c>
      <c r="O74" s="9">
        <v>0</v>
      </c>
      <c r="Q74" s="9">
        <f aca="true" t="shared" si="18" ref="Q74:Q105">+M74-O74</f>
        <v>8472.69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34340.16</v>
      </c>
      <c r="W74" s="9">
        <v>0</v>
      </c>
      <c r="Y74" s="9">
        <f aca="true" t="shared" si="20" ref="Y74:Y105">+U74-W74</f>
        <v>34340.16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34340.16</v>
      </c>
      <c r="AE74" s="9">
        <v>0</v>
      </c>
      <c r="AG74" s="9">
        <f aca="true" t="shared" si="22" ref="AG74:AG105">+AC74-AE74</f>
        <v>34340.16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19747.29</v>
      </c>
      <c r="G75" s="5">
        <v>0</v>
      </c>
      <c r="I75" s="9">
        <f t="shared" si="16"/>
        <v>19747.29</v>
      </c>
      <c r="K75" s="21" t="str">
        <f t="shared" si="17"/>
        <v>N.M.</v>
      </c>
      <c r="M75" s="9">
        <v>18876.12</v>
      </c>
      <c r="O75" s="9">
        <v>0</v>
      </c>
      <c r="Q75" s="9">
        <f t="shared" si="18"/>
        <v>18876.12</v>
      </c>
      <c r="S75" s="21" t="str">
        <f t="shared" si="19"/>
        <v>N.M.</v>
      </c>
      <c r="U75" s="9">
        <v>19153.34</v>
      </c>
      <c r="W75" s="9">
        <v>0</v>
      </c>
      <c r="Y75" s="9">
        <f t="shared" si="20"/>
        <v>19153.34</v>
      </c>
      <c r="AA75" s="21" t="str">
        <f t="shared" si="21"/>
        <v>N.M.</v>
      </c>
      <c r="AC75" s="9">
        <v>19153.34</v>
      </c>
      <c r="AE75" s="9">
        <v>0</v>
      </c>
      <c r="AG75" s="9">
        <f t="shared" si="22"/>
        <v>19153.34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-15407.48</v>
      </c>
      <c r="G76" s="5">
        <v>0</v>
      </c>
      <c r="I76" s="9">
        <f t="shared" si="16"/>
        <v>-15407.48</v>
      </c>
      <c r="K76" s="21" t="str">
        <f t="shared" si="17"/>
        <v>N.M.</v>
      </c>
      <c r="M76" s="9">
        <v>-60264.03</v>
      </c>
      <c r="O76" s="9">
        <v>0</v>
      </c>
      <c r="Q76" s="9">
        <f t="shared" si="18"/>
        <v>-60264.03</v>
      </c>
      <c r="S76" s="21" t="str">
        <f t="shared" si="19"/>
        <v>N.M.</v>
      </c>
      <c r="U76" s="9">
        <v>48678.72</v>
      </c>
      <c r="W76" s="9">
        <v>0</v>
      </c>
      <c r="Y76" s="9">
        <f t="shared" si="20"/>
        <v>48678.72</v>
      </c>
      <c r="AA76" s="21" t="str">
        <f t="shared" si="21"/>
        <v>N.M.</v>
      </c>
      <c r="AC76" s="9">
        <v>48678.72</v>
      </c>
      <c r="AE76" s="9">
        <v>0</v>
      </c>
      <c r="AG76" s="9">
        <f t="shared" si="22"/>
        <v>48678.72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81242.35</v>
      </c>
      <c r="G77" s="5">
        <v>9848.99</v>
      </c>
      <c r="I77" s="9">
        <f t="shared" si="16"/>
        <v>71393.36</v>
      </c>
      <c r="K77" s="21">
        <f t="shared" si="17"/>
        <v>7.248800130774831</v>
      </c>
      <c r="M77" s="9">
        <v>144517.58000000002</v>
      </c>
      <c r="O77" s="9">
        <v>27729.11</v>
      </c>
      <c r="Q77" s="9">
        <f t="shared" si="18"/>
        <v>116788.47000000002</v>
      </c>
      <c r="S77" s="21">
        <f t="shared" si="19"/>
        <v>4.211764099172314</v>
      </c>
      <c r="U77" s="9">
        <v>339459.02</v>
      </c>
      <c r="W77" s="9">
        <v>127840.88</v>
      </c>
      <c r="Y77" s="9">
        <f t="shared" si="20"/>
        <v>211618.14</v>
      </c>
      <c r="AA77" s="21">
        <f t="shared" si="21"/>
        <v>1.6553244940116183</v>
      </c>
      <c r="AC77" s="9">
        <v>364872.86000000004</v>
      </c>
      <c r="AE77" s="9">
        <v>231257.8</v>
      </c>
      <c r="AG77" s="9">
        <f t="shared" si="22"/>
        <v>133615.06000000006</v>
      </c>
      <c r="AI77" s="21">
        <f t="shared" si="23"/>
        <v>0.5777753658471199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-139901.15</v>
      </c>
      <c r="G78" s="5">
        <v>-200569.26</v>
      </c>
      <c r="I78" s="9">
        <f t="shared" si="16"/>
        <v>60668.110000000015</v>
      </c>
      <c r="K78" s="21">
        <f t="shared" si="17"/>
        <v>0.30247960230795096</v>
      </c>
      <c r="M78" s="9">
        <v>-495223.37</v>
      </c>
      <c r="O78" s="9">
        <v>-778047.61</v>
      </c>
      <c r="Q78" s="9">
        <f t="shared" si="18"/>
        <v>282824.24</v>
      </c>
      <c r="S78" s="21">
        <f t="shared" si="19"/>
        <v>0.363505055943813</v>
      </c>
      <c r="U78" s="9">
        <v>-1994504.4500000002</v>
      </c>
      <c r="W78" s="9">
        <v>-1910035.98</v>
      </c>
      <c r="Y78" s="9">
        <f t="shared" si="20"/>
        <v>-84468.4700000002</v>
      </c>
      <c r="AA78" s="21">
        <f t="shared" si="21"/>
        <v>-0.044223496774128936</v>
      </c>
      <c r="AC78" s="9">
        <v>-2337461.54</v>
      </c>
      <c r="AE78" s="9">
        <v>-2206518.27</v>
      </c>
      <c r="AG78" s="9">
        <f t="shared" si="22"/>
        <v>-130943.27000000002</v>
      </c>
      <c r="AI78" s="21">
        <f t="shared" si="23"/>
        <v>-0.059343841281676774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-819.46</v>
      </c>
      <c r="O79" s="9">
        <v>0</v>
      </c>
      <c r="Q79" s="9">
        <f t="shared" si="18"/>
        <v>-819.46</v>
      </c>
      <c r="S79" s="21" t="str">
        <f t="shared" si="19"/>
        <v>N.M.</v>
      </c>
      <c r="U79" s="9">
        <v>-819.46</v>
      </c>
      <c r="W79" s="9">
        <v>11202.37</v>
      </c>
      <c r="Y79" s="9">
        <f t="shared" si="20"/>
        <v>-12021.830000000002</v>
      </c>
      <c r="AA79" s="21">
        <f t="shared" si="21"/>
        <v>-1.0731505922407492</v>
      </c>
      <c r="AC79" s="9">
        <v>-819.46</v>
      </c>
      <c r="AE79" s="9">
        <v>12469.460000000001</v>
      </c>
      <c r="AG79" s="9">
        <f t="shared" si="22"/>
        <v>-13288.920000000002</v>
      </c>
      <c r="AI79" s="21">
        <f t="shared" si="23"/>
        <v>-1.0657173606555537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0</v>
      </c>
      <c r="Q80" s="9">
        <f t="shared" si="18"/>
        <v>0</v>
      </c>
      <c r="S80" s="21">
        <f t="shared" si="19"/>
        <v>0</v>
      </c>
      <c r="U80" s="9">
        <v>0</v>
      </c>
      <c r="W80" s="9">
        <v>-5623.9800000000005</v>
      </c>
      <c r="Y80" s="9">
        <f t="shared" si="20"/>
        <v>5623.9800000000005</v>
      </c>
      <c r="AA80" s="21" t="str">
        <f t="shared" si="21"/>
        <v>N.M.</v>
      </c>
      <c r="AC80" s="9">
        <v>0</v>
      </c>
      <c r="AE80" s="9">
        <v>-6348.43</v>
      </c>
      <c r="AG80" s="9">
        <f t="shared" si="22"/>
        <v>6348.43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251821.62</v>
      </c>
      <c r="G81" s="5">
        <v>-97578.34</v>
      </c>
      <c r="I81" s="9">
        <f t="shared" si="16"/>
        <v>349399.95999999996</v>
      </c>
      <c r="K81" s="21">
        <f t="shared" si="17"/>
        <v>3.580712276925391</v>
      </c>
      <c r="M81" s="9">
        <v>1105493.99</v>
      </c>
      <c r="O81" s="9">
        <v>732587.55</v>
      </c>
      <c r="Q81" s="9">
        <f t="shared" si="18"/>
        <v>372906.43999999994</v>
      </c>
      <c r="S81" s="21">
        <f t="shared" si="19"/>
        <v>0.5090264501492004</v>
      </c>
      <c r="U81" s="9">
        <v>4240034.23</v>
      </c>
      <c r="W81" s="9">
        <v>1647634.71</v>
      </c>
      <c r="Y81" s="9">
        <f t="shared" si="20"/>
        <v>2592399.5200000005</v>
      </c>
      <c r="AA81" s="21">
        <f t="shared" si="21"/>
        <v>1.573406717075049</v>
      </c>
      <c r="AC81" s="9">
        <v>4880206.640000001</v>
      </c>
      <c r="AE81" s="9">
        <v>1647634.71</v>
      </c>
      <c r="AG81" s="9">
        <f t="shared" si="22"/>
        <v>3232571.9300000006</v>
      </c>
      <c r="AI81" s="21">
        <f t="shared" si="23"/>
        <v>1.9619469718503324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-1462456.26</v>
      </c>
      <c r="G82" s="5">
        <v>-1489944.2</v>
      </c>
      <c r="I82" s="9">
        <f t="shared" si="16"/>
        <v>27487.939999999944</v>
      </c>
      <c r="K82" s="21">
        <f t="shared" si="17"/>
        <v>0.01844897278703454</v>
      </c>
      <c r="M82" s="9">
        <v>-5407839.32</v>
      </c>
      <c r="O82" s="9">
        <v>-5910394.26</v>
      </c>
      <c r="Q82" s="9">
        <f t="shared" si="18"/>
        <v>502554.9399999995</v>
      </c>
      <c r="S82" s="21">
        <f t="shared" si="19"/>
        <v>0.08502900447795161</v>
      </c>
      <c r="U82" s="9">
        <v>-21489847.82</v>
      </c>
      <c r="W82" s="9">
        <v>-9170704.46</v>
      </c>
      <c r="Y82" s="9">
        <f t="shared" si="20"/>
        <v>-12319143.36</v>
      </c>
      <c r="AA82" s="21">
        <f t="shared" si="21"/>
        <v>-1.3433148362519578</v>
      </c>
      <c r="AC82" s="9">
        <v>-24771413.4</v>
      </c>
      <c r="AE82" s="9">
        <v>-9170704.46</v>
      </c>
      <c r="AG82" s="9">
        <f t="shared" si="22"/>
        <v>-15600708.939999998</v>
      </c>
      <c r="AI82" s="21">
        <f t="shared" si="23"/>
        <v>-1.7011461887192902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734525.6900000001</v>
      </c>
      <c r="G83" s="5">
        <v>1008842.68</v>
      </c>
      <c r="I83" s="9">
        <f t="shared" si="16"/>
        <v>-274316.99</v>
      </c>
      <c r="K83" s="21">
        <f t="shared" si="17"/>
        <v>-0.27191255429439204</v>
      </c>
      <c r="M83" s="9">
        <v>2597623.38</v>
      </c>
      <c r="O83" s="9">
        <v>2647439.81</v>
      </c>
      <c r="Q83" s="9">
        <f t="shared" si="18"/>
        <v>-49816.43000000017</v>
      </c>
      <c r="S83" s="21">
        <f t="shared" si="19"/>
        <v>-0.018816831949052003</v>
      </c>
      <c r="U83" s="9">
        <v>10126831</v>
      </c>
      <c r="W83" s="9">
        <v>3882964.37</v>
      </c>
      <c r="Y83" s="9">
        <f t="shared" si="20"/>
        <v>6243866.63</v>
      </c>
      <c r="AA83" s="21">
        <f t="shared" si="21"/>
        <v>1.6080154322920042</v>
      </c>
      <c r="AC83" s="9">
        <v>11653638.22</v>
      </c>
      <c r="AE83" s="9">
        <v>3882964.37</v>
      </c>
      <c r="AG83" s="9">
        <f t="shared" si="22"/>
        <v>7770673.850000001</v>
      </c>
      <c r="AI83" s="21">
        <f t="shared" si="23"/>
        <v>2.001222032846003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-509486.9</v>
      </c>
      <c r="G84" s="5">
        <v>-665919.55</v>
      </c>
      <c r="I84" s="9">
        <f t="shared" si="16"/>
        <v>156432.65000000002</v>
      </c>
      <c r="K84" s="21">
        <f t="shared" si="17"/>
        <v>0.2349122352692604</v>
      </c>
      <c r="M84" s="9">
        <v>-2324616.34</v>
      </c>
      <c r="O84" s="9">
        <v>-2097724.16</v>
      </c>
      <c r="Q84" s="9">
        <f t="shared" si="18"/>
        <v>-226892.1799999997</v>
      </c>
      <c r="S84" s="21">
        <f t="shared" si="19"/>
        <v>-0.10816111304166878</v>
      </c>
      <c r="U84" s="9">
        <v>-9483371.22</v>
      </c>
      <c r="W84" s="9">
        <v>-3918223.93</v>
      </c>
      <c r="Y84" s="9">
        <f t="shared" si="20"/>
        <v>-5565147.290000001</v>
      </c>
      <c r="AA84" s="21">
        <f t="shared" si="21"/>
        <v>-1.4203239501934237</v>
      </c>
      <c r="AC84" s="9">
        <v>-10675045.190000001</v>
      </c>
      <c r="AE84" s="9">
        <v>-3918223.93</v>
      </c>
      <c r="AG84" s="9">
        <f t="shared" si="22"/>
        <v>-6756821.260000002</v>
      </c>
      <c r="AI84" s="21">
        <f t="shared" si="23"/>
        <v>-1.7244602097052686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909050.17</v>
      </c>
      <c r="G85" s="5">
        <v>5194265.962</v>
      </c>
      <c r="I85" s="9">
        <f t="shared" si="16"/>
        <v>-4285215.792</v>
      </c>
      <c r="K85" s="21">
        <f t="shared" si="17"/>
        <v>-0.8249896757981989</v>
      </c>
      <c r="M85" s="9">
        <v>3198217.82</v>
      </c>
      <c r="O85" s="9">
        <v>5194265.962</v>
      </c>
      <c r="Q85" s="9">
        <f t="shared" si="18"/>
        <v>-1996048.1420000005</v>
      </c>
      <c r="S85" s="21">
        <f t="shared" si="19"/>
        <v>-0.38427915640104077</v>
      </c>
      <c r="U85" s="9">
        <v>11615484.84</v>
      </c>
      <c r="W85" s="9">
        <v>5194265.962</v>
      </c>
      <c r="Y85" s="9">
        <f t="shared" si="20"/>
        <v>6421218.878</v>
      </c>
      <c r="AA85" s="21">
        <f t="shared" si="21"/>
        <v>1.236212955781643</v>
      </c>
      <c r="AC85" s="9">
        <v>13422312.85</v>
      </c>
      <c r="AE85" s="9">
        <v>5194265.962</v>
      </c>
      <c r="AG85" s="9">
        <f t="shared" si="22"/>
        <v>8228046.887999999</v>
      </c>
      <c r="AI85" s="21">
        <f t="shared" si="23"/>
        <v>1.5840634553937765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-522105.37</v>
      </c>
      <c r="G86" s="5">
        <v>-1941449.732</v>
      </c>
      <c r="I86" s="9">
        <f t="shared" si="16"/>
        <v>1419344.3620000002</v>
      </c>
      <c r="K86" s="21">
        <f t="shared" si="17"/>
        <v>0.7310744844976497</v>
      </c>
      <c r="M86" s="9">
        <v>-1483507.85</v>
      </c>
      <c r="O86" s="9">
        <v>-1941449.732</v>
      </c>
      <c r="Q86" s="9">
        <f t="shared" si="18"/>
        <v>457941.882</v>
      </c>
      <c r="S86" s="21">
        <f t="shared" si="19"/>
        <v>0.23587624982092503</v>
      </c>
      <c r="U86" s="9">
        <v>-4389811.51</v>
      </c>
      <c r="W86" s="9">
        <v>-1941449.732</v>
      </c>
      <c r="Y86" s="9">
        <f t="shared" si="20"/>
        <v>-2448361.778</v>
      </c>
      <c r="AA86" s="21">
        <f t="shared" si="21"/>
        <v>-1.2610997532641757</v>
      </c>
      <c r="AC86" s="9">
        <v>-5130448.39</v>
      </c>
      <c r="AE86" s="9">
        <v>-1941449.732</v>
      </c>
      <c r="AG86" s="9">
        <f t="shared" si="22"/>
        <v>-3188998.658</v>
      </c>
      <c r="AI86" s="21">
        <f t="shared" si="23"/>
        <v>-1.6425862619243956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-71283.44</v>
      </c>
      <c r="G87" s="5">
        <v>-328924.893</v>
      </c>
      <c r="I87" s="9">
        <f t="shared" si="16"/>
        <v>257641.45299999998</v>
      </c>
      <c r="K87" s="21">
        <f t="shared" si="17"/>
        <v>0.783283535186861</v>
      </c>
      <c r="M87" s="9">
        <v>-204592.75</v>
      </c>
      <c r="O87" s="9">
        <v>-328924.893</v>
      </c>
      <c r="Q87" s="9">
        <f t="shared" si="18"/>
        <v>124332.14299999998</v>
      </c>
      <c r="S87" s="21">
        <f t="shared" si="19"/>
        <v>0.3779955413712029</v>
      </c>
      <c r="U87" s="9">
        <v>-674702.4500000001</v>
      </c>
      <c r="W87" s="9">
        <v>-328924.893</v>
      </c>
      <c r="Y87" s="9">
        <f t="shared" si="20"/>
        <v>-345777.5570000001</v>
      </c>
      <c r="AA87" s="21">
        <f t="shared" si="21"/>
        <v>-1.0512355992466649</v>
      </c>
      <c r="AC87" s="9">
        <v>-792407.9600000001</v>
      </c>
      <c r="AE87" s="9">
        <v>-328924.893</v>
      </c>
      <c r="AG87" s="9">
        <f t="shared" si="22"/>
        <v>-463483.0670000001</v>
      </c>
      <c r="AI87" s="21">
        <f t="shared" si="23"/>
        <v>-1.40908479979349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1522.73</v>
      </c>
      <c r="G88" s="5">
        <v>0</v>
      </c>
      <c r="I88" s="9">
        <f t="shared" si="16"/>
        <v>1522.73</v>
      </c>
      <c r="K88" s="21" t="str">
        <f t="shared" si="17"/>
        <v>N.M.</v>
      </c>
      <c r="M88" s="9">
        <v>35737.090000000004</v>
      </c>
      <c r="O88" s="9">
        <v>0</v>
      </c>
      <c r="Q88" s="9">
        <f t="shared" si="18"/>
        <v>35737.090000000004</v>
      </c>
      <c r="S88" s="21" t="str">
        <f t="shared" si="19"/>
        <v>N.M.</v>
      </c>
      <c r="U88" s="9">
        <v>35737.090000000004</v>
      </c>
      <c r="W88" s="9">
        <v>0</v>
      </c>
      <c r="Y88" s="9">
        <f t="shared" si="20"/>
        <v>35737.090000000004</v>
      </c>
      <c r="AA88" s="21" t="str">
        <f t="shared" si="21"/>
        <v>N.M.</v>
      </c>
      <c r="AC88" s="9">
        <v>35737.090000000004</v>
      </c>
      <c r="AE88" s="9">
        <v>0</v>
      </c>
      <c r="AG88" s="9">
        <f t="shared" si="22"/>
        <v>35737.090000000004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-46123.88</v>
      </c>
      <c r="G89" s="5">
        <v>0</v>
      </c>
      <c r="I89" s="9">
        <f t="shared" si="16"/>
        <v>-46123.88</v>
      </c>
      <c r="K89" s="21" t="str">
        <f t="shared" si="17"/>
        <v>N.M.</v>
      </c>
      <c r="M89" s="9">
        <v>-159047.31</v>
      </c>
      <c r="O89" s="9">
        <v>0</v>
      </c>
      <c r="Q89" s="9">
        <f t="shared" si="18"/>
        <v>-159047.31</v>
      </c>
      <c r="S89" s="21" t="str">
        <f t="shared" si="19"/>
        <v>N.M.</v>
      </c>
      <c r="U89" s="9">
        <v>-408886.16000000003</v>
      </c>
      <c r="W89" s="9">
        <v>0</v>
      </c>
      <c r="Y89" s="9">
        <f t="shared" si="20"/>
        <v>-408886.16000000003</v>
      </c>
      <c r="AA89" s="21" t="str">
        <f t="shared" si="21"/>
        <v>N.M.</v>
      </c>
      <c r="AC89" s="9">
        <v>-446684.25000000006</v>
      </c>
      <c r="AE89" s="9">
        <v>0</v>
      </c>
      <c r="AG89" s="9">
        <f t="shared" si="22"/>
        <v>-446684.25000000006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116257.88</v>
      </c>
      <c r="G90" s="5">
        <v>122729.98</v>
      </c>
      <c r="I90" s="9">
        <f t="shared" si="16"/>
        <v>-6472.099999999991</v>
      </c>
      <c r="K90" s="21">
        <f t="shared" si="17"/>
        <v>-0.05273446634636453</v>
      </c>
      <c r="M90" s="9">
        <v>373264.96</v>
      </c>
      <c r="O90" s="9">
        <v>361236.02</v>
      </c>
      <c r="Q90" s="9">
        <f t="shared" si="18"/>
        <v>12028.940000000002</v>
      </c>
      <c r="S90" s="21">
        <f t="shared" si="19"/>
        <v>0.03329939245814967</v>
      </c>
      <c r="U90" s="9">
        <v>1393805.02</v>
      </c>
      <c r="W90" s="9">
        <v>1399800.27</v>
      </c>
      <c r="Y90" s="9">
        <f t="shared" si="20"/>
        <v>-5995.25</v>
      </c>
      <c r="AA90" s="21">
        <f t="shared" si="21"/>
        <v>-0.0042829324500701805</v>
      </c>
      <c r="AC90" s="9">
        <v>1663392.82</v>
      </c>
      <c r="AE90" s="9">
        <v>1696519.32</v>
      </c>
      <c r="AG90" s="9">
        <f t="shared" si="22"/>
        <v>-33126.5</v>
      </c>
      <c r="AI90" s="21">
        <f t="shared" si="23"/>
        <v>-0.01952615546989468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26789.24</v>
      </c>
      <c r="G91" s="5">
        <v>37971.329</v>
      </c>
      <c r="I91" s="9">
        <f t="shared" si="16"/>
        <v>-11182.088999999996</v>
      </c>
      <c r="K91" s="21">
        <f t="shared" si="17"/>
        <v>-0.2944876909628314</v>
      </c>
      <c r="M91" s="9">
        <v>99074.44</v>
      </c>
      <c r="O91" s="9">
        <v>95848.558</v>
      </c>
      <c r="Q91" s="9">
        <f t="shared" si="18"/>
        <v>3225.881999999998</v>
      </c>
      <c r="S91" s="21">
        <f t="shared" si="19"/>
        <v>0.03365603058942209</v>
      </c>
      <c r="U91" s="9">
        <v>382662.014</v>
      </c>
      <c r="W91" s="9">
        <v>353671.21</v>
      </c>
      <c r="Y91" s="9">
        <f t="shared" si="20"/>
        <v>28990.804000000004</v>
      </c>
      <c r="AA91" s="21">
        <f t="shared" si="21"/>
        <v>0.08197106007017083</v>
      </c>
      <c r="AC91" s="9">
        <v>434669.75600000005</v>
      </c>
      <c r="AE91" s="9">
        <v>392543.83900000004</v>
      </c>
      <c r="AG91" s="9">
        <f t="shared" si="22"/>
        <v>42125.917000000016</v>
      </c>
      <c r="AI91" s="21">
        <f t="shared" si="23"/>
        <v>0.1073151908518427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488203.69</v>
      </c>
      <c r="G92" s="5">
        <v>291822.88</v>
      </c>
      <c r="I92" s="9">
        <f t="shared" si="16"/>
        <v>196380.81</v>
      </c>
      <c r="K92" s="21">
        <f t="shared" si="17"/>
        <v>0.6729452125206906</v>
      </c>
      <c r="M92" s="9">
        <v>8217739.52</v>
      </c>
      <c r="O92" s="9">
        <v>817311.93</v>
      </c>
      <c r="Q92" s="9">
        <f t="shared" si="18"/>
        <v>7400427.59</v>
      </c>
      <c r="S92" s="21">
        <f t="shared" si="19"/>
        <v>9.054593868463414</v>
      </c>
      <c r="U92" s="9">
        <v>9992835.16</v>
      </c>
      <c r="W92" s="9">
        <v>2644057.19</v>
      </c>
      <c r="Y92" s="9">
        <f t="shared" si="20"/>
        <v>7348777.970000001</v>
      </c>
      <c r="AA92" s="21">
        <f t="shared" si="21"/>
        <v>2.779356663612863</v>
      </c>
      <c r="AC92" s="9">
        <v>10543748.4</v>
      </c>
      <c r="AE92" s="9">
        <v>3153684.4699999997</v>
      </c>
      <c r="AG92" s="9">
        <f t="shared" si="22"/>
        <v>7390063.930000001</v>
      </c>
      <c r="AI92" s="21">
        <f t="shared" si="23"/>
        <v>2.343311133469228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15196.52</v>
      </c>
      <c r="G93" s="5">
        <v>13220</v>
      </c>
      <c r="I93" s="9">
        <f t="shared" si="16"/>
        <v>1976.5200000000004</v>
      </c>
      <c r="K93" s="21">
        <f t="shared" si="17"/>
        <v>0.1495098335854766</v>
      </c>
      <c r="M93" s="9">
        <v>29804.88</v>
      </c>
      <c r="O93" s="9">
        <v>27443.89</v>
      </c>
      <c r="Q93" s="9">
        <f t="shared" si="18"/>
        <v>2360.9900000000016</v>
      </c>
      <c r="S93" s="21">
        <f t="shared" si="19"/>
        <v>0.08602971371769824</v>
      </c>
      <c r="U93" s="9">
        <v>68537.13</v>
      </c>
      <c r="W93" s="9">
        <v>81518.18000000001</v>
      </c>
      <c r="Y93" s="9">
        <f t="shared" si="20"/>
        <v>-12981.050000000003</v>
      </c>
      <c r="AA93" s="21">
        <f t="shared" si="21"/>
        <v>-0.15924116559030146</v>
      </c>
      <c r="AC93" s="9">
        <v>82761.02</v>
      </c>
      <c r="AE93" s="9">
        <v>95372.38</v>
      </c>
      <c r="AG93" s="9">
        <f t="shared" si="22"/>
        <v>-12611.36</v>
      </c>
      <c r="AI93" s="21">
        <f t="shared" si="23"/>
        <v>-0.13223283302775918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50561.72</v>
      </c>
      <c r="G94" s="5">
        <v>89957.74</v>
      </c>
      <c r="I94" s="9">
        <f t="shared" si="16"/>
        <v>-39396.020000000004</v>
      </c>
      <c r="K94" s="21">
        <f t="shared" si="17"/>
        <v>-0.4379391923363126</v>
      </c>
      <c r="M94" s="9">
        <v>163186.07</v>
      </c>
      <c r="O94" s="9">
        <v>168928.45</v>
      </c>
      <c r="Q94" s="9">
        <f t="shared" si="18"/>
        <v>-5742.380000000005</v>
      </c>
      <c r="S94" s="21">
        <f t="shared" si="19"/>
        <v>-0.03399297158057156</v>
      </c>
      <c r="U94" s="9">
        <v>766901.26</v>
      </c>
      <c r="W94" s="9">
        <v>781606.23</v>
      </c>
      <c r="Y94" s="9">
        <f t="shared" si="20"/>
        <v>-14704.969999999972</v>
      </c>
      <c r="AA94" s="21">
        <f t="shared" si="21"/>
        <v>-0.018813782996586367</v>
      </c>
      <c r="AC94" s="9">
        <v>988549.1</v>
      </c>
      <c r="AE94" s="9">
        <v>1005094.02</v>
      </c>
      <c r="AG94" s="9">
        <f t="shared" si="22"/>
        <v>-16544.920000000042</v>
      </c>
      <c r="AI94" s="21">
        <f t="shared" si="23"/>
        <v>-0.016461066995503607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0</v>
      </c>
      <c r="I95" s="9">
        <f t="shared" si="16"/>
        <v>0</v>
      </c>
      <c r="K95" s="21">
        <f t="shared" si="17"/>
        <v>0</v>
      </c>
      <c r="M95" s="9">
        <v>12913.04</v>
      </c>
      <c r="O95" s="9">
        <v>-4196.89</v>
      </c>
      <c r="Q95" s="9">
        <f t="shared" si="18"/>
        <v>17109.93</v>
      </c>
      <c r="S95" s="21">
        <f t="shared" si="19"/>
        <v>4.076811639094663</v>
      </c>
      <c r="U95" s="9">
        <v>73981.89</v>
      </c>
      <c r="W95" s="9">
        <v>-511.22</v>
      </c>
      <c r="Y95" s="9">
        <f t="shared" si="20"/>
        <v>74493.11</v>
      </c>
      <c r="AA95" s="21" t="str">
        <f t="shared" si="21"/>
        <v>N.M.</v>
      </c>
      <c r="AC95" s="9">
        <v>73981.89</v>
      </c>
      <c r="AE95" s="9">
        <v>-511.22</v>
      </c>
      <c r="AG95" s="9">
        <f t="shared" si="22"/>
        <v>74493.11</v>
      </c>
      <c r="AI95" s="21" t="str">
        <f t="shared" si="23"/>
        <v>N.M.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0</v>
      </c>
      <c r="G96" s="5">
        <v>3528</v>
      </c>
      <c r="I96" s="9">
        <f t="shared" si="16"/>
        <v>-3528</v>
      </c>
      <c r="K96" s="21" t="str">
        <f t="shared" si="17"/>
        <v>N.M.</v>
      </c>
      <c r="M96" s="9">
        <v>-42480</v>
      </c>
      <c r="O96" s="9">
        <v>11796</v>
      </c>
      <c r="Q96" s="9">
        <f t="shared" si="18"/>
        <v>-54276</v>
      </c>
      <c r="S96" s="21">
        <f t="shared" si="19"/>
        <v>-4.601220752797558</v>
      </c>
      <c r="U96" s="9">
        <v>0</v>
      </c>
      <c r="W96" s="9">
        <v>60252</v>
      </c>
      <c r="Y96" s="9">
        <f t="shared" si="20"/>
        <v>-60252</v>
      </c>
      <c r="AA96" s="21" t="str">
        <f t="shared" si="21"/>
        <v>N.M.</v>
      </c>
      <c r="AC96" s="9">
        <v>10464</v>
      </c>
      <c r="AE96" s="9">
        <v>69804</v>
      </c>
      <c r="AG96" s="9">
        <f t="shared" si="22"/>
        <v>-59340</v>
      </c>
      <c r="AI96" s="21">
        <f t="shared" si="23"/>
        <v>-0.8500945504555613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265560.98</v>
      </c>
      <c r="G97" s="5">
        <v>44709.53</v>
      </c>
      <c r="I97" s="9">
        <f t="shared" si="16"/>
        <v>220851.44999999998</v>
      </c>
      <c r="K97" s="21">
        <f t="shared" si="17"/>
        <v>4.939695183554826</v>
      </c>
      <c r="M97" s="9">
        <v>333273.65</v>
      </c>
      <c r="O97" s="9">
        <v>177009.65</v>
      </c>
      <c r="Q97" s="9">
        <f t="shared" si="18"/>
        <v>156264.00000000003</v>
      </c>
      <c r="S97" s="21">
        <f t="shared" si="19"/>
        <v>0.8827993276072804</v>
      </c>
      <c r="U97" s="9">
        <v>569134.37</v>
      </c>
      <c r="W97" s="9">
        <v>344510.39</v>
      </c>
      <c r="Y97" s="9">
        <f t="shared" si="20"/>
        <v>224623.97999999998</v>
      </c>
      <c r="AA97" s="21">
        <f t="shared" si="21"/>
        <v>0.6520093051475166</v>
      </c>
      <c r="AC97" s="9">
        <v>654460.49</v>
      </c>
      <c r="AE97" s="9">
        <v>633273.25</v>
      </c>
      <c r="AG97" s="9">
        <f t="shared" si="22"/>
        <v>21187.23999999999</v>
      </c>
      <c r="AI97" s="21">
        <f t="shared" si="23"/>
        <v>0.03345671082743506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1.76</v>
      </c>
      <c r="I98" s="9">
        <f t="shared" si="16"/>
        <v>-1.76</v>
      </c>
      <c r="K98" s="21" t="str">
        <f t="shared" si="17"/>
        <v>N.M.</v>
      </c>
      <c r="M98" s="9">
        <v>-0.97</v>
      </c>
      <c r="O98" s="9">
        <v>-0.53</v>
      </c>
      <c r="Q98" s="9">
        <f t="shared" si="18"/>
        <v>-0.43999999999999995</v>
      </c>
      <c r="S98" s="21">
        <f t="shared" si="19"/>
        <v>-0.8301886792452828</v>
      </c>
      <c r="U98" s="9">
        <v>4.92</v>
      </c>
      <c r="W98" s="9">
        <v>-2.13</v>
      </c>
      <c r="Y98" s="9">
        <f t="shared" si="20"/>
        <v>7.05</v>
      </c>
      <c r="AA98" s="21">
        <f t="shared" si="21"/>
        <v>3.3098591549295775</v>
      </c>
      <c r="AC98" s="9">
        <v>4.92</v>
      </c>
      <c r="AE98" s="9">
        <v>-11.129999999999999</v>
      </c>
      <c r="AG98" s="9">
        <f t="shared" si="22"/>
        <v>16.049999999999997</v>
      </c>
      <c r="AI98" s="21">
        <f t="shared" si="23"/>
        <v>1.4420485175202156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1334.96</v>
      </c>
      <c r="G99" s="5">
        <v>21986.54</v>
      </c>
      <c r="I99" s="9">
        <f t="shared" si="16"/>
        <v>-20651.58</v>
      </c>
      <c r="K99" s="21">
        <f t="shared" si="17"/>
        <v>-0.9392828521449942</v>
      </c>
      <c r="M99" s="9">
        <v>821.47</v>
      </c>
      <c r="O99" s="9">
        <v>-23408.920000000002</v>
      </c>
      <c r="Q99" s="9">
        <f t="shared" si="18"/>
        <v>24230.390000000003</v>
      </c>
      <c r="S99" s="21">
        <f t="shared" si="19"/>
        <v>1.0350921785370706</v>
      </c>
      <c r="U99" s="9">
        <v>17142.93</v>
      </c>
      <c r="W99" s="9">
        <v>-116028.853</v>
      </c>
      <c r="Y99" s="9">
        <f t="shared" si="20"/>
        <v>133171.783</v>
      </c>
      <c r="AA99" s="21">
        <f t="shared" si="21"/>
        <v>1.1477471297591815</v>
      </c>
      <c r="AC99" s="9">
        <v>5595.43</v>
      </c>
      <c r="AE99" s="9">
        <v>-24414.066000000006</v>
      </c>
      <c r="AG99" s="9">
        <f t="shared" si="22"/>
        <v>30009.496000000006</v>
      </c>
      <c r="AI99" s="21">
        <f t="shared" si="23"/>
        <v>1.2291887799434964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-112525.51000000001</v>
      </c>
      <c r="G100" s="5">
        <v>-67531.82</v>
      </c>
      <c r="I100" s="9">
        <f t="shared" si="16"/>
        <v>-44993.69</v>
      </c>
      <c r="K100" s="21">
        <f t="shared" si="17"/>
        <v>-0.666259105707502</v>
      </c>
      <c r="M100" s="9">
        <v>-268101.2</v>
      </c>
      <c r="O100" s="9">
        <v>-193478.51</v>
      </c>
      <c r="Q100" s="9">
        <f t="shared" si="18"/>
        <v>-74622.69</v>
      </c>
      <c r="S100" s="21">
        <f t="shared" si="19"/>
        <v>-0.38568981123536666</v>
      </c>
      <c r="U100" s="9">
        <v>-223463.05000000002</v>
      </c>
      <c r="W100" s="9">
        <v>-840477.11</v>
      </c>
      <c r="Y100" s="9">
        <f t="shared" si="20"/>
        <v>617014.0599999999</v>
      </c>
      <c r="AA100" s="21">
        <f t="shared" si="21"/>
        <v>0.7341235741684862</v>
      </c>
      <c r="AC100" s="9">
        <v>-327169.21</v>
      </c>
      <c r="AE100" s="9">
        <v>-867691.4</v>
      </c>
      <c r="AG100" s="9">
        <f t="shared" si="22"/>
        <v>540522.19</v>
      </c>
      <c r="AI100" s="21">
        <f t="shared" si="23"/>
        <v>0.6229428919083443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224.11</v>
      </c>
      <c r="I101" s="9">
        <f t="shared" si="16"/>
        <v>-224.11</v>
      </c>
      <c r="K101" s="21" t="str">
        <f t="shared" si="17"/>
        <v>N.M.</v>
      </c>
      <c r="M101" s="9">
        <v>0</v>
      </c>
      <c r="O101" s="9">
        <v>-2412.1</v>
      </c>
      <c r="Q101" s="9">
        <f t="shared" si="18"/>
        <v>2412.1</v>
      </c>
      <c r="S101" s="21" t="str">
        <f t="shared" si="19"/>
        <v>N.M.</v>
      </c>
      <c r="U101" s="9">
        <v>0</v>
      </c>
      <c r="W101" s="9">
        <v>224.11</v>
      </c>
      <c r="Y101" s="9">
        <f t="shared" si="20"/>
        <v>-224.11</v>
      </c>
      <c r="AA101" s="21" t="str">
        <f t="shared" si="21"/>
        <v>N.M.</v>
      </c>
      <c r="AC101" s="9">
        <v>451.87</v>
      </c>
      <c r="AE101" s="9">
        <v>701674.82</v>
      </c>
      <c r="AG101" s="9">
        <f t="shared" si="22"/>
        <v>-701222.95</v>
      </c>
      <c r="AI101" s="21">
        <f t="shared" si="23"/>
        <v>-0.9993560122337011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0</v>
      </c>
      <c r="G102" s="5">
        <v>0</v>
      </c>
      <c r="I102" s="9">
        <f t="shared" si="16"/>
        <v>0</v>
      </c>
      <c r="K102" s="21">
        <f t="shared" si="17"/>
        <v>0</v>
      </c>
      <c r="M102" s="9">
        <v>0</v>
      </c>
      <c r="O102" s="9">
        <v>-476650.58</v>
      </c>
      <c r="Q102" s="9">
        <f t="shared" si="18"/>
        <v>476650.58</v>
      </c>
      <c r="S102" s="21" t="str">
        <f t="shared" si="19"/>
        <v>N.M.</v>
      </c>
      <c r="U102" s="9">
        <v>0</v>
      </c>
      <c r="W102" s="9">
        <v>0</v>
      </c>
      <c r="Y102" s="9">
        <f t="shared" si="20"/>
        <v>0</v>
      </c>
      <c r="AA102" s="21">
        <f t="shared" si="21"/>
        <v>0</v>
      </c>
      <c r="AC102" s="9">
        <v>0</v>
      </c>
      <c r="AE102" s="9">
        <v>78330.04000000001</v>
      </c>
      <c r="AG102" s="9">
        <f t="shared" si="22"/>
        <v>-78330.04000000001</v>
      </c>
      <c r="AI102" s="21" t="str">
        <f t="shared" si="23"/>
        <v>N.M.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-0.78</v>
      </c>
      <c r="I103" s="9">
        <f t="shared" si="16"/>
        <v>0.78</v>
      </c>
      <c r="K103" s="21" t="str">
        <f t="shared" si="17"/>
        <v>N.M.</v>
      </c>
      <c r="M103" s="9">
        <v>0</v>
      </c>
      <c r="O103" s="9">
        <v>692.69</v>
      </c>
      <c r="Q103" s="9">
        <f t="shared" si="18"/>
        <v>-692.69</v>
      </c>
      <c r="S103" s="21" t="str">
        <f t="shared" si="19"/>
        <v>N.M.</v>
      </c>
      <c r="U103" s="9">
        <v>0</v>
      </c>
      <c r="W103" s="9">
        <v>-19.6</v>
      </c>
      <c r="Y103" s="9">
        <f t="shared" si="20"/>
        <v>19.6</v>
      </c>
      <c r="AA103" s="21" t="str">
        <f t="shared" si="21"/>
        <v>N.M.</v>
      </c>
      <c r="AC103" s="9">
        <v>-1.3</v>
      </c>
      <c r="AE103" s="9">
        <v>26203.640000000003</v>
      </c>
      <c r="AG103" s="9">
        <f t="shared" si="22"/>
        <v>-26204.940000000002</v>
      </c>
      <c r="AI103" s="21">
        <f t="shared" si="23"/>
        <v>-1.0000496114280306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3679.7000000000003</v>
      </c>
      <c r="Y104" s="9">
        <f t="shared" si="20"/>
        <v>-3679.7000000000003</v>
      </c>
      <c r="AA104" s="21" t="str">
        <f t="shared" si="21"/>
        <v>N.M.</v>
      </c>
      <c r="AC104" s="9">
        <v>0</v>
      </c>
      <c r="AE104" s="9">
        <v>5131.1</v>
      </c>
      <c r="AG104" s="9">
        <f t="shared" si="22"/>
        <v>-5131.1</v>
      </c>
      <c r="AI104" s="21" t="str">
        <f t="shared" si="23"/>
        <v>N.M.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-409216.25</v>
      </c>
      <c r="AE105" s="9">
        <v>-1161707.4</v>
      </c>
      <c r="AG105" s="9">
        <f t="shared" si="22"/>
        <v>752491.1499999999</v>
      </c>
      <c r="AI105" s="21">
        <f t="shared" si="23"/>
        <v>0.6477458523549045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0</v>
      </c>
      <c r="I106" s="9">
        <f aca="true" t="shared" si="24" ref="I106:I115">+E106-G106</f>
        <v>0</v>
      </c>
      <c r="K106" s="21">
        <f aca="true" t="shared" si="25" ref="K106:K115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51998.200000000004</v>
      </c>
      <c r="Q106" s="9">
        <f aca="true" t="shared" si="26" ref="Q106:Q115">+M106-O106</f>
        <v>-51998.200000000004</v>
      </c>
      <c r="S106" s="21" t="str">
        <f aca="true" t="shared" si="27" ref="S106:S115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0</v>
      </c>
      <c r="Y106" s="9">
        <f aca="true" t="shared" si="28" ref="Y106:Y115">+U106-W106</f>
        <v>0</v>
      </c>
      <c r="AA106" s="21">
        <f aca="true" t="shared" si="29" ref="AA106:AA115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13527.06</v>
      </c>
      <c r="AG106" s="9">
        <f aca="true" t="shared" si="30" ref="AG106:AG115">+AC106-AE106</f>
        <v>-13527.06</v>
      </c>
      <c r="AI106" s="21" t="str">
        <f aca="true" t="shared" si="31" ref="AI106:AI115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77957.56</v>
      </c>
      <c r="Q107" s="9">
        <f t="shared" si="26"/>
        <v>-77957.56</v>
      </c>
      <c r="S107" s="21" t="str">
        <f t="shared" si="27"/>
        <v>N.M.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0</v>
      </c>
      <c r="AE107" s="9">
        <v>3254.58</v>
      </c>
      <c r="AG107" s="9">
        <f t="shared" si="30"/>
        <v>-3254.58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355.59000000000003</v>
      </c>
      <c r="AG108" s="9">
        <f t="shared" si="30"/>
        <v>-355.59000000000003</v>
      </c>
      <c r="AI108" s="21" t="str">
        <f t="shared" si="31"/>
        <v>N.M.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863.8000000000001</v>
      </c>
      <c r="G109" s="5">
        <v>0</v>
      </c>
      <c r="I109" s="9">
        <f t="shared" si="24"/>
        <v>863.8000000000001</v>
      </c>
      <c r="K109" s="21" t="str">
        <f t="shared" si="25"/>
        <v>N.M.</v>
      </c>
      <c r="M109" s="9">
        <v>831.64</v>
      </c>
      <c r="O109" s="9">
        <v>0</v>
      </c>
      <c r="Q109" s="9">
        <f t="shared" si="26"/>
        <v>831.64</v>
      </c>
      <c r="S109" s="21" t="str">
        <f t="shared" si="27"/>
        <v>N.M.</v>
      </c>
      <c r="U109" s="9">
        <v>860.37</v>
      </c>
      <c r="W109" s="9">
        <v>0</v>
      </c>
      <c r="Y109" s="9">
        <f t="shared" si="28"/>
        <v>860.37</v>
      </c>
      <c r="AA109" s="21" t="str">
        <f t="shared" si="29"/>
        <v>N.M.</v>
      </c>
      <c r="AC109" s="9">
        <v>860.37</v>
      </c>
      <c r="AE109" s="9">
        <v>0</v>
      </c>
      <c r="AG109" s="9">
        <f t="shared" si="30"/>
        <v>860.37</v>
      </c>
      <c r="AI109" s="21" t="str">
        <f t="shared" si="31"/>
        <v>N.M.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-6505.54</v>
      </c>
      <c r="G110" s="5">
        <v>1333.39</v>
      </c>
      <c r="I110" s="9">
        <f t="shared" si="24"/>
        <v>-7838.93</v>
      </c>
      <c r="K110" s="21">
        <f t="shared" si="25"/>
        <v>-5.878947644725099</v>
      </c>
      <c r="M110" s="9">
        <v>-3828.9500000000003</v>
      </c>
      <c r="O110" s="9">
        <v>-74014.78</v>
      </c>
      <c r="Q110" s="9">
        <f t="shared" si="26"/>
        <v>70185.83</v>
      </c>
      <c r="S110" s="21">
        <f t="shared" si="27"/>
        <v>0.9482677648977678</v>
      </c>
      <c r="U110" s="9">
        <v>5700.7300000000005</v>
      </c>
      <c r="W110" s="9">
        <v>13148.91</v>
      </c>
      <c r="Y110" s="9">
        <f t="shared" si="28"/>
        <v>-7448.179999999999</v>
      </c>
      <c r="AA110" s="21">
        <f t="shared" si="29"/>
        <v>-0.5664484736757647</v>
      </c>
      <c r="AC110" s="9">
        <v>8334.29</v>
      </c>
      <c r="AE110" s="9">
        <v>13148.91</v>
      </c>
      <c r="AG110" s="9">
        <f t="shared" si="30"/>
        <v>-4814.619999999999</v>
      </c>
      <c r="AI110" s="21">
        <f t="shared" si="31"/>
        <v>-0.3661611494793104</v>
      </c>
    </row>
    <row r="111" spans="1:35" ht="12.75" outlineLevel="1">
      <c r="A111" s="1" t="s">
        <v>398</v>
      </c>
      <c r="B111" s="16" t="s">
        <v>399</v>
      </c>
      <c r="C111" s="1" t="s">
        <v>385</v>
      </c>
      <c r="E111" s="5">
        <v>6522.33</v>
      </c>
      <c r="G111" s="5">
        <v>6545.99</v>
      </c>
      <c r="I111" s="9">
        <f t="shared" si="24"/>
        <v>-23.659999999999854</v>
      </c>
      <c r="K111" s="21">
        <f t="shared" si="25"/>
        <v>-0.003614426542050913</v>
      </c>
      <c r="M111" s="9">
        <v>19744.71</v>
      </c>
      <c r="O111" s="9">
        <v>-31226.350000000002</v>
      </c>
      <c r="Q111" s="9">
        <f t="shared" si="26"/>
        <v>50971.06</v>
      </c>
      <c r="S111" s="21">
        <f t="shared" si="27"/>
        <v>1.6323092516416422</v>
      </c>
      <c r="U111" s="9">
        <v>65462.12</v>
      </c>
      <c r="W111" s="9">
        <v>68389.54000000001</v>
      </c>
      <c r="Y111" s="9">
        <f t="shared" si="28"/>
        <v>-2927.4200000000055</v>
      </c>
      <c r="AA111" s="21">
        <f t="shared" si="29"/>
        <v>-0.04280508393535042</v>
      </c>
      <c r="AC111" s="9">
        <v>79158.53</v>
      </c>
      <c r="AE111" s="9">
        <v>68389.54000000001</v>
      </c>
      <c r="AG111" s="9">
        <f t="shared" si="30"/>
        <v>10768.98999999999</v>
      </c>
      <c r="AI111" s="21">
        <f t="shared" si="31"/>
        <v>0.15746545451248817</v>
      </c>
    </row>
    <row r="112" spans="1:35" ht="12.75" outlineLevel="1">
      <c r="A112" s="1" t="s">
        <v>400</v>
      </c>
      <c r="B112" s="16" t="s">
        <v>401</v>
      </c>
      <c r="C112" s="1" t="s">
        <v>402</v>
      </c>
      <c r="E112" s="5">
        <v>103899.64</v>
      </c>
      <c r="G112" s="5">
        <v>93690.64</v>
      </c>
      <c r="I112" s="9">
        <f t="shared" si="24"/>
        <v>10209</v>
      </c>
      <c r="K112" s="21">
        <f t="shared" si="25"/>
        <v>0.10896499372829559</v>
      </c>
      <c r="M112" s="9">
        <v>343495.8</v>
      </c>
      <c r="O112" s="9">
        <v>782669.68</v>
      </c>
      <c r="Q112" s="9">
        <f t="shared" si="26"/>
        <v>-439173.88000000006</v>
      </c>
      <c r="S112" s="21">
        <f t="shared" si="27"/>
        <v>-0.5611228992542551</v>
      </c>
      <c r="U112" s="9">
        <v>1025560.55</v>
      </c>
      <c r="W112" s="9">
        <v>796160.46</v>
      </c>
      <c r="Y112" s="9">
        <f t="shared" si="28"/>
        <v>229400.09000000008</v>
      </c>
      <c r="AA112" s="21">
        <f t="shared" si="29"/>
        <v>0.28813298515226454</v>
      </c>
      <c r="AC112" s="9">
        <v>1219031.32</v>
      </c>
      <c r="AE112" s="9">
        <v>796160.46</v>
      </c>
      <c r="AG112" s="9">
        <f t="shared" si="30"/>
        <v>422870.8600000001</v>
      </c>
      <c r="AI112" s="21">
        <f t="shared" si="31"/>
        <v>0.5311377307031803</v>
      </c>
    </row>
    <row r="113" spans="1:35" ht="12.75" outlineLevel="1">
      <c r="A113" s="1" t="s">
        <v>403</v>
      </c>
      <c r="B113" s="16" t="s">
        <v>404</v>
      </c>
      <c r="C113" s="1" t="s">
        <v>405</v>
      </c>
      <c r="E113" s="5">
        <v>13830.61</v>
      </c>
      <c r="G113" s="5">
        <v>19524.23</v>
      </c>
      <c r="I113" s="9">
        <f t="shared" si="24"/>
        <v>-5693.619999999999</v>
      </c>
      <c r="K113" s="21">
        <f t="shared" si="25"/>
        <v>-0.29161815856502404</v>
      </c>
      <c r="M113" s="9">
        <v>51805.96</v>
      </c>
      <c r="O113" s="9">
        <v>62324.83</v>
      </c>
      <c r="Q113" s="9">
        <f t="shared" si="26"/>
        <v>-10518.870000000003</v>
      </c>
      <c r="S113" s="21">
        <f t="shared" si="27"/>
        <v>-0.1687749489248507</v>
      </c>
      <c r="U113" s="9">
        <v>179466.13</v>
      </c>
      <c r="W113" s="9">
        <v>166278.5</v>
      </c>
      <c r="Y113" s="9">
        <f t="shared" si="28"/>
        <v>13187.630000000005</v>
      </c>
      <c r="AA113" s="21">
        <f t="shared" si="29"/>
        <v>0.07931049414085407</v>
      </c>
      <c r="AC113" s="9">
        <v>205804.84</v>
      </c>
      <c r="AE113" s="9">
        <v>166278.5</v>
      </c>
      <c r="AG113" s="9">
        <f t="shared" si="30"/>
        <v>39526.34</v>
      </c>
      <c r="AI113" s="21">
        <f t="shared" si="31"/>
        <v>0.23771167048054917</v>
      </c>
    </row>
    <row r="114" spans="1:35" ht="12.75" outlineLevel="1">
      <c r="A114" s="1" t="s">
        <v>406</v>
      </c>
      <c r="B114" s="16" t="s">
        <v>407</v>
      </c>
      <c r="C114" s="1" t="s">
        <v>408</v>
      </c>
      <c r="E114" s="5">
        <v>310276</v>
      </c>
      <c r="G114" s="5">
        <v>248222.86000000002</v>
      </c>
      <c r="I114" s="9">
        <f t="shared" si="24"/>
        <v>62053.139999999985</v>
      </c>
      <c r="K114" s="21">
        <f t="shared" si="25"/>
        <v>0.24998962625762985</v>
      </c>
      <c r="M114" s="9">
        <v>909319.92</v>
      </c>
      <c r="O114" s="9">
        <v>895946.99</v>
      </c>
      <c r="Q114" s="9">
        <f t="shared" si="26"/>
        <v>13372.930000000051</v>
      </c>
      <c r="S114" s="21">
        <f t="shared" si="27"/>
        <v>0.01492602815709002</v>
      </c>
      <c r="U114" s="9">
        <v>2981293.62</v>
      </c>
      <c r="W114" s="9">
        <v>3327875.18</v>
      </c>
      <c r="Y114" s="9">
        <f t="shared" si="28"/>
        <v>-346581.56000000006</v>
      </c>
      <c r="AA114" s="21">
        <f t="shared" si="29"/>
        <v>-0.1041449998133644</v>
      </c>
      <c r="AC114" s="9">
        <v>3612566.1900000004</v>
      </c>
      <c r="AE114" s="9">
        <v>3327875.18</v>
      </c>
      <c r="AG114" s="9">
        <f t="shared" si="30"/>
        <v>284691.01000000024</v>
      </c>
      <c r="AI114" s="21">
        <f t="shared" si="31"/>
        <v>0.08554738221882476</v>
      </c>
    </row>
    <row r="115" spans="1:35" ht="12.75" outlineLevel="1">
      <c r="A115" s="1" t="s">
        <v>409</v>
      </c>
      <c r="B115" s="16" t="s">
        <v>410</v>
      </c>
      <c r="C115" s="1" t="s">
        <v>411</v>
      </c>
      <c r="E115" s="5">
        <v>6072</v>
      </c>
      <c r="G115" s="5">
        <v>0</v>
      </c>
      <c r="I115" s="9">
        <f t="shared" si="24"/>
        <v>6072</v>
      </c>
      <c r="K115" s="21" t="str">
        <f t="shared" si="25"/>
        <v>N.M.</v>
      </c>
      <c r="M115" s="9">
        <v>57588</v>
      </c>
      <c r="O115" s="9">
        <v>0</v>
      </c>
      <c r="Q115" s="9">
        <f t="shared" si="26"/>
        <v>57588</v>
      </c>
      <c r="S115" s="21" t="str">
        <f t="shared" si="27"/>
        <v>N.M.</v>
      </c>
      <c r="U115" s="9">
        <v>57588</v>
      </c>
      <c r="W115" s="9">
        <v>0</v>
      </c>
      <c r="Y115" s="9">
        <f t="shared" si="28"/>
        <v>57588</v>
      </c>
      <c r="AA115" s="21" t="str">
        <f t="shared" si="29"/>
        <v>N.M.</v>
      </c>
      <c r="AC115" s="9">
        <v>57588</v>
      </c>
      <c r="AE115" s="9">
        <v>0</v>
      </c>
      <c r="AG115" s="9">
        <f t="shared" si="30"/>
        <v>57588</v>
      </c>
      <c r="AI115" s="21" t="str">
        <f t="shared" si="31"/>
        <v>N.M.</v>
      </c>
    </row>
    <row r="116" spans="1:68" s="17" customFormat="1" ht="12.75">
      <c r="A116" s="17" t="s">
        <v>88</v>
      </c>
      <c r="B116" s="98"/>
      <c r="C116" s="17" t="s">
        <v>89</v>
      </c>
      <c r="D116" s="18"/>
      <c r="E116" s="18">
        <v>53213940.34000001</v>
      </c>
      <c r="F116" s="99"/>
      <c r="G116" s="99">
        <v>37961169.298999995</v>
      </c>
      <c r="H116" s="100"/>
      <c r="I116" s="18">
        <f aca="true" t="shared" si="32" ref="I116:I124">+E116-G116</f>
        <v>15252771.041000016</v>
      </c>
      <c r="J116" s="37" t="str">
        <f>IF((+E116-G116)=(I116),"  ",$AO$508)</f>
        <v>  </v>
      </c>
      <c r="K116" s="40">
        <f aca="true" t="shared" si="33" ref="K116:K124">IF(G116&lt;0,IF(I116=0,0,IF(OR(G116=0,E116=0),"N.M.",IF(ABS(I116/G116)&gt;=10,"N.M.",I116/(-G116)))),IF(I116=0,0,IF(OR(G116=0,E116=0),"N.M.",IF(ABS(I116/G116)&gt;=10,"N.M.",I116/G116))))</f>
        <v>0.4017992944543417</v>
      </c>
      <c r="L116" s="39"/>
      <c r="M116" s="8">
        <v>162602337.89000005</v>
      </c>
      <c r="N116" s="18"/>
      <c r="O116" s="8">
        <v>125752067.78800005</v>
      </c>
      <c r="P116" s="18"/>
      <c r="Q116" s="18">
        <f aca="true" t="shared" si="34" ref="Q116:Q124">+M116-O116</f>
        <v>36850270.102</v>
      </c>
      <c r="R116" s="37" t="str">
        <f>IF((+M116-O116)=(Q116),"  ",$AO$508)</f>
        <v>  </v>
      </c>
      <c r="S116" s="40">
        <f aca="true" t="shared" si="35" ref="S116:S124">IF(O116&lt;0,IF(Q116=0,0,IF(OR(O116=0,M116=0),"N.M.",IF(ABS(Q116/O116)&gt;=10,"N.M.",Q116/(-O116)))),IF(Q116=0,0,IF(OR(O116=0,M116=0),"N.M.",IF(ABS(Q116/O116)&gt;=10,"N.M.",Q116/O116))))</f>
        <v>0.29303907880166447</v>
      </c>
      <c r="T116" s="39"/>
      <c r="U116" s="18">
        <v>522495178.04399997</v>
      </c>
      <c r="V116" s="18"/>
      <c r="W116" s="18">
        <v>440897407.8169999</v>
      </c>
      <c r="X116" s="18"/>
      <c r="Y116" s="18">
        <f aca="true" t="shared" si="36" ref="Y116:Y124">+U116-W116</f>
        <v>81597770.22700006</v>
      </c>
      <c r="Z116" s="37" t="str">
        <f>IF((+U116-W116)=(Y116),"  ",$AO$508)</f>
        <v>  </v>
      </c>
      <c r="AA116" s="40">
        <f aca="true" t="shared" si="37" ref="AA116:AA124">IF(W116&lt;0,IF(Y116=0,0,IF(OR(W116=0,U116=0),"N.M.",IF(ABS(Y116/W116)&gt;=10,"N.M.",Y116/(-W116)))),IF(Y116=0,0,IF(OR(W116=0,U116=0),"N.M.",IF(ABS(Y116/W116)&gt;=10,"N.M.",Y116/W116))))</f>
        <v>0.18507201172039608</v>
      </c>
      <c r="AB116" s="39"/>
      <c r="AC116" s="18">
        <v>631895289.7659998</v>
      </c>
      <c r="AD116" s="18"/>
      <c r="AE116" s="18">
        <v>531531422.8130001</v>
      </c>
      <c r="AF116" s="18"/>
      <c r="AG116" s="18">
        <f aca="true" t="shared" si="38" ref="AG116:AG124">+AC116-AE116</f>
        <v>100363866.95299971</v>
      </c>
      <c r="AH116" s="37" t="str">
        <f>IF((+AC116-AE116)=(AG116),"  ",$AO$508)</f>
        <v>  </v>
      </c>
      <c r="AI116" s="40">
        <f aca="true" t="shared" si="39" ref="AI116:AI124">IF(AE116&lt;0,IF(AG116=0,0,IF(OR(AE116=0,AC116=0),"N.M.",IF(ABS(AG116/AE116)&gt;=10,"N.M.",AG116/(-AE116)))),IF(AG116=0,0,IF(OR(AE116=0,AC116=0),"N.M.",IF(ABS(AG116/AE116)&gt;=10,"N.M.",AG116/AE116))))</f>
        <v>0.1888201950918508</v>
      </c>
      <c r="AJ116" s="39"/>
      <c r="AK116" s="99"/>
      <c r="AL116" s="101"/>
      <c r="AM116" s="100"/>
      <c r="AN116" s="101"/>
      <c r="AO116" s="100"/>
      <c r="AP116" s="100"/>
      <c r="AQ116" s="102"/>
      <c r="AR116" s="100"/>
      <c r="AS116" s="99"/>
      <c r="AT116" s="99"/>
      <c r="AU116" s="99"/>
      <c r="AV116" s="99"/>
      <c r="AW116" s="100"/>
      <c r="AX116" s="100"/>
      <c r="AY116" s="102"/>
      <c r="AZ116" s="100"/>
      <c r="BA116" s="99"/>
      <c r="BB116" s="99"/>
      <c r="BC116" s="100"/>
      <c r="BD116" s="100"/>
      <c r="BE116" s="102"/>
      <c r="BF116" s="103"/>
      <c r="BG116" s="18"/>
      <c r="BH116" s="104"/>
      <c r="BI116" s="18"/>
      <c r="BJ116" s="104"/>
      <c r="BK116" s="18"/>
      <c r="BL116" s="104"/>
      <c r="BM116" s="18"/>
      <c r="BN116" s="104"/>
      <c r="BO116" s="104"/>
      <c r="BP116" s="104"/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-912.37</v>
      </c>
      <c r="G117" s="5">
        <v>82230.81</v>
      </c>
      <c r="I117" s="9">
        <f t="shared" si="32"/>
        <v>-83143.18</v>
      </c>
      <c r="K117" s="21">
        <f t="shared" si="33"/>
        <v>-1.0110952330397815</v>
      </c>
      <c r="M117" s="9">
        <v>120509.61</v>
      </c>
      <c r="O117" s="9">
        <v>319566.35000000003</v>
      </c>
      <c r="Q117" s="9">
        <f t="shared" si="34"/>
        <v>-199056.74000000005</v>
      </c>
      <c r="S117" s="21">
        <f t="shared" si="35"/>
        <v>-0.6228964344963105</v>
      </c>
      <c r="U117" s="9">
        <v>1593076.96</v>
      </c>
      <c r="W117" s="9">
        <v>955531.86</v>
      </c>
      <c r="Y117" s="9">
        <f t="shared" si="36"/>
        <v>637545.1</v>
      </c>
      <c r="AA117" s="21">
        <f t="shared" si="37"/>
        <v>0.6672149058431186</v>
      </c>
      <c r="AC117" s="9">
        <v>1784093.6</v>
      </c>
      <c r="AE117" s="9">
        <v>1103874.62</v>
      </c>
      <c r="AG117" s="9">
        <f t="shared" si="38"/>
        <v>680218.98</v>
      </c>
      <c r="AI117" s="21">
        <f t="shared" si="39"/>
        <v>0.6162103627312311</v>
      </c>
    </row>
    <row r="118" spans="1:35" ht="12.75" outlineLevel="1">
      <c r="A118" s="1" t="s">
        <v>415</v>
      </c>
      <c r="B118" s="16" t="s">
        <v>416</v>
      </c>
      <c r="C118" s="1" t="s">
        <v>417</v>
      </c>
      <c r="E118" s="5">
        <v>23879.33</v>
      </c>
      <c r="G118" s="5">
        <v>161119.15</v>
      </c>
      <c r="I118" s="9">
        <f t="shared" si="32"/>
        <v>-137239.82</v>
      </c>
      <c r="K118" s="21">
        <f t="shared" si="33"/>
        <v>-0.8517908640903332</v>
      </c>
      <c r="M118" s="9">
        <v>253965.79</v>
      </c>
      <c r="O118" s="9">
        <v>487557.78</v>
      </c>
      <c r="Q118" s="9">
        <f t="shared" si="34"/>
        <v>-233591.99000000002</v>
      </c>
      <c r="S118" s="21">
        <f t="shared" si="35"/>
        <v>-0.47910627126081345</v>
      </c>
      <c r="U118" s="9">
        <v>1884198.23</v>
      </c>
      <c r="W118" s="9">
        <v>2153795.86</v>
      </c>
      <c r="Y118" s="9">
        <f t="shared" si="36"/>
        <v>-269597.6299999999</v>
      </c>
      <c r="AA118" s="21">
        <f t="shared" si="37"/>
        <v>-0.1251732510991083</v>
      </c>
      <c r="AC118" s="9">
        <v>2322048.12</v>
      </c>
      <c r="AE118" s="9">
        <v>2663381.4499999997</v>
      </c>
      <c r="AG118" s="9">
        <f t="shared" si="38"/>
        <v>-341333.3299999996</v>
      </c>
      <c r="AI118" s="21">
        <f t="shared" si="39"/>
        <v>-0.12815788365575634</v>
      </c>
    </row>
    <row r="119" spans="1:35" ht="12.75" outlineLevel="1">
      <c r="A119" s="1" t="s">
        <v>418</v>
      </c>
      <c r="B119" s="16" t="s">
        <v>419</v>
      </c>
      <c r="C119" s="1" t="s">
        <v>420</v>
      </c>
      <c r="E119" s="5">
        <v>7061479</v>
      </c>
      <c r="G119" s="5">
        <v>6108659</v>
      </c>
      <c r="I119" s="9">
        <f t="shared" si="32"/>
        <v>952820</v>
      </c>
      <c r="K119" s="21">
        <f t="shared" si="33"/>
        <v>0.1559785871170743</v>
      </c>
      <c r="M119" s="9">
        <v>21571784</v>
      </c>
      <c r="O119" s="9">
        <v>18024929.42</v>
      </c>
      <c r="Q119" s="9">
        <f t="shared" si="34"/>
        <v>3546854.579999998</v>
      </c>
      <c r="S119" s="21">
        <f t="shared" si="35"/>
        <v>0.19677494970185563</v>
      </c>
      <c r="U119" s="9">
        <v>58105795.01</v>
      </c>
      <c r="W119" s="9">
        <v>46170843.71</v>
      </c>
      <c r="Y119" s="9">
        <f t="shared" si="36"/>
        <v>11934951.299999997</v>
      </c>
      <c r="AA119" s="21">
        <f t="shared" si="37"/>
        <v>0.25849541271031706</v>
      </c>
      <c r="AC119" s="9">
        <v>67709258.00999999</v>
      </c>
      <c r="AE119" s="9">
        <v>55126053.71</v>
      </c>
      <c r="AG119" s="9">
        <f t="shared" si="38"/>
        <v>12583204.29999999</v>
      </c>
      <c r="AI119" s="21">
        <f t="shared" si="39"/>
        <v>0.22826238145389618</v>
      </c>
    </row>
    <row r="120" spans="1:35" ht="12.75" outlineLevel="1">
      <c r="A120" s="1" t="s">
        <v>421</v>
      </c>
      <c r="B120" s="16" t="s">
        <v>422</v>
      </c>
      <c r="C120" s="1" t="s">
        <v>423</v>
      </c>
      <c r="E120" s="5">
        <v>21241.600000000002</v>
      </c>
      <c r="G120" s="5">
        <v>25147.37</v>
      </c>
      <c r="I120" s="9">
        <f t="shared" si="32"/>
        <v>-3905.769999999997</v>
      </c>
      <c r="K120" s="21">
        <f t="shared" si="33"/>
        <v>-0.15531524767798768</v>
      </c>
      <c r="M120" s="9">
        <v>63724.8</v>
      </c>
      <c r="O120" s="9">
        <v>75442.11</v>
      </c>
      <c r="Q120" s="9">
        <f t="shared" si="34"/>
        <v>-11717.309999999998</v>
      </c>
      <c r="S120" s="21">
        <f t="shared" si="35"/>
        <v>-0.15531524767798777</v>
      </c>
      <c r="U120" s="9">
        <v>212416</v>
      </c>
      <c r="W120" s="9">
        <v>251473.7</v>
      </c>
      <c r="Y120" s="9">
        <f t="shared" si="36"/>
        <v>-39057.70000000001</v>
      </c>
      <c r="AA120" s="21">
        <f t="shared" si="37"/>
        <v>-0.15531524767798785</v>
      </c>
      <c r="AC120" s="9">
        <v>262710.74</v>
      </c>
      <c r="AE120" s="9">
        <v>295349.58</v>
      </c>
      <c r="AG120" s="9">
        <f t="shared" si="38"/>
        <v>-32638.840000000026</v>
      </c>
      <c r="AI120" s="21">
        <f t="shared" si="39"/>
        <v>-0.11050918034147882</v>
      </c>
    </row>
    <row r="121" spans="1:68" s="17" customFormat="1" ht="12.75">
      <c r="A121" s="17" t="s">
        <v>90</v>
      </c>
      <c r="B121" s="98"/>
      <c r="C121" s="17" t="s">
        <v>1088</v>
      </c>
      <c r="D121" s="18"/>
      <c r="E121" s="18">
        <v>7105687.56</v>
      </c>
      <c r="F121" s="18"/>
      <c r="G121" s="18">
        <v>6377156.33</v>
      </c>
      <c r="H121" s="18"/>
      <c r="I121" s="18">
        <f t="shared" si="32"/>
        <v>728531.2299999995</v>
      </c>
      <c r="J121" s="37" t="str">
        <f>IF((+E121-G121)=(I121),"  ",$AO$508)</f>
        <v>  </v>
      </c>
      <c r="K121" s="40">
        <f t="shared" si="33"/>
        <v>0.11424076693443698</v>
      </c>
      <c r="L121" s="39"/>
      <c r="M121" s="8">
        <v>22009984.2</v>
      </c>
      <c r="N121" s="18"/>
      <c r="O121" s="8">
        <v>18907495.66</v>
      </c>
      <c r="P121" s="18"/>
      <c r="Q121" s="18">
        <f t="shared" si="34"/>
        <v>3102488.539999999</v>
      </c>
      <c r="R121" s="37" t="str">
        <f>IF((+M121-O121)=(Q121),"  ",$AO$508)</f>
        <v>  </v>
      </c>
      <c r="S121" s="40">
        <f t="shared" si="35"/>
        <v>0.16408775629463765</v>
      </c>
      <c r="T121" s="39"/>
      <c r="U121" s="18">
        <v>61795486.199999996</v>
      </c>
      <c r="V121" s="18"/>
      <c r="W121" s="18">
        <v>49531645.13</v>
      </c>
      <c r="X121" s="18"/>
      <c r="Y121" s="18">
        <f t="shared" si="36"/>
        <v>12263841.069999993</v>
      </c>
      <c r="Z121" s="37" t="str">
        <f>IF((+U121-W121)=(Y121),"  ",$AO$508)</f>
        <v>  </v>
      </c>
      <c r="AA121" s="40">
        <f t="shared" si="37"/>
        <v>0.2475960779782804</v>
      </c>
      <c r="AB121" s="39"/>
      <c r="AC121" s="18">
        <v>72078110.47</v>
      </c>
      <c r="AD121" s="18"/>
      <c r="AE121" s="18">
        <v>59188659.36</v>
      </c>
      <c r="AF121" s="18"/>
      <c r="AG121" s="18">
        <f t="shared" si="38"/>
        <v>12889451.11</v>
      </c>
      <c r="AH121" s="37" t="str">
        <f>IF((+AC121-AE121)=(AG121),"  ",$AO$508)</f>
        <v>  </v>
      </c>
      <c r="AI121" s="40">
        <f t="shared" si="39"/>
        <v>0.21776893157189428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68" s="17" customFormat="1" ht="12.75">
      <c r="A122" s="17" t="s">
        <v>91</v>
      </c>
      <c r="B122" s="98"/>
      <c r="C122" s="17" t="s">
        <v>1089</v>
      </c>
      <c r="D122" s="18"/>
      <c r="E122" s="18">
        <v>60319627.90000001</v>
      </c>
      <c r="F122" s="18"/>
      <c r="G122" s="18">
        <v>44338325.629</v>
      </c>
      <c r="H122" s="18"/>
      <c r="I122" s="18">
        <f t="shared" si="32"/>
        <v>15981302.271000013</v>
      </c>
      <c r="J122" s="37" t="str">
        <f>IF((+E122-G122)=(I122),"  ",$AO$508)</f>
        <v>  </v>
      </c>
      <c r="K122" s="40">
        <f t="shared" si="33"/>
        <v>0.3604399138732306</v>
      </c>
      <c r="L122" s="39"/>
      <c r="M122" s="8">
        <v>184612322.09</v>
      </c>
      <c r="N122" s="18"/>
      <c r="O122" s="8">
        <v>144659563.44799998</v>
      </c>
      <c r="P122" s="18"/>
      <c r="Q122" s="18">
        <f t="shared" si="34"/>
        <v>39952758.64200002</v>
      </c>
      <c r="R122" s="37" t="str">
        <f>IF((+M122-O122)=(Q122),"  ",$AO$508)</f>
        <v>  </v>
      </c>
      <c r="S122" s="40">
        <f t="shared" si="35"/>
        <v>0.27618470351848967</v>
      </c>
      <c r="T122" s="39"/>
      <c r="U122" s="18">
        <v>584290664.244</v>
      </c>
      <c r="V122" s="18"/>
      <c r="W122" s="18">
        <v>490429052.9469999</v>
      </c>
      <c r="X122" s="18"/>
      <c r="Y122" s="18">
        <f t="shared" si="36"/>
        <v>93861611.29700005</v>
      </c>
      <c r="Z122" s="37" t="str">
        <f>IF((+U122-W122)=(Y122),"  ",$AO$508)</f>
        <v>  </v>
      </c>
      <c r="AA122" s="40">
        <f t="shared" si="37"/>
        <v>0.19138672705661172</v>
      </c>
      <c r="AB122" s="39"/>
      <c r="AC122" s="18">
        <v>703973400.236</v>
      </c>
      <c r="AD122" s="18"/>
      <c r="AE122" s="18">
        <v>590720082.173</v>
      </c>
      <c r="AF122" s="18"/>
      <c r="AG122" s="18">
        <f t="shared" si="38"/>
        <v>113253318.06299996</v>
      </c>
      <c r="AH122" s="37" t="str">
        <f>IF((+AC122-AE122)=(AG122),"  ",$AO$508)</f>
        <v>  </v>
      </c>
      <c r="AI122" s="40">
        <f t="shared" si="39"/>
        <v>0.19172078532761355</v>
      </c>
      <c r="AJ122" s="39"/>
      <c r="AK122" s="18"/>
      <c r="AL122" s="18"/>
      <c r="AM122" s="18"/>
      <c r="AN122" s="18"/>
      <c r="AO122" s="18"/>
      <c r="AP122" s="85"/>
      <c r="AQ122" s="117"/>
      <c r="AR122" s="39"/>
      <c r="AS122" s="18"/>
      <c r="AT122" s="18"/>
      <c r="AU122" s="18"/>
      <c r="AV122" s="18"/>
      <c r="AW122" s="18"/>
      <c r="AX122" s="85"/>
      <c r="AY122" s="117"/>
      <c r="AZ122" s="39"/>
      <c r="BA122" s="18"/>
      <c r="BB122" s="18"/>
      <c r="BC122" s="18"/>
      <c r="BD122" s="85"/>
      <c r="BE122" s="117"/>
      <c r="BF122" s="39"/>
      <c r="BG122" s="18"/>
      <c r="BH122" s="104"/>
      <c r="BI122" s="18"/>
      <c r="BJ122" s="104"/>
      <c r="BK122" s="18"/>
      <c r="BL122" s="104"/>
      <c r="BM122" s="18"/>
      <c r="BN122" s="104"/>
      <c r="BO122" s="104"/>
      <c r="BP122" s="104"/>
    </row>
    <row r="123" spans="1:68" s="90" customFormat="1" ht="12.75">
      <c r="A123" s="90" t="s">
        <v>27</v>
      </c>
      <c r="B123" s="91"/>
      <c r="C123" s="77" t="s">
        <v>1090</v>
      </c>
      <c r="D123" s="105"/>
      <c r="E123" s="105">
        <v>0</v>
      </c>
      <c r="F123" s="105"/>
      <c r="G123" s="105">
        <v>0</v>
      </c>
      <c r="H123" s="105"/>
      <c r="I123" s="9">
        <f t="shared" si="32"/>
        <v>0</v>
      </c>
      <c r="J123" s="37" t="str">
        <f>IF((+E123-G123)=(I123),"  ",$AO$508)</f>
        <v>  </v>
      </c>
      <c r="K123" s="38">
        <f t="shared" si="33"/>
        <v>0</v>
      </c>
      <c r="L123" s="39"/>
      <c r="M123" s="5">
        <v>0</v>
      </c>
      <c r="N123" s="9"/>
      <c r="O123" s="5">
        <v>0</v>
      </c>
      <c r="P123" s="9"/>
      <c r="Q123" s="9">
        <f t="shared" si="34"/>
        <v>0</v>
      </c>
      <c r="R123" s="37" t="str">
        <f>IF((+M123-O123)=(Q123),"  ",$AO$508)</f>
        <v>  </v>
      </c>
      <c r="S123" s="38">
        <f t="shared" si="35"/>
        <v>0</v>
      </c>
      <c r="T123" s="39"/>
      <c r="U123" s="9">
        <v>0</v>
      </c>
      <c r="V123" s="9"/>
      <c r="W123" s="9">
        <v>0</v>
      </c>
      <c r="X123" s="9"/>
      <c r="Y123" s="9">
        <f t="shared" si="36"/>
        <v>0</v>
      </c>
      <c r="Z123" s="37" t="str">
        <f>IF((+U123-W123)=(Y123),"  ",$AO$508)</f>
        <v>  </v>
      </c>
      <c r="AA123" s="38">
        <f t="shared" si="37"/>
        <v>0</v>
      </c>
      <c r="AB123" s="39"/>
      <c r="AC123" s="9">
        <v>0</v>
      </c>
      <c r="AD123" s="9"/>
      <c r="AE123" s="9">
        <v>0</v>
      </c>
      <c r="AF123" s="9"/>
      <c r="AG123" s="9">
        <f t="shared" si="38"/>
        <v>0</v>
      </c>
      <c r="AH123" s="37" t="str">
        <f>IF((+AC123-AE123)=(AG123),"  ",$AO$508)</f>
        <v>  </v>
      </c>
      <c r="AI123" s="38">
        <f t="shared" si="39"/>
        <v>0</v>
      </c>
      <c r="AJ123" s="39"/>
      <c r="AK123" s="105"/>
      <c r="AL123" s="105"/>
      <c r="AM123" s="105"/>
      <c r="AN123" s="105"/>
      <c r="AO123" s="105"/>
      <c r="AP123" s="106"/>
      <c r="AQ123" s="107"/>
      <c r="AR123" s="108"/>
      <c r="AS123" s="105"/>
      <c r="AT123" s="105"/>
      <c r="AU123" s="105"/>
      <c r="AV123" s="105"/>
      <c r="AW123" s="105"/>
      <c r="AX123" s="106"/>
      <c r="AY123" s="107"/>
      <c r="AZ123" s="108"/>
      <c r="BA123" s="105"/>
      <c r="BB123" s="105"/>
      <c r="BC123" s="105"/>
      <c r="BD123" s="106"/>
      <c r="BE123" s="107"/>
      <c r="BF123" s="108"/>
      <c r="BG123" s="105"/>
      <c r="BH123" s="109"/>
      <c r="BI123" s="105"/>
      <c r="BJ123" s="109"/>
      <c r="BK123" s="105"/>
      <c r="BL123" s="109"/>
      <c r="BM123" s="105"/>
      <c r="BN123" s="97"/>
      <c r="BO123" s="97"/>
      <c r="BP123" s="97"/>
    </row>
    <row r="124" spans="1:68" s="77" customFormat="1" ht="12.75">
      <c r="A124" s="77" t="s">
        <v>28</v>
      </c>
      <c r="B124" s="110"/>
      <c r="C124" s="77" t="s">
        <v>29</v>
      </c>
      <c r="D124" s="105"/>
      <c r="E124" s="105">
        <v>60319627.90000001</v>
      </c>
      <c r="F124" s="105"/>
      <c r="G124" s="105">
        <v>44338325.629</v>
      </c>
      <c r="H124" s="105"/>
      <c r="I124" s="9">
        <f t="shared" si="32"/>
        <v>15981302.271000013</v>
      </c>
      <c r="J124" s="37" t="str">
        <f>IF((+E124-G124)=(I124),"  ",$AO$508)</f>
        <v>  </v>
      </c>
      <c r="K124" s="38">
        <f t="shared" si="33"/>
        <v>0.3604399138732306</v>
      </c>
      <c r="L124" s="39"/>
      <c r="M124" s="5">
        <v>184612322.09</v>
      </c>
      <c r="N124" s="9"/>
      <c r="O124" s="5">
        <v>144659563.44799998</v>
      </c>
      <c r="P124" s="9"/>
      <c r="Q124" s="9">
        <f t="shared" si="34"/>
        <v>39952758.64200002</v>
      </c>
      <c r="R124" s="37" t="str">
        <f>IF((+M124-O124)=(Q124),"  ",$AO$508)</f>
        <v>  </v>
      </c>
      <c r="S124" s="38">
        <f t="shared" si="35"/>
        <v>0.27618470351848967</v>
      </c>
      <c r="T124" s="39"/>
      <c r="U124" s="9">
        <v>584290664.244</v>
      </c>
      <c r="V124" s="9"/>
      <c r="W124" s="9">
        <v>490429052.9469999</v>
      </c>
      <c r="X124" s="9"/>
      <c r="Y124" s="9">
        <f t="shared" si="36"/>
        <v>93861611.29700005</v>
      </c>
      <c r="Z124" s="37" t="str">
        <f>IF((+U124-W124)=(Y124),"  ",$AO$508)</f>
        <v>  </v>
      </c>
      <c r="AA124" s="38">
        <f t="shared" si="37"/>
        <v>0.19138672705661172</v>
      </c>
      <c r="AB124" s="39"/>
      <c r="AC124" s="9">
        <v>703973400.236</v>
      </c>
      <c r="AD124" s="9"/>
      <c r="AE124" s="9">
        <v>590720082.173</v>
      </c>
      <c r="AF124" s="9"/>
      <c r="AG124" s="9">
        <f t="shared" si="38"/>
        <v>113253318.06299996</v>
      </c>
      <c r="AH124" s="37" t="str">
        <f>IF((+AC124-AE124)=(AG124),"  ",$AO$508)</f>
        <v>  </v>
      </c>
      <c r="AI124" s="38">
        <f t="shared" si="39"/>
        <v>0.19172078532761355</v>
      </c>
      <c r="AJ124" s="39"/>
      <c r="AK124" s="105"/>
      <c r="AL124" s="105"/>
      <c r="AM124" s="105"/>
      <c r="AN124" s="105"/>
      <c r="AO124" s="105"/>
      <c r="AP124" s="106"/>
      <c r="AQ124" s="107"/>
      <c r="AR124" s="108"/>
      <c r="AS124" s="105"/>
      <c r="AT124" s="105"/>
      <c r="AU124" s="105"/>
      <c r="AV124" s="105"/>
      <c r="AW124" s="105"/>
      <c r="AX124" s="106"/>
      <c r="AY124" s="107"/>
      <c r="AZ124" s="108"/>
      <c r="BA124" s="105"/>
      <c r="BB124" s="105"/>
      <c r="BC124" s="105"/>
      <c r="BD124" s="106"/>
      <c r="BE124" s="107"/>
      <c r="BF124" s="108"/>
      <c r="BG124" s="105"/>
      <c r="BH124" s="109"/>
      <c r="BI124" s="105"/>
      <c r="BJ124" s="109"/>
      <c r="BK124" s="105"/>
      <c r="BL124" s="109"/>
      <c r="BM124" s="105"/>
      <c r="BN124" s="109"/>
      <c r="BO124" s="109"/>
      <c r="BP124" s="109"/>
    </row>
    <row r="125" spans="2:68" s="90" customFormat="1" ht="12.75">
      <c r="B125" s="91"/>
      <c r="D125" s="71"/>
      <c r="E125" s="41" t="str">
        <f>IF(ABS(E116+E121+E123-E124)&gt;$AO$504,$AO$507," ")</f>
        <v> </v>
      </c>
      <c r="F125" s="111"/>
      <c r="G125" s="41" t="str">
        <f>IF(ABS(G116+G121+G123-G124)&gt;$AO$504,$AO$507," ")</f>
        <v> </v>
      </c>
      <c r="H125" s="111"/>
      <c r="I125" s="41" t="str">
        <f>IF(ABS(I116+I121+I123-I124)&gt;$AO$504,$AO$507," ")</f>
        <v> </v>
      </c>
      <c r="J125" s="111"/>
      <c r="K125" s="111"/>
      <c r="L125" s="111"/>
      <c r="M125" s="41" t="str">
        <f>IF(ABS(M116+M121+M123-M124)&gt;$AO$504,$AO$507," ")</f>
        <v> </v>
      </c>
      <c r="N125" s="111"/>
      <c r="O125" s="41" t="str">
        <f>IF(ABS(O116+O121+O123-O124)&gt;$AO$504,$AO$507," ")</f>
        <v> </v>
      </c>
      <c r="P125" s="111"/>
      <c r="Q125" s="41" t="str">
        <f>IF(ABS(Q116+Q121+Q123-Q124)&gt;$AO$504,$AO$507," ")</f>
        <v> </v>
      </c>
      <c r="R125" s="111"/>
      <c r="S125" s="111"/>
      <c r="T125" s="111"/>
      <c r="U125" s="41" t="str">
        <f>IF(ABS(U116+U121+U123-U124)&gt;$AO$504,$AO$507," ")</f>
        <v> </v>
      </c>
      <c r="V125" s="111"/>
      <c r="W125" s="41" t="str">
        <f>IF(ABS(W116+W121+W123-W124)&gt;$AO$504,$AO$507," ")</f>
        <v> </v>
      </c>
      <c r="X125" s="111"/>
      <c r="Y125" s="41" t="str">
        <f>IF(ABS(Y116+Y121+Y123-Y124)&gt;$AO$504,$AO$507," ")</f>
        <v> </v>
      </c>
      <c r="Z125" s="111"/>
      <c r="AA125" s="111"/>
      <c r="AB125" s="111"/>
      <c r="AC125" s="41" t="str">
        <f>IF(ABS(AC116+AC121+AC123-AC124)&gt;$AO$504,$AO$507," ")</f>
        <v> </v>
      </c>
      <c r="AD125" s="111"/>
      <c r="AE125" s="41" t="str">
        <f>IF(ABS(AE116+AE121+AE123-AE124)&gt;$AO$504,$AO$507," ")</f>
        <v> </v>
      </c>
      <c r="AF125" s="111"/>
      <c r="AG125" s="41" t="str">
        <f>IF(ABS(AG116+AG121+AG123-AG124)&gt;$AO$504,$AO$507," ")</f>
        <v> </v>
      </c>
      <c r="AH125" s="111"/>
      <c r="AI125" s="111"/>
      <c r="AJ125" s="112"/>
      <c r="AK125" s="111"/>
      <c r="AL125" s="112"/>
      <c r="AM125" s="111"/>
      <c r="AN125" s="112"/>
      <c r="AO125" s="111"/>
      <c r="AP125" s="71"/>
      <c r="AQ125" s="113"/>
      <c r="AR125" s="71"/>
      <c r="AS125" s="111"/>
      <c r="AT125" s="112"/>
      <c r="AU125" s="111"/>
      <c r="AV125" s="112"/>
      <c r="AW125" s="111"/>
      <c r="AX125" s="71"/>
      <c r="AY125" s="113"/>
      <c r="AZ125" s="71"/>
      <c r="BA125" s="111"/>
      <c r="BB125" s="112"/>
      <c r="BC125" s="11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2:68" s="90" customFormat="1" ht="12.75">
      <c r="B126" s="91"/>
      <c r="C126" s="77" t="s">
        <v>30</v>
      </c>
      <c r="D126" s="71"/>
      <c r="E126" s="71"/>
      <c r="F126" s="97"/>
      <c r="G126" s="71"/>
      <c r="H126" s="97"/>
      <c r="I126" s="71"/>
      <c r="J126" s="97"/>
      <c r="K126" s="71"/>
      <c r="L126" s="97"/>
      <c r="M126" s="71"/>
      <c r="N126" s="97"/>
      <c r="O126" s="71"/>
      <c r="P126" s="97"/>
      <c r="Q126" s="71"/>
      <c r="R126" s="97"/>
      <c r="S126" s="71"/>
      <c r="T126" s="97"/>
      <c r="U126" s="71"/>
      <c r="V126" s="97"/>
      <c r="W126" s="71"/>
      <c r="X126" s="97"/>
      <c r="Y126" s="71"/>
      <c r="Z126" s="97"/>
      <c r="AA126" s="71"/>
      <c r="AB126" s="97"/>
      <c r="AC126" s="71"/>
      <c r="AD126" s="97"/>
      <c r="AE126" s="71"/>
      <c r="AF126" s="97"/>
      <c r="AG126" s="71"/>
      <c r="AH126" s="97"/>
      <c r="AI126" s="71"/>
      <c r="AJ126" s="71"/>
      <c r="AK126" s="71"/>
      <c r="AL126" s="71"/>
      <c r="AM126" s="71"/>
      <c r="AN126" s="71"/>
      <c r="AO126" s="71"/>
      <c r="AP126" s="71"/>
      <c r="AQ126" s="113"/>
      <c r="AR126" s="71"/>
      <c r="AS126" s="71"/>
      <c r="AT126" s="97"/>
      <c r="AU126" s="71"/>
      <c r="AV126" s="71"/>
      <c r="AW126" s="71"/>
      <c r="AX126" s="71"/>
      <c r="AY126" s="113"/>
      <c r="AZ126" s="71"/>
      <c r="BA126" s="71"/>
      <c r="BB126" s="71"/>
      <c r="BC126" s="7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2:68" s="90" customFormat="1" ht="12.75">
      <c r="B127" s="91"/>
      <c r="C127" s="77" t="s">
        <v>31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113"/>
      <c r="AR127" s="71"/>
      <c r="AS127" s="71"/>
      <c r="AT127" s="71"/>
      <c r="AU127" s="71"/>
      <c r="AV127" s="71"/>
      <c r="AW127" s="71"/>
      <c r="AX127" s="71"/>
      <c r="AY127" s="113"/>
      <c r="AZ127" s="71"/>
      <c r="BA127" s="71"/>
      <c r="BB127" s="71"/>
      <c r="BC127" s="7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1:35" ht="12.75" outlineLevel="1">
      <c r="A128" s="1" t="s">
        <v>424</v>
      </c>
      <c r="B128" s="16" t="s">
        <v>425</v>
      </c>
      <c r="C128" s="1" t="s">
        <v>426</v>
      </c>
      <c r="E128" s="5">
        <v>14791.64</v>
      </c>
      <c r="G128" s="5">
        <v>22629.705</v>
      </c>
      <c r="I128" s="9">
        <f aca="true" t="shared" si="40" ref="I128:I135">+E128-G128</f>
        <v>-7838.065000000002</v>
      </c>
      <c r="K128" s="21">
        <f aca="true" t="shared" si="41" ref="K128:K135">IF(G128&lt;0,IF(I128=0,0,IF(OR(G128=0,E128=0),"N.M.",IF(ABS(I128/G128)&gt;=10,"N.M.",I128/(-G128)))),IF(I128=0,0,IF(OR(G128=0,E128=0),"N.M.",IF(ABS(I128/G128)&gt;=10,"N.M.",I128/G128))))</f>
        <v>-0.34636178421238817</v>
      </c>
      <c r="M128" s="9">
        <v>87163.52</v>
      </c>
      <c r="O128" s="9">
        <v>83218.824</v>
      </c>
      <c r="Q128" s="9">
        <f aca="true" t="shared" si="42" ref="Q128:Q135">(+M128-O128)</f>
        <v>3944.696000000011</v>
      </c>
      <c r="S128" s="21">
        <f aca="true" t="shared" si="43" ref="S128:S135">IF(O128&lt;0,IF(Q128=0,0,IF(OR(O128=0,M128=0),"N.M.",IF(ABS(Q128/O128)&gt;=10,"N.M.",Q128/(-O128)))),IF(Q128=0,0,IF(OR(O128=0,M128=0),"N.M.",IF(ABS(Q128/O128)&gt;=10,"N.M.",Q128/O128))))</f>
        <v>0.047401486952038774</v>
      </c>
      <c r="U128" s="9">
        <v>252592.854</v>
      </c>
      <c r="W128" s="9">
        <v>364642.95</v>
      </c>
      <c r="Y128" s="9">
        <f aca="true" t="shared" si="44" ref="Y128:Y135">(+U128-W128)</f>
        <v>-112050.09600000002</v>
      </c>
      <c r="AA128" s="21">
        <f aca="true" t="shared" si="45" ref="AA128:AA135">IF(W128&lt;0,IF(Y128=0,0,IF(OR(W128=0,U128=0),"N.M.",IF(ABS(Y128/W128)&gt;=10,"N.M.",Y128/(-W128)))),IF(Y128=0,0,IF(OR(W128=0,U128=0),"N.M.",IF(ABS(Y128/W128)&gt;=10,"N.M.",Y128/W128))))</f>
        <v>-0.3072871585752584</v>
      </c>
      <c r="AC128" s="9">
        <v>257200.27</v>
      </c>
      <c r="AE128" s="9">
        <v>544360.665</v>
      </c>
      <c r="AG128" s="9">
        <f aca="true" t="shared" si="46" ref="AG128:AG135">(+AC128-AE128)</f>
        <v>-287160.395</v>
      </c>
      <c r="AI128" s="21">
        <f aca="true" t="shared" si="47" ref="AI128:AI135">IF(AE128&lt;0,IF(AG128=0,0,IF(OR(AE128=0,AC128=0),"N.M.",IF(ABS(AG128/AE128)&gt;=10,"N.M.",AG128/(-AE128)))),IF(AG128=0,0,IF(OR(AE128=0,AC128=0),"N.M.",IF(ABS(AG128/AE128)&gt;=10,"N.M.",AG128/AE128))))</f>
        <v>-0.5275186350946206</v>
      </c>
    </row>
    <row r="129" spans="1:35" ht="12.75" outlineLevel="1">
      <c r="A129" s="1" t="s">
        <v>427</v>
      </c>
      <c r="B129" s="16" t="s">
        <v>428</v>
      </c>
      <c r="C129" s="1" t="s">
        <v>429</v>
      </c>
      <c r="E129" s="5">
        <v>17052948.09</v>
      </c>
      <c r="G129" s="5">
        <v>12269957.31</v>
      </c>
      <c r="I129" s="9">
        <f t="shared" si="40"/>
        <v>4782990.779999999</v>
      </c>
      <c r="K129" s="21">
        <f t="shared" si="41"/>
        <v>0.3898131557557961</v>
      </c>
      <c r="M129" s="9">
        <v>55080490.74</v>
      </c>
      <c r="O129" s="9">
        <v>38197095.01</v>
      </c>
      <c r="Q129" s="9">
        <f t="shared" si="42"/>
        <v>16883395.730000004</v>
      </c>
      <c r="S129" s="21">
        <f t="shared" si="43"/>
        <v>0.44200732347787003</v>
      </c>
      <c r="U129" s="9">
        <v>136118379.32</v>
      </c>
      <c r="W129" s="9">
        <v>116813038.29</v>
      </c>
      <c r="Y129" s="9">
        <f t="shared" si="44"/>
        <v>19305341.029999986</v>
      </c>
      <c r="AA129" s="21">
        <f t="shared" si="45"/>
        <v>0.1652670054011655</v>
      </c>
      <c r="AC129" s="9">
        <v>162342430.39</v>
      </c>
      <c r="AE129" s="9">
        <v>141042191.98000002</v>
      </c>
      <c r="AG129" s="9">
        <f t="shared" si="46"/>
        <v>21300238.409999967</v>
      </c>
      <c r="AI129" s="21">
        <f t="shared" si="47"/>
        <v>0.15102033023579475</v>
      </c>
    </row>
    <row r="130" spans="1:35" ht="12.75" outlineLevel="1">
      <c r="A130" s="1" t="s">
        <v>430</v>
      </c>
      <c r="B130" s="16" t="s">
        <v>431</v>
      </c>
      <c r="C130" s="1" t="s">
        <v>432</v>
      </c>
      <c r="E130" s="5">
        <v>148460.68</v>
      </c>
      <c r="G130" s="5">
        <v>190891.85</v>
      </c>
      <c r="I130" s="9">
        <f t="shared" si="40"/>
        <v>-42431.17000000001</v>
      </c>
      <c r="K130" s="21">
        <f t="shared" si="41"/>
        <v>-0.2222785833968292</v>
      </c>
      <c r="M130" s="9">
        <v>546618.99</v>
      </c>
      <c r="O130" s="9">
        <v>667001.68</v>
      </c>
      <c r="Q130" s="9">
        <f t="shared" si="42"/>
        <v>-120382.69000000006</v>
      </c>
      <c r="S130" s="21">
        <f t="shared" si="43"/>
        <v>-0.18048333851273066</v>
      </c>
      <c r="U130" s="9">
        <v>2020242.51</v>
      </c>
      <c r="W130" s="9">
        <v>2203382.65</v>
      </c>
      <c r="Y130" s="9">
        <f t="shared" si="44"/>
        <v>-183140.1399999999</v>
      </c>
      <c r="AA130" s="21">
        <f t="shared" si="45"/>
        <v>-0.08311771902170506</v>
      </c>
      <c r="AC130" s="9">
        <v>2525481.66</v>
      </c>
      <c r="AE130" s="9">
        <v>2655436.96</v>
      </c>
      <c r="AG130" s="9">
        <f t="shared" si="46"/>
        <v>-129955.29999999981</v>
      </c>
      <c r="AI130" s="21">
        <f t="shared" si="47"/>
        <v>-0.04893932786112905</v>
      </c>
    </row>
    <row r="131" spans="1:35" ht="12.75" outlineLevel="1">
      <c r="A131" s="1" t="s">
        <v>433</v>
      </c>
      <c r="B131" s="16" t="s">
        <v>434</v>
      </c>
      <c r="C131" s="1" t="s">
        <v>435</v>
      </c>
      <c r="E131" s="5">
        <v>1649528.8900000001</v>
      </c>
      <c r="G131" s="5">
        <v>-915546.17</v>
      </c>
      <c r="I131" s="9">
        <f t="shared" si="40"/>
        <v>2565075.06</v>
      </c>
      <c r="K131" s="21">
        <f t="shared" si="41"/>
        <v>2.8016883736185583</v>
      </c>
      <c r="M131" s="9">
        <v>-6525003.33</v>
      </c>
      <c r="O131" s="9">
        <v>-1247857</v>
      </c>
      <c r="Q131" s="9">
        <f t="shared" si="42"/>
        <v>-5277146.33</v>
      </c>
      <c r="S131" s="21">
        <f t="shared" si="43"/>
        <v>-4.2289672053768985</v>
      </c>
      <c r="U131" s="9">
        <v>-10526576.15</v>
      </c>
      <c r="W131" s="9">
        <v>5268515</v>
      </c>
      <c r="Y131" s="9">
        <f t="shared" si="44"/>
        <v>-15795091.15</v>
      </c>
      <c r="AA131" s="21">
        <f t="shared" si="45"/>
        <v>-2.998015788130052</v>
      </c>
      <c r="AC131" s="9">
        <v>-19373376.15</v>
      </c>
      <c r="AE131" s="9">
        <v>4681089</v>
      </c>
      <c r="AG131" s="9">
        <f t="shared" si="46"/>
        <v>-24054465.15</v>
      </c>
      <c r="AI131" s="21">
        <f t="shared" si="47"/>
        <v>-5.138647257080564</v>
      </c>
    </row>
    <row r="132" spans="1:35" ht="12.75" outlineLevel="1">
      <c r="A132" s="1" t="s">
        <v>436</v>
      </c>
      <c r="B132" s="16" t="s">
        <v>437</v>
      </c>
      <c r="C132" s="1" t="s">
        <v>438</v>
      </c>
      <c r="E132" s="5">
        <v>0</v>
      </c>
      <c r="G132" s="5">
        <v>0</v>
      </c>
      <c r="I132" s="9">
        <f t="shared" si="40"/>
        <v>0</v>
      </c>
      <c r="K132" s="21">
        <f t="shared" si="41"/>
        <v>0</v>
      </c>
      <c r="M132" s="9">
        <v>0</v>
      </c>
      <c r="O132" s="9">
        <v>-1</v>
      </c>
      <c r="Q132" s="9">
        <f t="shared" si="42"/>
        <v>1</v>
      </c>
      <c r="S132" s="21" t="str">
        <f t="shared" si="43"/>
        <v>N.M.</v>
      </c>
      <c r="U132" s="9">
        <v>0</v>
      </c>
      <c r="W132" s="9">
        <v>-1</v>
      </c>
      <c r="Y132" s="9">
        <f t="shared" si="44"/>
        <v>1</v>
      </c>
      <c r="AA132" s="21" t="str">
        <f t="shared" si="45"/>
        <v>N.M.</v>
      </c>
      <c r="AC132" s="9">
        <v>0</v>
      </c>
      <c r="AE132" s="9">
        <v>-1</v>
      </c>
      <c r="AG132" s="9">
        <f t="shared" si="46"/>
        <v>1</v>
      </c>
      <c r="AI132" s="21" t="str">
        <f t="shared" si="47"/>
        <v>N.M.</v>
      </c>
    </row>
    <row r="133" spans="1:35" ht="12.75" outlineLevel="1">
      <c r="A133" s="1" t="s">
        <v>439</v>
      </c>
      <c r="B133" s="16" t="s">
        <v>440</v>
      </c>
      <c r="C133" s="1" t="s">
        <v>441</v>
      </c>
      <c r="E133" s="5">
        <v>196828.73</v>
      </c>
      <c r="G133" s="5">
        <v>253956.92</v>
      </c>
      <c r="I133" s="9">
        <f t="shared" si="40"/>
        <v>-57128.19</v>
      </c>
      <c r="K133" s="21">
        <f t="shared" si="41"/>
        <v>-0.22495228718319626</v>
      </c>
      <c r="M133" s="9">
        <v>860567.36</v>
      </c>
      <c r="O133" s="9">
        <v>298827.86</v>
      </c>
      <c r="Q133" s="9">
        <f t="shared" si="42"/>
        <v>561739.5</v>
      </c>
      <c r="S133" s="21">
        <f t="shared" si="43"/>
        <v>1.8798096670102982</v>
      </c>
      <c r="U133" s="9">
        <v>3700079.37</v>
      </c>
      <c r="W133" s="9">
        <v>1317788.1600000001</v>
      </c>
      <c r="Y133" s="9">
        <f t="shared" si="44"/>
        <v>2382291.21</v>
      </c>
      <c r="AA133" s="21">
        <f t="shared" si="45"/>
        <v>1.8077952756837636</v>
      </c>
      <c r="AC133" s="9">
        <v>3960318.31</v>
      </c>
      <c r="AE133" s="9">
        <v>1580161.4100000001</v>
      </c>
      <c r="AG133" s="9">
        <f t="shared" si="46"/>
        <v>2380156.9</v>
      </c>
      <c r="AI133" s="21">
        <f t="shared" si="47"/>
        <v>1.5062745393839225</v>
      </c>
    </row>
    <row r="134" spans="1:35" ht="12.75" outlineLevel="1">
      <c r="A134" s="1" t="s">
        <v>442</v>
      </c>
      <c r="B134" s="16" t="s">
        <v>443</v>
      </c>
      <c r="C134" s="1" t="s">
        <v>444</v>
      </c>
      <c r="E134" s="5">
        <v>442129.66000000003</v>
      </c>
      <c r="G134" s="5">
        <v>1571905.25</v>
      </c>
      <c r="I134" s="9">
        <f t="shared" si="40"/>
        <v>-1129775.5899999999</v>
      </c>
      <c r="K134" s="21">
        <f t="shared" si="41"/>
        <v>-0.718730082490659</v>
      </c>
      <c r="M134" s="9">
        <v>1230721.34</v>
      </c>
      <c r="O134" s="9">
        <v>1571905.25</v>
      </c>
      <c r="Q134" s="9">
        <f t="shared" si="42"/>
        <v>-341183.9099999999</v>
      </c>
      <c r="S134" s="21">
        <f t="shared" si="43"/>
        <v>-0.21705119313012022</v>
      </c>
      <c r="U134" s="9">
        <v>3762652.58</v>
      </c>
      <c r="W134" s="9">
        <v>1571905.25</v>
      </c>
      <c r="Y134" s="9">
        <f t="shared" si="44"/>
        <v>2190747.33</v>
      </c>
      <c r="AA134" s="21">
        <f t="shared" si="45"/>
        <v>1.3936891743315953</v>
      </c>
      <c r="AC134" s="9">
        <v>4434643.41</v>
      </c>
      <c r="AE134" s="9">
        <v>1571905.25</v>
      </c>
      <c r="AG134" s="9">
        <f t="shared" si="46"/>
        <v>2862738.16</v>
      </c>
      <c r="AI134" s="21">
        <f t="shared" si="47"/>
        <v>1.821190024017033</v>
      </c>
    </row>
    <row r="135" spans="1:35" ht="12.75" outlineLevel="1">
      <c r="A135" s="1" t="s">
        <v>445</v>
      </c>
      <c r="B135" s="16" t="s">
        <v>446</v>
      </c>
      <c r="C135" s="1" t="s">
        <v>447</v>
      </c>
      <c r="E135" s="5">
        <v>-442129.66000000003</v>
      </c>
      <c r="G135" s="5">
        <v>-1571905.25</v>
      </c>
      <c r="I135" s="9">
        <f t="shared" si="40"/>
        <v>1129775.5899999999</v>
      </c>
      <c r="K135" s="21">
        <f t="shared" si="41"/>
        <v>0.718730082490659</v>
      </c>
      <c r="M135" s="9">
        <v>-1230721.34</v>
      </c>
      <c r="O135" s="9">
        <v>-1571905.25</v>
      </c>
      <c r="Q135" s="9">
        <f t="shared" si="42"/>
        <v>341183.9099999999</v>
      </c>
      <c r="S135" s="21">
        <f t="shared" si="43"/>
        <v>0.21705119313012022</v>
      </c>
      <c r="U135" s="9">
        <v>-3762652.58</v>
      </c>
      <c r="W135" s="9">
        <v>-1571905.25</v>
      </c>
      <c r="Y135" s="9">
        <f t="shared" si="44"/>
        <v>-2190747.33</v>
      </c>
      <c r="AA135" s="21">
        <f t="shared" si="45"/>
        <v>-1.3936891743315953</v>
      </c>
      <c r="AC135" s="9">
        <v>-4434643.41</v>
      </c>
      <c r="AE135" s="9">
        <v>-1571905.25</v>
      </c>
      <c r="AG135" s="9">
        <f t="shared" si="46"/>
        <v>-2862738.16</v>
      </c>
      <c r="AI135" s="21">
        <f t="shared" si="47"/>
        <v>-1.821190024017033</v>
      </c>
    </row>
    <row r="136" spans="1:68" s="90" customFormat="1" ht="12.75">
      <c r="A136" s="90" t="s">
        <v>32</v>
      </c>
      <c r="B136" s="91"/>
      <c r="C136" s="77" t="s">
        <v>1091</v>
      </c>
      <c r="D136" s="105"/>
      <c r="E136" s="105">
        <v>19062558.03</v>
      </c>
      <c r="F136" s="105"/>
      <c r="G136" s="105">
        <v>11821889.615</v>
      </c>
      <c r="H136" s="105"/>
      <c r="I136" s="9">
        <f>+E136-G136</f>
        <v>7240668.415000001</v>
      </c>
      <c r="J136" s="37" t="str">
        <f>IF((+E136-G136)=(I136),"  ",$AO$508)</f>
        <v>  </v>
      </c>
      <c r="K136" s="38">
        <f>IF(G136&lt;0,IF(I136=0,0,IF(OR(G136=0,E136=0),"N.M.",IF(ABS(I136/G136)&gt;=10,"N.M.",I136/(-G136)))),IF(I136=0,0,IF(OR(G136=0,E136=0),"N.M.",IF(ABS(I136/G136)&gt;=10,"N.M.",I136/G136))))</f>
        <v>0.6124797854492571</v>
      </c>
      <c r="L136" s="39"/>
      <c r="M136" s="5">
        <v>50049837.28000001</v>
      </c>
      <c r="N136" s="9"/>
      <c r="O136" s="5">
        <v>37998285.374</v>
      </c>
      <c r="P136" s="9"/>
      <c r="Q136" s="9">
        <f>(+M136-O136)</f>
        <v>12051551.90600001</v>
      </c>
      <c r="R136" s="37" t="str">
        <f>IF((+M136-O136)=(Q136),"  ",$AO$508)</f>
        <v>  </v>
      </c>
      <c r="S136" s="38">
        <f>IF(O136&lt;0,IF(Q136=0,0,IF(OR(O136=0,M136=0),"N.M.",IF(ABS(Q136/O136)&gt;=10,"N.M.",Q136/(-O136)))),IF(Q136=0,0,IF(OR(O136=0,M136=0),"N.M.",IF(ABS(Q136/O136)&gt;=10,"N.M.",Q136/O136))))</f>
        <v>0.31716041361819397</v>
      </c>
      <c r="T136" s="39"/>
      <c r="U136" s="9">
        <v>131564717.904</v>
      </c>
      <c r="V136" s="9"/>
      <c r="W136" s="9">
        <v>125967366.05000001</v>
      </c>
      <c r="X136" s="9"/>
      <c r="Y136" s="9">
        <f>(+U136-W136)</f>
        <v>5597351.853999987</v>
      </c>
      <c r="Z136" s="37" t="str">
        <f>IF((+U136-W136)=(Y136),"  ",$AO$508)</f>
        <v>  </v>
      </c>
      <c r="AA136" s="38">
        <f>IF(W136&lt;0,IF(Y136=0,0,IF(OR(W136=0,U136=0),"N.M.",IF(ABS(Y136/W136)&gt;=10,"N.M.",Y136/(-W136)))),IF(Y136=0,0,IF(OR(W136=0,U136=0),"N.M.",IF(ABS(Y136/W136)&gt;=10,"N.M.",Y136/W136))))</f>
        <v>0.04443493604350066</v>
      </c>
      <c r="AB136" s="39"/>
      <c r="AC136" s="9">
        <v>149712054.48</v>
      </c>
      <c r="AD136" s="9"/>
      <c r="AE136" s="9">
        <v>150503239.01500002</v>
      </c>
      <c r="AF136" s="9"/>
      <c r="AG136" s="9">
        <f>(+AC136-AE136)</f>
        <v>-791184.5350000262</v>
      </c>
      <c r="AH136" s="37" t="str">
        <f>IF((+AC136-AE136)=(AG136),"  ",$AO$508)</f>
        <v>  </v>
      </c>
      <c r="AI136" s="38">
        <f>IF(AE136&lt;0,IF(AG136=0,0,IF(OR(AE136=0,AC136=0),"N.M.",IF(ABS(AG136/AE136)&gt;=10,"N.M.",AG136/(-AE136)))),IF(AG136=0,0,IF(OR(AE136=0,AC136=0),"N.M.",IF(ABS(AG136/AE136)&gt;=10,"N.M.",AG136/AE136))))</f>
        <v>-0.005256926961692647</v>
      </c>
      <c r="AJ136" s="105"/>
      <c r="AK136" s="105"/>
      <c r="AL136" s="105"/>
      <c r="AM136" s="105"/>
      <c r="AN136" s="105"/>
      <c r="AO136" s="105"/>
      <c r="AP136" s="106"/>
      <c r="AQ136" s="107"/>
      <c r="AR136" s="108"/>
      <c r="AS136" s="105"/>
      <c r="AT136" s="105"/>
      <c r="AU136" s="105"/>
      <c r="AV136" s="105"/>
      <c r="AW136" s="105"/>
      <c r="AX136" s="106"/>
      <c r="AY136" s="107"/>
      <c r="AZ136" s="108"/>
      <c r="BA136" s="105"/>
      <c r="BB136" s="105"/>
      <c r="BC136" s="105"/>
      <c r="BD136" s="106"/>
      <c r="BE136" s="107"/>
      <c r="BF136" s="108"/>
      <c r="BG136" s="105"/>
      <c r="BH136" s="109"/>
      <c r="BI136" s="105"/>
      <c r="BJ136" s="109"/>
      <c r="BK136" s="105"/>
      <c r="BL136" s="109"/>
      <c r="BM136" s="105"/>
      <c r="BN136" s="97"/>
      <c r="BO136" s="97"/>
      <c r="BP136" s="97"/>
    </row>
    <row r="137" spans="1:35" ht="12.75" outlineLevel="1">
      <c r="A137" s="1" t="s">
        <v>448</v>
      </c>
      <c r="B137" s="16" t="s">
        <v>449</v>
      </c>
      <c r="C137" s="1" t="s">
        <v>1092</v>
      </c>
      <c r="E137" s="5">
        <v>91584.19</v>
      </c>
      <c r="G137" s="5">
        <v>0</v>
      </c>
      <c r="I137" s="9">
        <f aca="true" t="shared" si="48" ref="I137:I155">+E137-G137</f>
        <v>91584.19</v>
      </c>
      <c r="K137" s="21" t="str">
        <f aca="true" t="shared" si="49" ref="K137:K155">IF(G137&lt;0,IF(I137=0,0,IF(OR(G137=0,E137=0),"N.M.",IF(ABS(I137/G137)&gt;=10,"N.M.",I137/(-G137)))),IF(I137=0,0,IF(OR(G137=0,E137=0),"N.M.",IF(ABS(I137/G137)&gt;=10,"N.M.",I137/G137))))</f>
        <v>N.M.</v>
      </c>
      <c r="M137" s="9">
        <v>269514.07</v>
      </c>
      <c r="O137" s="9">
        <v>0</v>
      </c>
      <c r="Q137" s="9">
        <f aca="true" t="shared" si="50" ref="Q137:Q155">(+M137-O137)</f>
        <v>269514.07</v>
      </c>
      <c r="S137" s="21" t="str">
        <f aca="true" t="shared" si="51" ref="S137:S155">IF(O137&lt;0,IF(Q137=0,0,IF(OR(O137=0,M137=0),"N.M.",IF(ABS(Q137/O137)&gt;=10,"N.M.",Q137/(-O137)))),IF(Q137=0,0,IF(OR(O137=0,M137=0),"N.M.",IF(ABS(Q137/O137)&gt;=10,"N.M.",Q137/O137))))</f>
        <v>N.M.</v>
      </c>
      <c r="U137" s="9">
        <v>269514.07</v>
      </c>
      <c r="W137" s="9">
        <v>0</v>
      </c>
      <c r="Y137" s="9">
        <f aca="true" t="shared" si="52" ref="Y137:Y155">(+U137-W137)</f>
        <v>269514.07</v>
      </c>
      <c r="AA137" s="21" t="str">
        <f aca="true" t="shared" si="53" ref="AA137:AA155">IF(W137&lt;0,IF(Y137=0,0,IF(OR(W137=0,U137=0),"N.M.",IF(ABS(Y137/W137)&gt;=10,"N.M.",Y137/(-W137)))),IF(Y137=0,0,IF(OR(W137=0,U137=0),"N.M.",IF(ABS(Y137/W137)&gt;=10,"N.M.",Y137/W137))))</f>
        <v>N.M.</v>
      </c>
      <c r="AC137" s="9">
        <v>269514.07</v>
      </c>
      <c r="AE137" s="9">
        <v>104.25</v>
      </c>
      <c r="AG137" s="9">
        <f aca="true" t="shared" si="54" ref="AG137:AG155">(+AC137-AE137)</f>
        <v>269409.82</v>
      </c>
      <c r="AI137" s="21" t="str">
        <f aca="true" t="shared" si="55" ref="AI137:AI155">IF(AE137&lt;0,IF(AG137=0,0,IF(OR(AE137=0,AC137=0),"N.M.",IF(ABS(AG137/AE137)&gt;=10,"N.M.",AG137/(-AE137)))),IF(AG137=0,0,IF(OR(AE137=0,AC137=0),"N.M.",IF(ABS(AG137/AE137)&gt;=10,"N.M.",AG137/AE137))))</f>
        <v>N.M.</v>
      </c>
    </row>
    <row r="138" spans="1:35" ht="12.75" outlineLevel="1">
      <c r="A138" s="1" t="s">
        <v>450</v>
      </c>
      <c r="B138" s="16" t="s">
        <v>451</v>
      </c>
      <c r="C138" s="1" t="s">
        <v>1093</v>
      </c>
      <c r="E138" s="5">
        <v>9553.4</v>
      </c>
      <c r="G138" s="5">
        <v>9004.7</v>
      </c>
      <c r="I138" s="9">
        <f t="shared" si="48"/>
        <v>548.6999999999989</v>
      </c>
      <c r="K138" s="21">
        <f t="shared" si="49"/>
        <v>0.06093484513642863</v>
      </c>
      <c r="M138" s="9">
        <v>99546.83</v>
      </c>
      <c r="O138" s="9">
        <v>416340.46</v>
      </c>
      <c r="Q138" s="9">
        <f t="shared" si="50"/>
        <v>-316793.63</v>
      </c>
      <c r="S138" s="21">
        <f t="shared" si="51"/>
        <v>-0.7609004178935672</v>
      </c>
      <c r="U138" s="9">
        <v>327575.05</v>
      </c>
      <c r="W138" s="9">
        <v>932488.9</v>
      </c>
      <c r="Y138" s="9">
        <f t="shared" si="52"/>
        <v>-604913.8500000001</v>
      </c>
      <c r="AA138" s="21">
        <f t="shared" si="53"/>
        <v>-0.6487089015215088</v>
      </c>
      <c r="AC138" s="9">
        <v>431689.99</v>
      </c>
      <c r="AE138" s="9">
        <v>1007983.8400000001</v>
      </c>
      <c r="AG138" s="9">
        <f t="shared" si="54"/>
        <v>-576293.8500000001</v>
      </c>
      <c r="AI138" s="21">
        <f t="shared" si="55"/>
        <v>-0.571729255103931</v>
      </c>
    </row>
    <row r="139" spans="1:35" ht="12.75" outlineLevel="1">
      <c r="A139" s="1" t="s">
        <v>452</v>
      </c>
      <c r="B139" s="16" t="s">
        <v>453</v>
      </c>
      <c r="C139" s="1" t="s">
        <v>1094</v>
      </c>
      <c r="E139" s="5">
        <v>1270495.45</v>
      </c>
      <c r="G139" s="5">
        <v>1523101.54</v>
      </c>
      <c r="I139" s="9">
        <f t="shared" si="48"/>
        <v>-252606.09000000008</v>
      </c>
      <c r="K139" s="21">
        <f t="shared" si="49"/>
        <v>-0.16584980276495556</v>
      </c>
      <c r="M139" s="9">
        <v>5335371.58</v>
      </c>
      <c r="O139" s="9">
        <v>4076492.15</v>
      </c>
      <c r="Q139" s="9">
        <f t="shared" si="50"/>
        <v>1258879.4300000002</v>
      </c>
      <c r="S139" s="21">
        <f t="shared" si="51"/>
        <v>0.30881438837064856</v>
      </c>
      <c r="U139" s="9">
        <v>14266625.25</v>
      </c>
      <c r="W139" s="9">
        <v>9080133.19</v>
      </c>
      <c r="Y139" s="9">
        <f t="shared" si="52"/>
        <v>5186492.0600000005</v>
      </c>
      <c r="AA139" s="21">
        <f t="shared" si="53"/>
        <v>0.5711911875601023</v>
      </c>
      <c r="AC139" s="9">
        <v>16159460.27</v>
      </c>
      <c r="AE139" s="9">
        <v>9662408.52</v>
      </c>
      <c r="AG139" s="9">
        <f t="shared" si="54"/>
        <v>6497051.75</v>
      </c>
      <c r="AI139" s="21">
        <f t="shared" si="55"/>
        <v>0.6724049947331352</v>
      </c>
    </row>
    <row r="140" spans="1:35" ht="12.75" outlineLevel="1">
      <c r="A140" s="1" t="s">
        <v>454</v>
      </c>
      <c r="B140" s="16" t="s">
        <v>455</v>
      </c>
      <c r="C140" s="1" t="s">
        <v>1095</v>
      </c>
      <c r="E140" s="5">
        <v>7052.360000000001</v>
      </c>
      <c r="G140" s="5">
        <v>187</v>
      </c>
      <c r="I140" s="9">
        <f t="shared" si="48"/>
        <v>6865.360000000001</v>
      </c>
      <c r="K140" s="21" t="str">
        <f t="shared" si="49"/>
        <v>N.M.</v>
      </c>
      <c r="M140" s="9">
        <v>14915.04</v>
      </c>
      <c r="O140" s="9">
        <v>377.2</v>
      </c>
      <c r="Q140" s="9">
        <f t="shared" si="50"/>
        <v>14537.84</v>
      </c>
      <c r="S140" s="21" t="str">
        <f t="shared" si="51"/>
        <v>N.M.</v>
      </c>
      <c r="U140" s="9">
        <v>16350.4</v>
      </c>
      <c r="W140" s="9">
        <v>538</v>
      </c>
      <c r="Y140" s="9">
        <f t="shared" si="52"/>
        <v>15812.4</v>
      </c>
      <c r="AA140" s="21" t="str">
        <f t="shared" si="53"/>
        <v>N.M.</v>
      </c>
      <c r="AC140" s="9">
        <v>17732.6</v>
      </c>
      <c r="AE140" s="9">
        <v>1007.7</v>
      </c>
      <c r="AG140" s="9">
        <f t="shared" si="54"/>
        <v>16724.899999999998</v>
      </c>
      <c r="AI140" s="21" t="str">
        <f t="shared" si="55"/>
        <v>N.M.</v>
      </c>
    </row>
    <row r="141" spans="1:35" ht="12.75" outlineLevel="1">
      <c r="A141" s="1" t="s">
        <v>456</v>
      </c>
      <c r="B141" s="16" t="s">
        <v>457</v>
      </c>
      <c r="C141" s="1" t="s">
        <v>1096</v>
      </c>
      <c r="E141" s="5">
        <v>10618.94</v>
      </c>
      <c r="G141" s="5">
        <v>-389.97</v>
      </c>
      <c r="I141" s="9">
        <f t="shared" si="48"/>
        <v>11008.91</v>
      </c>
      <c r="K141" s="21" t="str">
        <f t="shared" si="49"/>
        <v>N.M.</v>
      </c>
      <c r="M141" s="9">
        <v>21062.94</v>
      </c>
      <c r="O141" s="9">
        <v>17575.73</v>
      </c>
      <c r="Q141" s="9">
        <f t="shared" si="50"/>
        <v>3487.209999999999</v>
      </c>
      <c r="S141" s="21">
        <f t="shared" si="51"/>
        <v>0.19841053543721934</v>
      </c>
      <c r="U141" s="9">
        <v>8844.800000000001</v>
      </c>
      <c r="W141" s="9">
        <v>36426.6</v>
      </c>
      <c r="Y141" s="9">
        <f t="shared" si="52"/>
        <v>-27581.799999999996</v>
      </c>
      <c r="AA141" s="21">
        <f t="shared" si="53"/>
        <v>-0.7571884282365084</v>
      </c>
      <c r="AC141" s="9">
        <v>4752.670000000001</v>
      </c>
      <c r="AE141" s="9">
        <v>33639.07</v>
      </c>
      <c r="AG141" s="9">
        <f t="shared" si="54"/>
        <v>-28886.399999999998</v>
      </c>
      <c r="AI141" s="21">
        <f t="shared" si="55"/>
        <v>-0.8587157730579352</v>
      </c>
    </row>
    <row r="142" spans="1:35" ht="12.75" outlineLevel="1">
      <c r="A142" s="1" t="s">
        <v>458</v>
      </c>
      <c r="B142" s="16" t="s">
        <v>459</v>
      </c>
      <c r="C142" s="1" t="s">
        <v>1097</v>
      </c>
      <c r="E142" s="5">
        <v>665.5500000000001</v>
      </c>
      <c r="G142" s="5">
        <v>-13952.86</v>
      </c>
      <c r="I142" s="9">
        <f t="shared" si="48"/>
        <v>14618.41</v>
      </c>
      <c r="K142" s="21">
        <f t="shared" si="49"/>
        <v>1.0476998980854104</v>
      </c>
      <c r="M142" s="9">
        <v>8562.08</v>
      </c>
      <c r="O142" s="9">
        <v>7013.92</v>
      </c>
      <c r="Q142" s="9">
        <f t="shared" si="50"/>
        <v>1548.1599999999999</v>
      </c>
      <c r="S142" s="21">
        <f t="shared" si="51"/>
        <v>0.22072678331090173</v>
      </c>
      <c r="U142" s="9">
        <v>-97924.28</v>
      </c>
      <c r="W142" s="9">
        <v>17524.41</v>
      </c>
      <c r="Y142" s="9">
        <f t="shared" si="52"/>
        <v>-115448.69</v>
      </c>
      <c r="AA142" s="21">
        <f t="shared" si="53"/>
        <v>-6.587878850129619</v>
      </c>
      <c r="AC142" s="9">
        <v>-124526.31</v>
      </c>
      <c r="AE142" s="9">
        <v>19342.09</v>
      </c>
      <c r="AG142" s="9">
        <f t="shared" si="54"/>
        <v>-143868.4</v>
      </c>
      <c r="AI142" s="21">
        <f t="shared" si="55"/>
        <v>-7.438100019180967</v>
      </c>
    </row>
    <row r="143" spans="1:35" ht="12.75" outlineLevel="1">
      <c r="A143" s="1" t="s">
        <v>460</v>
      </c>
      <c r="B143" s="16" t="s">
        <v>461</v>
      </c>
      <c r="C143" s="1" t="s">
        <v>1098</v>
      </c>
      <c r="E143" s="5">
        <v>9616.710000000001</v>
      </c>
      <c r="G143" s="5">
        <v>39412.450000000004</v>
      </c>
      <c r="I143" s="9">
        <f t="shared" si="48"/>
        <v>-29795.740000000005</v>
      </c>
      <c r="K143" s="21">
        <f t="shared" si="49"/>
        <v>-0.7559981680915548</v>
      </c>
      <c r="M143" s="9">
        <v>22781.55</v>
      </c>
      <c r="O143" s="9">
        <v>218288.29</v>
      </c>
      <c r="Q143" s="9">
        <f t="shared" si="50"/>
        <v>-195506.74000000002</v>
      </c>
      <c r="S143" s="21">
        <f t="shared" si="51"/>
        <v>-0.8956354919450787</v>
      </c>
      <c r="U143" s="9">
        <v>8723.65</v>
      </c>
      <c r="W143" s="9">
        <v>420132.66000000003</v>
      </c>
      <c r="Y143" s="9">
        <f t="shared" si="52"/>
        <v>-411409.01</v>
      </c>
      <c r="AA143" s="21">
        <f t="shared" si="53"/>
        <v>-0.9792359632312326</v>
      </c>
      <c r="AC143" s="9">
        <v>94490.73999999999</v>
      </c>
      <c r="AE143" s="9">
        <v>452608.7</v>
      </c>
      <c r="AG143" s="9">
        <f t="shared" si="54"/>
        <v>-358117.96</v>
      </c>
      <c r="AI143" s="21">
        <f t="shared" si="55"/>
        <v>-0.7912308358191082</v>
      </c>
    </row>
    <row r="144" spans="1:35" ht="12.75" outlineLevel="1">
      <c r="A144" s="1" t="s">
        <v>462</v>
      </c>
      <c r="B144" s="16" t="s">
        <v>463</v>
      </c>
      <c r="C144" s="1" t="s">
        <v>1099</v>
      </c>
      <c r="E144" s="5">
        <v>181746.18</v>
      </c>
      <c r="G144" s="5">
        <v>175813.18</v>
      </c>
      <c r="I144" s="9">
        <f t="shared" si="48"/>
        <v>5933</v>
      </c>
      <c r="K144" s="21">
        <f t="shared" si="49"/>
        <v>0.03374604793565534</v>
      </c>
      <c r="M144" s="9">
        <v>509360.76</v>
      </c>
      <c r="O144" s="9">
        <v>496402.8</v>
      </c>
      <c r="Q144" s="9">
        <f t="shared" si="50"/>
        <v>12957.960000000021</v>
      </c>
      <c r="S144" s="21">
        <f t="shared" si="51"/>
        <v>0.02610372060753892</v>
      </c>
      <c r="U144" s="9">
        <v>1696194.78</v>
      </c>
      <c r="W144" s="9">
        <v>1762881.42</v>
      </c>
      <c r="Y144" s="9">
        <f t="shared" si="52"/>
        <v>-66686.6399999999</v>
      </c>
      <c r="AA144" s="21">
        <f t="shared" si="53"/>
        <v>-0.03782820514382635</v>
      </c>
      <c r="AC144" s="9">
        <v>2033299.8900000001</v>
      </c>
      <c r="AE144" s="9">
        <v>2128861.9899999998</v>
      </c>
      <c r="AG144" s="9">
        <f t="shared" si="54"/>
        <v>-95562.09999999963</v>
      </c>
      <c r="AI144" s="21">
        <f t="shared" si="55"/>
        <v>-0.04488881874395232</v>
      </c>
    </row>
    <row r="145" spans="1:35" ht="12.75" outlineLevel="1">
      <c r="A145" s="1" t="s">
        <v>464</v>
      </c>
      <c r="B145" s="16" t="s">
        <v>465</v>
      </c>
      <c r="C145" s="1" t="s">
        <v>1100</v>
      </c>
      <c r="E145" s="5">
        <v>-154242.07</v>
      </c>
      <c r="G145" s="5">
        <v>-147632.31</v>
      </c>
      <c r="I145" s="9">
        <f t="shared" si="48"/>
        <v>-6609.760000000009</v>
      </c>
      <c r="K145" s="21">
        <f t="shared" si="49"/>
        <v>-0.04477177116581058</v>
      </c>
      <c r="M145" s="9">
        <v>-458877.76</v>
      </c>
      <c r="O145" s="9">
        <v>-445419.09</v>
      </c>
      <c r="Q145" s="9">
        <f t="shared" si="50"/>
        <v>-13458.669999999984</v>
      </c>
      <c r="S145" s="21">
        <f t="shared" si="51"/>
        <v>-0.030215745804698185</v>
      </c>
      <c r="U145" s="9">
        <v>-1512391.55</v>
      </c>
      <c r="W145" s="9">
        <v>-1539851.46</v>
      </c>
      <c r="Y145" s="9">
        <f t="shared" si="52"/>
        <v>27459.909999999916</v>
      </c>
      <c r="AA145" s="21">
        <f t="shared" si="53"/>
        <v>0.017832830447165285</v>
      </c>
      <c r="AC145" s="9">
        <v>-1807612.7000000002</v>
      </c>
      <c r="AE145" s="9">
        <v>-1855423.68</v>
      </c>
      <c r="AG145" s="9">
        <f t="shared" si="54"/>
        <v>47810.97999999975</v>
      </c>
      <c r="AI145" s="21">
        <f t="shared" si="55"/>
        <v>0.025768227772106342</v>
      </c>
    </row>
    <row r="146" spans="1:35" ht="12.75" outlineLevel="1">
      <c r="A146" s="1" t="s">
        <v>466</v>
      </c>
      <c r="B146" s="16" t="s">
        <v>467</v>
      </c>
      <c r="C146" s="1" t="s">
        <v>1101</v>
      </c>
      <c r="E146" s="5">
        <v>4990.4400000000005</v>
      </c>
      <c r="G146" s="5">
        <v>3204.67</v>
      </c>
      <c r="I146" s="9">
        <f t="shared" si="48"/>
        <v>1785.7700000000004</v>
      </c>
      <c r="K146" s="21">
        <f t="shared" si="49"/>
        <v>0.5572399030165354</v>
      </c>
      <c r="M146" s="9">
        <v>13414.24</v>
      </c>
      <c r="O146" s="9">
        <v>14283.11</v>
      </c>
      <c r="Q146" s="9">
        <f t="shared" si="50"/>
        <v>-868.8700000000008</v>
      </c>
      <c r="S146" s="21">
        <f t="shared" si="51"/>
        <v>-0.060831989671717206</v>
      </c>
      <c r="U146" s="9">
        <v>44643.49</v>
      </c>
      <c r="W146" s="9">
        <v>30174.24</v>
      </c>
      <c r="Y146" s="9">
        <f t="shared" si="52"/>
        <v>14469.249999999996</v>
      </c>
      <c r="AA146" s="21">
        <f t="shared" si="53"/>
        <v>0.4795232622263227</v>
      </c>
      <c r="AC146" s="9">
        <v>54919.08</v>
      </c>
      <c r="AE146" s="9">
        <v>34757.76</v>
      </c>
      <c r="AG146" s="9">
        <f t="shared" si="54"/>
        <v>20161.32</v>
      </c>
      <c r="AI146" s="21">
        <f t="shared" si="55"/>
        <v>0.5800523393912611</v>
      </c>
    </row>
    <row r="147" spans="1:35" ht="12.75" outlineLevel="1">
      <c r="A147" s="1" t="s">
        <v>468</v>
      </c>
      <c r="B147" s="16" t="s">
        <v>469</v>
      </c>
      <c r="C147" s="1" t="s">
        <v>1102</v>
      </c>
      <c r="E147" s="5">
        <v>-1968.3700000000001</v>
      </c>
      <c r="G147" s="5">
        <v>-1944.81</v>
      </c>
      <c r="I147" s="9">
        <f t="shared" si="48"/>
        <v>-23.560000000000173</v>
      </c>
      <c r="K147" s="21">
        <f t="shared" si="49"/>
        <v>-0.012114293941310552</v>
      </c>
      <c r="M147" s="9">
        <v>-5821.96</v>
      </c>
      <c r="O147" s="9">
        <v>-5751.28</v>
      </c>
      <c r="Q147" s="9">
        <f t="shared" si="50"/>
        <v>-70.68000000000029</v>
      </c>
      <c r="S147" s="21">
        <f t="shared" si="51"/>
        <v>-0.012289438177240595</v>
      </c>
      <c r="U147" s="9">
        <v>-19197.260000000002</v>
      </c>
      <c r="W147" s="9">
        <v>-19484.43</v>
      </c>
      <c r="Y147" s="9">
        <f t="shared" si="52"/>
        <v>287.16999999999825</v>
      </c>
      <c r="AA147" s="21">
        <f t="shared" si="53"/>
        <v>0.014738434739943547</v>
      </c>
      <c r="AC147" s="9">
        <v>-22964.770000000004</v>
      </c>
      <c r="AE147" s="9">
        <v>-23461.77</v>
      </c>
      <c r="AG147" s="9">
        <f t="shared" si="54"/>
        <v>496.99999999999636</v>
      </c>
      <c r="AI147" s="21">
        <f t="shared" si="55"/>
        <v>0.02118339750155237</v>
      </c>
    </row>
    <row r="148" spans="1:35" ht="12.75" outlineLevel="1">
      <c r="A148" s="1" t="s">
        <v>470</v>
      </c>
      <c r="B148" s="16" t="s">
        <v>471</v>
      </c>
      <c r="C148" s="1" t="s">
        <v>1103</v>
      </c>
      <c r="E148" s="5">
        <v>278686.8</v>
      </c>
      <c r="G148" s="5">
        <v>379118.95</v>
      </c>
      <c r="I148" s="9">
        <f t="shared" si="48"/>
        <v>-100432.15000000002</v>
      </c>
      <c r="K148" s="21">
        <f t="shared" si="49"/>
        <v>-0.2649093378212828</v>
      </c>
      <c r="M148" s="9">
        <v>1335915.3900000001</v>
      </c>
      <c r="O148" s="9">
        <v>1552018.3599999999</v>
      </c>
      <c r="Q148" s="9">
        <f t="shared" si="50"/>
        <v>-216102.96999999974</v>
      </c>
      <c r="S148" s="21">
        <f t="shared" si="51"/>
        <v>-0.13923995718710425</v>
      </c>
      <c r="U148" s="9">
        <v>5259625.95</v>
      </c>
      <c r="W148" s="9">
        <v>4784257.47</v>
      </c>
      <c r="Y148" s="9">
        <f t="shared" si="52"/>
        <v>475368.48000000045</v>
      </c>
      <c r="AA148" s="21">
        <f t="shared" si="53"/>
        <v>0.09936097356399184</v>
      </c>
      <c r="AC148" s="9">
        <v>6105015.18</v>
      </c>
      <c r="AE148" s="9">
        <v>5448239.7299999995</v>
      </c>
      <c r="AG148" s="9">
        <f t="shared" si="54"/>
        <v>656775.4500000002</v>
      </c>
      <c r="AI148" s="21">
        <f t="shared" si="55"/>
        <v>0.12054819217729251</v>
      </c>
    </row>
    <row r="149" spans="1:35" ht="12.75" outlineLevel="1">
      <c r="A149" s="1" t="s">
        <v>472</v>
      </c>
      <c r="B149" s="16" t="s">
        <v>473</v>
      </c>
      <c r="C149" s="1" t="s">
        <v>1104</v>
      </c>
      <c r="E149" s="5">
        <v>-72808.55</v>
      </c>
      <c r="G149" s="5">
        <v>-121285.38</v>
      </c>
      <c r="I149" s="9">
        <f t="shared" si="48"/>
        <v>48476.83</v>
      </c>
      <c r="K149" s="21">
        <f t="shared" si="49"/>
        <v>0.39969227948166547</v>
      </c>
      <c r="M149" s="9">
        <v>-445045.81</v>
      </c>
      <c r="O149" s="9">
        <v>-690092.38</v>
      </c>
      <c r="Q149" s="9">
        <f t="shared" si="50"/>
        <v>245046.57</v>
      </c>
      <c r="S149" s="21">
        <f t="shared" si="51"/>
        <v>0.35509241530822294</v>
      </c>
      <c r="U149" s="9">
        <v>-2080508.71</v>
      </c>
      <c r="W149" s="9">
        <v>-1727242.48</v>
      </c>
      <c r="Y149" s="9">
        <f t="shared" si="52"/>
        <v>-353266.23</v>
      </c>
      <c r="AA149" s="21">
        <f t="shared" si="53"/>
        <v>-0.20452613578609993</v>
      </c>
      <c r="AC149" s="9">
        <v>-2346623.74</v>
      </c>
      <c r="AE149" s="9">
        <v>-1950635.05</v>
      </c>
      <c r="AG149" s="9">
        <f t="shared" si="54"/>
        <v>-395988.6900000002</v>
      </c>
      <c r="AI149" s="21">
        <f t="shared" si="55"/>
        <v>-0.2030050111116378</v>
      </c>
    </row>
    <row r="150" spans="1:35" ht="12.75" outlineLevel="1">
      <c r="A150" s="1" t="s">
        <v>474</v>
      </c>
      <c r="B150" s="16" t="s">
        <v>475</v>
      </c>
      <c r="C150" s="1" t="s">
        <v>1105</v>
      </c>
      <c r="E150" s="5">
        <v>1062904.34</v>
      </c>
      <c r="G150" s="5">
        <v>1178301.48</v>
      </c>
      <c r="I150" s="9">
        <f t="shared" si="48"/>
        <v>-115397.1399999999</v>
      </c>
      <c r="K150" s="21">
        <f t="shared" si="49"/>
        <v>-0.09793515662901475</v>
      </c>
      <c r="M150" s="9">
        <v>4046605.24</v>
      </c>
      <c r="O150" s="9">
        <v>1587305.1099999999</v>
      </c>
      <c r="Q150" s="9">
        <f t="shared" si="50"/>
        <v>2459300.1300000004</v>
      </c>
      <c r="S150" s="21">
        <f t="shared" si="51"/>
        <v>1.5493556434150209</v>
      </c>
      <c r="U150" s="9">
        <v>22099276.31</v>
      </c>
      <c r="W150" s="9">
        <v>6146744.39</v>
      </c>
      <c r="Y150" s="9">
        <f t="shared" si="52"/>
        <v>15952531.919999998</v>
      </c>
      <c r="AA150" s="21">
        <f t="shared" si="53"/>
        <v>2.595281486888053</v>
      </c>
      <c r="AC150" s="9">
        <v>37610026.7</v>
      </c>
      <c r="AE150" s="9">
        <v>7234962.77</v>
      </c>
      <c r="AG150" s="9">
        <f t="shared" si="54"/>
        <v>30375063.930000003</v>
      </c>
      <c r="AI150" s="21">
        <f t="shared" si="55"/>
        <v>4.198371836265856</v>
      </c>
    </row>
    <row r="151" spans="1:35" ht="12.75" outlineLevel="1">
      <c r="A151" s="1" t="s">
        <v>476</v>
      </c>
      <c r="B151" s="16" t="s">
        <v>477</v>
      </c>
      <c r="C151" s="1" t="s">
        <v>1106</v>
      </c>
      <c r="E151" s="5">
        <v>2154.65</v>
      </c>
      <c r="G151" s="5">
        <v>646.46</v>
      </c>
      <c r="I151" s="9">
        <f t="shared" si="48"/>
        <v>1508.19</v>
      </c>
      <c r="K151" s="21">
        <f t="shared" si="49"/>
        <v>2.3329981746743806</v>
      </c>
      <c r="M151" s="9">
        <v>29336.98</v>
      </c>
      <c r="O151" s="9">
        <v>2691.35</v>
      </c>
      <c r="Q151" s="9">
        <f t="shared" si="50"/>
        <v>26645.63</v>
      </c>
      <c r="S151" s="21">
        <f t="shared" si="51"/>
        <v>9.90047002433723</v>
      </c>
      <c r="U151" s="9">
        <v>286725.86</v>
      </c>
      <c r="W151" s="9">
        <v>7270.41</v>
      </c>
      <c r="Y151" s="9">
        <f t="shared" si="52"/>
        <v>279455.45</v>
      </c>
      <c r="AA151" s="21" t="str">
        <f t="shared" si="53"/>
        <v>N.M.</v>
      </c>
      <c r="AC151" s="9">
        <v>317638.74</v>
      </c>
      <c r="AE151" s="9">
        <v>7963.66</v>
      </c>
      <c r="AG151" s="9">
        <f t="shared" si="54"/>
        <v>309675.08</v>
      </c>
      <c r="AI151" s="21" t="str">
        <f t="shared" si="55"/>
        <v>N.M.</v>
      </c>
    </row>
    <row r="152" spans="1:35" ht="12.75" outlineLevel="1">
      <c r="A152" s="1" t="s">
        <v>478</v>
      </c>
      <c r="B152" s="16" t="s">
        <v>479</v>
      </c>
      <c r="C152" s="1" t="s">
        <v>1107</v>
      </c>
      <c r="E152" s="5">
        <v>424.93</v>
      </c>
      <c r="G152" s="5">
        <v>-336.14</v>
      </c>
      <c r="I152" s="9">
        <f t="shared" si="48"/>
        <v>761.0699999999999</v>
      </c>
      <c r="K152" s="21">
        <f t="shared" si="49"/>
        <v>2.2641458915927886</v>
      </c>
      <c r="M152" s="9">
        <v>-1167.74</v>
      </c>
      <c r="O152" s="9">
        <v>-1261.56</v>
      </c>
      <c r="Q152" s="9">
        <f t="shared" si="50"/>
        <v>93.81999999999994</v>
      </c>
      <c r="S152" s="21">
        <f t="shared" si="51"/>
        <v>0.07436824249342079</v>
      </c>
      <c r="U152" s="9">
        <v>-1535.26</v>
      </c>
      <c r="W152" s="9">
        <v>-4405.33</v>
      </c>
      <c r="Y152" s="9">
        <f t="shared" si="52"/>
        <v>2870.0699999999997</v>
      </c>
      <c r="AA152" s="21">
        <f t="shared" si="53"/>
        <v>0.6514994336406126</v>
      </c>
      <c r="AC152" s="9">
        <v>-1582.49</v>
      </c>
      <c r="AE152" s="9">
        <v>-5266.53</v>
      </c>
      <c r="AG152" s="9">
        <f t="shared" si="54"/>
        <v>3684.04</v>
      </c>
      <c r="AI152" s="21">
        <f t="shared" si="55"/>
        <v>0.6995194179089458</v>
      </c>
    </row>
    <row r="153" spans="1:35" ht="12.75" outlineLevel="1">
      <c r="A153" s="1" t="s">
        <v>480</v>
      </c>
      <c r="B153" s="16" t="s">
        <v>481</v>
      </c>
      <c r="C153" s="1" t="s">
        <v>1108</v>
      </c>
      <c r="E153" s="5">
        <v>207367.12</v>
      </c>
      <c r="G153" s="5">
        <v>318241.32</v>
      </c>
      <c r="I153" s="9">
        <f t="shared" si="48"/>
        <v>-110874.20000000001</v>
      </c>
      <c r="K153" s="21">
        <f t="shared" si="49"/>
        <v>-0.34839661926993015</v>
      </c>
      <c r="M153" s="9">
        <v>707929.47</v>
      </c>
      <c r="O153" s="9">
        <v>677959.9500000001</v>
      </c>
      <c r="Q153" s="9">
        <f t="shared" si="50"/>
        <v>29969.519999999902</v>
      </c>
      <c r="S153" s="21">
        <f t="shared" si="51"/>
        <v>0.044205443109139264</v>
      </c>
      <c r="U153" s="9">
        <v>1825405.54</v>
      </c>
      <c r="W153" s="9">
        <v>895852.24</v>
      </c>
      <c r="Y153" s="9">
        <f t="shared" si="52"/>
        <v>929553.3</v>
      </c>
      <c r="AA153" s="21">
        <f t="shared" si="53"/>
        <v>1.037618993953735</v>
      </c>
      <c r="AC153" s="9">
        <v>2222710.19</v>
      </c>
      <c r="AE153" s="9">
        <v>895852.24</v>
      </c>
      <c r="AG153" s="9">
        <f t="shared" si="54"/>
        <v>1326857.95</v>
      </c>
      <c r="AI153" s="21">
        <f t="shared" si="55"/>
        <v>1.4811124990880191</v>
      </c>
    </row>
    <row r="154" spans="1:35" ht="12.75" outlineLevel="1">
      <c r="A154" s="1" t="s">
        <v>482</v>
      </c>
      <c r="B154" s="16" t="s">
        <v>483</v>
      </c>
      <c r="C154" s="1" t="s">
        <v>1109</v>
      </c>
      <c r="E154" s="5">
        <v>20.900000000000002</v>
      </c>
      <c r="G154" s="5">
        <v>0</v>
      </c>
      <c r="I154" s="9">
        <f t="shared" si="48"/>
        <v>20.900000000000002</v>
      </c>
      <c r="K154" s="21" t="str">
        <f t="shared" si="49"/>
        <v>N.M.</v>
      </c>
      <c r="M154" s="9">
        <v>45.050000000000004</v>
      </c>
      <c r="O154" s="9">
        <v>0</v>
      </c>
      <c r="Q154" s="9">
        <f t="shared" si="50"/>
        <v>45.050000000000004</v>
      </c>
      <c r="S154" s="21" t="str">
        <f t="shared" si="51"/>
        <v>N.M.</v>
      </c>
      <c r="U154" s="9">
        <v>45.050000000000004</v>
      </c>
      <c r="W154" s="9">
        <v>0</v>
      </c>
      <c r="Y154" s="9">
        <f t="shared" si="52"/>
        <v>45.050000000000004</v>
      </c>
      <c r="AA154" s="21" t="str">
        <f t="shared" si="53"/>
        <v>N.M.</v>
      </c>
      <c r="AC154" s="9">
        <v>45.050000000000004</v>
      </c>
      <c r="AE154" s="9">
        <v>0</v>
      </c>
      <c r="AG154" s="9">
        <f t="shared" si="54"/>
        <v>45.050000000000004</v>
      </c>
      <c r="AI154" s="21" t="str">
        <f t="shared" si="55"/>
        <v>N.M.</v>
      </c>
    </row>
    <row r="155" spans="1:35" ht="12.75" outlineLevel="1">
      <c r="A155" s="1" t="s">
        <v>484</v>
      </c>
      <c r="B155" s="16" t="s">
        <v>485</v>
      </c>
      <c r="C155" s="1" t="s">
        <v>1110</v>
      </c>
      <c r="E155" s="5">
        <v>0</v>
      </c>
      <c r="G155" s="5">
        <v>0</v>
      </c>
      <c r="I155" s="9">
        <f t="shared" si="48"/>
        <v>0</v>
      </c>
      <c r="K155" s="21">
        <f t="shared" si="49"/>
        <v>0</v>
      </c>
      <c r="M155" s="9">
        <v>1053418.57</v>
      </c>
      <c r="O155" s="9">
        <v>0</v>
      </c>
      <c r="Q155" s="9">
        <f t="shared" si="50"/>
        <v>1053418.57</v>
      </c>
      <c r="S155" s="21" t="str">
        <f t="shared" si="51"/>
        <v>N.M.</v>
      </c>
      <c r="U155" s="9">
        <v>1053418.57</v>
      </c>
      <c r="W155" s="9">
        <v>0</v>
      </c>
      <c r="Y155" s="9">
        <f t="shared" si="52"/>
        <v>1053418.57</v>
      </c>
      <c r="AA155" s="21" t="str">
        <f t="shared" si="53"/>
        <v>N.M.</v>
      </c>
      <c r="AC155" s="9">
        <v>1053418.57</v>
      </c>
      <c r="AE155" s="9">
        <v>0</v>
      </c>
      <c r="AG155" s="9">
        <f t="shared" si="54"/>
        <v>1053418.57</v>
      </c>
      <c r="AI155" s="21" t="str">
        <f t="shared" si="55"/>
        <v>N.M.</v>
      </c>
    </row>
    <row r="156" spans="1:68" s="90" customFormat="1" ht="12.75">
      <c r="A156" s="90" t="s">
        <v>92</v>
      </c>
      <c r="B156" s="91"/>
      <c r="C156" s="77" t="s">
        <v>1111</v>
      </c>
      <c r="D156" s="105"/>
      <c r="E156" s="105">
        <v>2908862.97</v>
      </c>
      <c r="F156" s="105"/>
      <c r="G156" s="105">
        <v>3341490.2799999993</v>
      </c>
      <c r="H156" s="105"/>
      <c r="I156" s="9">
        <f>+E156-G156</f>
        <v>-432627.3099999991</v>
      </c>
      <c r="J156" s="37" t="str">
        <f>IF((+E156-G156)=(I156),"  ",$AO$508)</f>
        <v>  </v>
      </c>
      <c r="K156" s="38">
        <f>IF(G156&lt;0,IF(I156=0,0,IF(OR(G156=0,E156=0),"N.M.",IF(ABS(I156/G156)&gt;=10,"N.M.",I156/(-G156)))),IF(I156=0,0,IF(OR(G156=0,E156=0),"N.M.",IF(ABS(I156/G156)&gt;=10,"N.M.",I156/G156))))</f>
        <v>-0.12947136569255535</v>
      </c>
      <c r="L156" s="39"/>
      <c r="M156" s="5">
        <v>12556866.520000003</v>
      </c>
      <c r="N156" s="9"/>
      <c r="O156" s="5">
        <v>7924224.120000001</v>
      </c>
      <c r="P156" s="9"/>
      <c r="Q156" s="9">
        <f>(+M156-O156)</f>
        <v>4632642.400000002</v>
      </c>
      <c r="R156" s="37" t="str">
        <f>IF((+M156-O156)=(Q156),"  ",$AO$508)</f>
        <v>  </v>
      </c>
      <c r="S156" s="38">
        <f>IF(O156&lt;0,IF(Q156=0,0,IF(OR(O156=0,M156=0),"N.M.",IF(ABS(Q156/O156)&gt;=10,"N.M.",Q156/(-O156)))),IF(Q156=0,0,IF(OR(O156=0,M156=0),"N.M.",IF(ABS(Q156/O156)&gt;=10,"N.M.",Q156/O156))))</f>
        <v>0.5846177909465793</v>
      </c>
      <c r="T156" s="39"/>
      <c r="U156" s="9">
        <v>43451411.71</v>
      </c>
      <c r="V156" s="9"/>
      <c r="W156" s="9">
        <v>20823440.23</v>
      </c>
      <c r="X156" s="9"/>
      <c r="Y156" s="9">
        <f>(+U156-W156)</f>
        <v>22627971.48</v>
      </c>
      <c r="Z156" s="37" t="str">
        <f>IF((+U156-W156)=(Y156),"  ",$AO$508)</f>
        <v>  </v>
      </c>
      <c r="AA156" s="38">
        <f>IF(W156&lt;0,IF(Y156=0,0,IF(OR(W156=0,U156=0),"N.M.",IF(ABS(Y156/W156)&gt;=10,"N.M.",Y156/(-W156)))),IF(Y156=0,0,IF(OR(W156=0,U156=0),"N.M.",IF(ABS(Y156/W156)&gt;=10,"N.M.",Y156/W156))))</f>
        <v>1.0866586515037147</v>
      </c>
      <c r="AB156" s="39"/>
      <c r="AC156" s="9">
        <v>62071403.73</v>
      </c>
      <c r="AD156" s="9"/>
      <c r="AE156" s="9">
        <v>23092945.29</v>
      </c>
      <c r="AF156" s="9"/>
      <c r="AG156" s="9">
        <f>(+AC156-AE156)</f>
        <v>38978458.44</v>
      </c>
      <c r="AH156" s="37" t="str">
        <f>IF((+AC156-AE156)=(AG156),"  ",$AO$508)</f>
        <v>  </v>
      </c>
      <c r="AI156" s="38">
        <f>IF(AE156&lt;0,IF(AG156=0,0,IF(OR(AE156=0,AC156=0),"N.M.",IF(ABS(AG156/AE156)&gt;=10,"N.M.",AG156/(-AE156)))),IF(AG156=0,0,IF(OR(AE156=0,AC156=0),"N.M.",IF(ABS(AG156/AE156)&gt;=10,"N.M.",AG156/AE156))))</f>
        <v>1.687894634075929</v>
      </c>
      <c r="AJ156" s="105"/>
      <c r="AK156" s="105"/>
      <c r="AL156" s="105"/>
      <c r="AM156" s="105"/>
      <c r="AN156" s="105"/>
      <c r="AO156" s="105"/>
      <c r="AP156" s="106"/>
      <c r="AQ156" s="107"/>
      <c r="AR156" s="108"/>
      <c r="AS156" s="105"/>
      <c r="AT156" s="105"/>
      <c r="AU156" s="105"/>
      <c r="AV156" s="105"/>
      <c r="AW156" s="105"/>
      <c r="AX156" s="106"/>
      <c r="AY156" s="107"/>
      <c r="AZ156" s="108"/>
      <c r="BA156" s="105"/>
      <c r="BB156" s="105"/>
      <c r="BC156" s="105"/>
      <c r="BD156" s="106"/>
      <c r="BE156" s="107"/>
      <c r="BF156" s="108"/>
      <c r="BG156" s="105"/>
      <c r="BH156" s="109"/>
      <c r="BI156" s="105"/>
      <c r="BJ156" s="109"/>
      <c r="BK156" s="105"/>
      <c r="BL156" s="109"/>
      <c r="BM156" s="105"/>
      <c r="BN156" s="97"/>
      <c r="BO156" s="97"/>
      <c r="BP156" s="97"/>
    </row>
    <row r="157" spans="1:35" ht="12.75" outlineLevel="1">
      <c r="A157" s="1" t="s">
        <v>486</v>
      </c>
      <c r="B157" s="16" t="s">
        <v>487</v>
      </c>
      <c r="C157" s="1" t="s">
        <v>1112</v>
      </c>
      <c r="E157" s="5">
        <v>27752.07</v>
      </c>
      <c r="G157" s="5">
        <v>8092.900000000001</v>
      </c>
      <c r="I157" s="9">
        <f aca="true" t="shared" si="56" ref="I157:I162">+E157-G157</f>
        <v>19659.17</v>
      </c>
      <c r="K157" s="21">
        <f aca="true" t="shared" si="57" ref="K157:K162">IF(G157&lt;0,IF(I157=0,0,IF(OR(G157=0,E157=0),"N.M.",IF(ABS(I157/G157)&gt;=10,"N.M.",I157/(-G157)))),IF(I157=0,0,IF(OR(G157=0,E157=0),"N.M.",IF(ABS(I157/G157)&gt;=10,"N.M.",I157/G157))))</f>
        <v>2.4291873123355034</v>
      </c>
      <c r="M157" s="9">
        <v>103699.8</v>
      </c>
      <c r="O157" s="9">
        <v>43453.16</v>
      </c>
      <c r="Q157" s="9">
        <f aca="true" t="shared" si="58" ref="Q157:Q162">(+M157-O157)</f>
        <v>60246.64</v>
      </c>
      <c r="S157" s="21">
        <f aca="true" t="shared" si="59" ref="S157:S162">IF(O157&lt;0,IF(Q157=0,0,IF(OR(O157=0,M157=0),"N.M.",IF(ABS(Q157/O157)&gt;=10,"N.M.",Q157/(-O157)))),IF(Q157=0,0,IF(OR(O157=0,M157=0),"N.M.",IF(ABS(Q157/O157)&gt;=10,"N.M.",Q157/O157))))</f>
        <v>1.3864731586839714</v>
      </c>
      <c r="U157" s="9">
        <v>340218.43</v>
      </c>
      <c r="W157" s="9">
        <v>204534.4</v>
      </c>
      <c r="Y157" s="9">
        <f aca="true" t="shared" si="60" ref="Y157:Y162">(+U157-W157)</f>
        <v>135684.03</v>
      </c>
      <c r="AA157" s="21">
        <f aca="true" t="shared" si="61" ref="AA157:AA162">IF(W157&lt;0,IF(Y157=0,0,IF(OR(W157=0,U157=0),"N.M.",IF(ABS(Y157/W157)&gt;=10,"N.M.",Y157/(-W157)))),IF(Y157=0,0,IF(OR(W157=0,U157=0),"N.M.",IF(ABS(Y157/W157)&gt;=10,"N.M.",Y157/W157))))</f>
        <v>0.6633799986701504</v>
      </c>
      <c r="AC157" s="9">
        <v>487270.07999999996</v>
      </c>
      <c r="AE157" s="9">
        <v>220297.55</v>
      </c>
      <c r="AG157" s="9">
        <f aca="true" t="shared" si="62" ref="AG157:AG162">(+AC157-AE157)</f>
        <v>266972.52999999997</v>
      </c>
      <c r="AI157" s="21">
        <f aca="true" t="shared" si="63" ref="AI157:AI162">IF(AE157&lt;0,IF(AG157=0,0,IF(OR(AE157=0,AC157=0),"N.M.",IF(ABS(AG157/AE157)&gt;=10,"N.M.",AG157/(-AE157)))),IF(AG157=0,0,IF(OR(AE157=0,AC157=0),"N.M.",IF(ABS(AG157/AE157)&gt;=10,"N.M.",AG157/AE157))))</f>
        <v>1.2118724425214895</v>
      </c>
    </row>
    <row r="158" spans="1:35" ht="12.75" outlineLevel="1">
      <c r="A158" s="1" t="s">
        <v>488</v>
      </c>
      <c r="B158" s="16" t="s">
        <v>489</v>
      </c>
      <c r="C158" s="1" t="s">
        <v>1113</v>
      </c>
      <c r="E158" s="5">
        <v>4977926</v>
      </c>
      <c r="G158" s="5">
        <v>3088696</v>
      </c>
      <c r="I158" s="9">
        <f t="shared" si="56"/>
        <v>1889230</v>
      </c>
      <c r="K158" s="21">
        <f t="shared" si="57"/>
        <v>0.6116594187320474</v>
      </c>
      <c r="M158" s="9">
        <v>13750644</v>
      </c>
      <c r="O158" s="9">
        <v>9404104</v>
      </c>
      <c r="Q158" s="9">
        <f t="shared" si="58"/>
        <v>4346540</v>
      </c>
      <c r="S158" s="21">
        <f t="shared" si="59"/>
        <v>0.4621960794989081</v>
      </c>
      <c r="U158" s="9">
        <v>41449694</v>
      </c>
      <c r="W158" s="9">
        <v>33600217</v>
      </c>
      <c r="Y158" s="9">
        <f t="shared" si="60"/>
        <v>7849477</v>
      </c>
      <c r="AA158" s="21">
        <f t="shared" si="61"/>
        <v>0.23361387814846554</v>
      </c>
      <c r="AC158" s="9">
        <v>47713610</v>
      </c>
      <c r="AE158" s="9">
        <v>39040753</v>
      </c>
      <c r="AG158" s="9">
        <f t="shared" si="62"/>
        <v>8672857</v>
      </c>
      <c r="AI158" s="21">
        <f t="shared" si="63"/>
        <v>0.22214881459893973</v>
      </c>
    </row>
    <row r="159" spans="1:35" ht="12.75" outlineLevel="1">
      <c r="A159" s="1" t="s">
        <v>490</v>
      </c>
      <c r="B159" s="16" t="s">
        <v>491</v>
      </c>
      <c r="C159" s="1" t="s">
        <v>1114</v>
      </c>
      <c r="E159" s="5">
        <v>5829086</v>
      </c>
      <c r="G159" s="5">
        <v>4943548</v>
      </c>
      <c r="I159" s="9">
        <f t="shared" si="56"/>
        <v>885538</v>
      </c>
      <c r="K159" s="21">
        <f t="shared" si="57"/>
        <v>0.17913004991556672</v>
      </c>
      <c r="M159" s="9">
        <v>20835406</v>
      </c>
      <c r="O159" s="9">
        <v>14562181.42</v>
      </c>
      <c r="Q159" s="9">
        <f t="shared" si="58"/>
        <v>6273224.58</v>
      </c>
      <c r="S159" s="21">
        <f t="shared" si="59"/>
        <v>0.430788794554106</v>
      </c>
      <c r="U159" s="9">
        <v>69303685</v>
      </c>
      <c r="W159" s="9">
        <v>47074289.71</v>
      </c>
      <c r="Y159" s="9">
        <f t="shared" si="60"/>
        <v>22229395.29</v>
      </c>
      <c r="AA159" s="21">
        <f t="shared" si="61"/>
        <v>0.4722194519969104</v>
      </c>
      <c r="AC159" s="9">
        <v>79362125.35</v>
      </c>
      <c r="AE159" s="9">
        <v>53408933.71</v>
      </c>
      <c r="AG159" s="9">
        <f t="shared" si="62"/>
        <v>25953191.639999993</v>
      </c>
      <c r="AI159" s="21">
        <f t="shared" si="63"/>
        <v>0.48593352904067916</v>
      </c>
    </row>
    <row r="160" spans="1:35" ht="12.75" outlineLevel="1">
      <c r="A160" s="1" t="s">
        <v>492</v>
      </c>
      <c r="B160" s="16" t="s">
        <v>493</v>
      </c>
      <c r="C160" s="1" t="s">
        <v>1115</v>
      </c>
      <c r="E160" s="5">
        <v>3431801</v>
      </c>
      <c r="G160" s="5">
        <v>4033457</v>
      </c>
      <c r="I160" s="9">
        <f t="shared" si="56"/>
        <v>-601656</v>
      </c>
      <c r="K160" s="21">
        <f t="shared" si="57"/>
        <v>-0.14916633547847416</v>
      </c>
      <c r="M160" s="9">
        <v>10224181</v>
      </c>
      <c r="O160" s="9">
        <v>10878899</v>
      </c>
      <c r="Q160" s="9">
        <f t="shared" si="58"/>
        <v>-654718</v>
      </c>
      <c r="S160" s="21">
        <f t="shared" si="59"/>
        <v>-0.06018237691148709</v>
      </c>
      <c r="U160" s="9">
        <v>33822412</v>
      </c>
      <c r="W160" s="9">
        <v>34968331</v>
      </c>
      <c r="Y160" s="9">
        <f t="shared" si="60"/>
        <v>-1145919</v>
      </c>
      <c r="AA160" s="21">
        <f t="shared" si="61"/>
        <v>-0.03277019426520528</v>
      </c>
      <c r="AC160" s="9">
        <v>41132733</v>
      </c>
      <c r="AE160" s="9">
        <v>41437428</v>
      </c>
      <c r="AG160" s="9">
        <f t="shared" si="62"/>
        <v>-304695</v>
      </c>
      <c r="AI160" s="21">
        <f t="shared" si="63"/>
        <v>-0.0073531349484335755</v>
      </c>
    </row>
    <row r="161" spans="1:35" ht="12.75" outlineLevel="1">
      <c r="A161" s="1" t="s">
        <v>494</v>
      </c>
      <c r="B161" s="16" t="s">
        <v>495</v>
      </c>
      <c r="C161" s="1" t="s">
        <v>1116</v>
      </c>
      <c r="E161" s="5">
        <v>0</v>
      </c>
      <c r="G161" s="5">
        <v>0</v>
      </c>
      <c r="I161" s="9">
        <f t="shared" si="56"/>
        <v>0</v>
      </c>
      <c r="K161" s="21">
        <f t="shared" si="57"/>
        <v>0</v>
      </c>
      <c r="M161" s="9">
        <v>0</v>
      </c>
      <c r="O161" s="9">
        <v>0</v>
      </c>
      <c r="Q161" s="9">
        <f t="shared" si="58"/>
        <v>0</v>
      </c>
      <c r="S161" s="21">
        <f t="shared" si="59"/>
        <v>0</v>
      </c>
      <c r="U161" s="9">
        <v>0</v>
      </c>
      <c r="W161" s="9">
        <v>0</v>
      </c>
      <c r="Y161" s="9">
        <f t="shared" si="60"/>
        <v>0</v>
      </c>
      <c r="AA161" s="21">
        <f t="shared" si="61"/>
        <v>0</v>
      </c>
      <c r="AC161" s="9">
        <v>0</v>
      </c>
      <c r="AE161" s="9">
        <v>161648.08000000002</v>
      </c>
      <c r="AG161" s="9">
        <f t="shared" si="62"/>
        <v>-161648.08000000002</v>
      </c>
      <c r="AI161" s="21" t="str">
        <f t="shared" si="63"/>
        <v>N.M.</v>
      </c>
    </row>
    <row r="162" spans="1:35" ht="12.75" outlineLevel="1">
      <c r="A162" s="1" t="s">
        <v>496</v>
      </c>
      <c r="B162" s="16" t="s">
        <v>497</v>
      </c>
      <c r="C162" s="1" t="s">
        <v>1117</v>
      </c>
      <c r="E162" s="5">
        <v>6136227</v>
      </c>
      <c r="G162" s="5">
        <v>2770797</v>
      </c>
      <c r="I162" s="9">
        <f t="shared" si="56"/>
        <v>3365430</v>
      </c>
      <c r="K162" s="21">
        <f t="shared" si="57"/>
        <v>1.2146072050749297</v>
      </c>
      <c r="M162" s="9">
        <v>17854827</v>
      </c>
      <c r="O162" s="9">
        <v>11177273</v>
      </c>
      <c r="Q162" s="9">
        <f t="shared" si="58"/>
        <v>6677554</v>
      </c>
      <c r="S162" s="21">
        <f t="shared" si="59"/>
        <v>0.5974224661059993</v>
      </c>
      <c r="U162" s="9">
        <v>53408216</v>
      </c>
      <c r="W162" s="9">
        <v>33418930</v>
      </c>
      <c r="Y162" s="9">
        <f t="shared" si="60"/>
        <v>19989286</v>
      </c>
      <c r="AA162" s="21">
        <f t="shared" si="61"/>
        <v>0.5981426095928266</v>
      </c>
      <c r="AC162" s="9">
        <v>65760862</v>
      </c>
      <c r="AE162" s="9">
        <v>43188566</v>
      </c>
      <c r="AG162" s="9">
        <f t="shared" si="62"/>
        <v>22572296</v>
      </c>
      <c r="AI162" s="21">
        <f t="shared" si="63"/>
        <v>0.5226451834497121</v>
      </c>
    </row>
    <row r="163" spans="1:68" s="90" customFormat="1" ht="12.75">
      <c r="A163" s="90" t="s">
        <v>93</v>
      </c>
      <c r="B163" s="91"/>
      <c r="C163" s="77" t="s">
        <v>1118</v>
      </c>
      <c r="D163" s="105"/>
      <c r="E163" s="105">
        <v>20402792.07</v>
      </c>
      <c r="F163" s="105"/>
      <c r="G163" s="105">
        <v>14844590.9</v>
      </c>
      <c r="H163" s="105"/>
      <c r="I163" s="9">
        <f>+E163-G163</f>
        <v>5558201.17</v>
      </c>
      <c r="J163" s="37" t="str">
        <f>IF((+E163-G163)=(I163),"  ",$AO$508)</f>
        <v>  </v>
      </c>
      <c r="K163" s="38">
        <f>IF(G163&lt;0,IF(I163=0,0,IF(OR(G163=0,E163=0),"N.M.",IF(ABS(I163/G163)&gt;=10,"N.M.",I163/(-G163)))),IF(I163=0,0,IF(OR(G163=0,E163=0),"N.M.",IF(ABS(I163/G163)&gt;=10,"N.M.",I163/G163))))</f>
        <v>0.3744260254420349</v>
      </c>
      <c r="L163" s="39"/>
      <c r="M163" s="5">
        <v>62768757.8</v>
      </c>
      <c r="N163" s="9"/>
      <c r="O163" s="5">
        <v>46065910.58</v>
      </c>
      <c r="P163" s="9"/>
      <c r="Q163" s="9">
        <f>(+M163-O163)</f>
        <v>16702847.219999999</v>
      </c>
      <c r="R163" s="37" t="str">
        <f>IF((+M163-O163)=(Q163),"  ",$AO$508)</f>
        <v>  </v>
      </c>
      <c r="S163" s="38">
        <f>IF(O163&lt;0,IF(Q163=0,0,IF(OR(O163=0,M163=0),"N.M.",IF(ABS(Q163/O163)&gt;=10,"N.M.",Q163/(-O163)))),IF(Q163=0,0,IF(OR(O163=0,M163=0),"N.M.",IF(ABS(Q163/O163)&gt;=10,"N.M.",Q163/O163))))</f>
        <v>0.36258584731529686</v>
      </c>
      <c r="T163" s="39"/>
      <c r="U163" s="9">
        <v>198324225.43</v>
      </c>
      <c r="V163" s="9"/>
      <c r="W163" s="9">
        <v>149266302.11</v>
      </c>
      <c r="X163" s="9"/>
      <c r="Y163" s="9">
        <f>(+U163-W163)</f>
        <v>49057923.31999999</v>
      </c>
      <c r="Z163" s="37" t="str">
        <f>IF((+U163-W163)=(Y163),"  ",$AO$508)</f>
        <v>  </v>
      </c>
      <c r="AA163" s="38">
        <f>IF(W163&lt;0,IF(Y163=0,0,IF(OR(W163=0,U163=0),"N.M.",IF(ABS(Y163/W163)&gt;=10,"N.M.",Y163/(-W163)))),IF(Y163=0,0,IF(OR(W163=0,U163=0),"N.M.",IF(ABS(Y163/W163)&gt;=10,"N.M.",Y163/W163))))</f>
        <v>0.3286604051050139</v>
      </c>
      <c r="AB163" s="39"/>
      <c r="AC163" s="9">
        <v>234456600.43</v>
      </c>
      <c r="AD163" s="9"/>
      <c r="AE163" s="9">
        <v>177457626.34</v>
      </c>
      <c r="AF163" s="9"/>
      <c r="AG163" s="9">
        <f>(+AC163-AE163)</f>
        <v>56998974.09</v>
      </c>
      <c r="AH163" s="37" t="str">
        <f>IF((+AC163-AE163)=(AG163),"  ",$AO$508)</f>
        <v>  </v>
      </c>
      <c r="AI163" s="38">
        <f>IF(AE163&lt;0,IF(AG163=0,0,IF(OR(AE163=0,AC163=0),"N.M.",IF(ABS(AG163/AE163)&gt;=10,"N.M.",AG163/(-AE163)))),IF(AG163=0,0,IF(OR(AE163=0,AC163=0),"N.M.",IF(ABS(AG163/AE163)&gt;=10,"N.M.",AG163/AE163))))</f>
        <v>0.32119765865003064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498</v>
      </c>
      <c r="B164" s="16" t="s">
        <v>499</v>
      </c>
      <c r="C164" s="1" t="s">
        <v>1119</v>
      </c>
      <c r="E164" s="5">
        <v>-1274.82</v>
      </c>
      <c r="G164" s="5">
        <v>0</v>
      </c>
      <c r="I164" s="9">
        <f aca="true" t="shared" si="64" ref="I164:I195">+E164-G164</f>
        <v>-1274.82</v>
      </c>
      <c r="K164" s="21" t="str">
        <f aca="true" t="shared" si="65" ref="K164:K195">IF(G164&lt;0,IF(I164=0,0,IF(OR(G164=0,E164=0),"N.M.",IF(ABS(I164/G164)&gt;=10,"N.M.",I164/(-G164)))),IF(I164=0,0,IF(OR(G164=0,E164=0),"N.M.",IF(ABS(I164/G164)&gt;=10,"N.M.",I164/G164))))</f>
        <v>N.M.</v>
      </c>
      <c r="M164" s="9">
        <v>-1274.82</v>
      </c>
      <c r="O164" s="9">
        <v>0</v>
      </c>
      <c r="Q164" s="9">
        <f aca="true" t="shared" si="66" ref="Q164:Q195">(+M164-O164)</f>
        <v>-1274.82</v>
      </c>
      <c r="S164" s="21" t="str">
        <f aca="true" t="shared" si="67" ref="S164:S195">IF(O164&lt;0,IF(Q164=0,0,IF(OR(O164=0,M164=0),"N.M.",IF(ABS(Q164/O164)&gt;=10,"N.M.",Q164/(-O164)))),IF(Q164=0,0,IF(OR(O164=0,M164=0),"N.M.",IF(ABS(Q164/O164)&gt;=10,"N.M.",Q164/O164))))</f>
        <v>N.M.</v>
      </c>
      <c r="U164" s="9">
        <v>-1274.82</v>
      </c>
      <c r="W164" s="9">
        <v>0</v>
      </c>
      <c r="Y164" s="9">
        <f aca="true" t="shared" si="68" ref="Y164:Y195">(+U164-W164)</f>
        <v>-1274.82</v>
      </c>
      <c r="AA164" s="21" t="str">
        <f aca="true" t="shared" si="69" ref="AA164:AA195">IF(W164&lt;0,IF(Y164=0,0,IF(OR(W164=0,U164=0),"N.M.",IF(ABS(Y164/W164)&gt;=10,"N.M.",Y164/(-W164)))),IF(Y164=0,0,IF(OR(W164=0,U164=0),"N.M.",IF(ABS(Y164/W164)&gt;=10,"N.M.",Y164/W164))))</f>
        <v>N.M.</v>
      </c>
      <c r="AC164" s="9">
        <v>-1274.82</v>
      </c>
      <c r="AE164" s="9">
        <v>12049.22</v>
      </c>
      <c r="AG164" s="9">
        <f aca="true" t="shared" si="70" ref="AG164:AG195">(+AC164-AE164)</f>
        <v>-13324.039999999999</v>
      </c>
      <c r="AI164" s="21">
        <f aca="true" t="shared" si="71" ref="AI164:AI195">IF(AE164&lt;0,IF(AG164=0,0,IF(OR(AE164=0,AC164=0),"N.M.",IF(ABS(AG164/AE164)&gt;=10,"N.M.",AG164/(-AE164)))),IF(AG164=0,0,IF(OR(AE164=0,AC164=0),"N.M.",IF(ABS(AG164/AE164)&gt;=10,"N.M.",AG164/AE164))))</f>
        <v>-1.1058010394033804</v>
      </c>
    </row>
    <row r="165" spans="1:35" ht="12.75" outlineLevel="1">
      <c r="A165" s="1" t="s">
        <v>500</v>
      </c>
      <c r="B165" s="16" t="s">
        <v>501</v>
      </c>
      <c r="C165" s="1" t="s">
        <v>1120</v>
      </c>
      <c r="E165" s="5">
        <v>-155</v>
      </c>
      <c r="G165" s="5">
        <v>-136</v>
      </c>
      <c r="I165" s="9">
        <f t="shared" si="64"/>
        <v>-19</v>
      </c>
      <c r="K165" s="21">
        <f t="shared" si="65"/>
        <v>-0.13970588235294118</v>
      </c>
      <c r="M165" s="9">
        <v>-465</v>
      </c>
      <c r="O165" s="9">
        <v>-408</v>
      </c>
      <c r="Q165" s="9">
        <f t="shared" si="66"/>
        <v>-57</v>
      </c>
      <c r="S165" s="21">
        <f t="shared" si="67"/>
        <v>-0.13970588235294118</v>
      </c>
      <c r="U165" s="9">
        <v>-1551</v>
      </c>
      <c r="W165" s="9">
        <v>-1365</v>
      </c>
      <c r="Y165" s="9">
        <f t="shared" si="68"/>
        <v>-186</v>
      </c>
      <c r="AA165" s="21">
        <f t="shared" si="69"/>
        <v>-0.13626373626373625</v>
      </c>
      <c r="AC165" s="9">
        <v>-1823</v>
      </c>
      <c r="AE165" s="9">
        <v>-1750</v>
      </c>
      <c r="AG165" s="9">
        <f t="shared" si="70"/>
        <v>-73</v>
      </c>
      <c r="AI165" s="21">
        <f t="shared" si="71"/>
        <v>-0.04171428571428572</v>
      </c>
    </row>
    <row r="166" spans="1:35" ht="12.75" outlineLevel="1">
      <c r="A166" s="1" t="s">
        <v>502</v>
      </c>
      <c r="B166" s="16" t="s">
        <v>503</v>
      </c>
      <c r="C166" s="1" t="s">
        <v>1121</v>
      </c>
      <c r="E166" s="5">
        <v>71496</v>
      </c>
      <c r="G166" s="5">
        <v>0</v>
      </c>
      <c r="I166" s="9">
        <f t="shared" si="64"/>
        <v>71496</v>
      </c>
      <c r="K166" s="21" t="str">
        <f t="shared" si="65"/>
        <v>N.M.</v>
      </c>
      <c r="M166" s="9">
        <v>71496</v>
      </c>
      <c r="O166" s="9">
        <v>0</v>
      </c>
      <c r="Q166" s="9">
        <f t="shared" si="66"/>
        <v>71496</v>
      </c>
      <c r="S166" s="21" t="str">
        <f t="shared" si="67"/>
        <v>N.M.</v>
      </c>
      <c r="U166" s="9">
        <v>71496</v>
      </c>
      <c r="W166" s="9">
        <v>0</v>
      </c>
      <c r="Y166" s="9">
        <f t="shared" si="68"/>
        <v>71496</v>
      </c>
      <c r="AA166" s="21" t="str">
        <f t="shared" si="69"/>
        <v>N.M.</v>
      </c>
      <c r="AC166" s="9">
        <v>71496</v>
      </c>
      <c r="AE166" s="9">
        <v>0</v>
      </c>
      <c r="AG166" s="9">
        <f t="shared" si="70"/>
        <v>71496</v>
      </c>
      <c r="AI166" s="21" t="str">
        <f t="shared" si="71"/>
        <v>N.M.</v>
      </c>
    </row>
    <row r="167" spans="1:35" ht="12.75" outlineLevel="1">
      <c r="A167" s="1" t="s">
        <v>504</v>
      </c>
      <c r="B167" s="16" t="s">
        <v>505</v>
      </c>
      <c r="C167" s="1" t="s">
        <v>1122</v>
      </c>
      <c r="E167" s="5">
        <v>141743.57</v>
      </c>
      <c r="G167" s="5">
        <v>194369.5</v>
      </c>
      <c r="I167" s="9">
        <f t="shared" si="64"/>
        <v>-52625.92999999999</v>
      </c>
      <c r="K167" s="21">
        <f t="shared" si="65"/>
        <v>-0.2707519955548581</v>
      </c>
      <c r="M167" s="9">
        <v>389377.42</v>
      </c>
      <c r="O167" s="9">
        <v>607957.08</v>
      </c>
      <c r="Q167" s="9">
        <f t="shared" si="66"/>
        <v>-218579.65999999997</v>
      </c>
      <c r="S167" s="21">
        <f t="shared" si="67"/>
        <v>-0.3595313998152633</v>
      </c>
      <c r="U167" s="9">
        <v>1587827.55</v>
      </c>
      <c r="W167" s="9">
        <v>2129746.21</v>
      </c>
      <c r="Y167" s="9">
        <f t="shared" si="68"/>
        <v>-541918.6599999999</v>
      </c>
      <c r="AA167" s="21">
        <f t="shared" si="69"/>
        <v>-0.2544522241455239</v>
      </c>
      <c r="AC167" s="9">
        <v>1984364.99</v>
      </c>
      <c r="AE167" s="9">
        <v>2544415.61</v>
      </c>
      <c r="AG167" s="9">
        <f t="shared" si="70"/>
        <v>-560050.6199999999</v>
      </c>
      <c r="AI167" s="21">
        <f t="shared" si="71"/>
        <v>-0.22010972492029315</v>
      </c>
    </row>
    <row r="168" spans="1:35" ht="12.75" outlineLevel="1">
      <c r="A168" s="1" t="s">
        <v>506</v>
      </c>
      <c r="B168" s="16" t="s">
        <v>507</v>
      </c>
      <c r="C168" s="1" t="s">
        <v>1123</v>
      </c>
      <c r="E168" s="5">
        <v>120911.49</v>
      </c>
      <c r="G168" s="5">
        <v>112154.73</v>
      </c>
      <c r="I168" s="9">
        <f t="shared" si="64"/>
        <v>8756.76000000001</v>
      </c>
      <c r="K168" s="21">
        <f t="shared" si="65"/>
        <v>0.07807749169384126</v>
      </c>
      <c r="M168" s="9">
        <v>313107.22000000003</v>
      </c>
      <c r="O168" s="9">
        <v>313327.27</v>
      </c>
      <c r="Q168" s="9">
        <f t="shared" si="66"/>
        <v>-220.04999999998836</v>
      </c>
      <c r="S168" s="21">
        <f t="shared" si="67"/>
        <v>-0.0007023008243105949</v>
      </c>
      <c r="U168" s="9">
        <v>1056661.7</v>
      </c>
      <c r="W168" s="9">
        <v>1078041.92</v>
      </c>
      <c r="Y168" s="9">
        <f t="shared" si="68"/>
        <v>-21380.219999999972</v>
      </c>
      <c r="AA168" s="21">
        <f t="shared" si="69"/>
        <v>-0.019832456979038415</v>
      </c>
      <c r="AC168" s="9">
        <v>1262951.45</v>
      </c>
      <c r="AE168" s="9">
        <v>1293380.48</v>
      </c>
      <c r="AG168" s="9">
        <f t="shared" si="70"/>
        <v>-30429.030000000028</v>
      </c>
      <c r="AI168" s="21">
        <f t="shared" si="71"/>
        <v>-0.023526742880795624</v>
      </c>
    </row>
    <row r="169" spans="1:35" ht="12.75" outlineLevel="1">
      <c r="A169" s="1" t="s">
        <v>508</v>
      </c>
      <c r="B169" s="16" t="s">
        <v>509</v>
      </c>
      <c r="C169" s="1" t="s">
        <v>1124</v>
      </c>
      <c r="E169" s="5">
        <v>384242.75</v>
      </c>
      <c r="G169" s="5">
        <v>332853.586</v>
      </c>
      <c r="I169" s="9">
        <f t="shared" si="64"/>
        <v>51389.16399999999</v>
      </c>
      <c r="K169" s="21">
        <f t="shared" si="65"/>
        <v>0.15438969613504475</v>
      </c>
      <c r="M169" s="9">
        <v>1534264.75</v>
      </c>
      <c r="O169" s="9">
        <v>1101471.9</v>
      </c>
      <c r="Q169" s="9">
        <f t="shared" si="66"/>
        <v>432792.8500000001</v>
      </c>
      <c r="S169" s="21">
        <f t="shared" si="67"/>
        <v>0.3929222797240675</v>
      </c>
      <c r="U169" s="9">
        <v>4443142.596</v>
      </c>
      <c r="W169" s="9">
        <v>3671729.297</v>
      </c>
      <c r="Y169" s="9">
        <f t="shared" si="68"/>
        <v>771413.2990000001</v>
      </c>
      <c r="AA169" s="21">
        <f t="shared" si="69"/>
        <v>0.21009536286628927</v>
      </c>
      <c r="AC169" s="9">
        <v>5214049.561</v>
      </c>
      <c r="AE169" s="9">
        <v>4398463.853</v>
      </c>
      <c r="AG169" s="9">
        <f t="shared" si="70"/>
        <v>815585.7079999996</v>
      </c>
      <c r="AI169" s="21">
        <f t="shared" si="71"/>
        <v>0.18542512460201854</v>
      </c>
    </row>
    <row r="170" spans="1:35" ht="12.75" outlineLevel="1">
      <c r="A170" s="1" t="s">
        <v>510</v>
      </c>
      <c r="B170" s="16" t="s">
        <v>511</v>
      </c>
      <c r="C170" s="1" t="s">
        <v>1125</v>
      </c>
      <c r="E170" s="5">
        <v>0</v>
      </c>
      <c r="G170" s="5">
        <v>0</v>
      </c>
      <c r="I170" s="9">
        <f t="shared" si="64"/>
        <v>0</v>
      </c>
      <c r="K170" s="21">
        <f t="shared" si="65"/>
        <v>0</v>
      </c>
      <c r="M170" s="9">
        <v>0</v>
      </c>
      <c r="O170" s="9">
        <v>0</v>
      </c>
      <c r="Q170" s="9">
        <f t="shared" si="66"/>
        <v>0</v>
      </c>
      <c r="S170" s="21">
        <f t="shared" si="67"/>
        <v>0</v>
      </c>
      <c r="U170" s="9">
        <v>16321.815</v>
      </c>
      <c r="W170" s="9">
        <v>0</v>
      </c>
      <c r="Y170" s="9">
        <f t="shared" si="68"/>
        <v>16321.815</v>
      </c>
      <c r="AA170" s="21" t="str">
        <f t="shared" si="69"/>
        <v>N.M.</v>
      </c>
      <c r="AC170" s="9">
        <v>16321.815</v>
      </c>
      <c r="AE170" s="9">
        <v>0</v>
      </c>
      <c r="AG170" s="9">
        <f t="shared" si="70"/>
        <v>16321.815</v>
      </c>
      <c r="AI170" s="21" t="str">
        <f t="shared" si="71"/>
        <v>N.M.</v>
      </c>
    </row>
    <row r="171" spans="1:35" ht="12.75" outlineLevel="1">
      <c r="A171" s="1" t="s">
        <v>512</v>
      </c>
      <c r="B171" s="16" t="s">
        <v>513</v>
      </c>
      <c r="C171" s="1" t="s">
        <v>1126</v>
      </c>
      <c r="E171" s="5">
        <v>140055.88</v>
      </c>
      <c r="G171" s="5">
        <v>128571.784</v>
      </c>
      <c r="I171" s="9">
        <f t="shared" si="64"/>
        <v>11484.096000000005</v>
      </c>
      <c r="K171" s="21">
        <f t="shared" si="65"/>
        <v>0.0893204997451074</v>
      </c>
      <c r="M171" s="9">
        <v>561297.98</v>
      </c>
      <c r="O171" s="9">
        <v>414578.226</v>
      </c>
      <c r="Q171" s="9">
        <f t="shared" si="66"/>
        <v>146719.75399999996</v>
      </c>
      <c r="S171" s="21">
        <f t="shared" si="67"/>
        <v>0.35390125384925536</v>
      </c>
      <c r="U171" s="9">
        <v>1444536.23</v>
      </c>
      <c r="W171" s="9">
        <v>1086307.129</v>
      </c>
      <c r="Y171" s="9">
        <f t="shared" si="68"/>
        <v>358229.101</v>
      </c>
      <c r="AA171" s="21">
        <f t="shared" si="69"/>
        <v>0.32976778982364574</v>
      </c>
      <c r="AC171" s="9">
        <v>1689746.015</v>
      </c>
      <c r="AE171" s="9">
        <v>1322700.227</v>
      </c>
      <c r="AG171" s="9">
        <f t="shared" si="70"/>
        <v>367045.78799999994</v>
      </c>
      <c r="AI171" s="21">
        <f t="shared" si="71"/>
        <v>0.27749733500272544</v>
      </c>
    </row>
    <row r="172" spans="1:35" ht="12.75" outlineLevel="1">
      <c r="A172" s="1" t="s">
        <v>514</v>
      </c>
      <c r="B172" s="16" t="s">
        <v>515</v>
      </c>
      <c r="C172" s="1" t="s">
        <v>1127</v>
      </c>
      <c r="E172" s="5">
        <v>21378.83</v>
      </c>
      <c r="G172" s="5">
        <v>8504.72</v>
      </c>
      <c r="I172" s="9">
        <f t="shared" si="64"/>
        <v>12874.110000000002</v>
      </c>
      <c r="K172" s="21">
        <f t="shared" si="65"/>
        <v>1.5137605941171495</v>
      </c>
      <c r="M172" s="9">
        <v>1350121.6600000001</v>
      </c>
      <c r="O172" s="9">
        <v>740236.1</v>
      </c>
      <c r="Q172" s="9">
        <f t="shared" si="66"/>
        <v>609885.5600000002</v>
      </c>
      <c r="S172" s="21">
        <f t="shared" si="67"/>
        <v>0.8239068048694196</v>
      </c>
      <c r="U172" s="9">
        <v>2221824.53</v>
      </c>
      <c r="W172" s="9">
        <v>1729129.8399999999</v>
      </c>
      <c r="Y172" s="9">
        <f t="shared" si="68"/>
        <v>492694.68999999994</v>
      </c>
      <c r="AA172" s="21">
        <f t="shared" si="69"/>
        <v>0.2849379373384708</v>
      </c>
      <c r="AC172" s="9">
        <v>2221824.53</v>
      </c>
      <c r="AE172" s="9">
        <v>1729129.8399999999</v>
      </c>
      <c r="AG172" s="9">
        <f t="shared" si="70"/>
        <v>492694.68999999994</v>
      </c>
      <c r="AI172" s="21">
        <f t="shared" si="71"/>
        <v>0.2849379373384708</v>
      </c>
    </row>
    <row r="173" spans="1:35" ht="12.75" outlineLevel="1">
      <c r="A173" s="1" t="s">
        <v>516</v>
      </c>
      <c r="B173" s="16" t="s">
        <v>517</v>
      </c>
      <c r="C173" s="1" t="s">
        <v>1128</v>
      </c>
      <c r="E173" s="5">
        <v>4525.6</v>
      </c>
      <c r="G173" s="5">
        <v>5071.42</v>
      </c>
      <c r="I173" s="9">
        <f t="shared" si="64"/>
        <v>-545.8199999999997</v>
      </c>
      <c r="K173" s="21">
        <f t="shared" si="65"/>
        <v>-0.10762666077745478</v>
      </c>
      <c r="M173" s="9">
        <v>22387.61</v>
      </c>
      <c r="O173" s="9">
        <v>13420.548</v>
      </c>
      <c r="Q173" s="9">
        <f t="shared" si="66"/>
        <v>8967.062</v>
      </c>
      <c r="S173" s="21">
        <f t="shared" si="67"/>
        <v>0.6681591541567453</v>
      </c>
      <c r="U173" s="9">
        <v>57006.855</v>
      </c>
      <c r="W173" s="9">
        <v>54665.019</v>
      </c>
      <c r="Y173" s="9">
        <f t="shared" si="68"/>
        <v>2341.836000000003</v>
      </c>
      <c r="AA173" s="21">
        <f t="shared" si="69"/>
        <v>0.04283975461528702</v>
      </c>
      <c r="AC173" s="9">
        <v>66323.734</v>
      </c>
      <c r="AE173" s="9">
        <v>62158.342000000004</v>
      </c>
      <c r="AG173" s="9">
        <f t="shared" si="70"/>
        <v>4165.391999999993</v>
      </c>
      <c r="AI173" s="21">
        <f t="shared" si="71"/>
        <v>0.06701259824465705</v>
      </c>
    </row>
    <row r="174" spans="1:35" ht="12.75" outlineLevel="1">
      <c r="A174" s="1" t="s">
        <v>518</v>
      </c>
      <c r="B174" s="16" t="s">
        <v>519</v>
      </c>
      <c r="C174" s="1" t="s">
        <v>1129</v>
      </c>
      <c r="E174" s="5">
        <v>382311</v>
      </c>
      <c r="G174" s="5">
        <v>-3860204.292</v>
      </c>
      <c r="I174" s="9">
        <f t="shared" si="64"/>
        <v>4242515.291999999</v>
      </c>
      <c r="K174" s="21">
        <f t="shared" si="65"/>
        <v>1.099039058837459</v>
      </c>
      <c r="M174" s="9">
        <v>2249521.23</v>
      </c>
      <c r="O174" s="9">
        <v>906218.865</v>
      </c>
      <c r="Q174" s="9">
        <f t="shared" si="66"/>
        <v>1343302.365</v>
      </c>
      <c r="S174" s="21">
        <f t="shared" si="67"/>
        <v>1.4823156048511525</v>
      </c>
      <c r="U174" s="9">
        <v>4542615.223</v>
      </c>
      <c r="W174" s="9">
        <v>2751613.98</v>
      </c>
      <c r="Y174" s="9">
        <f t="shared" si="68"/>
        <v>1791001.2430000002</v>
      </c>
      <c r="AA174" s="21">
        <f t="shared" si="69"/>
        <v>0.6508911700615797</v>
      </c>
      <c r="AC174" s="9">
        <v>5457252.974</v>
      </c>
      <c r="AE174" s="9">
        <v>3588794.375</v>
      </c>
      <c r="AG174" s="9">
        <f t="shared" si="70"/>
        <v>1868458.5990000004</v>
      </c>
      <c r="AI174" s="21">
        <f t="shared" si="71"/>
        <v>0.5206368500842293</v>
      </c>
    </row>
    <row r="175" spans="1:35" ht="12.75" outlineLevel="1">
      <c r="A175" s="1" t="s">
        <v>520</v>
      </c>
      <c r="B175" s="16" t="s">
        <v>521</v>
      </c>
      <c r="C175" s="1" t="s">
        <v>1130</v>
      </c>
      <c r="E175" s="5">
        <v>169</v>
      </c>
      <c r="G175" s="5">
        <v>1476</v>
      </c>
      <c r="I175" s="9">
        <f t="shared" si="64"/>
        <v>-1307</v>
      </c>
      <c r="K175" s="21">
        <f t="shared" si="65"/>
        <v>-0.8855013550135501</v>
      </c>
      <c r="M175" s="9">
        <v>883</v>
      </c>
      <c r="O175" s="9">
        <v>2703</v>
      </c>
      <c r="Q175" s="9">
        <f t="shared" si="66"/>
        <v>-1820</v>
      </c>
      <c r="S175" s="21">
        <f t="shared" si="67"/>
        <v>-0.6733259341472438</v>
      </c>
      <c r="U175" s="9">
        <v>6184</v>
      </c>
      <c r="W175" s="9">
        <v>5280</v>
      </c>
      <c r="Y175" s="9">
        <f t="shared" si="68"/>
        <v>904</v>
      </c>
      <c r="AA175" s="21">
        <f t="shared" si="69"/>
        <v>0.1712121212121212</v>
      </c>
      <c r="AC175" s="9">
        <v>8805</v>
      </c>
      <c r="AE175" s="9">
        <v>7088</v>
      </c>
      <c r="AG175" s="9">
        <f t="shared" si="70"/>
        <v>1717</v>
      </c>
      <c r="AI175" s="21">
        <f t="shared" si="71"/>
        <v>0.24224040632054175</v>
      </c>
    </row>
    <row r="176" spans="1:35" ht="12.75" outlineLevel="1">
      <c r="A176" s="1" t="s">
        <v>522</v>
      </c>
      <c r="B176" s="16" t="s">
        <v>523</v>
      </c>
      <c r="C176" s="1" t="s">
        <v>1131</v>
      </c>
      <c r="E176" s="5">
        <v>0</v>
      </c>
      <c r="G176" s="5">
        <v>824.1560000000001</v>
      </c>
      <c r="I176" s="9">
        <f t="shared" si="64"/>
        <v>-824.1560000000001</v>
      </c>
      <c r="K176" s="21" t="str">
        <f t="shared" si="65"/>
        <v>N.M.</v>
      </c>
      <c r="M176" s="9">
        <v>0</v>
      </c>
      <c r="O176" s="9">
        <v>1845.8970000000002</v>
      </c>
      <c r="Q176" s="9">
        <f t="shared" si="66"/>
        <v>-1845.8970000000002</v>
      </c>
      <c r="S176" s="21" t="str">
        <f t="shared" si="67"/>
        <v>N.M.</v>
      </c>
      <c r="U176" s="9">
        <v>0</v>
      </c>
      <c r="W176" s="9">
        <v>1949.767</v>
      </c>
      <c r="Y176" s="9">
        <f t="shared" si="68"/>
        <v>-1949.767</v>
      </c>
      <c r="AA176" s="21" t="str">
        <f t="shared" si="69"/>
        <v>N.M.</v>
      </c>
      <c r="AC176" s="9">
        <v>-1949.767</v>
      </c>
      <c r="AE176" s="9">
        <v>1979.597</v>
      </c>
      <c r="AG176" s="9">
        <f t="shared" si="70"/>
        <v>-3929.364</v>
      </c>
      <c r="AI176" s="21">
        <f t="shared" si="71"/>
        <v>-1.9849312764163616</v>
      </c>
    </row>
    <row r="177" spans="1:35" ht="12.75" outlineLevel="1">
      <c r="A177" s="1" t="s">
        <v>524</v>
      </c>
      <c r="B177" s="16" t="s">
        <v>525</v>
      </c>
      <c r="C177" s="1" t="s">
        <v>1132</v>
      </c>
      <c r="E177" s="5">
        <v>2247</v>
      </c>
      <c r="G177" s="5">
        <v>4230170</v>
      </c>
      <c r="I177" s="9">
        <f t="shared" si="64"/>
        <v>-4227923</v>
      </c>
      <c r="K177" s="21">
        <f t="shared" si="65"/>
        <v>-0.9994688156740745</v>
      </c>
      <c r="M177" s="9">
        <v>-50787</v>
      </c>
      <c r="O177" s="9">
        <v>4230170</v>
      </c>
      <c r="Q177" s="9">
        <f t="shared" si="66"/>
        <v>-4280957</v>
      </c>
      <c r="S177" s="21">
        <f t="shared" si="67"/>
        <v>-1.012005900472085</v>
      </c>
      <c r="U177" s="9">
        <v>-58631.49</v>
      </c>
      <c r="W177" s="9">
        <v>4230170</v>
      </c>
      <c r="Y177" s="9">
        <f t="shared" si="68"/>
        <v>-4288801.49</v>
      </c>
      <c r="AA177" s="21">
        <f t="shared" si="69"/>
        <v>-1.0138603153064771</v>
      </c>
      <c r="AC177" s="9">
        <v>-58631.49</v>
      </c>
      <c r="AE177" s="9">
        <v>4230170</v>
      </c>
      <c r="AG177" s="9">
        <f t="shared" si="70"/>
        <v>-4288801.49</v>
      </c>
      <c r="AI177" s="21">
        <f t="shared" si="71"/>
        <v>-1.0138603153064771</v>
      </c>
    </row>
    <row r="178" spans="1:35" ht="12.75" outlineLevel="1">
      <c r="A178" s="1" t="s">
        <v>526</v>
      </c>
      <c r="B178" s="16" t="s">
        <v>527</v>
      </c>
      <c r="C178" s="1" t="s">
        <v>1133</v>
      </c>
      <c r="E178" s="5">
        <v>141602.86000000002</v>
      </c>
      <c r="G178" s="5">
        <v>181049.73</v>
      </c>
      <c r="I178" s="9">
        <f t="shared" si="64"/>
        <v>-39446.869999999995</v>
      </c>
      <c r="K178" s="21">
        <f t="shared" si="65"/>
        <v>-0.21787864582841407</v>
      </c>
      <c r="M178" s="9">
        <v>467693.76</v>
      </c>
      <c r="O178" s="9">
        <v>575777.9400000001</v>
      </c>
      <c r="Q178" s="9">
        <f t="shared" si="66"/>
        <v>-108084.18000000005</v>
      </c>
      <c r="S178" s="21">
        <f t="shared" si="67"/>
        <v>-0.18771851523175764</v>
      </c>
      <c r="U178" s="9">
        <v>1629719.33</v>
      </c>
      <c r="W178" s="9">
        <v>1775283.8900000001</v>
      </c>
      <c r="Y178" s="9">
        <f t="shared" si="68"/>
        <v>-145564.56000000006</v>
      </c>
      <c r="AA178" s="21">
        <f t="shared" si="69"/>
        <v>-0.08199508868409776</v>
      </c>
      <c r="AC178" s="9">
        <v>1918360.29</v>
      </c>
      <c r="AE178" s="9">
        <v>2252373.1100000003</v>
      </c>
      <c r="AG178" s="9">
        <f t="shared" si="70"/>
        <v>-334012.8200000003</v>
      </c>
      <c r="AI178" s="21">
        <f t="shared" si="71"/>
        <v>-0.14829373451363936</v>
      </c>
    </row>
    <row r="179" spans="1:35" ht="12.75" outlineLevel="1">
      <c r="A179" s="1" t="s">
        <v>528</v>
      </c>
      <c r="B179" s="16" t="s">
        <v>529</v>
      </c>
      <c r="C179" s="1" t="s">
        <v>1134</v>
      </c>
      <c r="E179" s="5">
        <v>0</v>
      </c>
      <c r="G179" s="5">
        <v>0</v>
      </c>
      <c r="I179" s="9">
        <f t="shared" si="64"/>
        <v>0</v>
      </c>
      <c r="K179" s="21">
        <f t="shared" si="65"/>
        <v>0</v>
      </c>
      <c r="M179" s="9">
        <v>0</v>
      </c>
      <c r="O179" s="9">
        <v>0</v>
      </c>
      <c r="Q179" s="9">
        <f t="shared" si="66"/>
        <v>0</v>
      </c>
      <c r="S179" s="21">
        <f t="shared" si="67"/>
        <v>0</v>
      </c>
      <c r="U179" s="9">
        <v>0</v>
      </c>
      <c r="W179" s="9">
        <v>0.52</v>
      </c>
      <c r="Y179" s="9">
        <f t="shared" si="68"/>
        <v>-0.52</v>
      </c>
      <c r="AA179" s="21" t="str">
        <f t="shared" si="69"/>
        <v>N.M.</v>
      </c>
      <c r="AC179" s="9">
        <v>0</v>
      </c>
      <c r="AE179" s="9">
        <v>0.52</v>
      </c>
      <c r="AG179" s="9">
        <f t="shared" si="70"/>
        <v>-0.52</v>
      </c>
      <c r="AI179" s="21" t="str">
        <f t="shared" si="71"/>
        <v>N.M.</v>
      </c>
    </row>
    <row r="180" spans="1:35" ht="12.75" outlineLevel="1">
      <c r="A180" s="1" t="s">
        <v>530</v>
      </c>
      <c r="B180" s="16" t="s">
        <v>531</v>
      </c>
      <c r="C180" s="1" t="s">
        <v>1135</v>
      </c>
      <c r="E180" s="5">
        <v>1691.98</v>
      </c>
      <c r="G180" s="5">
        <v>299.52</v>
      </c>
      <c r="I180" s="9">
        <f t="shared" si="64"/>
        <v>1392.46</v>
      </c>
      <c r="K180" s="21">
        <f t="shared" si="65"/>
        <v>4.648971688034188</v>
      </c>
      <c r="M180" s="9">
        <v>3739.25</v>
      </c>
      <c r="O180" s="9">
        <v>976.22</v>
      </c>
      <c r="Q180" s="9">
        <f t="shared" si="66"/>
        <v>2763.0299999999997</v>
      </c>
      <c r="S180" s="21">
        <f t="shared" si="67"/>
        <v>2.830335375222798</v>
      </c>
      <c r="U180" s="9">
        <v>6779.9800000000005</v>
      </c>
      <c r="W180" s="9">
        <v>3091.61</v>
      </c>
      <c r="Y180" s="9">
        <f t="shared" si="68"/>
        <v>3688.3700000000003</v>
      </c>
      <c r="AA180" s="21">
        <f t="shared" si="69"/>
        <v>1.1930256403621415</v>
      </c>
      <c r="AC180" s="9">
        <v>7416.56</v>
      </c>
      <c r="AE180" s="9">
        <v>19198.37</v>
      </c>
      <c r="AG180" s="9">
        <f t="shared" si="70"/>
        <v>-11781.809999999998</v>
      </c>
      <c r="AI180" s="21">
        <f t="shared" si="71"/>
        <v>-0.6136880370573126</v>
      </c>
    </row>
    <row r="181" spans="1:35" ht="12.75" outlineLevel="1">
      <c r="A181" s="1" t="s">
        <v>532</v>
      </c>
      <c r="B181" s="16" t="s">
        <v>533</v>
      </c>
      <c r="C181" s="1" t="s">
        <v>1136</v>
      </c>
      <c r="E181" s="5">
        <v>0</v>
      </c>
      <c r="G181" s="5">
        <v>-0.062</v>
      </c>
      <c r="I181" s="9">
        <f t="shared" si="64"/>
        <v>0.062</v>
      </c>
      <c r="K181" s="21" t="str">
        <f t="shared" si="65"/>
        <v>N.M.</v>
      </c>
      <c r="M181" s="9">
        <v>0</v>
      </c>
      <c r="O181" s="9">
        <v>-0.062</v>
      </c>
      <c r="Q181" s="9">
        <f t="shared" si="66"/>
        <v>0.062</v>
      </c>
      <c r="S181" s="21" t="str">
        <f t="shared" si="67"/>
        <v>N.M.</v>
      </c>
      <c r="U181" s="9">
        <v>0</v>
      </c>
      <c r="W181" s="9">
        <v>27.746000000000002</v>
      </c>
      <c r="Y181" s="9">
        <f t="shared" si="68"/>
        <v>-27.746000000000002</v>
      </c>
      <c r="AA181" s="21" t="str">
        <f t="shared" si="69"/>
        <v>N.M.</v>
      </c>
      <c r="AC181" s="9">
        <v>-27.746000000000002</v>
      </c>
      <c r="AE181" s="9">
        <v>202.38600000000002</v>
      </c>
      <c r="AG181" s="9">
        <f t="shared" si="70"/>
        <v>-230.13200000000003</v>
      </c>
      <c r="AI181" s="21">
        <f t="shared" si="71"/>
        <v>-1.137094463055745</v>
      </c>
    </row>
    <row r="182" spans="1:35" ht="12.75" outlineLevel="1">
      <c r="A182" s="1" t="s">
        <v>534</v>
      </c>
      <c r="B182" s="16" t="s">
        <v>535</v>
      </c>
      <c r="C182" s="1" t="s">
        <v>1137</v>
      </c>
      <c r="E182" s="5">
        <v>28611.97</v>
      </c>
      <c r="G182" s="5">
        <v>28667.33</v>
      </c>
      <c r="I182" s="9">
        <f t="shared" si="64"/>
        <v>-55.36000000000058</v>
      </c>
      <c r="K182" s="21">
        <f t="shared" si="65"/>
        <v>-0.0019311181055229273</v>
      </c>
      <c r="M182" s="9">
        <v>91418.83</v>
      </c>
      <c r="O182" s="9">
        <v>92984.33</v>
      </c>
      <c r="Q182" s="9">
        <f t="shared" si="66"/>
        <v>-1565.5</v>
      </c>
      <c r="S182" s="21">
        <f t="shared" si="67"/>
        <v>-0.016836170137484455</v>
      </c>
      <c r="U182" s="9">
        <v>339837.11</v>
      </c>
      <c r="W182" s="9">
        <v>289907.05</v>
      </c>
      <c r="Y182" s="9">
        <f t="shared" si="68"/>
        <v>49930.06</v>
      </c>
      <c r="AA182" s="21">
        <f t="shared" si="69"/>
        <v>0.17222782267626813</v>
      </c>
      <c r="AC182" s="9">
        <v>417426.4</v>
      </c>
      <c r="AE182" s="9">
        <v>370141.77</v>
      </c>
      <c r="AG182" s="9">
        <f t="shared" si="70"/>
        <v>47284.630000000005</v>
      </c>
      <c r="AI182" s="21">
        <f t="shared" si="71"/>
        <v>0.12774734934671114</v>
      </c>
    </row>
    <row r="183" spans="1:35" ht="12.75" outlineLevel="1">
      <c r="A183" s="1" t="s">
        <v>536</v>
      </c>
      <c r="B183" s="16" t="s">
        <v>537</v>
      </c>
      <c r="C183" s="1" t="s">
        <v>1138</v>
      </c>
      <c r="E183" s="5">
        <v>252518.23</v>
      </c>
      <c r="G183" s="5">
        <v>231323.97</v>
      </c>
      <c r="I183" s="9">
        <f t="shared" si="64"/>
        <v>21194.26000000001</v>
      </c>
      <c r="K183" s="21">
        <f t="shared" si="65"/>
        <v>0.09162154704503822</v>
      </c>
      <c r="M183" s="9">
        <v>469580.91000000003</v>
      </c>
      <c r="O183" s="9">
        <v>700341.5700000001</v>
      </c>
      <c r="Q183" s="9">
        <f t="shared" si="66"/>
        <v>-230760.66000000003</v>
      </c>
      <c r="S183" s="21">
        <f t="shared" si="67"/>
        <v>-0.32949730515068526</v>
      </c>
      <c r="U183" s="9">
        <v>1995533.54</v>
      </c>
      <c r="W183" s="9">
        <v>2329888.92</v>
      </c>
      <c r="Y183" s="9">
        <f t="shared" si="68"/>
        <v>-334355.3799999999</v>
      </c>
      <c r="AA183" s="21">
        <f t="shared" si="69"/>
        <v>-0.14350700461719862</v>
      </c>
      <c r="AC183" s="9">
        <v>2484830.5</v>
      </c>
      <c r="AE183" s="9">
        <v>2830268.66</v>
      </c>
      <c r="AG183" s="9">
        <f t="shared" si="70"/>
        <v>-345438.16000000015</v>
      </c>
      <c r="AI183" s="21">
        <f t="shared" si="71"/>
        <v>-0.12205136737796479</v>
      </c>
    </row>
    <row r="184" spans="1:35" ht="12.75" outlineLevel="1">
      <c r="A184" s="1" t="s">
        <v>538</v>
      </c>
      <c r="B184" s="16" t="s">
        <v>539</v>
      </c>
      <c r="C184" s="1" t="s">
        <v>1139</v>
      </c>
      <c r="E184" s="5">
        <v>0</v>
      </c>
      <c r="G184" s="5">
        <v>0</v>
      </c>
      <c r="I184" s="9">
        <f t="shared" si="64"/>
        <v>0</v>
      </c>
      <c r="K184" s="21">
        <f t="shared" si="65"/>
        <v>0</v>
      </c>
      <c r="M184" s="9">
        <v>0</v>
      </c>
      <c r="O184" s="9">
        <v>-453.53000000000003</v>
      </c>
      <c r="Q184" s="9">
        <f t="shared" si="66"/>
        <v>453.53000000000003</v>
      </c>
      <c r="S184" s="21" t="str">
        <f t="shared" si="67"/>
        <v>N.M.</v>
      </c>
      <c r="U184" s="9">
        <v>0</v>
      </c>
      <c r="W184" s="9">
        <v>-453.53000000000003</v>
      </c>
      <c r="Y184" s="9">
        <f t="shared" si="68"/>
        <v>453.53000000000003</v>
      </c>
      <c r="AA184" s="21" t="str">
        <f t="shared" si="69"/>
        <v>N.M.</v>
      </c>
      <c r="AC184" s="9">
        <v>0</v>
      </c>
      <c r="AE184" s="9">
        <v>-453.53000000000003</v>
      </c>
      <c r="AG184" s="9">
        <f t="shared" si="70"/>
        <v>453.53000000000003</v>
      </c>
      <c r="AI184" s="21" t="str">
        <f t="shared" si="71"/>
        <v>N.M.</v>
      </c>
    </row>
    <row r="185" spans="1:35" ht="12.75" outlineLevel="1">
      <c r="A185" s="1" t="s">
        <v>540</v>
      </c>
      <c r="B185" s="16" t="s">
        <v>541</v>
      </c>
      <c r="C185" s="1" t="s">
        <v>1140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716.49</v>
      </c>
      <c r="O185" s="9">
        <v>0</v>
      </c>
      <c r="Q185" s="9">
        <f t="shared" si="66"/>
        <v>716.49</v>
      </c>
      <c r="S185" s="21" t="str">
        <f t="shared" si="67"/>
        <v>N.M.</v>
      </c>
      <c r="U185" s="9">
        <v>2336.9500000000003</v>
      </c>
      <c r="W185" s="9">
        <v>72.08</v>
      </c>
      <c r="Y185" s="9">
        <f t="shared" si="68"/>
        <v>2264.8700000000003</v>
      </c>
      <c r="AA185" s="21" t="str">
        <f t="shared" si="69"/>
        <v>N.M.</v>
      </c>
      <c r="AC185" s="9">
        <v>4058.2300000000005</v>
      </c>
      <c r="AE185" s="9">
        <v>72.08</v>
      </c>
      <c r="AG185" s="9">
        <f t="shared" si="70"/>
        <v>3986.1500000000005</v>
      </c>
      <c r="AI185" s="21" t="str">
        <f t="shared" si="71"/>
        <v>N.M.</v>
      </c>
    </row>
    <row r="186" spans="1:35" ht="12.75" outlineLevel="1">
      <c r="A186" s="1" t="s">
        <v>542</v>
      </c>
      <c r="B186" s="16" t="s">
        <v>543</v>
      </c>
      <c r="C186" s="1" t="s">
        <v>1141</v>
      </c>
      <c r="E186" s="5">
        <v>138</v>
      </c>
      <c r="G186" s="5">
        <v>0</v>
      </c>
      <c r="I186" s="9">
        <f t="shared" si="64"/>
        <v>138</v>
      </c>
      <c r="K186" s="21" t="str">
        <f t="shared" si="65"/>
        <v>N.M.</v>
      </c>
      <c r="M186" s="9">
        <v>138</v>
      </c>
      <c r="O186" s="9">
        <v>0</v>
      </c>
      <c r="Q186" s="9">
        <f t="shared" si="66"/>
        <v>138</v>
      </c>
      <c r="S186" s="21" t="str">
        <f t="shared" si="67"/>
        <v>N.M.</v>
      </c>
      <c r="U186" s="9">
        <v>138</v>
      </c>
      <c r="W186" s="9">
        <v>0</v>
      </c>
      <c r="Y186" s="9">
        <f t="shared" si="68"/>
        <v>138</v>
      </c>
      <c r="AA186" s="21" t="str">
        <f t="shared" si="69"/>
        <v>N.M.</v>
      </c>
      <c r="AC186" s="9">
        <v>138</v>
      </c>
      <c r="AE186" s="9">
        <v>0</v>
      </c>
      <c r="AG186" s="9">
        <f t="shared" si="70"/>
        <v>138</v>
      </c>
      <c r="AI186" s="21" t="str">
        <f t="shared" si="71"/>
        <v>N.M.</v>
      </c>
    </row>
    <row r="187" spans="1:35" ht="12.75" outlineLevel="1">
      <c r="A187" s="1" t="s">
        <v>544</v>
      </c>
      <c r="B187" s="16" t="s">
        <v>545</v>
      </c>
      <c r="C187" s="1" t="s">
        <v>1124</v>
      </c>
      <c r="E187" s="5">
        <v>47290.18</v>
      </c>
      <c r="G187" s="5">
        <v>34879.346</v>
      </c>
      <c r="I187" s="9">
        <f t="shared" si="64"/>
        <v>12410.834000000003</v>
      </c>
      <c r="K187" s="21">
        <f t="shared" si="65"/>
        <v>0.35582186661412757</v>
      </c>
      <c r="M187" s="9">
        <v>149010.44</v>
      </c>
      <c r="O187" s="9">
        <v>105287.168</v>
      </c>
      <c r="Q187" s="9">
        <f t="shared" si="66"/>
        <v>43723.272</v>
      </c>
      <c r="S187" s="21">
        <f t="shared" si="67"/>
        <v>0.4152763611231332</v>
      </c>
      <c r="U187" s="9">
        <v>484310.564</v>
      </c>
      <c r="W187" s="9">
        <v>309216.31</v>
      </c>
      <c r="Y187" s="9">
        <f t="shared" si="68"/>
        <v>175094.25400000002</v>
      </c>
      <c r="AA187" s="21">
        <f t="shared" si="69"/>
        <v>0.5662516766984251</v>
      </c>
      <c r="AC187" s="9">
        <v>573902.144</v>
      </c>
      <c r="AE187" s="9">
        <v>380049.658</v>
      </c>
      <c r="AG187" s="9">
        <f t="shared" si="70"/>
        <v>193852.48599999998</v>
      </c>
      <c r="AI187" s="21">
        <f t="shared" si="71"/>
        <v>0.5100714654504438</v>
      </c>
    </row>
    <row r="188" spans="1:35" ht="12.75" outlineLevel="1">
      <c r="A188" s="1" t="s">
        <v>546</v>
      </c>
      <c r="B188" s="16" t="s">
        <v>547</v>
      </c>
      <c r="C188" s="1" t="s">
        <v>1142</v>
      </c>
      <c r="E188" s="5">
        <v>107.10000000000001</v>
      </c>
      <c r="G188" s="5">
        <v>128.74</v>
      </c>
      <c r="I188" s="9">
        <f t="shared" si="64"/>
        <v>-21.64</v>
      </c>
      <c r="K188" s="21">
        <f t="shared" si="65"/>
        <v>-0.1680907254932422</v>
      </c>
      <c r="M188" s="9">
        <v>569.26</v>
      </c>
      <c r="O188" s="9">
        <v>542.41</v>
      </c>
      <c r="Q188" s="9">
        <f t="shared" si="66"/>
        <v>26.850000000000023</v>
      </c>
      <c r="S188" s="21">
        <f t="shared" si="67"/>
        <v>0.04950129975479808</v>
      </c>
      <c r="U188" s="9">
        <v>1332.93</v>
      </c>
      <c r="W188" s="9">
        <v>5412.853</v>
      </c>
      <c r="Y188" s="9">
        <f t="shared" si="68"/>
        <v>-4079.923</v>
      </c>
      <c r="AA188" s="21">
        <f t="shared" si="69"/>
        <v>-0.7537472382863528</v>
      </c>
      <c r="AC188" s="9">
        <v>1807.24</v>
      </c>
      <c r="AE188" s="9">
        <v>-407105.257</v>
      </c>
      <c r="AG188" s="9">
        <f t="shared" si="70"/>
        <v>408912.497</v>
      </c>
      <c r="AI188" s="21">
        <f t="shared" si="71"/>
        <v>1.004439245057452</v>
      </c>
    </row>
    <row r="189" spans="1:35" ht="12.75" outlineLevel="1">
      <c r="A189" s="1" t="s">
        <v>548</v>
      </c>
      <c r="B189" s="16" t="s">
        <v>549</v>
      </c>
      <c r="C189" s="1" t="s">
        <v>1143</v>
      </c>
      <c r="E189" s="5">
        <v>1011.47</v>
      </c>
      <c r="G189" s="5">
        <v>467.34000000000003</v>
      </c>
      <c r="I189" s="9">
        <f t="shared" si="64"/>
        <v>544.13</v>
      </c>
      <c r="K189" s="21">
        <f t="shared" si="65"/>
        <v>1.1643129199298154</v>
      </c>
      <c r="M189" s="9">
        <v>2523.54</v>
      </c>
      <c r="O189" s="9">
        <v>1869.21</v>
      </c>
      <c r="Q189" s="9">
        <f t="shared" si="66"/>
        <v>654.3299999999999</v>
      </c>
      <c r="S189" s="21">
        <f t="shared" si="67"/>
        <v>0.3500569759417079</v>
      </c>
      <c r="U189" s="9">
        <v>8950.27</v>
      </c>
      <c r="W189" s="9">
        <v>4775.34</v>
      </c>
      <c r="Y189" s="9">
        <f t="shared" si="68"/>
        <v>4174.93</v>
      </c>
      <c r="AA189" s="21">
        <f t="shared" si="69"/>
        <v>0.8742686384634393</v>
      </c>
      <c r="AC189" s="9">
        <v>10306.550000000001</v>
      </c>
      <c r="AE189" s="9">
        <v>5655.07</v>
      </c>
      <c r="AG189" s="9">
        <f t="shared" si="70"/>
        <v>4651.480000000001</v>
      </c>
      <c r="AI189" s="21">
        <f t="shared" si="71"/>
        <v>0.8225327007446418</v>
      </c>
    </row>
    <row r="190" spans="1:35" ht="12.75" outlineLevel="1">
      <c r="A190" s="1" t="s">
        <v>550</v>
      </c>
      <c r="B190" s="16" t="s">
        <v>551</v>
      </c>
      <c r="C190" s="1" t="s">
        <v>1144</v>
      </c>
      <c r="E190" s="5">
        <v>67978.92</v>
      </c>
      <c r="G190" s="5">
        <v>55482.25</v>
      </c>
      <c r="I190" s="9">
        <f t="shared" si="64"/>
        <v>12496.669999999998</v>
      </c>
      <c r="K190" s="21">
        <f t="shared" si="65"/>
        <v>0.2252372605653159</v>
      </c>
      <c r="M190" s="9">
        <v>218642.79</v>
      </c>
      <c r="O190" s="9">
        <v>190550.09</v>
      </c>
      <c r="Q190" s="9">
        <f t="shared" si="66"/>
        <v>28092.70000000001</v>
      </c>
      <c r="S190" s="21">
        <f t="shared" si="67"/>
        <v>0.14742947641746068</v>
      </c>
      <c r="U190" s="9">
        <v>695769.372</v>
      </c>
      <c r="W190" s="9">
        <v>597016.28</v>
      </c>
      <c r="Y190" s="9">
        <f t="shared" si="68"/>
        <v>98753.09199999995</v>
      </c>
      <c r="AA190" s="21">
        <f t="shared" si="69"/>
        <v>0.16541105378231888</v>
      </c>
      <c r="AC190" s="9">
        <v>842028.972</v>
      </c>
      <c r="AE190" s="9">
        <v>1082585.52</v>
      </c>
      <c r="AG190" s="9">
        <f t="shared" si="70"/>
        <v>-240556.54800000007</v>
      </c>
      <c r="AI190" s="21">
        <f t="shared" si="71"/>
        <v>-0.2222055842756885</v>
      </c>
    </row>
    <row r="191" spans="1:35" ht="12.75" outlineLevel="1">
      <c r="A191" s="1" t="s">
        <v>552</v>
      </c>
      <c r="B191" s="16" t="s">
        <v>553</v>
      </c>
      <c r="C191" s="1" t="s">
        <v>1145</v>
      </c>
      <c r="E191" s="5">
        <v>37.59</v>
      </c>
      <c r="G191" s="5">
        <v>0</v>
      </c>
      <c r="I191" s="9">
        <f t="shared" si="64"/>
        <v>37.59</v>
      </c>
      <c r="K191" s="21" t="str">
        <f t="shared" si="65"/>
        <v>N.M.</v>
      </c>
      <c r="M191" s="9">
        <v>37.67</v>
      </c>
      <c r="O191" s="9">
        <v>0</v>
      </c>
      <c r="Q191" s="9">
        <f t="shared" si="66"/>
        <v>37.67</v>
      </c>
      <c r="S191" s="21" t="str">
        <f t="shared" si="67"/>
        <v>N.M.</v>
      </c>
      <c r="U191" s="9">
        <v>96.24000000000001</v>
      </c>
      <c r="W191" s="9">
        <v>0</v>
      </c>
      <c r="Y191" s="9">
        <f t="shared" si="68"/>
        <v>96.24000000000001</v>
      </c>
      <c r="AA191" s="21" t="str">
        <f t="shared" si="69"/>
        <v>N.M.</v>
      </c>
      <c r="AC191" s="9">
        <v>96.24000000000001</v>
      </c>
      <c r="AE191" s="9">
        <v>0</v>
      </c>
      <c r="AG191" s="9">
        <f t="shared" si="70"/>
        <v>96.24000000000001</v>
      </c>
      <c r="AI191" s="21" t="str">
        <f t="shared" si="71"/>
        <v>N.M.</v>
      </c>
    </row>
    <row r="192" spans="1:35" ht="12.75" outlineLevel="1">
      <c r="A192" s="1" t="s">
        <v>554</v>
      </c>
      <c r="B192" s="16" t="s">
        <v>555</v>
      </c>
      <c r="C192" s="1" t="s">
        <v>1146</v>
      </c>
      <c r="E192" s="5">
        <v>3618</v>
      </c>
      <c r="G192" s="5">
        <v>11479.27</v>
      </c>
      <c r="I192" s="9">
        <f t="shared" si="64"/>
        <v>-7861.27</v>
      </c>
      <c r="K192" s="21">
        <f t="shared" si="65"/>
        <v>-0.6848231638423001</v>
      </c>
      <c r="M192" s="9">
        <v>23753.28</v>
      </c>
      <c r="O192" s="9">
        <v>44210.88</v>
      </c>
      <c r="Q192" s="9">
        <f t="shared" si="66"/>
        <v>-20457.6</v>
      </c>
      <c r="S192" s="21">
        <f t="shared" si="67"/>
        <v>-0.46272772674961454</v>
      </c>
      <c r="U192" s="9">
        <v>90455.87</v>
      </c>
      <c r="W192" s="9">
        <v>174180.61000000002</v>
      </c>
      <c r="Y192" s="9">
        <f t="shared" si="68"/>
        <v>-83724.74000000002</v>
      </c>
      <c r="AA192" s="21">
        <f t="shared" si="69"/>
        <v>-0.48067772870929787</v>
      </c>
      <c r="AC192" s="9">
        <v>118548.12</v>
      </c>
      <c r="AE192" s="9">
        <v>211081.17</v>
      </c>
      <c r="AG192" s="9">
        <f t="shared" si="70"/>
        <v>-92533.05000000002</v>
      </c>
      <c r="AI192" s="21">
        <f t="shared" si="71"/>
        <v>-0.4383766207094646</v>
      </c>
    </row>
    <row r="193" spans="1:35" ht="12.75" outlineLevel="1">
      <c r="A193" s="1" t="s">
        <v>556</v>
      </c>
      <c r="B193" s="16" t="s">
        <v>557</v>
      </c>
      <c r="C193" s="1" t="s">
        <v>1147</v>
      </c>
      <c r="E193" s="5">
        <v>48211.200000000004</v>
      </c>
      <c r="G193" s="5">
        <v>100676.43000000001</v>
      </c>
      <c r="I193" s="9">
        <f t="shared" si="64"/>
        <v>-52465.23</v>
      </c>
      <c r="K193" s="21">
        <f t="shared" si="65"/>
        <v>-0.5211272390171166</v>
      </c>
      <c r="M193" s="9">
        <v>205635.68</v>
      </c>
      <c r="O193" s="9">
        <v>354760.21</v>
      </c>
      <c r="Q193" s="9">
        <f t="shared" si="66"/>
        <v>-149124.53000000003</v>
      </c>
      <c r="S193" s="21">
        <f t="shared" si="67"/>
        <v>-0.42035303226368037</v>
      </c>
      <c r="U193" s="9">
        <v>774606.31</v>
      </c>
      <c r="W193" s="9">
        <v>1217729.74</v>
      </c>
      <c r="Y193" s="9">
        <f t="shared" si="68"/>
        <v>-443123.42999999993</v>
      </c>
      <c r="AA193" s="21">
        <f t="shared" si="69"/>
        <v>-0.36389308353428235</v>
      </c>
      <c r="AC193" s="9">
        <v>1002730.2000000001</v>
      </c>
      <c r="AE193" s="9">
        <v>1461186.12</v>
      </c>
      <c r="AG193" s="9">
        <f t="shared" si="70"/>
        <v>-458455.92000000004</v>
      </c>
      <c r="AI193" s="21">
        <f t="shared" si="71"/>
        <v>-0.31375600529246744</v>
      </c>
    </row>
    <row r="194" spans="1:35" ht="12.75" outlineLevel="1">
      <c r="A194" s="1" t="s">
        <v>558</v>
      </c>
      <c r="B194" s="16" t="s">
        <v>559</v>
      </c>
      <c r="C194" s="1" t="s">
        <v>1148</v>
      </c>
      <c r="E194" s="5">
        <v>-2131.18</v>
      </c>
      <c r="G194" s="5">
        <v>0</v>
      </c>
      <c r="I194" s="9">
        <f t="shared" si="64"/>
        <v>-2131.18</v>
      </c>
      <c r="K194" s="21" t="str">
        <f t="shared" si="65"/>
        <v>N.M.</v>
      </c>
      <c r="M194" s="9">
        <v>55927.96</v>
      </c>
      <c r="O194" s="9">
        <v>0</v>
      </c>
      <c r="Q194" s="9">
        <f t="shared" si="66"/>
        <v>55927.96</v>
      </c>
      <c r="S194" s="21" t="str">
        <f t="shared" si="67"/>
        <v>N.M.</v>
      </c>
      <c r="U194" s="9">
        <v>174439.55000000002</v>
      </c>
      <c r="W194" s="9">
        <v>0</v>
      </c>
      <c r="Y194" s="9">
        <f t="shared" si="68"/>
        <v>174439.55000000002</v>
      </c>
      <c r="AA194" s="21" t="str">
        <f t="shared" si="69"/>
        <v>N.M.</v>
      </c>
      <c r="AC194" s="9">
        <v>285358.85000000003</v>
      </c>
      <c r="AE194" s="9">
        <v>0</v>
      </c>
      <c r="AG194" s="9">
        <f t="shared" si="70"/>
        <v>285358.85000000003</v>
      </c>
      <c r="AI194" s="21" t="str">
        <f t="shared" si="71"/>
        <v>N.M.</v>
      </c>
    </row>
    <row r="195" spans="1:35" ht="12.75" outlineLevel="1">
      <c r="A195" s="1" t="s">
        <v>560</v>
      </c>
      <c r="B195" s="16" t="s">
        <v>561</v>
      </c>
      <c r="C195" s="1" t="s">
        <v>1149</v>
      </c>
      <c r="E195" s="5">
        <v>-2462.63</v>
      </c>
      <c r="G195" s="5">
        <v>0</v>
      </c>
      <c r="I195" s="9">
        <f t="shared" si="64"/>
        <v>-2462.63</v>
      </c>
      <c r="K195" s="21" t="str">
        <f t="shared" si="65"/>
        <v>N.M.</v>
      </c>
      <c r="M195" s="9">
        <v>4115.88</v>
      </c>
      <c r="O195" s="9">
        <v>0</v>
      </c>
      <c r="Q195" s="9">
        <f t="shared" si="66"/>
        <v>4115.88</v>
      </c>
      <c r="S195" s="21" t="str">
        <f t="shared" si="67"/>
        <v>N.M.</v>
      </c>
      <c r="U195" s="9">
        <v>32170.97</v>
      </c>
      <c r="W195" s="9">
        <v>0</v>
      </c>
      <c r="Y195" s="9">
        <f t="shared" si="68"/>
        <v>32170.97</v>
      </c>
      <c r="AA195" s="21" t="str">
        <f t="shared" si="69"/>
        <v>N.M.</v>
      </c>
      <c r="AC195" s="9">
        <v>45698.32</v>
      </c>
      <c r="AE195" s="9">
        <v>0</v>
      </c>
      <c r="AG195" s="9">
        <f t="shared" si="70"/>
        <v>45698.32</v>
      </c>
      <c r="AI195" s="21" t="str">
        <f t="shared" si="71"/>
        <v>N.M.</v>
      </c>
    </row>
    <row r="196" spans="1:35" ht="12.75" outlineLevel="1">
      <c r="A196" s="1" t="s">
        <v>562</v>
      </c>
      <c r="B196" s="16" t="s">
        <v>563</v>
      </c>
      <c r="C196" s="1" t="s">
        <v>1150</v>
      </c>
      <c r="E196" s="5">
        <v>671.51</v>
      </c>
      <c r="G196" s="5">
        <v>726.02</v>
      </c>
      <c r="I196" s="9">
        <f aca="true" t="shared" si="72" ref="I196:I227">+E196-G196</f>
        <v>-54.50999999999999</v>
      </c>
      <c r="K196" s="21">
        <f aca="true" t="shared" si="73" ref="K196:K227">IF(G196&lt;0,IF(I196=0,0,IF(OR(G196=0,E196=0),"N.M.",IF(ABS(I196/G196)&gt;=10,"N.M.",I196/(-G196)))),IF(I196=0,0,IF(OR(G196=0,E196=0),"N.M.",IF(ABS(I196/G196)&gt;=10,"N.M.",I196/G196))))</f>
        <v>-0.0750805762926641</v>
      </c>
      <c r="M196" s="9">
        <v>3092.4500000000003</v>
      </c>
      <c r="O196" s="9">
        <v>2940.02</v>
      </c>
      <c r="Q196" s="9">
        <f aca="true" t="shared" si="74" ref="Q196:Q227">(+M196-O196)</f>
        <v>152.4300000000003</v>
      </c>
      <c r="S196" s="21">
        <f aca="true" t="shared" si="75" ref="S196:S227">IF(O196&lt;0,IF(Q196=0,0,IF(OR(O196=0,M196=0),"N.M.",IF(ABS(Q196/O196)&gt;=10,"N.M.",Q196/(-O196)))),IF(Q196=0,0,IF(OR(O196=0,M196=0),"N.M.",IF(ABS(Q196/O196)&gt;=10,"N.M.",Q196/O196))))</f>
        <v>0.05184658607764583</v>
      </c>
      <c r="U196" s="9">
        <v>12661.43</v>
      </c>
      <c r="W196" s="9">
        <v>7305.46</v>
      </c>
      <c r="Y196" s="9">
        <f aca="true" t="shared" si="76" ref="Y196:Y227">(+U196-W196)</f>
        <v>5355.97</v>
      </c>
      <c r="AA196" s="21">
        <f aca="true" t="shared" si="77" ref="AA196:AA227">IF(W196&lt;0,IF(Y196=0,0,IF(OR(W196=0,U196=0),"N.M.",IF(ABS(Y196/W196)&gt;=10,"N.M.",Y196/(-W196)))),IF(Y196=0,0,IF(OR(W196=0,U196=0),"N.M.",IF(ABS(Y196/W196)&gt;=10,"N.M.",Y196/W196))))</f>
        <v>0.7331461673871323</v>
      </c>
      <c r="AC196" s="9">
        <v>13844.29</v>
      </c>
      <c r="AE196" s="9">
        <v>8847.95</v>
      </c>
      <c r="AG196" s="9">
        <f aca="true" t="shared" si="78" ref="AG196:AG227">(+AC196-AE196)</f>
        <v>4996.34</v>
      </c>
      <c r="AI196" s="21">
        <f aca="true" t="shared" si="79" ref="AI196:AI227">IF(AE196&lt;0,IF(AG196=0,0,IF(OR(AE196=0,AC196=0),"N.M.",IF(ABS(AG196/AE196)&gt;=10,"N.M.",AG196/(-AE196)))),IF(AG196=0,0,IF(OR(AE196=0,AC196=0),"N.M.",IF(ABS(AG196/AE196)&gt;=10,"N.M.",AG196/AE196))))</f>
        <v>0.5646889957560791</v>
      </c>
    </row>
    <row r="197" spans="1:35" ht="12.75" outlineLevel="1">
      <c r="A197" s="1" t="s">
        <v>564</v>
      </c>
      <c r="B197" s="16" t="s">
        <v>565</v>
      </c>
      <c r="C197" s="1" t="s">
        <v>1151</v>
      </c>
      <c r="E197" s="5">
        <v>985.9200000000001</v>
      </c>
      <c r="G197" s="5">
        <v>1077.1200000000001</v>
      </c>
      <c r="I197" s="9">
        <f t="shared" si="72"/>
        <v>-91.20000000000005</v>
      </c>
      <c r="K197" s="21">
        <f t="shared" si="73"/>
        <v>-0.08467023172905529</v>
      </c>
      <c r="M197" s="9">
        <v>4660.2300000000005</v>
      </c>
      <c r="O197" s="9">
        <v>6488.63</v>
      </c>
      <c r="Q197" s="9">
        <f t="shared" si="74"/>
        <v>-1828.3999999999996</v>
      </c>
      <c r="S197" s="21">
        <f t="shared" si="75"/>
        <v>-0.2817852150608063</v>
      </c>
      <c r="U197" s="9">
        <v>23861.49</v>
      </c>
      <c r="W197" s="9">
        <v>26260.920000000002</v>
      </c>
      <c r="Y197" s="9">
        <f t="shared" si="76"/>
        <v>-2399.4300000000003</v>
      </c>
      <c r="AA197" s="21">
        <f t="shared" si="77"/>
        <v>-0.09136884770221303</v>
      </c>
      <c r="AC197" s="9">
        <v>21858.11</v>
      </c>
      <c r="AE197" s="9">
        <v>28335.660000000003</v>
      </c>
      <c r="AG197" s="9">
        <f t="shared" si="78"/>
        <v>-6477.550000000003</v>
      </c>
      <c r="AI197" s="21">
        <f t="shared" si="79"/>
        <v>-0.22860063961806437</v>
      </c>
    </row>
    <row r="198" spans="1:35" ht="12.75" outlineLevel="1">
      <c r="A198" s="1" t="s">
        <v>566</v>
      </c>
      <c r="B198" s="16" t="s">
        <v>567</v>
      </c>
      <c r="C198" s="1" t="s">
        <v>1152</v>
      </c>
      <c r="E198" s="5">
        <v>12715.050000000001</v>
      </c>
      <c r="G198" s="5">
        <v>15730.1</v>
      </c>
      <c r="I198" s="9">
        <f t="shared" si="72"/>
        <v>-3015.0499999999993</v>
      </c>
      <c r="K198" s="21">
        <f t="shared" si="73"/>
        <v>-0.191673924514148</v>
      </c>
      <c r="M198" s="9">
        <v>41520.65</v>
      </c>
      <c r="O198" s="9">
        <v>56656.26</v>
      </c>
      <c r="Q198" s="9">
        <f t="shared" si="74"/>
        <v>-15135.61</v>
      </c>
      <c r="S198" s="21">
        <f t="shared" si="75"/>
        <v>-0.2671480609556649</v>
      </c>
      <c r="U198" s="9">
        <v>150501.87</v>
      </c>
      <c r="W198" s="9">
        <v>183703.66</v>
      </c>
      <c r="Y198" s="9">
        <f t="shared" si="76"/>
        <v>-33201.79000000001</v>
      </c>
      <c r="AA198" s="21">
        <f t="shared" si="77"/>
        <v>-0.18073559340080653</v>
      </c>
      <c r="AC198" s="9">
        <v>184744.64</v>
      </c>
      <c r="AE198" s="9">
        <v>197377.1</v>
      </c>
      <c r="AG198" s="9">
        <f t="shared" si="78"/>
        <v>-12632.459999999992</v>
      </c>
      <c r="AI198" s="21">
        <f t="shared" si="79"/>
        <v>-0.06400164963412672</v>
      </c>
    </row>
    <row r="199" spans="1:35" ht="12.75" outlineLevel="1">
      <c r="A199" s="1" t="s">
        <v>568</v>
      </c>
      <c r="B199" s="16" t="s">
        <v>569</v>
      </c>
      <c r="C199" s="1" t="s">
        <v>1153</v>
      </c>
      <c r="E199" s="5">
        <v>10225.59</v>
      </c>
      <c r="G199" s="5">
        <v>14471.889</v>
      </c>
      <c r="I199" s="9">
        <f t="shared" si="72"/>
        <v>-4246.298999999999</v>
      </c>
      <c r="K199" s="21">
        <f t="shared" si="73"/>
        <v>-0.29341705149894387</v>
      </c>
      <c r="M199" s="9">
        <v>52716.340000000004</v>
      </c>
      <c r="O199" s="9">
        <v>46761.084</v>
      </c>
      <c r="Q199" s="9">
        <f t="shared" si="74"/>
        <v>5955.256000000001</v>
      </c>
      <c r="S199" s="21">
        <f t="shared" si="75"/>
        <v>0.12735496037688093</v>
      </c>
      <c r="U199" s="9">
        <v>142283.677</v>
      </c>
      <c r="W199" s="9">
        <v>118876.891</v>
      </c>
      <c r="Y199" s="9">
        <f t="shared" si="76"/>
        <v>23406.785999999993</v>
      </c>
      <c r="AA199" s="21">
        <f t="shared" si="77"/>
        <v>0.19689937887086895</v>
      </c>
      <c r="AC199" s="9">
        <v>200677.982</v>
      </c>
      <c r="AE199" s="9">
        <v>151394.31100000002</v>
      </c>
      <c r="AG199" s="9">
        <f t="shared" si="78"/>
        <v>49283.67099999997</v>
      </c>
      <c r="AI199" s="21">
        <f t="shared" si="79"/>
        <v>0.3255318556851186</v>
      </c>
    </row>
    <row r="200" spans="1:35" ht="12.75" outlineLevel="1">
      <c r="A200" s="1" t="s">
        <v>570</v>
      </c>
      <c r="B200" s="16" t="s">
        <v>571</v>
      </c>
      <c r="C200" s="1" t="s">
        <v>1154</v>
      </c>
      <c r="E200" s="5">
        <v>1642.02</v>
      </c>
      <c r="G200" s="5">
        <v>16156.987000000001</v>
      </c>
      <c r="I200" s="9">
        <f t="shared" si="72"/>
        <v>-14514.967</v>
      </c>
      <c r="K200" s="21">
        <f t="shared" si="73"/>
        <v>-0.8983709029412477</v>
      </c>
      <c r="M200" s="9">
        <v>62974.37</v>
      </c>
      <c r="O200" s="9">
        <v>71514.838</v>
      </c>
      <c r="Q200" s="9">
        <f t="shared" si="74"/>
        <v>-8540.468</v>
      </c>
      <c r="S200" s="21">
        <f t="shared" si="75"/>
        <v>-0.11942232184039905</v>
      </c>
      <c r="U200" s="9">
        <v>239659.678</v>
      </c>
      <c r="W200" s="9">
        <v>322378.309</v>
      </c>
      <c r="Y200" s="9">
        <f t="shared" si="76"/>
        <v>-82718.631</v>
      </c>
      <c r="AA200" s="21">
        <f t="shared" si="77"/>
        <v>-0.2565886993346069</v>
      </c>
      <c r="AC200" s="9">
        <v>340428.628</v>
      </c>
      <c r="AE200" s="9">
        <v>422231.386</v>
      </c>
      <c r="AG200" s="9">
        <f t="shared" si="78"/>
        <v>-81802.75799999997</v>
      </c>
      <c r="AI200" s="21">
        <f t="shared" si="79"/>
        <v>-0.19373916935677532</v>
      </c>
    </row>
    <row r="201" spans="1:35" ht="12.75" outlineLevel="1">
      <c r="A201" s="1" t="s">
        <v>572</v>
      </c>
      <c r="B201" s="16" t="s">
        <v>573</v>
      </c>
      <c r="C201" s="1" t="s">
        <v>1155</v>
      </c>
      <c r="E201" s="5">
        <v>7965</v>
      </c>
      <c r="G201" s="5">
        <v>8451</v>
      </c>
      <c r="I201" s="9">
        <f t="shared" si="72"/>
        <v>-486</v>
      </c>
      <c r="K201" s="21">
        <f t="shared" si="73"/>
        <v>-0.05750798722044728</v>
      </c>
      <c r="M201" s="9">
        <v>25744.5</v>
      </c>
      <c r="O201" s="9">
        <v>17708.21</v>
      </c>
      <c r="Q201" s="9">
        <f t="shared" si="74"/>
        <v>8036.290000000001</v>
      </c>
      <c r="S201" s="21">
        <f t="shared" si="75"/>
        <v>0.45381718423262435</v>
      </c>
      <c r="U201" s="9">
        <v>96009</v>
      </c>
      <c r="W201" s="9">
        <v>96441</v>
      </c>
      <c r="Y201" s="9">
        <f t="shared" si="76"/>
        <v>-432</v>
      </c>
      <c r="AA201" s="21">
        <f t="shared" si="77"/>
        <v>-0.0044794226521914955</v>
      </c>
      <c r="AC201" s="9">
        <v>115324.5</v>
      </c>
      <c r="AE201" s="9">
        <v>115488</v>
      </c>
      <c r="AG201" s="9">
        <f t="shared" si="78"/>
        <v>-163.5</v>
      </c>
      <c r="AI201" s="21">
        <f t="shared" si="79"/>
        <v>-0.0014157315045719035</v>
      </c>
    </row>
    <row r="202" spans="1:35" ht="12.75" outlineLevel="1">
      <c r="A202" s="1" t="s">
        <v>574</v>
      </c>
      <c r="B202" s="16" t="s">
        <v>575</v>
      </c>
      <c r="C202" s="1" t="s">
        <v>1156</v>
      </c>
      <c r="E202" s="5">
        <v>-178443</v>
      </c>
      <c r="G202" s="5">
        <v>-190010</v>
      </c>
      <c r="I202" s="9">
        <f t="shared" si="72"/>
        <v>11567</v>
      </c>
      <c r="K202" s="21">
        <f t="shared" si="73"/>
        <v>0.060875743381927264</v>
      </c>
      <c r="M202" s="9">
        <v>-622883</v>
      </c>
      <c r="O202" s="9">
        <v>-514563</v>
      </c>
      <c r="Q202" s="9">
        <f t="shared" si="74"/>
        <v>-108320</v>
      </c>
      <c r="S202" s="21">
        <f t="shared" si="75"/>
        <v>-0.2105087229357727</v>
      </c>
      <c r="U202" s="9">
        <v>-1665684</v>
      </c>
      <c r="W202" s="9">
        <v>-434853</v>
      </c>
      <c r="Y202" s="9">
        <f t="shared" si="76"/>
        <v>-1230831</v>
      </c>
      <c r="AA202" s="21">
        <f t="shared" si="77"/>
        <v>-2.8304530496512617</v>
      </c>
      <c r="AC202" s="9">
        <v>-2046661</v>
      </c>
      <c r="AE202" s="9">
        <v>-507605</v>
      </c>
      <c r="AG202" s="9">
        <f t="shared" si="78"/>
        <v>-1539056</v>
      </c>
      <c r="AI202" s="21">
        <f t="shared" si="79"/>
        <v>-3.0319953507156154</v>
      </c>
    </row>
    <row r="203" spans="1:35" ht="12.75" outlineLevel="1">
      <c r="A203" s="1" t="s">
        <v>576</v>
      </c>
      <c r="B203" s="16" t="s">
        <v>577</v>
      </c>
      <c r="C203" s="1" t="s">
        <v>1157</v>
      </c>
      <c r="E203" s="5">
        <v>40150.8</v>
      </c>
      <c r="G203" s="5">
        <v>5166.21</v>
      </c>
      <c r="I203" s="9">
        <f t="shared" si="72"/>
        <v>34984.590000000004</v>
      </c>
      <c r="K203" s="21">
        <f t="shared" si="73"/>
        <v>6.771809508324285</v>
      </c>
      <c r="M203" s="9">
        <v>135499.52</v>
      </c>
      <c r="O203" s="9">
        <v>25305.49</v>
      </c>
      <c r="Q203" s="9">
        <f t="shared" si="74"/>
        <v>110194.02999999998</v>
      </c>
      <c r="S203" s="21">
        <f t="shared" si="75"/>
        <v>4.354550336705591</v>
      </c>
      <c r="U203" s="9">
        <v>287962.61</v>
      </c>
      <c r="W203" s="9">
        <v>25305.49</v>
      </c>
      <c r="Y203" s="9">
        <f t="shared" si="76"/>
        <v>262657.12</v>
      </c>
      <c r="AA203" s="21" t="str">
        <f t="shared" si="77"/>
        <v>N.M.</v>
      </c>
      <c r="AC203" s="9">
        <v>282951.55</v>
      </c>
      <c r="AE203" s="9">
        <v>25305.49</v>
      </c>
      <c r="AG203" s="9">
        <f t="shared" si="78"/>
        <v>257646.06</v>
      </c>
      <c r="AI203" s="21" t="str">
        <f t="shared" si="79"/>
        <v>N.M.</v>
      </c>
    </row>
    <row r="204" spans="1:35" ht="12.75" outlineLevel="1">
      <c r="A204" s="1" t="s">
        <v>578</v>
      </c>
      <c r="B204" s="16" t="s">
        <v>579</v>
      </c>
      <c r="C204" s="1" t="s">
        <v>1158</v>
      </c>
      <c r="E204" s="5">
        <v>65721.59</v>
      </c>
      <c r="G204" s="5">
        <v>56629.329</v>
      </c>
      <c r="I204" s="9">
        <f t="shared" si="72"/>
        <v>9092.260999999999</v>
      </c>
      <c r="K204" s="21">
        <f t="shared" si="73"/>
        <v>0.16055745601364974</v>
      </c>
      <c r="M204" s="9">
        <v>205661.28</v>
      </c>
      <c r="O204" s="9">
        <v>133450.457</v>
      </c>
      <c r="Q204" s="9">
        <f t="shared" si="74"/>
        <v>72210.823</v>
      </c>
      <c r="S204" s="21">
        <f t="shared" si="75"/>
        <v>0.5411058502407377</v>
      </c>
      <c r="U204" s="9">
        <v>787276.035</v>
      </c>
      <c r="W204" s="9">
        <v>573525.62</v>
      </c>
      <c r="Y204" s="9">
        <f t="shared" si="76"/>
        <v>213750.41500000004</v>
      </c>
      <c r="AA204" s="21">
        <f t="shared" si="77"/>
        <v>0.3726954952770899</v>
      </c>
      <c r="AC204" s="9">
        <v>1021856.9130000001</v>
      </c>
      <c r="AE204" s="9">
        <v>743965.656</v>
      </c>
      <c r="AG204" s="9">
        <f t="shared" si="78"/>
        <v>277891.2570000001</v>
      </c>
      <c r="AI204" s="21">
        <f t="shared" si="79"/>
        <v>0.3735269965203879</v>
      </c>
    </row>
    <row r="205" spans="1:35" ht="12.75" outlineLevel="1">
      <c r="A205" s="1" t="s">
        <v>580</v>
      </c>
      <c r="B205" s="16" t="s">
        <v>581</v>
      </c>
      <c r="C205" s="1" t="s">
        <v>1159</v>
      </c>
      <c r="E205" s="5">
        <v>0</v>
      </c>
      <c r="G205" s="5">
        <v>0</v>
      </c>
      <c r="I205" s="9">
        <f t="shared" si="72"/>
        <v>0</v>
      </c>
      <c r="K205" s="21">
        <f t="shared" si="73"/>
        <v>0</v>
      </c>
      <c r="M205" s="9">
        <v>0</v>
      </c>
      <c r="O205" s="9">
        <v>0</v>
      </c>
      <c r="Q205" s="9">
        <f t="shared" si="74"/>
        <v>0</v>
      </c>
      <c r="S205" s="21">
        <f t="shared" si="75"/>
        <v>0</v>
      </c>
      <c r="U205" s="9">
        <v>1944.47</v>
      </c>
      <c r="W205" s="9">
        <v>1747.96</v>
      </c>
      <c r="Y205" s="9">
        <f t="shared" si="76"/>
        <v>196.51</v>
      </c>
      <c r="AA205" s="21">
        <f t="shared" si="77"/>
        <v>0.11242248106363989</v>
      </c>
      <c r="AC205" s="9">
        <v>2044.47</v>
      </c>
      <c r="AE205" s="9">
        <v>1847.96</v>
      </c>
      <c r="AG205" s="9">
        <f t="shared" si="78"/>
        <v>196.51</v>
      </c>
      <c r="AI205" s="21">
        <f t="shared" si="79"/>
        <v>0.10633888179397821</v>
      </c>
    </row>
    <row r="206" spans="1:35" ht="12.75" outlineLevel="1">
      <c r="A206" s="1" t="s">
        <v>582</v>
      </c>
      <c r="B206" s="16" t="s">
        <v>583</v>
      </c>
      <c r="C206" s="1" t="s">
        <v>1160</v>
      </c>
      <c r="E206" s="5">
        <v>5159.64</v>
      </c>
      <c r="G206" s="5">
        <v>10494.130000000001</v>
      </c>
      <c r="I206" s="9">
        <f t="shared" si="72"/>
        <v>-5334.490000000001</v>
      </c>
      <c r="K206" s="21">
        <f t="shared" si="73"/>
        <v>-0.5083308478168271</v>
      </c>
      <c r="M206" s="9">
        <v>27076.25</v>
      </c>
      <c r="O206" s="9">
        <v>39985.700000000004</v>
      </c>
      <c r="Q206" s="9">
        <f t="shared" si="74"/>
        <v>-12909.450000000004</v>
      </c>
      <c r="S206" s="21">
        <f t="shared" si="75"/>
        <v>-0.32285166947183624</v>
      </c>
      <c r="U206" s="9">
        <v>93172.63</v>
      </c>
      <c r="W206" s="9">
        <v>152119.76</v>
      </c>
      <c r="Y206" s="9">
        <f t="shared" si="76"/>
        <v>-58947.130000000005</v>
      </c>
      <c r="AA206" s="21">
        <f t="shared" si="77"/>
        <v>-0.3875047528342143</v>
      </c>
      <c r="AC206" s="9">
        <v>116420.98000000001</v>
      </c>
      <c r="AE206" s="9">
        <v>185207.55000000002</v>
      </c>
      <c r="AG206" s="9">
        <f t="shared" si="78"/>
        <v>-68786.57</v>
      </c>
      <c r="AI206" s="21">
        <f t="shared" si="79"/>
        <v>-0.37140262370513516</v>
      </c>
    </row>
    <row r="207" spans="1:35" ht="12.75" outlineLevel="1">
      <c r="A207" s="1" t="s">
        <v>584</v>
      </c>
      <c r="B207" s="16" t="s">
        <v>585</v>
      </c>
      <c r="C207" s="1" t="s">
        <v>1161</v>
      </c>
      <c r="E207" s="5">
        <v>63843.87</v>
      </c>
      <c r="G207" s="5">
        <v>91017.86</v>
      </c>
      <c r="I207" s="9">
        <f t="shared" si="72"/>
        <v>-27173.989999999998</v>
      </c>
      <c r="K207" s="21">
        <f t="shared" si="73"/>
        <v>-0.298556678875992</v>
      </c>
      <c r="M207" s="9">
        <v>233556</v>
      </c>
      <c r="O207" s="9">
        <v>317629.91000000003</v>
      </c>
      <c r="Q207" s="9">
        <f t="shared" si="74"/>
        <v>-84073.91000000003</v>
      </c>
      <c r="S207" s="21">
        <f t="shared" si="75"/>
        <v>-0.264691413979244</v>
      </c>
      <c r="U207" s="9">
        <v>786607.03</v>
      </c>
      <c r="W207" s="9">
        <v>1056652.64</v>
      </c>
      <c r="Y207" s="9">
        <f t="shared" si="76"/>
        <v>-270045.60999999987</v>
      </c>
      <c r="AA207" s="21">
        <f t="shared" si="77"/>
        <v>-0.2555670612813686</v>
      </c>
      <c r="AC207" s="9">
        <v>973284.72</v>
      </c>
      <c r="AE207" s="9">
        <v>1273929.0099999998</v>
      </c>
      <c r="AG207" s="9">
        <f t="shared" si="78"/>
        <v>-300644.2899999998</v>
      </c>
      <c r="AI207" s="21">
        <f t="shared" si="79"/>
        <v>-0.23599767933693563</v>
      </c>
    </row>
    <row r="208" spans="1:35" ht="12.75" outlineLevel="1">
      <c r="A208" s="1" t="s">
        <v>586</v>
      </c>
      <c r="B208" s="16" t="s">
        <v>587</v>
      </c>
      <c r="C208" s="1" t="s">
        <v>1124</v>
      </c>
      <c r="E208" s="5">
        <v>37585.42</v>
      </c>
      <c r="G208" s="5">
        <v>130890.251</v>
      </c>
      <c r="I208" s="9">
        <f t="shared" si="72"/>
        <v>-93304.831</v>
      </c>
      <c r="K208" s="21">
        <f t="shared" si="73"/>
        <v>-0.7128478269936238</v>
      </c>
      <c r="M208" s="9">
        <v>201842.56</v>
      </c>
      <c r="O208" s="9">
        <v>291922.953</v>
      </c>
      <c r="Q208" s="9">
        <f t="shared" si="74"/>
        <v>-90080.39299999998</v>
      </c>
      <c r="S208" s="21">
        <f t="shared" si="75"/>
        <v>-0.30857591729006656</v>
      </c>
      <c r="U208" s="9">
        <v>803410.294</v>
      </c>
      <c r="W208" s="9">
        <v>839235.559</v>
      </c>
      <c r="Y208" s="9">
        <f t="shared" si="76"/>
        <v>-35825.265000000014</v>
      </c>
      <c r="AA208" s="21">
        <f t="shared" si="77"/>
        <v>-0.04268797313913627</v>
      </c>
      <c r="AC208" s="9">
        <v>974069.139</v>
      </c>
      <c r="AE208" s="9">
        <v>966124.968</v>
      </c>
      <c r="AG208" s="9">
        <f t="shared" si="78"/>
        <v>7944.170999999973</v>
      </c>
      <c r="AI208" s="21">
        <f t="shared" si="79"/>
        <v>0.008222715759479237</v>
      </c>
    </row>
    <row r="209" spans="1:35" ht="12.75" outlineLevel="1">
      <c r="A209" s="1" t="s">
        <v>588</v>
      </c>
      <c r="B209" s="16" t="s">
        <v>589</v>
      </c>
      <c r="C209" s="1" t="s">
        <v>1142</v>
      </c>
      <c r="E209" s="5">
        <v>174.98</v>
      </c>
      <c r="G209" s="5">
        <v>942.7</v>
      </c>
      <c r="I209" s="9">
        <f t="shared" si="72"/>
        <v>-767.72</v>
      </c>
      <c r="K209" s="21">
        <f t="shared" si="73"/>
        <v>-0.8143842155510767</v>
      </c>
      <c r="M209" s="9">
        <v>1504.81</v>
      </c>
      <c r="O209" s="9">
        <v>3364.31</v>
      </c>
      <c r="Q209" s="9">
        <f t="shared" si="74"/>
        <v>-1859.5</v>
      </c>
      <c r="S209" s="21">
        <f t="shared" si="75"/>
        <v>-0.5527136322158184</v>
      </c>
      <c r="U209" s="9">
        <v>4537.01</v>
      </c>
      <c r="W209" s="9">
        <v>9215.5</v>
      </c>
      <c r="Y209" s="9">
        <f t="shared" si="76"/>
        <v>-4678.49</v>
      </c>
      <c r="AA209" s="21">
        <f t="shared" si="77"/>
        <v>-0.5076761977103792</v>
      </c>
      <c r="AC209" s="9">
        <v>7600.110000000001</v>
      </c>
      <c r="AE209" s="9">
        <v>11434.17</v>
      </c>
      <c r="AG209" s="9">
        <f t="shared" si="78"/>
        <v>-3834.0599999999995</v>
      </c>
      <c r="AI209" s="21">
        <f t="shared" si="79"/>
        <v>-0.3353159870808287</v>
      </c>
    </row>
    <row r="210" spans="1:35" ht="12.75" outlineLevel="1">
      <c r="A210" s="1" t="s">
        <v>590</v>
      </c>
      <c r="B210" s="16" t="s">
        <v>591</v>
      </c>
      <c r="C210" s="1" t="s">
        <v>1162</v>
      </c>
      <c r="E210" s="5">
        <v>16707.81</v>
      </c>
      <c r="G210" s="5">
        <v>24671.057</v>
      </c>
      <c r="I210" s="9">
        <f t="shared" si="72"/>
        <v>-7963.246999999999</v>
      </c>
      <c r="K210" s="21">
        <f t="shared" si="73"/>
        <v>-0.322776887913639</v>
      </c>
      <c r="M210" s="9">
        <v>66090.74</v>
      </c>
      <c r="O210" s="9">
        <v>76265.211</v>
      </c>
      <c r="Q210" s="9">
        <f t="shared" si="74"/>
        <v>-10174.47099999999</v>
      </c>
      <c r="S210" s="21">
        <f t="shared" si="75"/>
        <v>-0.13340907166702773</v>
      </c>
      <c r="U210" s="9">
        <v>207681.162</v>
      </c>
      <c r="W210" s="9">
        <v>181802.66</v>
      </c>
      <c r="Y210" s="9">
        <f t="shared" si="76"/>
        <v>25878.502000000008</v>
      </c>
      <c r="AA210" s="21">
        <f t="shared" si="77"/>
        <v>0.1423439128998443</v>
      </c>
      <c r="AC210" s="9">
        <v>252186.891</v>
      </c>
      <c r="AE210" s="9">
        <v>217399.836</v>
      </c>
      <c r="AG210" s="9">
        <f t="shared" si="78"/>
        <v>34787.05499999999</v>
      </c>
      <c r="AI210" s="21">
        <f t="shared" si="79"/>
        <v>0.16001417314776628</v>
      </c>
    </row>
    <row r="211" spans="1:35" ht="12.75" outlineLevel="1">
      <c r="A211" s="1" t="s">
        <v>592</v>
      </c>
      <c r="B211" s="16" t="s">
        <v>593</v>
      </c>
      <c r="C211" s="1" t="s">
        <v>1154</v>
      </c>
      <c r="E211" s="5">
        <v>62698.200000000004</v>
      </c>
      <c r="G211" s="5">
        <v>10014.846</v>
      </c>
      <c r="I211" s="9">
        <f t="shared" si="72"/>
        <v>52683.35400000001</v>
      </c>
      <c r="K211" s="21">
        <f t="shared" si="73"/>
        <v>5.260525623659117</v>
      </c>
      <c r="M211" s="9">
        <v>165528.61000000002</v>
      </c>
      <c r="O211" s="9">
        <v>10654.855</v>
      </c>
      <c r="Q211" s="9">
        <f t="shared" si="74"/>
        <v>154873.755</v>
      </c>
      <c r="S211" s="21" t="str">
        <f t="shared" si="75"/>
        <v>N.M.</v>
      </c>
      <c r="U211" s="9">
        <v>561993.936</v>
      </c>
      <c r="W211" s="9">
        <v>105107.848</v>
      </c>
      <c r="Y211" s="9">
        <f t="shared" si="76"/>
        <v>456886.088</v>
      </c>
      <c r="AA211" s="21">
        <f t="shared" si="77"/>
        <v>4.346831342222894</v>
      </c>
      <c r="AC211" s="9">
        <v>659359.575</v>
      </c>
      <c r="AE211" s="9">
        <v>143960.839</v>
      </c>
      <c r="AG211" s="9">
        <f t="shared" si="78"/>
        <v>515398.7359999999</v>
      </c>
      <c r="AI211" s="21">
        <f t="shared" si="79"/>
        <v>3.5801315106256077</v>
      </c>
    </row>
    <row r="212" spans="1:35" ht="12.75" outlineLevel="1">
      <c r="A212" s="1" t="s">
        <v>594</v>
      </c>
      <c r="B212" s="16" t="s">
        <v>595</v>
      </c>
      <c r="C212" s="1" t="s">
        <v>1163</v>
      </c>
      <c r="E212" s="5">
        <v>7666.06</v>
      </c>
      <c r="G212" s="5">
        <v>10482.511</v>
      </c>
      <c r="I212" s="9">
        <f t="shared" si="72"/>
        <v>-2816.451</v>
      </c>
      <c r="K212" s="21">
        <f t="shared" si="73"/>
        <v>-0.2686809486772778</v>
      </c>
      <c r="M212" s="9">
        <v>18417.82</v>
      </c>
      <c r="O212" s="9">
        <v>25937.173000000003</v>
      </c>
      <c r="Q212" s="9">
        <f t="shared" si="74"/>
        <v>-7519.353000000003</v>
      </c>
      <c r="S212" s="21">
        <f t="shared" si="75"/>
        <v>-0.28990642118167625</v>
      </c>
      <c r="U212" s="9">
        <v>68405.75200000001</v>
      </c>
      <c r="W212" s="9">
        <v>77903.299</v>
      </c>
      <c r="Y212" s="9">
        <f t="shared" si="76"/>
        <v>-9497.546999999991</v>
      </c>
      <c r="AA212" s="21">
        <f t="shared" si="77"/>
        <v>-0.12191456744341458</v>
      </c>
      <c r="AC212" s="9">
        <v>90785.50600000001</v>
      </c>
      <c r="AE212" s="9">
        <v>99652.193</v>
      </c>
      <c r="AG212" s="9">
        <f t="shared" si="78"/>
        <v>-8866.68699999999</v>
      </c>
      <c r="AI212" s="21">
        <f t="shared" si="79"/>
        <v>-0.0889763359246895</v>
      </c>
    </row>
    <row r="213" spans="1:35" ht="12.75" outlineLevel="1">
      <c r="A213" s="1" t="s">
        <v>596</v>
      </c>
      <c r="B213" s="16" t="s">
        <v>597</v>
      </c>
      <c r="C213" s="1" t="s">
        <v>1164</v>
      </c>
      <c r="E213" s="5">
        <v>8927.6</v>
      </c>
      <c r="G213" s="5">
        <v>4754.216</v>
      </c>
      <c r="I213" s="9">
        <f t="shared" si="72"/>
        <v>4173.384</v>
      </c>
      <c r="K213" s="21">
        <f t="shared" si="73"/>
        <v>0.8778280162281226</v>
      </c>
      <c r="M213" s="9">
        <v>21351.9</v>
      </c>
      <c r="O213" s="9">
        <v>17617.577</v>
      </c>
      <c r="Q213" s="9">
        <f t="shared" si="74"/>
        <v>3734.3230000000003</v>
      </c>
      <c r="S213" s="21">
        <f t="shared" si="75"/>
        <v>0.2119657544280919</v>
      </c>
      <c r="U213" s="9">
        <v>57157.478</v>
      </c>
      <c r="W213" s="9">
        <v>82975.033</v>
      </c>
      <c r="Y213" s="9">
        <f t="shared" si="76"/>
        <v>-25817.554999999993</v>
      </c>
      <c r="AA213" s="21">
        <f t="shared" si="77"/>
        <v>-0.3111484752286871</v>
      </c>
      <c r="AC213" s="9">
        <v>66169.248</v>
      </c>
      <c r="AE213" s="9">
        <v>88813.848</v>
      </c>
      <c r="AG213" s="9">
        <f t="shared" si="78"/>
        <v>-22644.59999999999</v>
      </c>
      <c r="AI213" s="21">
        <f t="shared" si="79"/>
        <v>-0.2549669956874292</v>
      </c>
    </row>
    <row r="214" spans="1:35" ht="12.75" outlineLevel="1">
      <c r="A214" s="1" t="s">
        <v>598</v>
      </c>
      <c r="B214" s="16" t="s">
        <v>599</v>
      </c>
      <c r="C214" s="1" t="s">
        <v>1165</v>
      </c>
      <c r="E214" s="5">
        <v>71069.39</v>
      </c>
      <c r="G214" s="5">
        <v>31076.205</v>
      </c>
      <c r="I214" s="9">
        <f t="shared" si="72"/>
        <v>39993.185</v>
      </c>
      <c r="K214" s="21">
        <f t="shared" si="73"/>
        <v>1.2869391548935913</v>
      </c>
      <c r="M214" s="9">
        <v>174575.80000000002</v>
      </c>
      <c r="O214" s="9">
        <v>-78531.413</v>
      </c>
      <c r="Q214" s="9">
        <f t="shared" si="74"/>
        <v>253107.21300000002</v>
      </c>
      <c r="S214" s="21">
        <f t="shared" si="75"/>
        <v>3.2230059708718093</v>
      </c>
      <c r="U214" s="9">
        <v>373575.779</v>
      </c>
      <c r="W214" s="9">
        <v>187143.471</v>
      </c>
      <c r="Y214" s="9">
        <f t="shared" si="76"/>
        <v>186432.308</v>
      </c>
      <c r="AA214" s="21">
        <f t="shared" si="77"/>
        <v>0.9961999048313045</v>
      </c>
      <c r="AC214" s="9">
        <v>446840.838</v>
      </c>
      <c r="AE214" s="9">
        <v>325906.078</v>
      </c>
      <c r="AG214" s="9">
        <f t="shared" si="78"/>
        <v>120934.76000000001</v>
      </c>
      <c r="AI214" s="21">
        <f t="shared" si="79"/>
        <v>0.3710724290327596</v>
      </c>
    </row>
    <row r="215" spans="1:35" ht="12.75" outlineLevel="1">
      <c r="A215" s="1" t="s">
        <v>600</v>
      </c>
      <c r="B215" s="16" t="s">
        <v>601</v>
      </c>
      <c r="C215" s="1" t="s">
        <v>1166</v>
      </c>
      <c r="E215" s="5">
        <v>13569.86</v>
      </c>
      <c r="G215" s="5">
        <v>28431.745000000003</v>
      </c>
      <c r="I215" s="9">
        <f t="shared" si="72"/>
        <v>-14861.885000000002</v>
      </c>
      <c r="K215" s="21">
        <f t="shared" si="73"/>
        <v>-0.5227215213135881</v>
      </c>
      <c r="M215" s="9">
        <v>56396.48</v>
      </c>
      <c r="O215" s="9">
        <v>98147.429</v>
      </c>
      <c r="Q215" s="9">
        <f t="shared" si="74"/>
        <v>-41750.949</v>
      </c>
      <c r="S215" s="21">
        <f t="shared" si="75"/>
        <v>-0.4253901444529943</v>
      </c>
      <c r="U215" s="9">
        <v>233387.028</v>
      </c>
      <c r="W215" s="9">
        <v>295362.127</v>
      </c>
      <c r="Y215" s="9">
        <f t="shared" si="76"/>
        <v>-61975.09899999999</v>
      </c>
      <c r="AA215" s="21">
        <f t="shared" si="77"/>
        <v>-0.20982750777658096</v>
      </c>
      <c r="AC215" s="9">
        <v>313571.234</v>
      </c>
      <c r="AE215" s="9">
        <v>367512.136</v>
      </c>
      <c r="AG215" s="9">
        <f t="shared" si="78"/>
        <v>-53940.902</v>
      </c>
      <c r="AI215" s="21">
        <f t="shared" si="79"/>
        <v>-0.14677311771821328</v>
      </c>
    </row>
    <row r="216" spans="1:35" ht="12.75" outlineLevel="1">
      <c r="A216" s="1" t="s">
        <v>602</v>
      </c>
      <c r="B216" s="16" t="s">
        <v>603</v>
      </c>
      <c r="C216" s="1" t="s">
        <v>1167</v>
      </c>
      <c r="E216" s="5">
        <v>235497.59</v>
      </c>
      <c r="G216" s="5">
        <v>386498.226</v>
      </c>
      <c r="I216" s="9">
        <f t="shared" si="72"/>
        <v>-151000.63600000003</v>
      </c>
      <c r="K216" s="21">
        <f t="shared" si="73"/>
        <v>-0.39068907912658835</v>
      </c>
      <c r="M216" s="9">
        <v>623228.036</v>
      </c>
      <c r="O216" s="9">
        <v>787582.435</v>
      </c>
      <c r="Q216" s="9">
        <f t="shared" si="74"/>
        <v>-164354.3990000001</v>
      </c>
      <c r="S216" s="21">
        <f t="shared" si="75"/>
        <v>-0.20868215401477316</v>
      </c>
      <c r="U216" s="9">
        <v>2857950.69</v>
      </c>
      <c r="W216" s="9">
        <v>2822835.278</v>
      </c>
      <c r="Y216" s="9">
        <f t="shared" si="76"/>
        <v>35115.41200000001</v>
      </c>
      <c r="AA216" s="21">
        <f t="shared" si="77"/>
        <v>0.012439766596965426</v>
      </c>
      <c r="AC216" s="9">
        <v>3678439.14</v>
      </c>
      <c r="AE216" s="9">
        <v>3558526.792</v>
      </c>
      <c r="AG216" s="9">
        <f t="shared" si="78"/>
        <v>119912.34800000023</v>
      </c>
      <c r="AI216" s="21">
        <f t="shared" si="79"/>
        <v>0.03369718847405554</v>
      </c>
    </row>
    <row r="217" spans="1:35" ht="12.75" outlineLevel="1">
      <c r="A217" s="1" t="s">
        <v>604</v>
      </c>
      <c r="B217" s="16" t="s">
        <v>605</v>
      </c>
      <c r="C217" s="1" t="s">
        <v>1159</v>
      </c>
      <c r="E217" s="5">
        <v>112928.29000000001</v>
      </c>
      <c r="G217" s="5">
        <v>125634.85</v>
      </c>
      <c r="I217" s="9">
        <f t="shared" si="72"/>
        <v>-12706.559999999998</v>
      </c>
      <c r="K217" s="21">
        <f t="shared" si="73"/>
        <v>-0.10113881618038305</v>
      </c>
      <c r="M217" s="9">
        <v>292932.41000000003</v>
      </c>
      <c r="O217" s="9">
        <v>375665.53</v>
      </c>
      <c r="Q217" s="9">
        <f t="shared" si="74"/>
        <v>-82733.12</v>
      </c>
      <c r="S217" s="21">
        <f t="shared" si="75"/>
        <v>-0.22023079945610124</v>
      </c>
      <c r="U217" s="9">
        <v>1146468.92</v>
      </c>
      <c r="W217" s="9">
        <v>1266916.5</v>
      </c>
      <c r="Y217" s="9">
        <f t="shared" si="76"/>
        <v>-120447.58000000007</v>
      </c>
      <c r="AA217" s="21">
        <f t="shared" si="77"/>
        <v>-0.09507144314562173</v>
      </c>
      <c r="AC217" s="9">
        <v>1392011.22</v>
      </c>
      <c r="AE217" s="9">
        <v>1504271.62</v>
      </c>
      <c r="AG217" s="9">
        <f t="shared" si="78"/>
        <v>-112260.40000000014</v>
      </c>
      <c r="AI217" s="21">
        <f t="shared" si="79"/>
        <v>-0.07462774575245934</v>
      </c>
    </row>
    <row r="218" spans="1:35" ht="12.75" outlineLevel="1">
      <c r="A218" s="1" t="s">
        <v>606</v>
      </c>
      <c r="B218" s="16" t="s">
        <v>607</v>
      </c>
      <c r="C218" s="1" t="s">
        <v>1168</v>
      </c>
      <c r="E218" s="5">
        <v>5842.39</v>
      </c>
      <c r="G218" s="5">
        <v>3136.21</v>
      </c>
      <c r="I218" s="9">
        <f t="shared" si="72"/>
        <v>2706.1800000000003</v>
      </c>
      <c r="K218" s="21">
        <f t="shared" si="73"/>
        <v>0.8628822687256276</v>
      </c>
      <c r="M218" s="9">
        <v>17527.170000000002</v>
      </c>
      <c r="O218" s="9">
        <v>9408.630000000001</v>
      </c>
      <c r="Q218" s="9">
        <f t="shared" si="74"/>
        <v>8118.540000000001</v>
      </c>
      <c r="S218" s="21">
        <f t="shared" si="75"/>
        <v>0.8628822687256275</v>
      </c>
      <c r="U218" s="9">
        <v>58423.89</v>
      </c>
      <c r="W218" s="9">
        <v>31362.100000000002</v>
      </c>
      <c r="Y218" s="9">
        <f t="shared" si="76"/>
        <v>27061.789999999997</v>
      </c>
      <c r="AA218" s="21">
        <f t="shared" si="77"/>
        <v>0.8628819498694282</v>
      </c>
      <c r="AC218" s="9">
        <v>64696.31</v>
      </c>
      <c r="AE218" s="9">
        <v>41429.28</v>
      </c>
      <c r="AG218" s="9">
        <f t="shared" si="78"/>
        <v>23267.03</v>
      </c>
      <c r="AI218" s="21">
        <f t="shared" si="79"/>
        <v>0.5616083600777035</v>
      </c>
    </row>
    <row r="219" spans="1:35" ht="12.75" outlineLevel="1">
      <c r="A219" s="1" t="s">
        <v>608</v>
      </c>
      <c r="B219" s="16" t="s">
        <v>609</v>
      </c>
      <c r="C219" s="1" t="s">
        <v>1169</v>
      </c>
      <c r="E219" s="5">
        <v>33787.99</v>
      </c>
      <c r="G219" s="5">
        <v>32538.454</v>
      </c>
      <c r="I219" s="9">
        <f t="shared" si="72"/>
        <v>1249.5359999999964</v>
      </c>
      <c r="K219" s="21">
        <f t="shared" si="73"/>
        <v>0.03840182449971337</v>
      </c>
      <c r="M219" s="9">
        <v>108525.577</v>
      </c>
      <c r="O219" s="9">
        <v>107298.107</v>
      </c>
      <c r="Q219" s="9">
        <f t="shared" si="74"/>
        <v>1227.4700000000012</v>
      </c>
      <c r="S219" s="21">
        <f t="shared" si="75"/>
        <v>0.011439810396655004</v>
      </c>
      <c r="U219" s="9">
        <v>326739.531</v>
      </c>
      <c r="W219" s="9">
        <v>346390.708</v>
      </c>
      <c r="Y219" s="9">
        <f t="shared" si="76"/>
        <v>-19651.176999999967</v>
      </c>
      <c r="AA219" s="21">
        <f t="shared" si="77"/>
        <v>-0.05673124753681316</v>
      </c>
      <c r="AC219" s="9">
        <v>409997.999</v>
      </c>
      <c r="AE219" s="9">
        <v>410168.414</v>
      </c>
      <c r="AG219" s="9">
        <f t="shared" si="78"/>
        <v>-170.41499999997905</v>
      </c>
      <c r="AI219" s="21">
        <f t="shared" si="79"/>
        <v>-0.0004154756782417162</v>
      </c>
    </row>
    <row r="220" spans="1:35" ht="12.75" outlineLevel="1">
      <c r="A220" s="1" t="s">
        <v>610</v>
      </c>
      <c r="B220" s="16" t="s">
        <v>611</v>
      </c>
      <c r="C220" s="1" t="s">
        <v>1170</v>
      </c>
      <c r="E220" s="5">
        <v>1852.71</v>
      </c>
      <c r="G220" s="5">
        <v>1877.0520000000001</v>
      </c>
      <c r="I220" s="9">
        <f t="shared" si="72"/>
        <v>-24.3420000000001</v>
      </c>
      <c r="K220" s="21">
        <f t="shared" si="73"/>
        <v>-0.012968207593609605</v>
      </c>
      <c r="M220" s="9">
        <v>5685.9800000000005</v>
      </c>
      <c r="O220" s="9">
        <v>12535.11</v>
      </c>
      <c r="Q220" s="9">
        <f t="shared" si="74"/>
        <v>-6849.13</v>
      </c>
      <c r="S220" s="21">
        <f t="shared" si="75"/>
        <v>-0.5463956838033331</v>
      </c>
      <c r="U220" s="9">
        <v>25130.417</v>
      </c>
      <c r="W220" s="9">
        <v>48791.447</v>
      </c>
      <c r="Y220" s="9">
        <f t="shared" si="76"/>
        <v>-23661.03</v>
      </c>
      <c r="AA220" s="21">
        <f t="shared" si="77"/>
        <v>-0.4849421661956449</v>
      </c>
      <c r="AC220" s="9">
        <v>29766.379</v>
      </c>
      <c r="AE220" s="9">
        <v>63024.894</v>
      </c>
      <c r="AG220" s="9">
        <f t="shared" si="78"/>
        <v>-33258.515</v>
      </c>
      <c r="AI220" s="21">
        <f t="shared" si="79"/>
        <v>-0.5277044178765299</v>
      </c>
    </row>
    <row r="221" spans="1:35" ht="12.75" outlineLevel="1">
      <c r="A221" s="1" t="s">
        <v>612</v>
      </c>
      <c r="B221" s="16" t="s">
        <v>613</v>
      </c>
      <c r="C221" s="1" t="s">
        <v>1171</v>
      </c>
      <c r="E221" s="5">
        <v>55058.35</v>
      </c>
      <c r="G221" s="5">
        <v>70654.491</v>
      </c>
      <c r="I221" s="9">
        <f t="shared" si="72"/>
        <v>-15596.140999999996</v>
      </c>
      <c r="K221" s="21">
        <f t="shared" si="73"/>
        <v>-0.2207381410475379</v>
      </c>
      <c r="M221" s="9">
        <v>197304.04</v>
      </c>
      <c r="O221" s="9">
        <v>224865.143</v>
      </c>
      <c r="Q221" s="9">
        <f t="shared" si="74"/>
        <v>-27561.103000000003</v>
      </c>
      <c r="S221" s="21">
        <f t="shared" si="75"/>
        <v>-0.12256725356495116</v>
      </c>
      <c r="U221" s="9">
        <v>673886.599</v>
      </c>
      <c r="W221" s="9">
        <v>691978.4500000001</v>
      </c>
      <c r="Y221" s="9">
        <f t="shared" si="76"/>
        <v>-18091.851000000024</v>
      </c>
      <c r="AA221" s="21">
        <f t="shared" si="77"/>
        <v>-0.026145107553566187</v>
      </c>
      <c r="AC221" s="9">
        <v>828543.569</v>
      </c>
      <c r="AE221" s="9">
        <v>858814.9400000001</v>
      </c>
      <c r="AG221" s="9">
        <f t="shared" si="78"/>
        <v>-30271.371000000043</v>
      </c>
      <c r="AI221" s="21">
        <f t="shared" si="79"/>
        <v>-0.03524783930749975</v>
      </c>
    </row>
    <row r="222" spans="1:35" ht="12.75" outlineLevel="1">
      <c r="A222" s="1" t="s">
        <v>614</v>
      </c>
      <c r="B222" s="16" t="s">
        <v>615</v>
      </c>
      <c r="C222" s="1" t="s">
        <v>1172</v>
      </c>
      <c r="E222" s="5">
        <v>4158.27</v>
      </c>
      <c r="G222" s="5">
        <v>4304.925</v>
      </c>
      <c r="I222" s="9">
        <f t="shared" si="72"/>
        <v>-146.65499999999975</v>
      </c>
      <c r="K222" s="21">
        <f t="shared" si="73"/>
        <v>-0.03406679558877326</v>
      </c>
      <c r="M222" s="9">
        <v>12199.95</v>
      </c>
      <c r="O222" s="9">
        <v>13459.565</v>
      </c>
      <c r="Q222" s="9">
        <f t="shared" si="74"/>
        <v>-1259.6149999999998</v>
      </c>
      <c r="S222" s="21">
        <f t="shared" si="75"/>
        <v>-0.09358511957853019</v>
      </c>
      <c r="U222" s="9">
        <v>39414.519</v>
      </c>
      <c r="W222" s="9">
        <v>39024.75</v>
      </c>
      <c r="Y222" s="9">
        <f t="shared" si="76"/>
        <v>389.76900000000023</v>
      </c>
      <c r="AA222" s="21">
        <f t="shared" si="77"/>
        <v>0.009987738550535244</v>
      </c>
      <c r="AC222" s="9">
        <v>49440.498</v>
      </c>
      <c r="AE222" s="9">
        <v>46581.081</v>
      </c>
      <c r="AG222" s="9">
        <f t="shared" si="78"/>
        <v>2859.4170000000013</v>
      </c>
      <c r="AI222" s="21">
        <f t="shared" si="79"/>
        <v>0.061385801673430496</v>
      </c>
    </row>
    <row r="223" spans="1:35" ht="12.75" outlineLevel="1">
      <c r="A223" s="1" t="s">
        <v>616</v>
      </c>
      <c r="B223" s="16" t="s">
        <v>617</v>
      </c>
      <c r="C223" s="1" t="s">
        <v>1173</v>
      </c>
      <c r="E223" s="5">
        <v>1643.44</v>
      </c>
      <c r="G223" s="5">
        <v>10117.493</v>
      </c>
      <c r="I223" s="9">
        <f t="shared" si="72"/>
        <v>-8474.053</v>
      </c>
      <c r="K223" s="21">
        <f t="shared" si="73"/>
        <v>-0.8375645033804322</v>
      </c>
      <c r="M223" s="9">
        <v>7447.59</v>
      </c>
      <c r="O223" s="9">
        <v>40069.075</v>
      </c>
      <c r="Q223" s="9">
        <f t="shared" si="74"/>
        <v>-32621.484999999997</v>
      </c>
      <c r="S223" s="21">
        <f t="shared" si="75"/>
        <v>-0.8141312221457571</v>
      </c>
      <c r="U223" s="9">
        <v>86265.057</v>
      </c>
      <c r="W223" s="9">
        <v>96670.583</v>
      </c>
      <c r="Y223" s="9">
        <f t="shared" si="76"/>
        <v>-10405.525999999998</v>
      </c>
      <c r="AA223" s="21">
        <f t="shared" si="77"/>
        <v>-0.10763901154914932</v>
      </c>
      <c r="AC223" s="9">
        <v>114159.168</v>
      </c>
      <c r="AE223" s="9">
        <v>108631.741</v>
      </c>
      <c r="AG223" s="9">
        <f t="shared" si="78"/>
        <v>5527.427000000011</v>
      </c>
      <c r="AI223" s="21">
        <f t="shared" si="79"/>
        <v>0.05088224628564142</v>
      </c>
    </row>
    <row r="224" spans="1:35" ht="12.75" outlineLevel="1">
      <c r="A224" s="1" t="s">
        <v>618</v>
      </c>
      <c r="B224" s="16" t="s">
        <v>619</v>
      </c>
      <c r="C224" s="1" t="s">
        <v>1174</v>
      </c>
      <c r="E224" s="5">
        <v>39055.9</v>
      </c>
      <c r="G224" s="5">
        <v>47067.89</v>
      </c>
      <c r="I224" s="9">
        <f t="shared" si="72"/>
        <v>-8011.989999999998</v>
      </c>
      <c r="K224" s="21">
        <f t="shared" si="73"/>
        <v>-0.17022199210544595</v>
      </c>
      <c r="M224" s="9">
        <v>126773.14</v>
      </c>
      <c r="O224" s="9">
        <v>144148.935</v>
      </c>
      <c r="Q224" s="9">
        <f t="shared" si="74"/>
        <v>-17375.795</v>
      </c>
      <c r="S224" s="21">
        <f t="shared" si="75"/>
        <v>-0.12054057145826293</v>
      </c>
      <c r="U224" s="9">
        <v>428959.594</v>
      </c>
      <c r="W224" s="9">
        <v>447267.938</v>
      </c>
      <c r="Y224" s="9">
        <f t="shared" si="76"/>
        <v>-18308.34400000004</v>
      </c>
      <c r="AA224" s="21">
        <f t="shared" si="77"/>
        <v>-0.040933727737936</v>
      </c>
      <c r="AC224" s="9">
        <v>532871.343</v>
      </c>
      <c r="AE224" s="9">
        <v>590704.863</v>
      </c>
      <c r="AG224" s="9">
        <f t="shared" si="78"/>
        <v>-57833.52000000002</v>
      </c>
      <c r="AI224" s="21">
        <f t="shared" si="79"/>
        <v>-0.09790594867677603</v>
      </c>
    </row>
    <row r="225" spans="1:35" ht="12.75" outlineLevel="1">
      <c r="A225" s="1" t="s">
        <v>620</v>
      </c>
      <c r="B225" s="16" t="s">
        <v>621</v>
      </c>
      <c r="C225" s="1" t="s">
        <v>1175</v>
      </c>
      <c r="E225" s="5">
        <v>240337.42</v>
      </c>
      <c r="G225" s="5">
        <v>243768.536</v>
      </c>
      <c r="I225" s="9">
        <f t="shared" si="72"/>
        <v>-3431.11599999998</v>
      </c>
      <c r="K225" s="21">
        <f t="shared" si="73"/>
        <v>-0.014075302975113982</v>
      </c>
      <c r="M225" s="9">
        <v>745195.61</v>
      </c>
      <c r="O225" s="9">
        <v>763624.657</v>
      </c>
      <c r="Q225" s="9">
        <f t="shared" si="74"/>
        <v>-18429.04700000002</v>
      </c>
      <c r="S225" s="21">
        <f t="shared" si="75"/>
        <v>-0.024133645804996603</v>
      </c>
      <c r="U225" s="9">
        <v>2400941.233</v>
      </c>
      <c r="W225" s="9">
        <v>2545471.451</v>
      </c>
      <c r="Y225" s="9">
        <f t="shared" si="76"/>
        <v>-144530.21799999988</v>
      </c>
      <c r="AA225" s="21">
        <f t="shared" si="77"/>
        <v>-0.05677935140196545</v>
      </c>
      <c r="AC225" s="9">
        <v>3021794.708</v>
      </c>
      <c r="AE225" s="9">
        <v>3134646.406</v>
      </c>
      <c r="AG225" s="9">
        <f t="shared" si="78"/>
        <v>-112851.69799999986</v>
      </c>
      <c r="AI225" s="21">
        <f t="shared" si="79"/>
        <v>-0.036001412403003856</v>
      </c>
    </row>
    <row r="226" spans="1:35" ht="12.75" outlineLevel="1">
      <c r="A226" s="1" t="s">
        <v>622</v>
      </c>
      <c r="B226" s="16" t="s">
        <v>623</v>
      </c>
      <c r="C226" s="1" t="s">
        <v>1176</v>
      </c>
      <c r="E226" s="5">
        <v>3704.73</v>
      </c>
      <c r="G226" s="5">
        <v>3902.07</v>
      </c>
      <c r="I226" s="9">
        <f t="shared" si="72"/>
        <v>-197.34000000000015</v>
      </c>
      <c r="K226" s="21">
        <f t="shared" si="73"/>
        <v>-0.0505731573241895</v>
      </c>
      <c r="M226" s="9">
        <v>11665.86</v>
      </c>
      <c r="O226" s="9">
        <v>11500.53</v>
      </c>
      <c r="Q226" s="9">
        <f t="shared" si="74"/>
        <v>165.32999999999993</v>
      </c>
      <c r="S226" s="21">
        <f t="shared" si="75"/>
        <v>0.014375859199532536</v>
      </c>
      <c r="U226" s="9">
        <v>36238.18</v>
      </c>
      <c r="W226" s="9">
        <v>35371.66</v>
      </c>
      <c r="Y226" s="9">
        <f t="shared" si="76"/>
        <v>866.5199999999968</v>
      </c>
      <c r="AA226" s="21">
        <f t="shared" si="77"/>
        <v>0.024497578004538004</v>
      </c>
      <c r="AC226" s="9">
        <v>44369.1</v>
      </c>
      <c r="AE226" s="9">
        <v>42386.780000000006</v>
      </c>
      <c r="AG226" s="9">
        <f t="shared" si="78"/>
        <v>1982.3199999999924</v>
      </c>
      <c r="AI226" s="21">
        <f t="shared" si="79"/>
        <v>0.046767411914752484</v>
      </c>
    </row>
    <row r="227" spans="1:35" ht="12.75" outlineLevel="1">
      <c r="A227" s="1" t="s">
        <v>624</v>
      </c>
      <c r="B227" s="16" t="s">
        <v>625</v>
      </c>
      <c r="C227" s="1" t="s">
        <v>1177</v>
      </c>
      <c r="E227" s="5">
        <v>32331.48</v>
      </c>
      <c r="G227" s="5">
        <v>73006.02</v>
      </c>
      <c r="I227" s="9">
        <f t="shared" si="72"/>
        <v>-40674.54000000001</v>
      </c>
      <c r="K227" s="21">
        <f t="shared" si="73"/>
        <v>-0.557139534520578</v>
      </c>
      <c r="M227" s="9">
        <v>194613.78</v>
      </c>
      <c r="O227" s="9">
        <v>206312.49</v>
      </c>
      <c r="Q227" s="9">
        <f t="shared" si="74"/>
        <v>-11698.709999999992</v>
      </c>
      <c r="S227" s="21">
        <f t="shared" si="75"/>
        <v>-0.056703837949898195</v>
      </c>
      <c r="U227" s="9">
        <v>513917.63</v>
      </c>
      <c r="W227" s="9">
        <v>548065.46</v>
      </c>
      <c r="Y227" s="9">
        <f t="shared" si="76"/>
        <v>-34147.82999999996</v>
      </c>
      <c r="AA227" s="21">
        <f t="shared" si="77"/>
        <v>-0.06230611576945564</v>
      </c>
      <c r="AC227" s="9">
        <v>657828.18</v>
      </c>
      <c r="AE227" s="9">
        <v>652438.08</v>
      </c>
      <c r="AG227" s="9">
        <f t="shared" si="78"/>
        <v>5390.100000000093</v>
      </c>
      <c r="AI227" s="21">
        <f t="shared" si="79"/>
        <v>0.008261473640533203</v>
      </c>
    </row>
    <row r="228" spans="1:35" ht="12.75" outlineLevel="1">
      <c r="A228" s="1" t="s">
        <v>626</v>
      </c>
      <c r="B228" s="16" t="s">
        <v>627</v>
      </c>
      <c r="C228" s="1" t="s">
        <v>1178</v>
      </c>
      <c r="E228" s="5">
        <v>8341.26</v>
      </c>
      <c r="G228" s="5">
        <v>9336.210000000001</v>
      </c>
      <c r="I228" s="9">
        <f aca="true" t="shared" si="80" ref="I228:I259">+E228-G228</f>
        <v>-994.9500000000007</v>
      </c>
      <c r="K228" s="21">
        <f aca="true" t="shared" si="81" ref="K228:K259">IF(G228&lt;0,IF(I228=0,0,IF(OR(G228=0,E228=0),"N.M.",IF(ABS(I228/G228)&gt;=10,"N.M.",I228/(-G228)))),IF(I228=0,0,IF(OR(G228=0,E228=0),"N.M.",IF(ABS(I228/G228)&gt;=10,"N.M.",I228/G228))))</f>
        <v>-0.10656893964467387</v>
      </c>
      <c r="M228" s="9">
        <v>36768.43</v>
      </c>
      <c r="O228" s="9">
        <v>39036.24</v>
      </c>
      <c r="Q228" s="9">
        <f aca="true" t="shared" si="82" ref="Q228:Q259">(+M228-O228)</f>
        <v>-2267.8099999999977</v>
      </c>
      <c r="S228" s="21">
        <f aca="true" t="shared" si="83" ref="S228:S259">IF(O228&lt;0,IF(Q228=0,0,IF(OR(O228=0,M228=0),"N.M.",IF(ABS(Q228/O228)&gt;=10,"N.M.",Q228/(-O228)))),IF(Q228=0,0,IF(OR(O228=0,M228=0),"N.M.",IF(ABS(Q228/O228)&gt;=10,"N.M.",Q228/O228))))</f>
        <v>-0.05809499070607205</v>
      </c>
      <c r="U228" s="9">
        <v>107869.87</v>
      </c>
      <c r="W228" s="9">
        <v>111731.87</v>
      </c>
      <c r="Y228" s="9">
        <f aca="true" t="shared" si="84" ref="Y228:Y259">(+U228-W228)</f>
        <v>-3862</v>
      </c>
      <c r="AA228" s="21">
        <f aca="true" t="shared" si="85" ref="AA228:AA259">IF(W228&lt;0,IF(Y228=0,0,IF(OR(W228=0,U228=0),"N.M.",IF(ABS(Y228/W228)&gt;=10,"N.M.",Y228/(-W228)))),IF(Y228=0,0,IF(OR(W228=0,U228=0),"N.M.",IF(ABS(Y228/W228)&gt;=10,"N.M.",Y228/W228))))</f>
        <v>-0.034564891825403087</v>
      </c>
      <c r="AC228" s="9">
        <v>131957.57</v>
      </c>
      <c r="AE228" s="9">
        <v>135595.79</v>
      </c>
      <c r="AG228" s="9">
        <f aca="true" t="shared" si="86" ref="AG228:AG259">(+AC228-AE228)</f>
        <v>-3638.220000000001</v>
      </c>
      <c r="AI228" s="21">
        <f aca="true" t="shared" si="87" ref="AI228:AI259">IF(AE228&lt;0,IF(AG228=0,0,IF(OR(AE228=0,AC228=0),"N.M.",IF(ABS(AG228/AE228)&gt;=10,"N.M.",AG228/(-AE228)))),IF(AG228=0,0,IF(OR(AE228=0,AC228=0),"N.M.",IF(ABS(AG228/AE228)&gt;=10,"N.M.",AG228/AE228))))</f>
        <v>-0.026831364012112772</v>
      </c>
    </row>
    <row r="229" spans="1:35" ht="12.75" outlineLevel="1">
      <c r="A229" s="1" t="s">
        <v>628</v>
      </c>
      <c r="B229" s="16" t="s">
        <v>629</v>
      </c>
      <c r="C229" s="1" t="s">
        <v>1179</v>
      </c>
      <c r="E229" s="5">
        <v>10737.62</v>
      </c>
      <c r="G229" s="5">
        <v>8823.65</v>
      </c>
      <c r="I229" s="9">
        <f t="shared" si="80"/>
        <v>1913.9700000000012</v>
      </c>
      <c r="K229" s="21">
        <f t="shared" si="81"/>
        <v>0.21691363551364812</v>
      </c>
      <c r="M229" s="9">
        <v>33020.92</v>
      </c>
      <c r="O229" s="9">
        <v>30982.33</v>
      </c>
      <c r="Q229" s="9">
        <f t="shared" si="82"/>
        <v>2038.5899999999965</v>
      </c>
      <c r="S229" s="21">
        <f t="shared" si="83"/>
        <v>0.06579847287147211</v>
      </c>
      <c r="U229" s="9">
        <v>110341.03</v>
      </c>
      <c r="W229" s="9">
        <v>108877.56</v>
      </c>
      <c r="Y229" s="9">
        <f t="shared" si="84"/>
        <v>1463.4700000000012</v>
      </c>
      <c r="AA229" s="21">
        <f t="shared" si="85"/>
        <v>0.013441429069497895</v>
      </c>
      <c r="AC229" s="9">
        <v>131438.09</v>
      </c>
      <c r="AE229" s="9">
        <v>128816.53</v>
      </c>
      <c r="AG229" s="9">
        <f t="shared" si="86"/>
        <v>2621.5599999999977</v>
      </c>
      <c r="AI229" s="21">
        <f t="shared" si="87"/>
        <v>0.020351114876328354</v>
      </c>
    </row>
    <row r="230" spans="1:35" ht="12.75" outlineLevel="1">
      <c r="A230" s="1" t="s">
        <v>630</v>
      </c>
      <c r="B230" s="16" t="s">
        <v>631</v>
      </c>
      <c r="C230" s="1" t="s">
        <v>1180</v>
      </c>
      <c r="E230" s="5">
        <v>95814.89</v>
      </c>
      <c r="G230" s="5">
        <v>29471.11</v>
      </c>
      <c r="I230" s="9">
        <f t="shared" si="80"/>
        <v>66343.78</v>
      </c>
      <c r="K230" s="21">
        <f t="shared" si="81"/>
        <v>2.2511462920806173</v>
      </c>
      <c r="M230" s="9">
        <v>271924.73</v>
      </c>
      <c r="O230" s="9">
        <v>134855.365</v>
      </c>
      <c r="Q230" s="9">
        <f t="shared" si="82"/>
        <v>137069.365</v>
      </c>
      <c r="S230" s="21">
        <f t="shared" si="83"/>
        <v>1.016417589318749</v>
      </c>
      <c r="U230" s="9">
        <v>561853.145</v>
      </c>
      <c r="W230" s="9">
        <v>492597.473</v>
      </c>
      <c r="Y230" s="9">
        <f t="shared" si="84"/>
        <v>69255.67200000002</v>
      </c>
      <c r="AA230" s="21">
        <f t="shared" si="85"/>
        <v>0.14059282841672235</v>
      </c>
      <c r="AC230" s="9">
        <v>687342.219</v>
      </c>
      <c r="AE230" s="9">
        <v>589108.288</v>
      </c>
      <c r="AG230" s="9">
        <f t="shared" si="86"/>
        <v>98233.9310000001</v>
      </c>
      <c r="AI230" s="21">
        <f t="shared" si="87"/>
        <v>0.16675021044687816</v>
      </c>
    </row>
    <row r="231" spans="1:35" ht="12.75" outlineLevel="1">
      <c r="A231" s="1" t="s">
        <v>632</v>
      </c>
      <c r="B231" s="16" t="s">
        <v>633</v>
      </c>
      <c r="C231" s="1" t="s">
        <v>1181</v>
      </c>
      <c r="E231" s="5">
        <v>29289.83</v>
      </c>
      <c r="G231" s="5">
        <v>59951.320999999996</v>
      </c>
      <c r="I231" s="9">
        <f t="shared" si="80"/>
        <v>-30661.490999999995</v>
      </c>
      <c r="K231" s="21">
        <f t="shared" si="81"/>
        <v>-0.5114397896253194</v>
      </c>
      <c r="M231" s="9">
        <v>115638.18000000001</v>
      </c>
      <c r="O231" s="9">
        <v>186345.648</v>
      </c>
      <c r="Q231" s="9">
        <f t="shared" si="82"/>
        <v>-70707.46799999998</v>
      </c>
      <c r="S231" s="21">
        <f t="shared" si="83"/>
        <v>-0.3794425507592213</v>
      </c>
      <c r="U231" s="9">
        <v>586934.415</v>
      </c>
      <c r="W231" s="9">
        <v>539569.774</v>
      </c>
      <c r="Y231" s="9">
        <f t="shared" si="84"/>
        <v>47364.64100000006</v>
      </c>
      <c r="AA231" s="21">
        <f t="shared" si="85"/>
        <v>0.08778223555569305</v>
      </c>
      <c r="AC231" s="9">
        <v>745144.415</v>
      </c>
      <c r="AE231" s="9">
        <v>615286.5769999999</v>
      </c>
      <c r="AG231" s="9">
        <f t="shared" si="86"/>
        <v>129857.8380000001</v>
      </c>
      <c r="AI231" s="21">
        <f t="shared" si="87"/>
        <v>0.21105261004255602</v>
      </c>
    </row>
    <row r="232" spans="1:35" ht="12.75" outlineLevel="1">
      <c r="A232" s="1" t="s">
        <v>634</v>
      </c>
      <c r="B232" s="16" t="s">
        <v>635</v>
      </c>
      <c r="C232" s="1" t="s">
        <v>1182</v>
      </c>
      <c r="E232" s="5">
        <v>12648.75</v>
      </c>
      <c r="G232" s="5">
        <v>18173.333</v>
      </c>
      <c r="I232" s="9">
        <f t="shared" si="80"/>
        <v>-5524.582999999999</v>
      </c>
      <c r="K232" s="21">
        <f t="shared" si="81"/>
        <v>-0.30399393440927974</v>
      </c>
      <c r="M232" s="9">
        <v>51014.53</v>
      </c>
      <c r="O232" s="9">
        <v>49482.987</v>
      </c>
      <c r="Q232" s="9">
        <f t="shared" si="82"/>
        <v>1531.5429999999978</v>
      </c>
      <c r="S232" s="21">
        <f t="shared" si="83"/>
        <v>0.03095090035692465</v>
      </c>
      <c r="U232" s="9">
        <v>146328.129</v>
      </c>
      <c r="W232" s="9">
        <v>120538.083</v>
      </c>
      <c r="Y232" s="9">
        <f t="shared" si="84"/>
        <v>25790.045999999988</v>
      </c>
      <c r="AA232" s="21">
        <f t="shared" si="85"/>
        <v>0.21395765851029827</v>
      </c>
      <c r="AC232" s="9">
        <v>196506.24099999998</v>
      </c>
      <c r="AE232" s="9">
        <v>141916.798</v>
      </c>
      <c r="AG232" s="9">
        <f t="shared" si="86"/>
        <v>54589.44299999997</v>
      </c>
      <c r="AI232" s="21">
        <f t="shared" si="87"/>
        <v>0.3846580797292225</v>
      </c>
    </row>
    <row r="233" spans="1:35" ht="12.75" outlineLevel="1">
      <c r="A233" s="1" t="s">
        <v>636</v>
      </c>
      <c r="B233" s="16" t="s">
        <v>637</v>
      </c>
      <c r="C233" s="1" t="s">
        <v>1183</v>
      </c>
      <c r="E233" s="5">
        <v>0</v>
      </c>
      <c r="G233" s="5">
        <v>0</v>
      </c>
      <c r="I233" s="9">
        <f t="shared" si="80"/>
        <v>0</v>
      </c>
      <c r="K233" s="21">
        <f t="shared" si="81"/>
        <v>0</v>
      </c>
      <c r="M233" s="9">
        <v>0</v>
      </c>
      <c r="O233" s="9">
        <v>0</v>
      </c>
      <c r="Q233" s="9">
        <f t="shared" si="82"/>
        <v>0</v>
      </c>
      <c r="S233" s="21">
        <f t="shared" si="83"/>
        <v>0</v>
      </c>
      <c r="U233" s="9">
        <v>0</v>
      </c>
      <c r="W233" s="9">
        <v>-1341.53</v>
      </c>
      <c r="Y233" s="9">
        <f t="shared" si="84"/>
        <v>1341.53</v>
      </c>
      <c r="AA233" s="21" t="str">
        <f t="shared" si="85"/>
        <v>N.M.</v>
      </c>
      <c r="AC233" s="9">
        <v>0</v>
      </c>
      <c r="AE233" s="9">
        <v>-1341.53</v>
      </c>
      <c r="AG233" s="9">
        <f t="shared" si="86"/>
        <v>1341.53</v>
      </c>
      <c r="AI233" s="21" t="str">
        <f t="shared" si="87"/>
        <v>N.M.</v>
      </c>
    </row>
    <row r="234" spans="1:35" ht="12.75" outlineLevel="1">
      <c r="A234" s="1" t="s">
        <v>638</v>
      </c>
      <c r="B234" s="16" t="s">
        <v>639</v>
      </c>
      <c r="C234" s="1" t="s">
        <v>1184</v>
      </c>
      <c r="E234" s="5">
        <v>-4244744.73</v>
      </c>
      <c r="G234" s="5">
        <v>0</v>
      </c>
      <c r="I234" s="9">
        <f t="shared" si="80"/>
        <v>-4244744.73</v>
      </c>
      <c r="K234" s="21" t="str">
        <f t="shared" si="81"/>
        <v>N.M.</v>
      </c>
      <c r="M234" s="9">
        <v>30847.98</v>
      </c>
      <c r="O234" s="9">
        <v>3255.01</v>
      </c>
      <c r="Q234" s="9">
        <f t="shared" si="82"/>
        <v>27592.97</v>
      </c>
      <c r="S234" s="21">
        <f t="shared" si="83"/>
        <v>8.477076875339861</v>
      </c>
      <c r="U234" s="9">
        <v>36984.08</v>
      </c>
      <c r="W234" s="9">
        <v>7798.58</v>
      </c>
      <c r="Y234" s="9">
        <f t="shared" si="84"/>
        <v>29185.5</v>
      </c>
      <c r="AA234" s="21">
        <f t="shared" si="85"/>
        <v>3.7424120801479246</v>
      </c>
      <c r="AC234" s="9">
        <v>30423.100000000002</v>
      </c>
      <c r="AE234" s="9">
        <v>6500.42</v>
      </c>
      <c r="AG234" s="9">
        <f t="shared" si="86"/>
        <v>23922.68</v>
      </c>
      <c r="AI234" s="21">
        <f t="shared" si="87"/>
        <v>3.680174511800776</v>
      </c>
    </row>
    <row r="235" spans="1:35" ht="12.75" outlineLevel="1">
      <c r="A235" s="1" t="s">
        <v>640</v>
      </c>
      <c r="B235" s="16" t="s">
        <v>641</v>
      </c>
      <c r="C235" s="1" t="s">
        <v>1185</v>
      </c>
      <c r="E235" s="5">
        <v>256.16</v>
      </c>
      <c r="G235" s="5">
        <v>1024.07</v>
      </c>
      <c r="I235" s="9">
        <f t="shared" si="80"/>
        <v>-767.9099999999999</v>
      </c>
      <c r="K235" s="21">
        <f t="shared" si="81"/>
        <v>-0.749860849356001</v>
      </c>
      <c r="M235" s="9">
        <v>535.86</v>
      </c>
      <c r="O235" s="9">
        <v>1395.26</v>
      </c>
      <c r="Q235" s="9">
        <f t="shared" si="82"/>
        <v>-859.4</v>
      </c>
      <c r="S235" s="21">
        <f t="shared" si="83"/>
        <v>-0.6159425483422445</v>
      </c>
      <c r="U235" s="9">
        <v>1693.67</v>
      </c>
      <c r="W235" s="9">
        <v>2282.96</v>
      </c>
      <c r="Y235" s="9">
        <f t="shared" si="84"/>
        <v>-589.29</v>
      </c>
      <c r="AA235" s="21">
        <f t="shared" si="85"/>
        <v>-0.2581254161264323</v>
      </c>
      <c r="AC235" s="9">
        <v>2299.01</v>
      </c>
      <c r="AE235" s="9">
        <v>2672.27</v>
      </c>
      <c r="AG235" s="9">
        <f t="shared" si="86"/>
        <v>-373.25999999999976</v>
      </c>
      <c r="AI235" s="21">
        <f t="shared" si="87"/>
        <v>-0.1396789995022957</v>
      </c>
    </row>
    <row r="236" spans="1:35" ht="12.75" outlineLevel="1">
      <c r="A236" s="1" t="s">
        <v>642</v>
      </c>
      <c r="B236" s="16" t="s">
        <v>643</v>
      </c>
      <c r="C236" s="1" t="s">
        <v>1186</v>
      </c>
      <c r="E236" s="5">
        <v>23648.49</v>
      </c>
      <c r="G236" s="5">
        <v>22083.946</v>
      </c>
      <c r="I236" s="9">
        <f t="shared" si="80"/>
        <v>1564.5440000000017</v>
      </c>
      <c r="K236" s="21">
        <f t="shared" si="81"/>
        <v>0.07084530998219257</v>
      </c>
      <c r="M236" s="9">
        <v>57019.69</v>
      </c>
      <c r="O236" s="9">
        <v>64011.019</v>
      </c>
      <c r="Q236" s="9">
        <f t="shared" si="82"/>
        <v>-6991.328999999998</v>
      </c>
      <c r="S236" s="21">
        <f t="shared" si="83"/>
        <v>-0.10922071089041713</v>
      </c>
      <c r="U236" s="9">
        <v>182068.676</v>
      </c>
      <c r="W236" s="9">
        <v>219009.878</v>
      </c>
      <c r="Y236" s="9">
        <f t="shared" si="84"/>
        <v>-36941.20199999999</v>
      </c>
      <c r="AA236" s="21">
        <f t="shared" si="85"/>
        <v>-0.1686736796410616</v>
      </c>
      <c r="AC236" s="9">
        <v>237875.106</v>
      </c>
      <c r="AE236" s="9">
        <v>286306.853</v>
      </c>
      <c r="AG236" s="9">
        <f t="shared" si="86"/>
        <v>-48431.747</v>
      </c>
      <c r="AI236" s="21">
        <f t="shared" si="87"/>
        <v>-0.16916027853514215</v>
      </c>
    </row>
    <row r="237" spans="1:35" ht="12.75" outlineLevel="1">
      <c r="A237" s="1" t="s">
        <v>644</v>
      </c>
      <c r="B237" s="16" t="s">
        <v>645</v>
      </c>
      <c r="C237" s="1" t="s">
        <v>1187</v>
      </c>
      <c r="E237" s="5">
        <v>212.04</v>
      </c>
      <c r="G237" s="5">
        <v>476.178</v>
      </c>
      <c r="I237" s="9">
        <f t="shared" si="80"/>
        <v>-264.13800000000003</v>
      </c>
      <c r="K237" s="21">
        <f t="shared" si="81"/>
        <v>-0.5547043332535313</v>
      </c>
      <c r="M237" s="9">
        <v>910.48</v>
      </c>
      <c r="O237" s="9">
        <v>1067.352</v>
      </c>
      <c r="Q237" s="9">
        <f t="shared" si="82"/>
        <v>-156.87200000000007</v>
      </c>
      <c r="S237" s="21">
        <f t="shared" si="83"/>
        <v>-0.14697306980265185</v>
      </c>
      <c r="U237" s="9">
        <v>2933.7070000000003</v>
      </c>
      <c r="W237" s="9">
        <v>1908.622</v>
      </c>
      <c r="Y237" s="9">
        <f t="shared" si="84"/>
        <v>1025.0850000000003</v>
      </c>
      <c r="AA237" s="21">
        <f t="shared" si="85"/>
        <v>0.5370812030878823</v>
      </c>
      <c r="AC237" s="9">
        <v>3924.8420000000006</v>
      </c>
      <c r="AE237" s="9">
        <v>2247.219</v>
      </c>
      <c r="AG237" s="9">
        <f t="shared" si="86"/>
        <v>1677.6230000000005</v>
      </c>
      <c r="AI237" s="21">
        <f t="shared" si="87"/>
        <v>0.7465329369322707</v>
      </c>
    </row>
    <row r="238" spans="1:35" ht="12.75" outlineLevel="1">
      <c r="A238" s="1" t="s">
        <v>646</v>
      </c>
      <c r="B238" s="16" t="s">
        <v>647</v>
      </c>
      <c r="C238" s="1" t="s">
        <v>1188</v>
      </c>
      <c r="E238" s="5">
        <v>31901.86</v>
      </c>
      <c r="G238" s="5">
        <v>39065.056</v>
      </c>
      <c r="I238" s="9">
        <f t="shared" si="80"/>
        <v>-7163.195999999996</v>
      </c>
      <c r="K238" s="21">
        <f t="shared" si="81"/>
        <v>-0.18336581931432525</v>
      </c>
      <c r="M238" s="9">
        <v>111676.44</v>
      </c>
      <c r="O238" s="9">
        <v>126074.375</v>
      </c>
      <c r="Q238" s="9">
        <f t="shared" si="82"/>
        <v>-14397.934999999998</v>
      </c>
      <c r="S238" s="21">
        <f t="shared" si="83"/>
        <v>-0.1142019145444901</v>
      </c>
      <c r="U238" s="9">
        <v>369273.998</v>
      </c>
      <c r="W238" s="9">
        <v>433068.531</v>
      </c>
      <c r="Y238" s="9">
        <f t="shared" si="84"/>
        <v>-63794.532999999996</v>
      </c>
      <c r="AA238" s="21">
        <f t="shared" si="85"/>
        <v>-0.14730817049369027</v>
      </c>
      <c r="AC238" s="9">
        <v>448499.385</v>
      </c>
      <c r="AE238" s="9">
        <v>555394.058</v>
      </c>
      <c r="AG238" s="9">
        <f t="shared" si="86"/>
        <v>-106894.67299999995</v>
      </c>
      <c r="AI238" s="21">
        <f t="shared" si="87"/>
        <v>-0.1924663605241523</v>
      </c>
    </row>
    <row r="239" spans="1:35" ht="12.75" outlineLevel="1">
      <c r="A239" s="1" t="s">
        <v>648</v>
      </c>
      <c r="B239" s="16" t="s">
        <v>649</v>
      </c>
      <c r="C239" s="1" t="s">
        <v>1189</v>
      </c>
      <c r="E239" s="5">
        <v>29060.37</v>
      </c>
      <c r="G239" s="5">
        <v>71745.64</v>
      </c>
      <c r="I239" s="9">
        <f t="shared" si="80"/>
        <v>-42685.270000000004</v>
      </c>
      <c r="K239" s="21">
        <f t="shared" si="81"/>
        <v>-0.5949528082821479</v>
      </c>
      <c r="M239" s="9">
        <v>103736.27</v>
      </c>
      <c r="O239" s="9">
        <v>132651.096</v>
      </c>
      <c r="Q239" s="9">
        <f t="shared" si="82"/>
        <v>-28914.825999999986</v>
      </c>
      <c r="S239" s="21">
        <f t="shared" si="83"/>
        <v>-0.2179765329643412</v>
      </c>
      <c r="U239" s="9">
        <v>618597.028</v>
      </c>
      <c r="W239" s="9">
        <v>646220.241</v>
      </c>
      <c r="Y239" s="9">
        <f t="shared" si="84"/>
        <v>-27623.21299999999</v>
      </c>
      <c r="AA239" s="21">
        <f t="shared" si="85"/>
        <v>-0.042745818294478315</v>
      </c>
      <c r="AC239" s="9">
        <v>813613.5920000001</v>
      </c>
      <c r="AE239" s="9">
        <v>839986.086</v>
      </c>
      <c r="AG239" s="9">
        <f t="shared" si="86"/>
        <v>-26372.493999999948</v>
      </c>
      <c r="AI239" s="21">
        <f t="shared" si="87"/>
        <v>-0.031396346248525775</v>
      </c>
    </row>
    <row r="240" spans="1:35" ht="12.75" outlineLevel="1">
      <c r="A240" s="1" t="s">
        <v>650</v>
      </c>
      <c r="B240" s="16" t="s">
        <v>651</v>
      </c>
      <c r="C240" s="1" t="s">
        <v>1190</v>
      </c>
      <c r="E240" s="5">
        <v>7783.99</v>
      </c>
      <c r="G240" s="5">
        <v>3642.063</v>
      </c>
      <c r="I240" s="9">
        <f t="shared" si="80"/>
        <v>4141.927</v>
      </c>
      <c r="K240" s="21">
        <f t="shared" si="81"/>
        <v>1.1372474885799613</v>
      </c>
      <c r="M240" s="9">
        <v>26919.62</v>
      </c>
      <c r="O240" s="9">
        <v>26163.372</v>
      </c>
      <c r="Q240" s="9">
        <f t="shared" si="82"/>
        <v>756.2479999999996</v>
      </c>
      <c r="S240" s="21">
        <f t="shared" si="83"/>
        <v>0.028904836884175313</v>
      </c>
      <c r="U240" s="9">
        <v>196117.584</v>
      </c>
      <c r="W240" s="9">
        <v>244986.028</v>
      </c>
      <c r="Y240" s="9">
        <f t="shared" si="84"/>
        <v>-48868.44399999999</v>
      </c>
      <c r="AA240" s="21">
        <f t="shared" si="85"/>
        <v>-0.19947441247547387</v>
      </c>
      <c r="AC240" s="9">
        <v>221535.681</v>
      </c>
      <c r="AE240" s="9">
        <v>258411.096</v>
      </c>
      <c r="AG240" s="9">
        <f t="shared" si="86"/>
        <v>-36875.41499999998</v>
      </c>
      <c r="AI240" s="21">
        <f t="shared" si="87"/>
        <v>-0.1427005866652103</v>
      </c>
    </row>
    <row r="241" spans="1:35" ht="12.75" outlineLevel="1">
      <c r="A241" s="1" t="s">
        <v>652</v>
      </c>
      <c r="B241" s="16" t="s">
        <v>653</v>
      </c>
      <c r="C241" s="1" t="s">
        <v>1191</v>
      </c>
      <c r="E241" s="5">
        <v>4167.28</v>
      </c>
      <c r="G241" s="5">
        <v>8379.142</v>
      </c>
      <c r="I241" s="9">
        <f t="shared" si="80"/>
        <v>-4211.862</v>
      </c>
      <c r="K241" s="21">
        <f t="shared" si="81"/>
        <v>-0.5026602962451286</v>
      </c>
      <c r="M241" s="9">
        <v>18117.09</v>
      </c>
      <c r="O241" s="9">
        <v>60252.502</v>
      </c>
      <c r="Q241" s="9">
        <f t="shared" si="82"/>
        <v>-42135.412</v>
      </c>
      <c r="S241" s="21">
        <f t="shared" si="83"/>
        <v>-0.6993138973714319</v>
      </c>
      <c r="U241" s="9">
        <v>43378.661</v>
      </c>
      <c r="W241" s="9">
        <v>105778.90000000001</v>
      </c>
      <c r="Y241" s="9">
        <f t="shared" si="84"/>
        <v>-62400.23900000001</v>
      </c>
      <c r="AA241" s="21">
        <f t="shared" si="85"/>
        <v>-0.5899119673205148</v>
      </c>
      <c r="AC241" s="9">
        <v>48441.002</v>
      </c>
      <c r="AE241" s="9">
        <v>114661.20300000001</v>
      </c>
      <c r="AG241" s="9">
        <f t="shared" si="86"/>
        <v>-66220.201</v>
      </c>
      <c r="AI241" s="21">
        <f t="shared" si="87"/>
        <v>-0.5775292711694294</v>
      </c>
    </row>
    <row r="242" spans="1:35" ht="12.75" outlineLevel="1">
      <c r="A242" s="1" t="s">
        <v>654</v>
      </c>
      <c r="B242" s="16" t="s">
        <v>655</v>
      </c>
      <c r="C242" s="1" t="s">
        <v>1192</v>
      </c>
      <c r="E242" s="5">
        <v>0</v>
      </c>
      <c r="G242" s="5">
        <v>1.36</v>
      </c>
      <c r="I242" s="9">
        <f t="shared" si="80"/>
        <v>-1.36</v>
      </c>
      <c r="K242" s="21" t="str">
        <f t="shared" si="81"/>
        <v>N.M.</v>
      </c>
      <c r="M242" s="9">
        <v>0</v>
      </c>
      <c r="O242" s="9">
        <v>33.3</v>
      </c>
      <c r="Q242" s="9">
        <f t="shared" si="82"/>
        <v>-33.3</v>
      </c>
      <c r="S242" s="21" t="str">
        <f t="shared" si="83"/>
        <v>N.M.</v>
      </c>
      <c r="U242" s="9">
        <v>1.3800000000000001</v>
      </c>
      <c r="W242" s="9">
        <v>33.3</v>
      </c>
      <c r="Y242" s="9">
        <f t="shared" si="84"/>
        <v>-31.919999999999998</v>
      </c>
      <c r="AA242" s="21">
        <f t="shared" si="85"/>
        <v>-0.9585585585585585</v>
      </c>
      <c r="AC242" s="9">
        <v>34.7</v>
      </c>
      <c r="AE242" s="9">
        <v>33.3</v>
      </c>
      <c r="AG242" s="9">
        <f t="shared" si="86"/>
        <v>1.4000000000000057</v>
      </c>
      <c r="AI242" s="21">
        <f t="shared" si="87"/>
        <v>0.04204204204204222</v>
      </c>
    </row>
    <row r="243" spans="1:35" ht="12.75" outlineLevel="1">
      <c r="A243" s="1" t="s">
        <v>656</v>
      </c>
      <c r="B243" s="16" t="s">
        <v>657</v>
      </c>
      <c r="C243" s="1" t="s">
        <v>1193</v>
      </c>
      <c r="E243" s="5">
        <v>0</v>
      </c>
      <c r="G243" s="5">
        <v>0</v>
      </c>
      <c r="I243" s="9">
        <f t="shared" si="80"/>
        <v>0</v>
      </c>
      <c r="K243" s="21">
        <f t="shared" si="81"/>
        <v>0</v>
      </c>
      <c r="M243" s="9">
        <v>0</v>
      </c>
      <c r="O243" s="9">
        <v>1.721</v>
      </c>
      <c r="Q243" s="9">
        <f t="shared" si="82"/>
        <v>-1.721</v>
      </c>
      <c r="S243" s="21" t="str">
        <f t="shared" si="83"/>
        <v>N.M.</v>
      </c>
      <c r="U243" s="9">
        <v>0</v>
      </c>
      <c r="W243" s="9">
        <v>19.531000000000002</v>
      </c>
      <c r="Y243" s="9">
        <f t="shared" si="84"/>
        <v>-19.531000000000002</v>
      </c>
      <c r="AA243" s="21" t="str">
        <f t="shared" si="85"/>
        <v>N.M.</v>
      </c>
      <c r="AC243" s="9">
        <v>3.09</v>
      </c>
      <c r="AE243" s="9">
        <v>23.009000000000004</v>
      </c>
      <c r="AG243" s="9">
        <f t="shared" si="86"/>
        <v>-19.919000000000004</v>
      </c>
      <c r="AI243" s="21">
        <f t="shared" si="87"/>
        <v>-0.8657047242383415</v>
      </c>
    </row>
    <row r="244" spans="1:35" ht="12.75" outlineLevel="1">
      <c r="A244" s="1" t="s">
        <v>658</v>
      </c>
      <c r="B244" s="16" t="s">
        <v>659</v>
      </c>
      <c r="C244" s="1" t="s">
        <v>1194</v>
      </c>
      <c r="E244" s="5">
        <v>582082.58</v>
      </c>
      <c r="G244" s="5">
        <v>625675.93</v>
      </c>
      <c r="I244" s="9">
        <f t="shared" si="80"/>
        <v>-43593.35000000009</v>
      </c>
      <c r="K244" s="21">
        <f t="shared" si="81"/>
        <v>-0.06967400839600796</v>
      </c>
      <c r="M244" s="9">
        <v>1399896.26</v>
      </c>
      <c r="O244" s="9">
        <v>1608144.041</v>
      </c>
      <c r="Q244" s="9">
        <f t="shared" si="82"/>
        <v>-208247.78099999996</v>
      </c>
      <c r="S244" s="21">
        <f t="shared" si="83"/>
        <v>-0.12949572655848926</v>
      </c>
      <c r="U244" s="9">
        <v>5083436.716</v>
      </c>
      <c r="W244" s="9">
        <v>5599941.155</v>
      </c>
      <c r="Y244" s="9">
        <f t="shared" si="84"/>
        <v>-516504.43900000025</v>
      </c>
      <c r="AA244" s="21">
        <f t="shared" si="85"/>
        <v>-0.09223390473287933</v>
      </c>
      <c r="AC244" s="9">
        <v>6316230.177</v>
      </c>
      <c r="AE244" s="9">
        <v>6903119.103</v>
      </c>
      <c r="AG244" s="9">
        <f t="shared" si="86"/>
        <v>-586888.926</v>
      </c>
      <c r="AI244" s="21">
        <f t="shared" si="87"/>
        <v>-0.0850179342472805</v>
      </c>
    </row>
    <row r="245" spans="1:35" ht="12.75" outlineLevel="1">
      <c r="A245" s="1" t="s">
        <v>660</v>
      </c>
      <c r="B245" s="16" t="s">
        <v>661</v>
      </c>
      <c r="C245" s="1" t="s">
        <v>1195</v>
      </c>
      <c r="E245" s="5">
        <v>0</v>
      </c>
      <c r="G245" s="5">
        <v>0</v>
      </c>
      <c r="I245" s="9">
        <f t="shared" si="80"/>
        <v>0</v>
      </c>
      <c r="K245" s="21">
        <f t="shared" si="81"/>
        <v>0</v>
      </c>
      <c r="M245" s="9">
        <v>0</v>
      </c>
      <c r="O245" s="9">
        <v>16.3</v>
      </c>
      <c r="Q245" s="9">
        <f t="shared" si="82"/>
        <v>-16.3</v>
      </c>
      <c r="S245" s="21" t="str">
        <f t="shared" si="83"/>
        <v>N.M.</v>
      </c>
      <c r="U245" s="9">
        <v>289.48</v>
      </c>
      <c r="W245" s="9">
        <v>153.68</v>
      </c>
      <c r="Y245" s="9">
        <f t="shared" si="84"/>
        <v>135.8</v>
      </c>
      <c r="AA245" s="21">
        <f t="shared" si="85"/>
        <v>0.88365434669443</v>
      </c>
      <c r="AC245" s="9">
        <v>289.48</v>
      </c>
      <c r="AE245" s="9">
        <v>153.68</v>
      </c>
      <c r="AG245" s="9">
        <f t="shared" si="86"/>
        <v>135.8</v>
      </c>
      <c r="AI245" s="21">
        <f t="shared" si="87"/>
        <v>0.88365434669443</v>
      </c>
    </row>
    <row r="246" spans="1:35" ht="12.75" outlineLevel="1">
      <c r="A246" s="1" t="s">
        <v>662</v>
      </c>
      <c r="B246" s="16" t="s">
        <v>663</v>
      </c>
      <c r="C246" s="1" t="s">
        <v>1196</v>
      </c>
      <c r="E246" s="5">
        <v>26989</v>
      </c>
      <c r="G246" s="5">
        <v>56496.727</v>
      </c>
      <c r="I246" s="9">
        <f t="shared" si="80"/>
        <v>-29507.727</v>
      </c>
      <c r="K246" s="21">
        <f t="shared" si="81"/>
        <v>-0.5222909107637332</v>
      </c>
      <c r="M246" s="9">
        <v>127110.08</v>
      </c>
      <c r="O246" s="9">
        <v>330524.734</v>
      </c>
      <c r="Q246" s="9">
        <f t="shared" si="82"/>
        <v>-203414.65399999998</v>
      </c>
      <c r="S246" s="21">
        <f t="shared" si="83"/>
        <v>-0.615429446196907</v>
      </c>
      <c r="U246" s="9">
        <v>838277.156</v>
      </c>
      <c r="W246" s="9">
        <v>675808.381</v>
      </c>
      <c r="Y246" s="9">
        <f t="shared" si="84"/>
        <v>162468.7749999999</v>
      </c>
      <c r="AA246" s="21">
        <f t="shared" si="85"/>
        <v>0.24040657021683176</v>
      </c>
      <c r="AC246" s="9">
        <v>838359.7339999999</v>
      </c>
      <c r="AE246" s="9">
        <v>875965.582</v>
      </c>
      <c r="AG246" s="9">
        <f t="shared" si="86"/>
        <v>-37605.848000000115</v>
      </c>
      <c r="AI246" s="21">
        <f t="shared" si="87"/>
        <v>-0.04293073697500607</v>
      </c>
    </row>
    <row r="247" spans="1:35" ht="12.75" outlineLevel="1">
      <c r="A247" s="1" t="s">
        <v>664</v>
      </c>
      <c r="B247" s="16" t="s">
        <v>665</v>
      </c>
      <c r="C247" s="1" t="s">
        <v>1197</v>
      </c>
      <c r="E247" s="5">
        <v>0</v>
      </c>
      <c r="G247" s="5">
        <v>97.4</v>
      </c>
      <c r="I247" s="9">
        <f t="shared" si="80"/>
        <v>-97.4</v>
      </c>
      <c r="K247" s="21" t="str">
        <f t="shared" si="81"/>
        <v>N.M.</v>
      </c>
      <c r="M247" s="9">
        <v>0</v>
      </c>
      <c r="O247" s="9">
        <v>187.75</v>
      </c>
      <c r="Q247" s="9">
        <f t="shared" si="82"/>
        <v>-187.75</v>
      </c>
      <c r="S247" s="21" t="str">
        <f t="shared" si="83"/>
        <v>N.M.</v>
      </c>
      <c r="U247" s="9">
        <v>115.93</v>
      </c>
      <c r="W247" s="9">
        <v>429.17</v>
      </c>
      <c r="Y247" s="9">
        <f t="shared" si="84"/>
        <v>-313.24</v>
      </c>
      <c r="AA247" s="21">
        <f t="shared" si="85"/>
        <v>-0.7298739427266584</v>
      </c>
      <c r="AC247" s="9">
        <v>180</v>
      </c>
      <c r="AE247" s="9">
        <v>621.8100000000001</v>
      </c>
      <c r="AG247" s="9">
        <f t="shared" si="86"/>
        <v>-441.81000000000006</v>
      </c>
      <c r="AI247" s="21">
        <f t="shared" si="87"/>
        <v>-0.7105225068750904</v>
      </c>
    </row>
    <row r="248" spans="1:35" ht="12.75" outlineLevel="1">
      <c r="A248" s="1" t="s">
        <v>666</v>
      </c>
      <c r="B248" s="16" t="s">
        <v>667</v>
      </c>
      <c r="C248" s="1" t="s">
        <v>1198</v>
      </c>
      <c r="E248" s="5">
        <v>0</v>
      </c>
      <c r="G248" s="5">
        <v>0</v>
      </c>
      <c r="I248" s="9">
        <f t="shared" si="80"/>
        <v>0</v>
      </c>
      <c r="K248" s="21">
        <f t="shared" si="81"/>
        <v>0</v>
      </c>
      <c r="M248" s="9">
        <v>0</v>
      </c>
      <c r="O248" s="9">
        <v>0</v>
      </c>
      <c r="Q248" s="9">
        <f t="shared" si="82"/>
        <v>0</v>
      </c>
      <c r="S248" s="21">
        <f t="shared" si="83"/>
        <v>0</v>
      </c>
      <c r="U248" s="9">
        <v>0</v>
      </c>
      <c r="W248" s="9">
        <v>0.6900000000000001</v>
      </c>
      <c r="Y248" s="9">
        <f t="shared" si="84"/>
        <v>-0.6900000000000001</v>
      </c>
      <c r="AA248" s="21" t="str">
        <f t="shared" si="85"/>
        <v>N.M.</v>
      </c>
      <c r="AC248" s="9">
        <v>0</v>
      </c>
      <c r="AE248" s="9">
        <v>0.6900000000000001</v>
      </c>
      <c r="AG248" s="9">
        <f t="shared" si="86"/>
        <v>-0.6900000000000001</v>
      </c>
      <c r="AI248" s="21" t="str">
        <f t="shared" si="87"/>
        <v>N.M.</v>
      </c>
    </row>
    <row r="249" spans="1:35" ht="12.75" outlineLevel="1">
      <c r="A249" s="1" t="s">
        <v>668</v>
      </c>
      <c r="B249" s="16" t="s">
        <v>669</v>
      </c>
      <c r="C249" s="1" t="s">
        <v>1199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2.43</v>
      </c>
      <c r="O249" s="9">
        <v>0</v>
      </c>
      <c r="Q249" s="9">
        <f t="shared" si="82"/>
        <v>2.43</v>
      </c>
      <c r="S249" s="21" t="str">
        <f t="shared" si="83"/>
        <v>N.M.</v>
      </c>
      <c r="U249" s="9">
        <v>2.43</v>
      </c>
      <c r="W249" s="9">
        <v>0</v>
      </c>
      <c r="Y249" s="9">
        <f t="shared" si="84"/>
        <v>2.43</v>
      </c>
      <c r="AA249" s="21" t="str">
        <f t="shared" si="85"/>
        <v>N.M.</v>
      </c>
      <c r="AC249" s="9">
        <v>2.43</v>
      </c>
      <c r="AE249" s="9">
        <v>0</v>
      </c>
      <c r="AG249" s="9">
        <f t="shared" si="86"/>
        <v>2.43</v>
      </c>
      <c r="AI249" s="21" t="str">
        <f t="shared" si="87"/>
        <v>N.M.</v>
      </c>
    </row>
    <row r="250" spans="1:35" ht="12.75" outlineLevel="1">
      <c r="A250" s="1" t="s">
        <v>670</v>
      </c>
      <c r="B250" s="16" t="s">
        <v>671</v>
      </c>
      <c r="C250" s="1" t="s">
        <v>1200</v>
      </c>
      <c r="E250" s="5">
        <v>-9006.14</v>
      </c>
      <c r="G250" s="5">
        <v>-2588.48</v>
      </c>
      <c r="I250" s="9">
        <f t="shared" si="80"/>
        <v>-6417.66</v>
      </c>
      <c r="K250" s="21">
        <f t="shared" si="81"/>
        <v>-2.479316046482878</v>
      </c>
      <c r="M250" s="9">
        <v>-9006.14</v>
      </c>
      <c r="O250" s="9">
        <v>-2588.48</v>
      </c>
      <c r="Q250" s="9">
        <f t="shared" si="82"/>
        <v>-6417.66</v>
      </c>
      <c r="S250" s="21">
        <f t="shared" si="83"/>
        <v>-2.479316046482878</v>
      </c>
      <c r="U250" s="9">
        <v>-8807.62</v>
      </c>
      <c r="W250" s="9">
        <v>-2677.39</v>
      </c>
      <c r="Y250" s="9">
        <f t="shared" si="84"/>
        <v>-6130.230000000001</v>
      </c>
      <c r="AA250" s="21">
        <f t="shared" si="85"/>
        <v>-2.2896290790658074</v>
      </c>
      <c r="AC250" s="9">
        <v>-8918.210000000001</v>
      </c>
      <c r="AE250" s="9">
        <v>-2677.56</v>
      </c>
      <c r="AG250" s="9">
        <f t="shared" si="86"/>
        <v>-6240.6500000000015</v>
      </c>
      <c r="AI250" s="21">
        <f t="shared" si="87"/>
        <v>-2.330722747576152</v>
      </c>
    </row>
    <row r="251" spans="1:35" ht="12.75" outlineLevel="1">
      <c r="A251" s="1" t="s">
        <v>672</v>
      </c>
      <c r="B251" s="16" t="s">
        <v>673</v>
      </c>
      <c r="C251" s="1" t="s">
        <v>1201</v>
      </c>
      <c r="E251" s="5">
        <v>-26271.09</v>
      </c>
      <c r="G251" s="5">
        <v>-26749.760000000002</v>
      </c>
      <c r="I251" s="9">
        <f t="shared" si="80"/>
        <v>478.6700000000019</v>
      </c>
      <c r="K251" s="21">
        <f t="shared" si="81"/>
        <v>0.0178943661550609</v>
      </c>
      <c r="M251" s="9">
        <v>-97767.88</v>
      </c>
      <c r="O251" s="9">
        <v>-181315.55000000002</v>
      </c>
      <c r="Q251" s="9">
        <f t="shared" si="82"/>
        <v>83547.67000000001</v>
      </c>
      <c r="S251" s="21">
        <f t="shared" si="83"/>
        <v>0.4607860164227503</v>
      </c>
      <c r="U251" s="9">
        <v>-331311.61</v>
      </c>
      <c r="W251" s="9">
        <v>-424924.93</v>
      </c>
      <c r="Y251" s="9">
        <f t="shared" si="84"/>
        <v>93613.32</v>
      </c>
      <c r="AA251" s="21">
        <f t="shared" si="85"/>
        <v>0.22030554902956626</v>
      </c>
      <c r="AC251" s="9">
        <v>-404288.48</v>
      </c>
      <c r="AE251" s="9">
        <v>-463405.93</v>
      </c>
      <c r="AG251" s="9">
        <f t="shared" si="86"/>
        <v>59117.45000000001</v>
      </c>
      <c r="AI251" s="21">
        <f t="shared" si="87"/>
        <v>0.12757163034145896</v>
      </c>
    </row>
    <row r="252" spans="1:35" ht="12.75" outlineLevel="1">
      <c r="A252" s="1" t="s">
        <v>674</v>
      </c>
      <c r="B252" s="16" t="s">
        <v>675</v>
      </c>
      <c r="C252" s="1" t="s">
        <v>1202</v>
      </c>
      <c r="E252" s="5">
        <v>-3150.2200000000003</v>
      </c>
      <c r="G252" s="5">
        <v>-1414.94</v>
      </c>
      <c r="I252" s="9">
        <f t="shared" si="80"/>
        <v>-1735.2800000000002</v>
      </c>
      <c r="K252" s="21">
        <f t="shared" si="81"/>
        <v>-1.2263982925071029</v>
      </c>
      <c r="M252" s="9">
        <v>-7330.81</v>
      </c>
      <c r="O252" s="9">
        <v>-12047.45</v>
      </c>
      <c r="Q252" s="9">
        <f t="shared" si="82"/>
        <v>4716.64</v>
      </c>
      <c r="S252" s="21">
        <f t="shared" si="83"/>
        <v>0.39150525629905086</v>
      </c>
      <c r="U252" s="9">
        <v>-12078.26</v>
      </c>
      <c r="W252" s="9">
        <v>-24359.4</v>
      </c>
      <c r="Y252" s="9">
        <f t="shared" si="84"/>
        <v>12281.140000000001</v>
      </c>
      <c r="AA252" s="21">
        <f t="shared" si="85"/>
        <v>0.5041643061815972</v>
      </c>
      <c r="AC252" s="9">
        <v>-14081.53</v>
      </c>
      <c r="AE252" s="9">
        <v>-28363.890000000003</v>
      </c>
      <c r="AG252" s="9">
        <f t="shared" si="86"/>
        <v>14282.360000000002</v>
      </c>
      <c r="AI252" s="21">
        <f t="shared" si="87"/>
        <v>0.5035402407779751</v>
      </c>
    </row>
    <row r="253" spans="1:35" ht="12.75" outlineLevel="1">
      <c r="A253" s="1" t="s">
        <v>676</v>
      </c>
      <c r="B253" s="16" t="s">
        <v>677</v>
      </c>
      <c r="C253" s="1" t="s">
        <v>1203</v>
      </c>
      <c r="E253" s="5">
        <v>-46196.86</v>
      </c>
      <c r="G253" s="5">
        <v>-36655.13</v>
      </c>
      <c r="I253" s="9">
        <f t="shared" si="80"/>
        <v>-9541.730000000003</v>
      </c>
      <c r="K253" s="21">
        <f t="shared" si="81"/>
        <v>-0.26031090327602174</v>
      </c>
      <c r="M253" s="9">
        <v>-148162.1</v>
      </c>
      <c r="O253" s="9">
        <v>-116297.04000000001</v>
      </c>
      <c r="Q253" s="9">
        <f t="shared" si="82"/>
        <v>-31865.059999999998</v>
      </c>
      <c r="S253" s="21">
        <f t="shared" si="83"/>
        <v>-0.27399717138114604</v>
      </c>
      <c r="U253" s="9">
        <v>-526516.36</v>
      </c>
      <c r="W253" s="9">
        <v>-378465.12</v>
      </c>
      <c r="Y253" s="9">
        <f t="shared" si="84"/>
        <v>-148051.24</v>
      </c>
      <c r="AA253" s="21">
        <f t="shared" si="85"/>
        <v>-0.3911885988330972</v>
      </c>
      <c r="AC253" s="9">
        <v>-607010.03</v>
      </c>
      <c r="AE253" s="9">
        <v>-444965.38</v>
      </c>
      <c r="AG253" s="9">
        <f t="shared" si="86"/>
        <v>-162044.65000000002</v>
      </c>
      <c r="AI253" s="21">
        <f t="shared" si="87"/>
        <v>-0.36417361278758364</v>
      </c>
    </row>
    <row r="254" spans="1:35" ht="12.75" outlineLevel="1">
      <c r="A254" s="1" t="s">
        <v>678</v>
      </c>
      <c r="B254" s="16" t="s">
        <v>679</v>
      </c>
      <c r="C254" s="1" t="s">
        <v>1204</v>
      </c>
      <c r="E254" s="5">
        <v>48833.81</v>
      </c>
      <c r="G254" s="5">
        <v>105806.836</v>
      </c>
      <c r="I254" s="9">
        <f t="shared" si="80"/>
        <v>-56973.026</v>
      </c>
      <c r="K254" s="21">
        <f t="shared" si="81"/>
        <v>-0.5384626188047056</v>
      </c>
      <c r="M254" s="9">
        <v>111001.09</v>
      </c>
      <c r="O254" s="9">
        <v>410156.593</v>
      </c>
      <c r="Q254" s="9">
        <f t="shared" si="82"/>
        <v>-299155.503</v>
      </c>
      <c r="S254" s="21">
        <f t="shared" si="83"/>
        <v>-0.7293689973673055</v>
      </c>
      <c r="U254" s="9">
        <v>494163.286</v>
      </c>
      <c r="W254" s="9">
        <v>1413007.586</v>
      </c>
      <c r="Y254" s="9">
        <f t="shared" si="84"/>
        <v>-918844.2999999998</v>
      </c>
      <c r="AA254" s="21">
        <f t="shared" si="85"/>
        <v>-0.6502755605163466</v>
      </c>
      <c r="AC254" s="9">
        <v>573385.976</v>
      </c>
      <c r="AE254" s="9">
        <v>1610872.7799999998</v>
      </c>
      <c r="AG254" s="9">
        <f t="shared" si="86"/>
        <v>-1037486.8039999998</v>
      </c>
      <c r="AI254" s="21">
        <f t="shared" si="87"/>
        <v>-0.6440526010998832</v>
      </c>
    </row>
    <row r="255" spans="1:35" ht="12.75" outlineLevel="1">
      <c r="A255" s="1" t="s">
        <v>680</v>
      </c>
      <c r="B255" s="16" t="s">
        <v>681</v>
      </c>
      <c r="C255" s="1" t="s">
        <v>1205</v>
      </c>
      <c r="E255" s="5">
        <v>0</v>
      </c>
      <c r="G255" s="5">
        <v>0</v>
      </c>
      <c r="I255" s="9">
        <f t="shared" si="80"/>
        <v>0</v>
      </c>
      <c r="K255" s="21">
        <f t="shared" si="81"/>
        <v>0</v>
      </c>
      <c r="M255" s="9">
        <v>0</v>
      </c>
      <c r="O255" s="9">
        <v>0</v>
      </c>
      <c r="Q255" s="9">
        <f t="shared" si="82"/>
        <v>0</v>
      </c>
      <c r="S255" s="21">
        <f t="shared" si="83"/>
        <v>0</v>
      </c>
      <c r="U255" s="9">
        <v>0</v>
      </c>
      <c r="W255" s="9">
        <v>-323.89</v>
      </c>
      <c r="Y255" s="9">
        <f t="shared" si="84"/>
        <v>323.89</v>
      </c>
      <c r="AA255" s="21" t="str">
        <f t="shared" si="85"/>
        <v>N.M.</v>
      </c>
      <c r="AC255" s="9">
        <v>0</v>
      </c>
      <c r="AE255" s="9">
        <v>-1.6599999999999682</v>
      </c>
      <c r="AG255" s="9">
        <f t="shared" si="86"/>
        <v>1.6599999999999682</v>
      </c>
      <c r="AI255" s="21" t="str">
        <f t="shared" si="87"/>
        <v>N.M.</v>
      </c>
    </row>
    <row r="256" spans="1:35" ht="12.75" outlineLevel="1">
      <c r="A256" s="1" t="s">
        <v>682</v>
      </c>
      <c r="B256" s="16" t="s">
        <v>683</v>
      </c>
      <c r="C256" s="1" t="s">
        <v>1206</v>
      </c>
      <c r="E256" s="5">
        <v>581184.51</v>
      </c>
      <c r="G256" s="5">
        <v>476992.15</v>
      </c>
      <c r="I256" s="9">
        <f t="shared" si="80"/>
        <v>104192.35999999999</v>
      </c>
      <c r="K256" s="21">
        <f t="shared" si="81"/>
        <v>0.21843621535490673</v>
      </c>
      <c r="M256" s="9">
        <v>1523843.93</v>
      </c>
      <c r="O256" s="9">
        <v>1219409</v>
      </c>
      <c r="Q256" s="9">
        <f t="shared" si="82"/>
        <v>304434.92999999993</v>
      </c>
      <c r="S256" s="21">
        <f t="shared" si="83"/>
        <v>0.2496577686403823</v>
      </c>
      <c r="U256" s="9">
        <v>4491767.42</v>
      </c>
      <c r="W256" s="9">
        <v>3520270.17</v>
      </c>
      <c r="Y256" s="9">
        <f t="shared" si="84"/>
        <v>971497.25</v>
      </c>
      <c r="AA256" s="21">
        <f t="shared" si="85"/>
        <v>0.2759723552695389</v>
      </c>
      <c r="AC256" s="9">
        <v>5358189.28</v>
      </c>
      <c r="AE256" s="9">
        <v>4590068.46</v>
      </c>
      <c r="AG256" s="9">
        <f t="shared" si="86"/>
        <v>768120.8200000003</v>
      </c>
      <c r="AI256" s="21">
        <f t="shared" si="87"/>
        <v>0.16734408793545538</v>
      </c>
    </row>
    <row r="257" spans="1:35" ht="12.75" outlineLevel="1">
      <c r="A257" s="1" t="s">
        <v>684</v>
      </c>
      <c r="B257" s="16" t="s">
        <v>685</v>
      </c>
      <c r="C257" s="1" t="s">
        <v>1207</v>
      </c>
      <c r="E257" s="5">
        <v>31344.14</v>
      </c>
      <c r="G257" s="5">
        <v>31750.530000000002</v>
      </c>
      <c r="I257" s="9">
        <f t="shared" si="80"/>
        <v>-406.39000000000306</v>
      </c>
      <c r="K257" s="21">
        <f t="shared" si="81"/>
        <v>-0.012799471378903061</v>
      </c>
      <c r="M257" s="9">
        <v>94032.42</v>
      </c>
      <c r="O257" s="9">
        <v>102281.56</v>
      </c>
      <c r="Q257" s="9">
        <f t="shared" si="82"/>
        <v>-8249.14</v>
      </c>
      <c r="S257" s="21">
        <f t="shared" si="83"/>
        <v>-0.0806512923737182</v>
      </c>
      <c r="U257" s="9">
        <v>304747.738</v>
      </c>
      <c r="W257" s="9">
        <v>437842.931</v>
      </c>
      <c r="Y257" s="9">
        <f t="shared" si="84"/>
        <v>-133095.19299999997</v>
      </c>
      <c r="AA257" s="21">
        <f t="shared" si="85"/>
        <v>-0.3039793121611457</v>
      </c>
      <c r="AC257" s="9">
        <v>368248.718</v>
      </c>
      <c r="AE257" s="9">
        <v>499403.361</v>
      </c>
      <c r="AG257" s="9">
        <f t="shared" si="86"/>
        <v>-131154.64299999998</v>
      </c>
      <c r="AI257" s="21">
        <f t="shared" si="87"/>
        <v>-0.2626226678518489</v>
      </c>
    </row>
    <row r="258" spans="1:35" ht="12.75" outlineLevel="1">
      <c r="A258" s="1" t="s">
        <v>686</v>
      </c>
      <c r="B258" s="16" t="s">
        <v>687</v>
      </c>
      <c r="C258" s="1" t="s">
        <v>1208</v>
      </c>
      <c r="E258" s="5">
        <v>82745.99</v>
      </c>
      <c r="G258" s="5">
        <v>77609.02</v>
      </c>
      <c r="I258" s="9">
        <f t="shared" si="80"/>
        <v>5136.970000000001</v>
      </c>
      <c r="K258" s="21">
        <f t="shared" si="81"/>
        <v>0.06619037323238976</v>
      </c>
      <c r="M258" s="9">
        <v>250541.98</v>
      </c>
      <c r="O258" s="9">
        <v>232827.06</v>
      </c>
      <c r="Q258" s="9">
        <f t="shared" si="82"/>
        <v>17714.920000000013</v>
      </c>
      <c r="S258" s="21">
        <f t="shared" si="83"/>
        <v>0.07608617314499445</v>
      </c>
      <c r="U258" s="9">
        <v>812280.512</v>
      </c>
      <c r="W258" s="9">
        <v>775347.47</v>
      </c>
      <c r="Y258" s="9">
        <f t="shared" si="84"/>
        <v>36933.042000000016</v>
      </c>
      <c r="AA258" s="21">
        <f t="shared" si="85"/>
        <v>0.04763418135613445</v>
      </c>
      <c r="AC258" s="9">
        <v>972603.372</v>
      </c>
      <c r="AE258" s="9">
        <v>936483.8999999999</v>
      </c>
      <c r="AG258" s="9">
        <f t="shared" si="86"/>
        <v>36119.47200000007</v>
      </c>
      <c r="AI258" s="21">
        <f t="shared" si="87"/>
        <v>0.038569239684739985</v>
      </c>
    </row>
    <row r="259" spans="1:35" ht="12.75" outlineLevel="1">
      <c r="A259" s="1" t="s">
        <v>688</v>
      </c>
      <c r="B259" s="16" t="s">
        <v>689</v>
      </c>
      <c r="C259" s="1" t="s">
        <v>1209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1334.318</v>
      </c>
      <c r="W259" s="9">
        <v>4442.9490000000005</v>
      </c>
      <c r="Y259" s="9">
        <f t="shared" si="84"/>
        <v>-3108.6310000000003</v>
      </c>
      <c r="AA259" s="21">
        <f t="shared" si="85"/>
        <v>-0.6996773989528127</v>
      </c>
      <c r="AC259" s="9">
        <v>2752.2219999999998</v>
      </c>
      <c r="AE259" s="9">
        <v>4442.9490000000005</v>
      </c>
      <c r="AG259" s="9">
        <f t="shared" si="86"/>
        <v>-1690.7270000000008</v>
      </c>
      <c r="AI259" s="21">
        <f t="shared" si="87"/>
        <v>-0.38054161774082945</v>
      </c>
    </row>
    <row r="260" spans="1:35" ht="12.75" outlineLevel="1">
      <c r="A260" s="1" t="s">
        <v>690</v>
      </c>
      <c r="B260" s="16" t="s">
        <v>691</v>
      </c>
      <c r="C260" s="1" t="s">
        <v>1210</v>
      </c>
      <c r="E260" s="5">
        <v>12935.07</v>
      </c>
      <c r="G260" s="5">
        <v>11466.535</v>
      </c>
      <c r="I260" s="9">
        <f aca="true" t="shared" si="88" ref="I260:I291">+E260-G260</f>
        <v>1468.5349999999999</v>
      </c>
      <c r="K260" s="21">
        <f aca="true" t="shared" si="89" ref="K260:K291">IF(G260&lt;0,IF(I260=0,0,IF(OR(G260=0,E260=0),"N.M.",IF(ABS(I260/G260)&gt;=10,"N.M.",I260/(-G260)))),IF(I260=0,0,IF(OR(G260=0,E260=0),"N.M.",IF(ABS(I260/G260)&gt;=10,"N.M.",I260/G260))))</f>
        <v>0.1280713833778033</v>
      </c>
      <c r="M260" s="9">
        <v>24149.56</v>
      </c>
      <c r="O260" s="9">
        <v>34486.849</v>
      </c>
      <c r="Q260" s="9">
        <f aca="true" t="shared" si="90" ref="Q260:Q291">(+M260-O260)</f>
        <v>-10337.289</v>
      </c>
      <c r="S260" s="21">
        <f aca="true" t="shared" si="91" ref="S260:S291">IF(O260&lt;0,IF(Q260=0,0,IF(OR(O260=0,M260=0),"N.M.",IF(ABS(Q260/O260)&gt;=10,"N.M.",Q260/(-O260)))),IF(Q260=0,0,IF(OR(O260=0,M260=0),"N.M.",IF(ABS(Q260/O260)&gt;=10,"N.M.",Q260/O260))))</f>
        <v>-0.29974582485051043</v>
      </c>
      <c r="U260" s="9">
        <v>84707.488</v>
      </c>
      <c r="W260" s="9">
        <v>75730.41</v>
      </c>
      <c r="Y260" s="9">
        <f aca="true" t="shared" si="92" ref="Y260:Y291">(+U260-W260)</f>
        <v>8977.077999999994</v>
      </c>
      <c r="AA260" s="21">
        <f aca="true" t="shared" si="93" ref="AA260:AA291">IF(W260&lt;0,IF(Y260=0,0,IF(OR(W260=0,U260=0),"N.M.",IF(ABS(Y260/W260)&gt;=10,"N.M.",Y260/(-W260)))),IF(Y260=0,0,IF(OR(W260=0,U260=0),"N.M.",IF(ABS(Y260/W260)&gt;=10,"N.M.",Y260/W260))))</f>
        <v>0.118539936598785</v>
      </c>
      <c r="AC260" s="9">
        <v>109339.742</v>
      </c>
      <c r="AE260" s="9">
        <v>77196.02</v>
      </c>
      <c r="AG260" s="9">
        <f aca="true" t="shared" si="94" ref="AG260:AG291">(+AC260-AE260)</f>
        <v>32143.721999999994</v>
      </c>
      <c r="AI260" s="21">
        <f aca="true" t="shared" si="95" ref="AI260:AI291">IF(AE260&lt;0,IF(AG260=0,0,IF(OR(AE260=0,AC260=0),"N.M.",IF(ABS(AG260/AE260)&gt;=10,"N.M.",AG260/(-AE260)))),IF(AG260=0,0,IF(OR(AE260=0,AC260=0),"N.M.",IF(ABS(AG260/AE260)&gt;=10,"N.M.",AG260/AE260))))</f>
        <v>0.41639092274446265</v>
      </c>
    </row>
    <row r="261" spans="1:35" ht="12.75" outlineLevel="1">
      <c r="A261" s="1" t="s">
        <v>692</v>
      </c>
      <c r="B261" s="16" t="s">
        <v>693</v>
      </c>
      <c r="C261" s="1" t="s">
        <v>1211</v>
      </c>
      <c r="E261" s="5">
        <v>0</v>
      </c>
      <c r="G261" s="5">
        <v>5.19</v>
      </c>
      <c r="I261" s="9">
        <f t="shared" si="88"/>
        <v>-5.19</v>
      </c>
      <c r="K261" s="21" t="str">
        <f t="shared" si="89"/>
        <v>N.M.</v>
      </c>
      <c r="M261" s="9">
        <v>0</v>
      </c>
      <c r="O261" s="9">
        <v>43.82</v>
      </c>
      <c r="Q261" s="9">
        <f t="shared" si="90"/>
        <v>-43.82</v>
      </c>
      <c r="S261" s="21" t="str">
        <f t="shared" si="91"/>
        <v>N.M.</v>
      </c>
      <c r="U261" s="9">
        <v>0</v>
      </c>
      <c r="W261" s="9">
        <v>43.82</v>
      </c>
      <c r="Y261" s="9">
        <f t="shared" si="92"/>
        <v>-43.82</v>
      </c>
      <c r="AA261" s="21" t="str">
        <f t="shared" si="93"/>
        <v>N.M.</v>
      </c>
      <c r="AC261" s="9">
        <v>0</v>
      </c>
      <c r="AE261" s="9">
        <v>43.82</v>
      </c>
      <c r="AG261" s="9">
        <f t="shared" si="94"/>
        <v>-43.82</v>
      </c>
      <c r="AI261" s="21" t="str">
        <f t="shared" si="95"/>
        <v>N.M.</v>
      </c>
    </row>
    <row r="262" spans="1:35" ht="12.75" outlineLevel="1">
      <c r="A262" s="1" t="s">
        <v>694</v>
      </c>
      <c r="B262" s="16" t="s">
        <v>695</v>
      </c>
      <c r="C262" s="1" t="s">
        <v>1212</v>
      </c>
      <c r="E262" s="5">
        <v>53103.04</v>
      </c>
      <c r="G262" s="5">
        <v>232269.24</v>
      </c>
      <c r="I262" s="9">
        <f t="shared" si="88"/>
        <v>-179166.19999999998</v>
      </c>
      <c r="K262" s="21">
        <f t="shared" si="89"/>
        <v>-0.7713729118845009</v>
      </c>
      <c r="M262" s="9">
        <v>75488.94</v>
      </c>
      <c r="O262" s="9">
        <v>149878.68</v>
      </c>
      <c r="Q262" s="9">
        <f t="shared" si="90"/>
        <v>-74389.73999999999</v>
      </c>
      <c r="S262" s="21">
        <f t="shared" si="91"/>
        <v>-0.496333034158027</v>
      </c>
      <c r="U262" s="9">
        <v>304809.08</v>
      </c>
      <c r="W262" s="9">
        <v>468572.16000000003</v>
      </c>
      <c r="Y262" s="9">
        <f t="shared" si="92"/>
        <v>-163763.08000000002</v>
      </c>
      <c r="AA262" s="21">
        <f t="shared" si="93"/>
        <v>-0.3494938324974322</v>
      </c>
      <c r="AC262" s="9">
        <v>231466.83000000002</v>
      </c>
      <c r="AE262" s="9">
        <v>927894.3700000001</v>
      </c>
      <c r="AG262" s="9">
        <f t="shared" si="94"/>
        <v>-696427.54</v>
      </c>
      <c r="AI262" s="21">
        <f t="shared" si="95"/>
        <v>-0.7505461424450716</v>
      </c>
    </row>
    <row r="263" spans="1:35" ht="12.75" outlineLevel="1">
      <c r="A263" s="1" t="s">
        <v>696</v>
      </c>
      <c r="B263" s="16" t="s">
        <v>697</v>
      </c>
      <c r="C263" s="1" t="s">
        <v>1213</v>
      </c>
      <c r="E263" s="5">
        <v>45.39</v>
      </c>
      <c r="G263" s="5">
        <v>8398.643</v>
      </c>
      <c r="I263" s="9">
        <f t="shared" si="88"/>
        <v>-8353.253</v>
      </c>
      <c r="K263" s="21">
        <f t="shared" si="89"/>
        <v>-0.9945955554962868</v>
      </c>
      <c r="M263" s="9">
        <v>529.17</v>
      </c>
      <c r="O263" s="9">
        <v>48979.178</v>
      </c>
      <c r="Q263" s="9">
        <f t="shared" si="90"/>
        <v>-48450.008</v>
      </c>
      <c r="S263" s="21">
        <f t="shared" si="91"/>
        <v>-0.9891960212153826</v>
      </c>
      <c r="U263" s="9">
        <v>12432.452000000001</v>
      </c>
      <c r="W263" s="9">
        <v>77655.158</v>
      </c>
      <c r="Y263" s="9">
        <f t="shared" si="92"/>
        <v>-65222.70599999999</v>
      </c>
      <c r="AA263" s="21">
        <f t="shared" si="93"/>
        <v>-0.839901787335234</v>
      </c>
      <c r="AC263" s="9">
        <v>14344.588000000002</v>
      </c>
      <c r="AE263" s="9">
        <v>79799.5</v>
      </c>
      <c r="AG263" s="9">
        <f t="shared" si="94"/>
        <v>-65454.912</v>
      </c>
      <c r="AI263" s="21">
        <f t="shared" si="95"/>
        <v>-0.8202421318429313</v>
      </c>
    </row>
    <row r="264" spans="1:35" ht="12.75" outlineLevel="1">
      <c r="A264" s="1" t="s">
        <v>698</v>
      </c>
      <c r="B264" s="16" t="s">
        <v>699</v>
      </c>
      <c r="C264" s="1" t="s">
        <v>1214</v>
      </c>
      <c r="E264" s="5">
        <v>0</v>
      </c>
      <c r="G264" s="5">
        <v>0</v>
      </c>
      <c r="I264" s="9">
        <f t="shared" si="88"/>
        <v>0</v>
      </c>
      <c r="K264" s="21">
        <f t="shared" si="89"/>
        <v>0</v>
      </c>
      <c r="M264" s="9">
        <v>0</v>
      </c>
      <c r="O264" s="9">
        <v>198.17000000000002</v>
      </c>
      <c r="Q264" s="9">
        <f t="shared" si="90"/>
        <v>-198.17000000000002</v>
      </c>
      <c r="S264" s="21" t="str">
        <f t="shared" si="91"/>
        <v>N.M.</v>
      </c>
      <c r="U264" s="9">
        <v>0</v>
      </c>
      <c r="W264" s="9">
        <v>198.17000000000002</v>
      </c>
      <c r="Y264" s="9">
        <f t="shared" si="92"/>
        <v>-198.17000000000002</v>
      </c>
      <c r="AA264" s="21" t="str">
        <f t="shared" si="93"/>
        <v>N.M.</v>
      </c>
      <c r="AC264" s="9">
        <v>0</v>
      </c>
      <c r="AE264" s="9">
        <v>198.17000000000002</v>
      </c>
      <c r="AG264" s="9">
        <f t="shared" si="94"/>
        <v>-198.17000000000002</v>
      </c>
      <c r="AI264" s="21" t="str">
        <f t="shared" si="95"/>
        <v>N.M.</v>
      </c>
    </row>
    <row r="265" spans="1:35" ht="12.75" outlineLevel="1">
      <c r="A265" s="1" t="s">
        <v>700</v>
      </c>
      <c r="B265" s="16" t="s">
        <v>701</v>
      </c>
      <c r="C265" s="1" t="s">
        <v>1215</v>
      </c>
      <c r="E265" s="5">
        <v>-15688.56</v>
      </c>
      <c r="G265" s="5">
        <v>-9528.769</v>
      </c>
      <c r="I265" s="9">
        <f t="shared" si="88"/>
        <v>-6159.790999999999</v>
      </c>
      <c r="K265" s="21">
        <f t="shared" si="89"/>
        <v>-0.6464414238607316</v>
      </c>
      <c r="M265" s="9">
        <v>-48620.04</v>
      </c>
      <c r="O265" s="9">
        <v>-33998.524</v>
      </c>
      <c r="Q265" s="9">
        <f t="shared" si="90"/>
        <v>-14621.516000000003</v>
      </c>
      <c r="S265" s="21">
        <f t="shared" si="91"/>
        <v>-0.4300632580402609</v>
      </c>
      <c r="U265" s="9">
        <v>-134191.36000000002</v>
      </c>
      <c r="W265" s="9">
        <v>-91336.467</v>
      </c>
      <c r="Y265" s="9">
        <f t="shared" si="92"/>
        <v>-42854.89300000001</v>
      </c>
      <c r="AA265" s="21">
        <f t="shared" si="93"/>
        <v>-0.4691980586461704</v>
      </c>
      <c r="AC265" s="9">
        <v>-166295.93500000003</v>
      </c>
      <c r="AE265" s="9">
        <v>-108978.735</v>
      </c>
      <c r="AG265" s="9">
        <f t="shared" si="94"/>
        <v>-57317.200000000026</v>
      </c>
      <c r="AI265" s="21">
        <f t="shared" si="95"/>
        <v>-0.5259484797653416</v>
      </c>
    </row>
    <row r="266" spans="1:35" ht="12.75" outlineLevel="1">
      <c r="A266" s="1" t="s">
        <v>702</v>
      </c>
      <c r="B266" s="16" t="s">
        <v>703</v>
      </c>
      <c r="C266" s="1" t="s">
        <v>1216</v>
      </c>
      <c r="E266" s="5">
        <v>862.8000000000001</v>
      </c>
      <c r="G266" s="5">
        <v>681.57</v>
      </c>
      <c r="I266" s="9">
        <f t="shared" si="88"/>
        <v>181.23000000000002</v>
      </c>
      <c r="K266" s="21">
        <f t="shared" si="89"/>
        <v>0.2659007878867908</v>
      </c>
      <c r="M266" s="9">
        <v>2917.65</v>
      </c>
      <c r="O266" s="9">
        <v>2029.28</v>
      </c>
      <c r="Q266" s="9">
        <f t="shared" si="90"/>
        <v>888.3700000000001</v>
      </c>
      <c r="S266" s="21">
        <f t="shared" si="91"/>
        <v>0.43777595994638496</v>
      </c>
      <c r="U266" s="9">
        <v>7921.04</v>
      </c>
      <c r="W266" s="9">
        <v>16963.22</v>
      </c>
      <c r="Y266" s="9">
        <f t="shared" si="92"/>
        <v>-9042.18</v>
      </c>
      <c r="AA266" s="21">
        <f t="shared" si="93"/>
        <v>-0.5330462023130043</v>
      </c>
      <c r="AC266" s="9">
        <v>9207.22</v>
      </c>
      <c r="AE266" s="9">
        <v>18430.41</v>
      </c>
      <c r="AG266" s="9">
        <f t="shared" si="94"/>
        <v>-9223.19</v>
      </c>
      <c r="AI266" s="21">
        <f t="shared" si="95"/>
        <v>-0.5004332513492646</v>
      </c>
    </row>
    <row r="267" spans="1:35" ht="12.75" outlineLevel="1">
      <c r="A267" s="1" t="s">
        <v>704</v>
      </c>
      <c r="B267" s="16" t="s">
        <v>705</v>
      </c>
      <c r="C267" s="1" t="s">
        <v>1217</v>
      </c>
      <c r="E267" s="5">
        <v>1301.93</v>
      </c>
      <c r="G267" s="5">
        <v>1876.15</v>
      </c>
      <c r="I267" s="9">
        <f t="shared" si="88"/>
        <v>-574.22</v>
      </c>
      <c r="K267" s="21">
        <f t="shared" si="89"/>
        <v>-0.30606294805852413</v>
      </c>
      <c r="M267" s="9">
        <v>3917.26</v>
      </c>
      <c r="O267" s="9">
        <v>5078.14</v>
      </c>
      <c r="Q267" s="9">
        <f t="shared" si="90"/>
        <v>-1160.88</v>
      </c>
      <c r="S267" s="21">
        <f t="shared" si="91"/>
        <v>-0.22860338627922822</v>
      </c>
      <c r="U267" s="9">
        <v>11545.66</v>
      </c>
      <c r="W267" s="9">
        <v>15036.81</v>
      </c>
      <c r="Y267" s="9">
        <f t="shared" si="92"/>
        <v>-3491.1499999999996</v>
      </c>
      <c r="AA267" s="21">
        <f t="shared" si="93"/>
        <v>-0.23217357936956043</v>
      </c>
      <c r="AC267" s="9">
        <v>16567.87</v>
      </c>
      <c r="AE267" s="9">
        <v>19079.88</v>
      </c>
      <c r="AG267" s="9">
        <f t="shared" si="94"/>
        <v>-2512.010000000002</v>
      </c>
      <c r="AI267" s="21">
        <f t="shared" si="95"/>
        <v>-0.13165753663020952</v>
      </c>
    </row>
    <row r="268" spans="1:35" ht="12.75" outlineLevel="1">
      <c r="A268" s="1" t="s">
        <v>706</v>
      </c>
      <c r="B268" s="16" t="s">
        <v>707</v>
      </c>
      <c r="C268" s="1" t="s">
        <v>1218</v>
      </c>
      <c r="E268" s="5">
        <v>1145</v>
      </c>
      <c r="G268" s="5">
        <v>200</v>
      </c>
      <c r="I268" s="9">
        <f t="shared" si="88"/>
        <v>945</v>
      </c>
      <c r="K268" s="21">
        <f t="shared" si="89"/>
        <v>4.725</v>
      </c>
      <c r="M268" s="9">
        <v>3258</v>
      </c>
      <c r="O268" s="9">
        <v>2213.32</v>
      </c>
      <c r="Q268" s="9">
        <f t="shared" si="90"/>
        <v>1044.6799999999998</v>
      </c>
      <c r="S268" s="21">
        <f t="shared" si="91"/>
        <v>0.47199681925794723</v>
      </c>
      <c r="U268" s="9">
        <v>12555</v>
      </c>
      <c r="W268" s="9">
        <v>14255.550000000001</v>
      </c>
      <c r="Y268" s="9">
        <f t="shared" si="92"/>
        <v>-1700.550000000001</v>
      </c>
      <c r="AA268" s="21">
        <f t="shared" si="93"/>
        <v>-0.11929038164083469</v>
      </c>
      <c r="AC268" s="9">
        <v>15076</v>
      </c>
      <c r="AE268" s="9">
        <v>15298.730000000001</v>
      </c>
      <c r="AG268" s="9">
        <f t="shared" si="94"/>
        <v>-222.73000000000138</v>
      </c>
      <c r="AI268" s="21">
        <f t="shared" si="95"/>
        <v>-0.014558724809183597</v>
      </c>
    </row>
    <row r="269" spans="1:35" ht="12.75" outlineLevel="1">
      <c r="A269" s="1" t="s">
        <v>708</v>
      </c>
      <c r="B269" s="16" t="s">
        <v>709</v>
      </c>
      <c r="C269" s="1" t="s">
        <v>1219</v>
      </c>
      <c r="E269" s="5">
        <v>82512.33</v>
      </c>
      <c r="G269" s="5">
        <v>84499.99</v>
      </c>
      <c r="I269" s="9">
        <f t="shared" si="88"/>
        <v>-1987.6600000000035</v>
      </c>
      <c r="K269" s="21">
        <f t="shared" si="89"/>
        <v>-0.023522606334036293</v>
      </c>
      <c r="M269" s="9">
        <v>247536.99</v>
      </c>
      <c r="O269" s="9">
        <v>253499.97</v>
      </c>
      <c r="Q269" s="9">
        <f t="shared" si="90"/>
        <v>-5962.9800000000105</v>
      </c>
      <c r="S269" s="21">
        <f t="shared" si="91"/>
        <v>-0.023522606334036293</v>
      </c>
      <c r="U269" s="9">
        <v>825219.31</v>
      </c>
      <c r="W269" s="9">
        <v>845051.93</v>
      </c>
      <c r="Y269" s="9">
        <f t="shared" si="92"/>
        <v>-19832.619999999995</v>
      </c>
      <c r="AA269" s="21">
        <f t="shared" si="93"/>
        <v>-0.02346911390404137</v>
      </c>
      <c r="AC269" s="9">
        <v>994219.29</v>
      </c>
      <c r="AE269" s="9">
        <v>1082954.09</v>
      </c>
      <c r="AG269" s="9">
        <f t="shared" si="94"/>
        <v>-88734.80000000005</v>
      </c>
      <c r="AI269" s="21">
        <f t="shared" si="95"/>
        <v>-0.08193773015807165</v>
      </c>
    </row>
    <row r="270" spans="1:35" ht="12.75" outlineLevel="1">
      <c r="A270" s="1" t="s">
        <v>710</v>
      </c>
      <c r="B270" s="16" t="s">
        <v>711</v>
      </c>
      <c r="C270" s="1" t="s">
        <v>1220</v>
      </c>
      <c r="E270" s="5">
        <v>12517.24</v>
      </c>
      <c r="G270" s="5">
        <v>12150.74</v>
      </c>
      <c r="I270" s="9">
        <f t="shared" si="88"/>
        <v>366.5</v>
      </c>
      <c r="K270" s="21">
        <f t="shared" si="89"/>
        <v>0.03016277197931978</v>
      </c>
      <c r="M270" s="9">
        <v>37291.41</v>
      </c>
      <c r="O270" s="9">
        <v>37380.63</v>
      </c>
      <c r="Q270" s="9">
        <f t="shared" si="90"/>
        <v>-89.21999999999389</v>
      </c>
      <c r="S270" s="21">
        <f t="shared" si="91"/>
        <v>-0.0023867976542929826</v>
      </c>
      <c r="U270" s="9">
        <v>122155.82</v>
      </c>
      <c r="W270" s="9">
        <v>122291.38</v>
      </c>
      <c r="Y270" s="9">
        <f t="shared" si="92"/>
        <v>-135.55999999999767</v>
      </c>
      <c r="AA270" s="21">
        <f t="shared" si="93"/>
        <v>-0.0011085000430937787</v>
      </c>
      <c r="AC270" s="9">
        <v>146498.54</v>
      </c>
      <c r="AE270" s="9">
        <v>144775.74</v>
      </c>
      <c r="AG270" s="9">
        <f t="shared" si="94"/>
        <v>1722.8000000000175</v>
      </c>
      <c r="AI270" s="21">
        <f t="shared" si="95"/>
        <v>0.011899783762113857</v>
      </c>
    </row>
    <row r="271" spans="1:35" ht="12.75" outlineLevel="1">
      <c r="A271" s="1" t="s">
        <v>712</v>
      </c>
      <c r="B271" s="16" t="s">
        <v>713</v>
      </c>
      <c r="C271" s="1" t="s">
        <v>1221</v>
      </c>
      <c r="E271" s="5">
        <v>351856.08</v>
      </c>
      <c r="G271" s="5">
        <v>317451.44</v>
      </c>
      <c r="I271" s="9">
        <f t="shared" si="88"/>
        <v>34404.640000000014</v>
      </c>
      <c r="K271" s="21">
        <f t="shared" si="89"/>
        <v>0.1083776466725116</v>
      </c>
      <c r="M271" s="9">
        <v>1060559.04</v>
      </c>
      <c r="O271" s="9">
        <v>948522.89</v>
      </c>
      <c r="Q271" s="9">
        <f t="shared" si="90"/>
        <v>112036.15000000002</v>
      </c>
      <c r="S271" s="21">
        <f t="shared" si="91"/>
        <v>0.11811644313612718</v>
      </c>
      <c r="U271" s="9">
        <v>3514854.26</v>
      </c>
      <c r="W271" s="9">
        <v>3157678.22</v>
      </c>
      <c r="Y271" s="9">
        <f t="shared" si="92"/>
        <v>357176.0399999996</v>
      </c>
      <c r="AA271" s="21">
        <f t="shared" si="93"/>
        <v>0.11311350147641058</v>
      </c>
      <c r="AC271" s="9">
        <v>4147005.1999999997</v>
      </c>
      <c r="AE271" s="9">
        <v>3740853.3800000004</v>
      </c>
      <c r="AG271" s="9">
        <f t="shared" si="94"/>
        <v>406151.81999999937</v>
      </c>
      <c r="AI271" s="21">
        <f t="shared" si="95"/>
        <v>0.10857196974664624</v>
      </c>
    </row>
    <row r="272" spans="1:35" ht="12.75" outlineLevel="1">
      <c r="A272" s="1" t="s">
        <v>714</v>
      </c>
      <c r="B272" s="16" t="s">
        <v>715</v>
      </c>
      <c r="C272" s="1" t="s">
        <v>1222</v>
      </c>
      <c r="E272" s="5">
        <v>0</v>
      </c>
      <c r="G272" s="5">
        <v>3.597</v>
      </c>
      <c r="I272" s="9">
        <f t="shared" si="88"/>
        <v>-3.597</v>
      </c>
      <c r="K272" s="21" t="str">
        <f t="shared" si="89"/>
        <v>N.M.</v>
      </c>
      <c r="M272" s="9">
        <v>0</v>
      </c>
      <c r="O272" s="9">
        <v>16.571</v>
      </c>
      <c r="Q272" s="9">
        <f t="shared" si="90"/>
        <v>-16.571</v>
      </c>
      <c r="S272" s="21" t="str">
        <f t="shared" si="91"/>
        <v>N.M.</v>
      </c>
      <c r="U272" s="9">
        <v>323.2</v>
      </c>
      <c r="W272" s="9">
        <v>49.771</v>
      </c>
      <c r="Y272" s="9">
        <f t="shared" si="92"/>
        <v>273.429</v>
      </c>
      <c r="AA272" s="21">
        <f t="shared" si="93"/>
        <v>5.493741335315746</v>
      </c>
      <c r="AC272" s="9">
        <v>353.868</v>
      </c>
      <c r="AE272" s="9">
        <v>86.611</v>
      </c>
      <c r="AG272" s="9">
        <f t="shared" si="94"/>
        <v>267.257</v>
      </c>
      <c r="AI272" s="21">
        <f t="shared" si="95"/>
        <v>3.0857165948897944</v>
      </c>
    </row>
    <row r="273" spans="1:35" ht="12.75" outlineLevel="1">
      <c r="A273" s="1" t="s">
        <v>716</v>
      </c>
      <c r="B273" s="16" t="s">
        <v>717</v>
      </c>
      <c r="C273" s="1" t="s">
        <v>1223</v>
      </c>
      <c r="E273" s="5">
        <v>6256.13</v>
      </c>
      <c r="G273" s="5">
        <v>15651.91</v>
      </c>
      <c r="I273" s="9">
        <f t="shared" si="88"/>
        <v>-9395.779999999999</v>
      </c>
      <c r="K273" s="21">
        <f t="shared" si="89"/>
        <v>-0.6002960661031145</v>
      </c>
      <c r="M273" s="9">
        <v>18757.07</v>
      </c>
      <c r="O273" s="9">
        <v>46796.91</v>
      </c>
      <c r="Q273" s="9">
        <f t="shared" si="90"/>
        <v>-28039.840000000004</v>
      </c>
      <c r="S273" s="21">
        <f t="shared" si="91"/>
        <v>-0.599181441680658</v>
      </c>
      <c r="U273" s="9">
        <v>113859.07</v>
      </c>
      <c r="W273" s="9">
        <v>153578.24</v>
      </c>
      <c r="Y273" s="9">
        <f t="shared" si="92"/>
        <v>-39719.169999999984</v>
      </c>
      <c r="AA273" s="21">
        <f t="shared" si="93"/>
        <v>-0.2586249848936932</v>
      </c>
      <c r="AC273" s="9">
        <v>140816.67</v>
      </c>
      <c r="AE273" s="9">
        <v>158841.11</v>
      </c>
      <c r="AG273" s="9">
        <f t="shared" si="94"/>
        <v>-18024.439999999973</v>
      </c>
      <c r="AI273" s="21">
        <f t="shared" si="95"/>
        <v>-0.11347465401116862</v>
      </c>
    </row>
    <row r="274" spans="1:35" ht="12.75" outlineLevel="1">
      <c r="A274" s="1" t="s">
        <v>718</v>
      </c>
      <c r="B274" s="16" t="s">
        <v>719</v>
      </c>
      <c r="C274" s="1" t="s">
        <v>1224</v>
      </c>
      <c r="E274" s="5">
        <v>22565.48</v>
      </c>
      <c r="G274" s="5">
        <v>21968.16</v>
      </c>
      <c r="I274" s="9">
        <f t="shared" si="88"/>
        <v>597.3199999999997</v>
      </c>
      <c r="K274" s="21">
        <f t="shared" si="89"/>
        <v>0.02719026081383237</v>
      </c>
      <c r="M274" s="9">
        <v>67946.99</v>
      </c>
      <c r="O274" s="9">
        <v>65628.2</v>
      </c>
      <c r="Q274" s="9">
        <f t="shared" si="90"/>
        <v>2318.790000000008</v>
      </c>
      <c r="S274" s="21">
        <f t="shared" si="91"/>
        <v>0.03533221999079676</v>
      </c>
      <c r="U274" s="9">
        <v>225400.81</v>
      </c>
      <c r="W274" s="9">
        <v>218140.30000000002</v>
      </c>
      <c r="Y274" s="9">
        <f t="shared" si="92"/>
        <v>7260.50999999998</v>
      </c>
      <c r="AA274" s="21">
        <f t="shared" si="93"/>
        <v>0.03328367110524731</v>
      </c>
      <c r="AC274" s="9">
        <v>269266.88</v>
      </c>
      <c r="AE274" s="9">
        <v>260397.72000000003</v>
      </c>
      <c r="AG274" s="9">
        <f t="shared" si="94"/>
        <v>8869.159999999974</v>
      </c>
      <c r="AI274" s="21">
        <f t="shared" si="95"/>
        <v>0.034060052445927615</v>
      </c>
    </row>
    <row r="275" spans="1:35" ht="12.75" outlineLevel="1">
      <c r="A275" s="1" t="s">
        <v>720</v>
      </c>
      <c r="B275" s="16" t="s">
        <v>721</v>
      </c>
      <c r="C275" s="1" t="s">
        <v>1225</v>
      </c>
      <c r="E275" s="5">
        <v>76.46000000000001</v>
      </c>
      <c r="G275" s="5">
        <v>16.057000000000002</v>
      </c>
      <c r="I275" s="9">
        <f t="shared" si="88"/>
        <v>60.403000000000006</v>
      </c>
      <c r="K275" s="21">
        <f t="shared" si="89"/>
        <v>3.7617861368873386</v>
      </c>
      <c r="M275" s="9">
        <v>150.83</v>
      </c>
      <c r="O275" s="9">
        <v>18.305</v>
      </c>
      <c r="Q275" s="9">
        <f t="shared" si="90"/>
        <v>132.525</v>
      </c>
      <c r="S275" s="21">
        <f t="shared" si="91"/>
        <v>7.239825184375854</v>
      </c>
      <c r="U275" s="9">
        <v>4156.2300000000005</v>
      </c>
      <c r="W275" s="9">
        <v>862.975</v>
      </c>
      <c r="Y275" s="9">
        <f t="shared" si="92"/>
        <v>3293.2550000000006</v>
      </c>
      <c r="AA275" s="21">
        <f t="shared" si="93"/>
        <v>3.8161650105738874</v>
      </c>
      <c r="AC275" s="9">
        <v>4189.18</v>
      </c>
      <c r="AE275" s="9">
        <v>1069.943</v>
      </c>
      <c r="AG275" s="9">
        <f t="shared" si="94"/>
        <v>3119.237</v>
      </c>
      <c r="AI275" s="21">
        <f t="shared" si="95"/>
        <v>2.9153300689849835</v>
      </c>
    </row>
    <row r="276" spans="1:35" ht="12.75" outlineLevel="1">
      <c r="A276" s="1" t="s">
        <v>722</v>
      </c>
      <c r="B276" s="16" t="s">
        <v>723</v>
      </c>
      <c r="C276" s="1" t="s">
        <v>1226</v>
      </c>
      <c r="E276" s="5">
        <v>-250.70000000000002</v>
      </c>
      <c r="G276" s="5">
        <v>0</v>
      </c>
      <c r="I276" s="9">
        <f t="shared" si="88"/>
        <v>-250.70000000000002</v>
      </c>
      <c r="K276" s="21" t="str">
        <f t="shared" si="89"/>
        <v>N.M.</v>
      </c>
      <c r="M276" s="9">
        <v>2051.46</v>
      </c>
      <c r="O276" s="9">
        <v>11.31</v>
      </c>
      <c r="Q276" s="9">
        <f t="shared" si="90"/>
        <v>2040.15</v>
      </c>
      <c r="S276" s="21" t="str">
        <f t="shared" si="91"/>
        <v>N.M.</v>
      </c>
      <c r="U276" s="9">
        <v>2681.233</v>
      </c>
      <c r="W276" s="9">
        <v>425.17</v>
      </c>
      <c r="Y276" s="9">
        <f t="shared" si="92"/>
        <v>2256.063</v>
      </c>
      <c r="AA276" s="21">
        <f t="shared" si="93"/>
        <v>5.306261025001764</v>
      </c>
      <c r="AC276" s="9">
        <v>2697.5930000000003</v>
      </c>
      <c r="AE276" s="9">
        <v>457.1</v>
      </c>
      <c r="AG276" s="9">
        <f t="shared" si="94"/>
        <v>2240.4930000000004</v>
      </c>
      <c r="AI276" s="21">
        <f t="shared" si="95"/>
        <v>4.901537956683439</v>
      </c>
    </row>
    <row r="277" spans="1:35" ht="12.75" outlineLevel="1">
      <c r="A277" s="1" t="s">
        <v>724</v>
      </c>
      <c r="B277" s="16" t="s">
        <v>725</v>
      </c>
      <c r="C277" s="1" t="s">
        <v>1227</v>
      </c>
      <c r="E277" s="5">
        <v>66.45</v>
      </c>
      <c r="G277" s="5">
        <v>0.871</v>
      </c>
      <c r="I277" s="9">
        <f t="shared" si="88"/>
        <v>65.57900000000001</v>
      </c>
      <c r="K277" s="21" t="str">
        <f t="shared" si="89"/>
        <v>N.M.</v>
      </c>
      <c r="M277" s="9">
        <v>3314.94</v>
      </c>
      <c r="O277" s="9">
        <v>2898.2740000000003</v>
      </c>
      <c r="Q277" s="9">
        <f t="shared" si="90"/>
        <v>416.6659999999997</v>
      </c>
      <c r="S277" s="21">
        <f t="shared" si="91"/>
        <v>0.14376349510087716</v>
      </c>
      <c r="U277" s="9">
        <v>16107.466</v>
      </c>
      <c r="W277" s="9">
        <v>16746.929</v>
      </c>
      <c r="Y277" s="9">
        <f t="shared" si="92"/>
        <v>-639.4629999999997</v>
      </c>
      <c r="AA277" s="21">
        <f t="shared" si="93"/>
        <v>-0.038183896283312584</v>
      </c>
      <c r="AC277" s="9">
        <v>16905.314000000002</v>
      </c>
      <c r="AE277" s="9">
        <v>18170.929</v>
      </c>
      <c r="AG277" s="9">
        <f t="shared" si="94"/>
        <v>-1265.614999999998</v>
      </c>
      <c r="AI277" s="21">
        <f t="shared" si="95"/>
        <v>-0.06965053905609328</v>
      </c>
    </row>
    <row r="278" spans="1:35" ht="12.75" outlineLevel="1">
      <c r="A278" s="1" t="s">
        <v>726</v>
      </c>
      <c r="B278" s="16" t="s">
        <v>727</v>
      </c>
      <c r="C278" s="1" t="s">
        <v>1228</v>
      </c>
      <c r="E278" s="5">
        <v>213913.41</v>
      </c>
      <c r="G278" s="5">
        <v>220916.67</v>
      </c>
      <c r="I278" s="9">
        <f t="shared" si="88"/>
        <v>-7003.260000000009</v>
      </c>
      <c r="K278" s="21">
        <f t="shared" si="89"/>
        <v>-0.03170091238474674</v>
      </c>
      <c r="M278" s="9">
        <v>641740.23</v>
      </c>
      <c r="O278" s="9">
        <v>662750.01</v>
      </c>
      <c r="Q278" s="9">
        <f t="shared" si="90"/>
        <v>-21009.780000000028</v>
      </c>
      <c r="S278" s="21">
        <f t="shared" si="91"/>
        <v>-0.031700912384746746</v>
      </c>
      <c r="U278" s="9">
        <v>2153435.15</v>
      </c>
      <c r="W278" s="9">
        <v>2208996.69</v>
      </c>
      <c r="Y278" s="9">
        <f t="shared" si="92"/>
        <v>-55561.54000000004</v>
      </c>
      <c r="AA278" s="21">
        <f t="shared" si="93"/>
        <v>-0.025152387168131084</v>
      </c>
      <c r="AC278" s="9">
        <v>2595268.4899999998</v>
      </c>
      <c r="AE278" s="9">
        <v>2708033.55</v>
      </c>
      <c r="AG278" s="9">
        <f t="shared" si="94"/>
        <v>-112765.06000000006</v>
      </c>
      <c r="AI278" s="21">
        <f t="shared" si="95"/>
        <v>-0.04164093904966579</v>
      </c>
    </row>
    <row r="279" spans="1:35" ht="12.75" outlineLevel="1">
      <c r="A279" s="1" t="s">
        <v>728</v>
      </c>
      <c r="B279" s="16" t="s">
        <v>729</v>
      </c>
      <c r="C279" s="1" t="s">
        <v>1229</v>
      </c>
      <c r="E279" s="5">
        <v>121336.25</v>
      </c>
      <c r="G279" s="5">
        <v>109633.59</v>
      </c>
      <c r="I279" s="9">
        <f t="shared" si="88"/>
        <v>11702.660000000003</v>
      </c>
      <c r="K279" s="21">
        <f t="shared" si="89"/>
        <v>0.10674338038187023</v>
      </c>
      <c r="M279" s="9">
        <v>403323.92</v>
      </c>
      <c r="O279" s="9">
        <v>393031.126</v>
      </c>
      <c r="Q279" s="9">
        <f t="shared" si="90"/>
        <v>10292.793999999994</v>
      </c>
      <c r="S279" s="21">
        <f t="shared" si="91"/>
        <v>0.026188241386255993</v>
      </c>
      <c r="U279" s="9">
        <v>1286932.744</v>
      </c>
      <c r="W279" s="9">
        <v>1179379.816</v>
      </c>
      <c r="Y279" s="9">
        <f t="shared" si="92"/>
        <v>107552.92799999984</v>
      </c>
      <c r="AA279" s="21">
        <f t="shared" si="93"/>
        <v>0.09119447911596261</v>
      </c>
      <c r="AC279" s="9">
        <v>1579596.614</v>
      </c>
      <c r="AE279" s="9">
        <v>1392140.0650000002</v>
      </c>
      <c r="AG279" s="9">
        <f t="shared" si="94"/>
        <v>187456.54899999988</v>
      </c>
      <c r="AI279" s="21">
        <f t="shared" si="95"/>
        <v>0.13465351203723877</v>
      </c>
    </row>
    <row r="280" spans="1:35" ht="12.75" outlineLevel="1">
      <c r="A280" s="1" t="s">
        <v>730</v>
      </c>
      <c r="B280" s="16" t="s">
        <v>731</v>
      </c>
      <c r="C280" s="1" t="s">
        <v>1230</v>
      </c>
      <c r="E280" s="5">
        <v>0</v>
      </c>
      <c r="G280" s="5">
        <v>0</v>
      </c>
      <c r="I280" s="9">
        <f t="shared" si="88"/>
        <v>0</v>
      </c>
      <c r="K280" s="21">
        <f t="shared" si="89"/>
        <v>0</v>
      </c>
      <c r="M280" s="9">
        <v>-1554.7</v>
      </c>
      <c r="O280" s="9">
        <v>0</v>
      </c>
      <c r="Q280" s="9">
        <f t="shared" si="90"/>
        <v>-1554.7</v>
      </c>
      <c r="S280" s="21" t="str">
        <f t="shared" si="91"/>
        <v>N.M.</v>
      </c>
      <c r="U280" s="9">
        <v>-1469.53</v>
      </c>
      <c r="W280" s="9">
        <v>0</v>
      </c>
      <c r="Y280" s="9">
        <f t="shared" si="92"/>
        <v>-1469.53</v>
      </c>
      <c r="AA280" s="21" t="str">
        <f t="shared" si="93"/>
        <v>N.M.</v>
      </c>
      <c r="AC280" s="9">
        <v>-1941.22</v>
      </c>
      <c r="AE280" s="9">
        <v>-5810.01</v>
      </c>
      <c r="AG280" s="9">
        <f t="shared" si="94"/>
        <v>3868.79</v>
      </c>
      <c r="AI280" s="21">
        <f t="shared" si="95"/>
        <v>0.6658835354844483</v>
      </c>
    </row>
    <row r="281" spans="1:35" ht="12.75" outlineLevel="1">
      <c r="A281" s="1" t="s">
        <v>732</v>
      </c>
      <c r="B281" s="16" t="s">
        <v>733</v>
      </c>
      <c r="C281" s="1" t="s">
        <v>1231</v>
      </c>
      <c r="E281" s="5">
        <v>436.92</v>
      </c>
      <c r="G281" s="5">
        <v>333.33</v>
      </c>
      <c r="I281" s="9">
        <f t="shared" si="88"/>
        <v>103.59000000000003</v>
      </c>
      <c r="K281" s="21">
        <f t="shared" si="89"/>
        <v>0.3107731077310774</v>
      </c>
      <c r="M281" s="9">
        <v>1310.76</v>
      </c>
      <c r="O281" s="9">
        <v>999.99</v>
      </c>
      <c r="Q281" s="9">
        <f t="shared" si="90"/>
        <v>310.77</v>
      </c>
      <c r="S281" s="21">
        <f t="shared" si="91"/>
        <v>0.3107731077310773</v>
      </c>
      <c r="U281" s="9">
        <v>4369.1900000000005</v>
      </c>
      <c r="W281" s="9">
        <v>3458.31</v>
      </c>
      <c r="Y281" s="9">
        <f t="shared" si="92"/>
        <v>910.8800000000006</v>
      </c>
      <c r="AA281" s="21">
        <f t="shared" si="93"/>
        <v>0.2633887650326317</v>
      </c>
      <c r="AC281" s="9">
        <v>5035.85</v>
      </c>
      <c r="AE281" s="9">
        <v>4605.63</v>
      </c>
      <c r="AG281" s="9">
        <f t="shared" si="94"/>
        <v>430.22000000000025</v>
      </c>
      <c r="AI281" s="21">
        <f t="shared" si="95"/>
        <v>0.09341175908616199</v>
      </c>
    </row>
    <row r="282" spans="1:35" ht="12.75" outlineLevel="1">
      <c r="A282" s="1" t="s">
        <v>734</v>
      </c>
      <c r="B282" s="16" t="s">
        <v>735</v>
      </c>
      <c r="C282" s="1" t="s">
        <v>1232</v>
      </c>
      <c r="E282" s="5">
        <v>-39484.950000000004</v>
      </c>
      <c r="G282" s="5">
        <v>-30391.695</v>
      </c>
      <c r="I282" s="9">
        <f t="shared" si="88"/>
        <v>-9093.255000000005</v>
      </c>
      <c r="K282" s="21">
        <f t="shared" si="89"/>
        <v>-0.29920196948541383</v>
      </c>
      <c r="M282" s="9">
        <v>-121280.39</v>
      </c>
      <c r="O282" s="9">
        <v>-104571.032</v>
      </c>
      <c r="Q282" s="9">
        <f t="shared" si="90"/>
        <v>-16709.357999999993</v>
      </c>
      <c r="S282" s="21">
        <f t="shared" si="91"/>
        <v>-0.15978954860080172</v>
      </c>
      <c r="U282" s="9">
        <v>-303642.411</v>
      </c>
      <c r="W282" s="9">
        <v>-316193.884</v>
      </c>
      <c r="Y282" s="9">
        <f t="shared" si="92"/>
        <v>12551.472999999998</v>
      </c>
      <c r="AA282" s="21">
        <f t="shared" si="93"/>
        <v>0.039695495818002594</v>
      </c>
      <c r="AC282" s="9">
        <v>-358273.123</v>
      </c>
      <c r="AE282" s="9">
        <v>-405172.151</v>
      </c>
      <c r="AG282" s="9">
        <f t="shared" si="94"/>
        <v>46899.02799999999</v>
      </c>
      <c r="AI282" s="21">
        <f t="shared" si="95"/>
        <v>0.11575086758615843</v>
      </c>
    </row>
    <row r="283" spans="1:35" ht="12.75" outlineLevel="1">
      <c r="A283" s="1" t="s">
        <v>736</v>
      </c>
      <c r="B283" s="16" t="s">
        <v>737</v>
      </c>
      <c r="C283" s="1" t="s">
        <v>1233</v>
      </c>
      <c r="E283" s="5">
        <v>-172191.30000000002</v>
      </c>
      <c r="G283" s="5">
        <v>-132497.151</v>
      </c>
      <c r="I283" s="9">
        <f t="shared" si="88"/>
        <v>-39694.149000000005</v>
      </c>
      <c r="K283" s="21">
        <f t="shared" si="89"/>
        <v>-0.2995849246600027</v>
      </c>
      <c r="M283" s="9">
        <v>-529537.24</v>
      </c>
      <c r="O283" s="9">
        <v>-449094.538</v>
      </c>
      <c r="Q283" s="9">
        <f t="shared" si="90"/>
        <v>-80442.70199999999</v>
      </c>
      <c r="S283" s="21">
        <f t="shared" si="91"/>
        <v>-0.17912197809896319</v>
      </c>
      <c r="U283" s="9">
        <v>-1444491.764</v>
      </c>
      <c r="W283" s="9">
        <v>-1417156.258</v>
      </c>
      <c r="Y283" s="9">
        <f t="shared" si="92"/>
        <v>-27335.506000000052</v>
      </c>
      <c r="AA283" s="21">
        <f t="shared" si="93"/>
        <v>-0.0192889851388569</v>
      </c>
      <c r="AC283" s="9">
        <v>-1687058.251</v>
      </c>
      <c r="AE283" s="9">
        <v>-1647903.6509999998</v>
      </c>
      <c r="AG283" s="9">
        <f t="shared" si="94"/>
        <v>-39154.60000000009</v>
      </c>
      <c r="AI283" s="21">
        <f t="shared" si="95"/>
        <v>-0.023760248347189383</v>
      </c>
    </row>
    <row r="284" spans="1:35" ht="12.75" outlineLevel="1">
      <c r="A284" s="1" t="s">
        <v>738</v>
      </c>
      <c r="B284" s="16" t="s">
        <v>739</v>
      </c>
      <c r="C284" s="1" t="s">
        <v>1234</v>
      </c>
      <c r="E284" s="5">
        <v>-58450.380000000005</v>
      </c>
      <c r="G284" s="5">
        <v>-41423.466</v>
      </c>
      <c r="I284" s="9">
        <f t="shared" si="88"/>
        <v>-17026.914000000004</v>
      </c>
      <c r="K284" s="21">
        <f t="shared" si="89"/>
        <v>-0.4110451307961532</v>
      </c>
      <c r="M284" s="9">
        <v>-184713.14</v>
      </c>
      <c r="O284" s="9">
        <v>-139385.11000000002</v>
      </c>
      <c r="Q284" s="9">
        <f t="shared" si="90"/>
        <v>-45328.03</v>
      </c>
      <c r="S284" s="21">
        <f t="shared" si="91"/>
        <v>-0.32519994424081594</v>
      </c>
      <c r="U284" s="9">
        <v>-510748.202</v>
      </c>
      <c r="W284" s="9">
        <v>-472188.702</v>
      </c>
      <c r="Y284" s="9">
        <f t="shared" si="92"/>
        <v>-38559.5</v>
      </c>
      <c r="AA284" s="21">
        <f t="shared" si="93"/>
        <v>-0.08166120840392323</v>
      </c>
      <c r="AC284" s="9">
        <v>-612523.6529999999</v>
      </c>
      <c r="AE284" s="9">
        <v>-549965.565</v>
      </c>
      <c r="AG284" s="9">
        <f t="shared" si="94"/>
        <v>-62558.08799999999</v>
      </c>
      <c r="AI284" s="21">
        <f t="shared" si="95"/>
        <v>-0.11374909990955524</v>
      </c>
    </row>
    <row r="285" spans="1:35" ht="12.75" outlineLevel="1">
      <c r="A285" s="1" t="s">
        <v>740</v>
      </c>
      <c r="B285" s="16" t="s">
        <v>741</v>
      </c>
      <c r="C285" s="1" t="s">
        <v>1235</v>
      </c>
      <c r="E285" s="5">
        <v>-64633.47</v>
      </c>
      <c r="G285" s="5">
        <v>-52783.601</v>
      </c>
      <c r="I285" s="9">
        <f t="shared" si="88"/>
        <v>-11849.868999999999</v>
      </c>
      <c r="K285" s="21">
        <f t="shared" si="89"/>
        <v>-0.22449906363910258</v>
      </c>
      <c r="M285" s="9">
        <v>-201580.16</v>
      </c>
      <c r="O285" s="9">
        <v>-179038.206</v>
      </c>
      <c r="Q285" s="9">
        <f t="shared" si="90"/>
        <v>-22541.953999999998</v>
      </c>
      <c r="S285" s="21">
        <f t="shared" si="91"/>
        <v>-0.12590583040136136</v>
      </c>
      <c r="U285" s="9">
        <v>-546898.488</v>
      </c>
      <c r="W285" s="9">
        <v>-580128.133</v>
      </c>
      <c r="Y285" s="9">
        <f t="shared" si="92"/>
        <v>33229.64500000002</v>
      </c>
      <c r="AA285" s="21">
        <f t="shared" si="93"/>
        <v>0.05727983717693625</v>
      </c>
      <c r="AC285" s="9">
        <v>-643203.09</v>
      </c>
      <c r="AE285" s="9">
        <v>-706574.292</v>
      </c>
      <c r="AG285" s="9">
        <f t="shared" si="94"/>
        <v>63371.20200000005</v>
      </c>
      <c r="AI285" s="21">
        <f t="shared" si="95"/>
        <v>0.08968795315298571</v>
      </c>
    </row>
    <row r="286" spans="1:35" ht="12.75" outlineLevel="1">
      <c r="A286" s="1" t="s">
        <v>742</v>
      </c>
      <c r="B286" s="16" t="s">
        <v>743</v>
      </c>
      <c r="C286" s="1" t="s">
        <v>1236</v>
      </c>
      <c r="E286" s="5">
        <v>-60238.24</v>
      </c>
      <c r="G286" s="5">
        <v>-67830.4</v>
      </c>
      <c r="I286" s="9">
        <f t="shared" si="88"/>
        <v>7592.159999999996</v>
      </c>
      <c r="K286" s="21">
        <f t="shared" si="89"/>
        <v>0.11192857479832047</v>
      </c>
      <c r="M286" s="9">
        <v>-236763.49</v>
      </c>
      <c r="O286" s="9">
        <v>-249645.131</v>
      </c>
      <c r="Q286" s="9">
        <f t="shared" si="90"/>
        <v>12881.641000000003</v>
      </c>
      <c r="S286" s="21">
        <f t="shared" si="91"/>
        <v>0.05159980869004012</v>
      </c>
      <c r="U286" s="9">
        <v>-737933.313</v>
      </c>
      <c r="W286" s="9">
        <v>-757863.884</v>
      </c>
      <c r="Y286" s="9">
        <f t="shared" si="92"/>
        <v>19930.570999999996</v>
      </c>
      <c r="AA286" s="21">
        <f t="shared" si="93"/>
        <v>0.026298351749929803</v>
      </c>
      <c r="AC286" s="9">
        <v>-899710.557</v>
      </c>
      <c r="AE286" s="9">
        <v>-927016.499</v>
      </c>
      <c r="AG286" s="9">
        <f t="shared" si="94"/>
        <v>27305.941999999923</v>
      </c>
      <c r="AI286" s="21">
        <f t="shared" si="95"/>
        <v>0.029455723851145744</v>
      </c>
    </row>
    <row r="287" spans="1:35" ht="12.75" outlineLevel="1">
      <c r="A287" s="1" t="s">
        <v>744</v>
      </c>
      <c r="B287" s="16" t="s">
        <v>745</v>
      </c>
      <c r="C287" s="1" t="s">
        <v>1237</v>
      </c>
      <c r="E287" s="5">
        <v>-80367.91</v>
      </c>
      <c r="G287" s="5">
        <v>-78750</v>
      </c>
      <c r="I287" s="9">
        <f t="shared" si="88"/>
        <v>-1617.9100000000035</v>
      </c>
      <c r="K287" s="21">
        <f t="shared" si="89"/>
        <v>-0.020544888888888932</v>
      </c>
      <c r="M287" s="9">
        <v>-241103.73</v>
      </c>
      <c r="O287" s="9">
        <v>-236250</v>
      </c>
      <c r="Q287" s="9">
        <f t="shared" si="90"/>
        <v>-4853.7300000000105</v>
      </c>
      <c r="S287" s="21">
        <f t="shared" si="91"/>
        <v>-0.020544888888888932</v>
      </c>
      <c r="U287" s="9">
        <v>-802110.12</v>
      </c>
      <c r="W287" s="9">
        <v>-787799</v>
      </c>
      <c r="Y287" s="9">
        <f t="shared" si="92"/>
        <v>-14311.119999999995</v>
      </c>
      <c r="AA287" s="21">
        <f t="shared" si="93"/>
        <v>-0.018165953498290803</v>
      </c>
      <c r="AC287" s="9">
        <v>-959610.12</v>
      </c>
      <c r="AE287" s="9">
        <v>-945143.88</v>
      </c>
      <c r="AG287" s="9">
        <f t="shared" si="94"/>
        <v>-14466.23999999999</v>
      </c>
      <c r="AI287" s="21">
        <f t="shared" si="95"/>
        <v>-0.015305860098252968</v>
      </c>
    </row>
    <row r="288" spans="1:35" ht="12.75" outlineLevel="1">
      <c r="A288" s="1" t="s">
        <v>746</v>
      </c>
      <c r="B288" s="16" t="s">
        <v>747</v>
      </c>
      <c r="C288" s="1" t="s">
        <v>1238</v>
      </c>
      <c r="E288" s="5">
        <v>-42059.450000000004</v>
      </c>
      <c r="G288" s="5">
        <v>-52404.058</v>
      </c>
      <c r="I288" s="9">
        <f t="shared" si="88"/>
        <v>10344.607999999993</v>
      </c>
      <c r="K288" s="21">
        <f t="shared" si="89"/>
        <v>0.19740089593824955</v>
      </c>
      <c r="M288" s="9">
        <v>70475.71</v>
      </c>
      <c r="O288" s="9">
        <v>83557.515</v>
      </c>
      <c r="Q288" s="9">
        <f t="shared" si="90"/>
        <v>-13081.804999999993</v>
      </c>
      <c r="S288" s="21">
        <f t="shared" si="91"/>
        <v>-0.15656048411683848</v>
      </c>
      <c r="U288" s="9">
        <v>68710.089</v>
      </c>
      <c r="W288" s="9">
        <v>116614.476</v>
      </c>
      <c r="Y288" s="9">
        <f t="shared" si="92"/>
        <v>-47904.38699999999</v>
      </c>
      <c r="AA288" s="21">
        <f t="shared" si="93"/>
        <v>-0.4107927990003573</v>
      </c>
      <c r="AC288" s="9">
        <v>-28843.30399999999</v>
      </c>
      <c r="AE288" s="9">
        <v>10251.443</v>
      </c>
      <c r="AG288" s="9">
        <f t="shared" si="94"/>
        <v>-39094.74699999999</v>
      </c>
      <c r="AI288" s="21">
        <f t="shared" si="95"/>
        <v>-3.8135847802109413</v>
      </c>
    </row>
    <row r="289" spans="1:35" ht="12.75" outlineLevel="1">
      <c r="A289" s="1" t="s">
        <v>748</v>
      </c>
      <c r="B289" s="16" t="s">
        <v>749</v>
      </c>
      <c r="C289" s="1" t="s">
        <v>1239</v>
      </c>
      <c r="E289" s="5">
        <v>15535.130000000001</v>
      </c>
      <c r="G289" s="5">
        <v>13984.35</v>
      </c>
      <c r="I289" s="9">
        <f t="shared" si="88"/>
        <v>1550.7800000000007</v>
      </c>
      <c r="K289" s="21">
        <f t="shared" si="89"/>
        <v>0.11089396360932047</v>
      </c>
      <c r="M289" s="9">
        <v>47014.24</v>
      </c>
      <c r="O289" s="9">
        <v>48364.29</v>
      </c>
      <c r="Q289" s="9">
        <f t="shared" si="90"/>
        <v>-1350.050000000003</v>
      </c>
      <c r="S289" s="21">
        <f t="shared" si="91"/>
        <v>-0.027914190407840225</v>
      </c>
      <c r="U289" s="9">
        <v>149240.23</v>
      </c>
      <c r="W289" s="9">
        <v>142046.48</v>
      </c>
      <c r="Y289" s="9">
        <f t="shared" si="92"/>
        <v>7193.75</v>
      </c>
      <c r="AA289" s="21">
        <f t="shared" si="93"/>
        <v>0.050643634393474586</v>
      </c>
      <c r="AC289" s="9">
        <v>175943.28</v>
      </c>
      <c r="AE289" s="9">
        <v>170510.26</v>
      </c>
      <c r="AG289" s="9">
        <f t="shared" si="94"/>
        <v>5433.0199999999895</v>
      </c>
      <c r="AI289" s="21">
        <f t="shared" si="95"/>
        <v>0.03186330253675051</v>
      </c>
    </row>
    <row r="290" spans="1:35" ht="12.75" outlineLevel="1">
      <c r="A290" s="1" t="s">
        <v>750</v>
      </c>
      <c r="B290" s="16" t="s">
        <v>751</v>
      </c>
      <c r="C290" s="1" t="s">
        <v>1240</v>
      </c>
      <c r="E290" s="5">
        <v>0</v>
      </c>
      <c r="G290" s="5">
        <v>322.7</v>
      </c>
      <c r="I290" s="9">
        <f t="shared" si="88"/>
        <v>-322.7</v>
      </c>
      <c r="K290" s="21" t="str">
        <f t="shared" si="89"/>
        <v>N.M.</v>
      </c>
      <c r="M290" s="9">
        <v>0</v>
      </c>
      <c r="O290" s="9">
        <v>1059.63</v>
      </c>
      <c r="Q290" s="9">
        <f t="shared" si="90"/>
        <v>-1059.63</v>
      </c>
      <c r="S290" s="21" t="str">
        <f t="shared" si="91"/>
        <v>N.M.</v>
      </c>
      <c r="U290" s="9">
        <v>28.84</v>
      </c>
      <c r="W290" s="9">
        <v>1059.63</v>
      </c>
      <c r="Y290" s="9">
        <f t="shared" si="92"/>
        <v>-1030.7900000000002</v>
      </c>
      <c r="AA290" s="21">
        <f t="shared" si="93"/>
        <v>-0.9727829525400377</v>
      </c>
      <c r="AC290" s="9">
        <v>75.37</v>
      </c>
      <c r="AE290" s="9">
        <v>1059.63</v>
      </c>
      <c r="AG290" s="9">
        <f t="shared" si="94"/>
        <v>-984.2600000000001</v>
      </c>
      <c r="AI290" s="21">
        <f t="shared" si="95"/>
        <v>-0.928871398507026</v>
      </c>
    </row>
    <row r="291" spans="1:35" ht="12.75" outlineLevel="1">
      <c r="A291" s="1" t="s">
        <v>752</v>
      </c>
      <c r="B291" s="16" t="s">
        <v>753</v>
      </c>
      <c r="C291" s="1" t="s">
        <v>1241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77.60000000000001</v>
      </c>
      <c r="W291" s="9">
        <v>985.13</v>
      </c>
      <c r="Y291" s="9">
        <f t="shared" si="92"/>
        <v>-907.53</v>
      </c>
      <c r="AA291" s="21">
        <f t="shared" si="93"/>
        <v>-0.921228670327774</v>
      </c>
      <c r="AC291" s="9">
        <v>77.60000000000001</v>
      </c>
      <c r="AE291" s="9">
        <v>985.13</v>
      </c>
      <c r="AG291" s="9">
        <f t="shared" si="94"/>
        <v>-907.53</v>
      </c>
      <c r="AI291" s="21">
        <f t="shared" si="95"/>
        <v>-0.921228670327774</v>
      </c>
    </row>
    <row r="292" spans="1:35" ht="12.75" outlineLevel="1">
      <c r="A292" s="1" t="s">
        <v>754</v>
      </c>
      <c r="B292" s="16" t="s">
        <v>755</v>
      </c>
      <c r="C292" s="1" t="s">
        <v>1242</v>
      </c>
      <c r="E292" s="5">
        <v>460.98</v>
      </c>
      <c r="G292" s="5">
        <v>854.897</v>
      </c>
      <c r="I292" s="9">
        <f aca="true" t="shared" si="96" ref="I292:I313">+E292-G292</f>
        <v>-393.91700000000003</v>
      </c>
      <c r="K292" s="21">
        <f aca="true" t="shared" si="97" ref="K292:K313">IF(G292&lt;0,IF(I292=0,0,IF(OR(G292=0,E292=0),"N.M.",IF(ABS(I292/G292)&gt;=10,"N.M.",I292/(-G292)))),IF(I292=0,0,IF(OR(G292=0,E292=0),"N.M.",IF(ABS(I292/G292)&gt;=10,"N.M.",I292/G292))))</f>
        <v>-0.4607771462527065</v>
      </c>
      <c r="M292" s="9">
        <v>2817.85</v>
      </c>
      <c r="O292" s="9">
        <v>2217.674</v>
      </c>
      <c r="Q292" s="9">
        <f aca="true" t="shared" si="98" ref="Q292:Q313">(+M292-O292)</f>
        <v>600.1759999999999</v>
      </c>
      <c r="S292" s="21">
        <f aca="true" t="shared" si="99" ref="S292:S313">IF(O292&lt;0,IF(Q292=0,0,IF(OR(O292=0,M292=0),"N.M.",IF(ABS(Q292/O292)&gt;=10,"N.M.",Q292/(-O292)))),IF(Q292=0,0,IF(OR(O292=0,M292=0),"N.M.",IF(ABS(Q292/O292)&gt;=10,"N.M.",Q292/O292))))</f>
        <v>0.2706331047755441</v>
      </c>
      <c r="U292" s="9">
        <v>7956.860000000001</v>
      </c>
      <c r="W292" s="9">
        <v>14570.404</v>
      </c>
      <c r="Y292" s="9">
        <f aca="true" t="shared" si="100" ref="Y292:Y313">(+U292-W292)</f>
        <v>-6613.544</v>
      </c>
      <c r="AA292" s="21">
        <f aca="true" t="shared" si="101" ref="AA292:AA313">IF(W292&lt;0,IF(Y292=0,0,IF(OR(W292=0,U292=0),"N.M.",IF(ABS(Y292/W292)&gt;=10,"N.M.",Y292/(-W292)))),IF(Y292=0,0,IF(OR(W292=0,U292=0),"N.M.",IF(ABS(Y292/W292)&gt;=10,"N.M.",Y292/W292))))</f>
        <v>-0.45390258224823415</v>
      </c>
      <c r="AC292" s="9">
        <v>11541.26</v>
      </c>
      <c r="AE292" s="9">
        <v>18590.844</v>
      </c>
      <c r="AG292" s="9">
        <f aca="true" t="shared" si="102" ref="AG292:AG313">(+AC292-AE292)</f>
        <v>-7049.584000000001</v>
      </c>
      <c r="AI292" s="21">
        <f aca="true" t="shared" si="103" ref="AI292:AI313">IF(AE292&lt;0,IF(AG292=0,0,IF(OR(AE292=0,AC292=0),"N.M.",IF(ABS(AG292/AE292)&gt;=10,"N.M.",AG292/(-AE292)))),IF(AG292=0,0,IF(OR(AE292=0,AC292=0),"N.M.",IF(ABS(AG292/AE292)&gt;=10,"N.M.",AG292/AE292))))</f>
        <v>-0.3791965550353712</v>
      </c>
    </row>
    <row r="293" spans="1:35" ht="12.75" outlineLevel="1">
      <c r="A293" s="1" t="s">
        <v>756</v>
      </c>
      <c r="B293" s="16" t="s">
        <v>757</v>
      </c>
      <c r="C293" s="1" t="s">
        <v>1243</v>
      </c>
      <c r="E293" s="5">
        <v>0</v>
      </c>
      <c r="G293" s="5">
        <v>0</v>
      </c>
      <c r="I293" s="9">
        <f t="shared" si="96"/>
        <v>0</v>
      </c>
      <c r="K293" s="21">
        <f t="shared" si="97"/>
        <v>0</v>
      </c>
      <c r="M293" s="9">
        <v>0</v>
      </c>
      <c r="O293" s="9">
        <v>0</v>
      </c>
      <c r="Q293" s="9">
        <f t="shared" si="98"/>
        <v>0</v>
      </c>
      <c r="S293" s="21">
        <f t="shared" si="99"/>
        <v>0</v>
      </c>
      <c r="U293" s="9">
        <v>2072.5</v>
      </c>
      <c r="W293" s="9">
        <v>35</v>
      </c>
      <c r="Y293" s="9">
        <f t="shared" si="100"/>
        <v>2037.5</v>
      </c>
      <c r="AA293" s="21" t="str">
        <f t="shared" si="101"/>
        <v>N.M.</v>
      </c>
      <c r="AC293" s="9">
        <v>2072.5</v>
      </c>
      <c r="AE293" s="9">
        <v>35</v>
      </c>
      <c r="AG293" s="9">
        <f t="shared" si="102"/>
        <v>2037.5</v>
      </c>
      <c r="AI293" s="21" t="str">
        <f t="shared" si="103"/>
        <v>N.M.</v>
      </c>
    </row>
    <row r="294" spans="1:35" ht="12.75" outlineLevel="1">
      <c r="A294" s="1" t="s">
        <v>758</v>
      </c>
      <c r="B294" s="16" t="s">
        <v>759</v>
      </c>
      <c r="C294" s="1" t="s">
        <v>1244</v>
      </c>
      <c r="E294" s="5">
        <v>0</v>
      </c>
      <c r="G294" s="5">
        <v>74.38</v>
      </c>
      <c r="I294" s="9">
        <f t="shared" si="96"/>
        <v>-74.38</v>
      </c>
      <c r="K294" s="21" t="str">
        <f t="shared" si="97"/>
        <v>N.M.</v>
      </c>
      <c r="M294" s="9">
        <v>0</v>
      </c>
      <c r="O294" s="9">
        <v>74.38</v>
      </c>
      <c r="Q294" s="9">
        <f t="shared" si="98"/>
        <v>-74.38</v>
      </c>
      <c r="S294" s="21" t="str">
        <f t="shared" si="99"/>
        <v>N.M.</v>
      </c>
      <c r="U294" s="9">
        <v>0</v>
      </c>
      <c r="W294" s="9">
        <v>74.38</v>
      </c>
      <c r="Y294" s="9">
        <f t="shared" si="100"/>
        <v>-74.38</v>
      </c>
      <c r="AA294" s="21" t="str">
        <f t="shared" si="101"/>
        <v>N.M.</v>
      </c>
      <c r="AC294" s="9">
        <v>0</v>
      </c>
      <c r="AE294" s="9">
        <v>74.38</v>
      </c>
      <c r="AG294" s="9">
        <f t="shared" si="102"/>
        <v>-74.38</v>
      </c>
      <c r="AI294" s="21" t="str">
        <f t="shared" si="103"/>
        <v>N.M.</v>
      </c>
    </row>
    <row r="295" spans="1:35" ht="12.75" outlineLevel="1">
      <c r="A295" s="1" t="s">
        <v>760</v>
      </c>
      <c r="B295" s="16" t="s">
        <v>761</v>
      </c>
      <c r="C295" s="1" t="s">
        <v>1245</v>
      </c>
      <c r="E295" s="5">
        <v>0</v>
      </c>
      <c r="G295" s="5">
        <v>0</v>
      </c>
      <c r="I295" s="9">
        <f t="shared" si="96"/>
        <v>0</v>
      </c>
      <c r="K295" s="21">
        <f t="shared" si="97"/>
        <v>0</v>
      </c>
      <c r="M295" s="9">
        <v>0.11</v>
      </c>
      <c r="O295" s="9">
        <v>0</v>
      </c>
      <c r="Q295" s="9">
        <f t="shared" si="98"/>
        <v>0.11</v>
      </c>
      <c r="S295" s="21" t="str">
        <f t="shared" si="99"/>
        <v>N.M.</v>
      </c>
      <c r="U295" s="9">
        <v>0.11</v>
      </c>
      <c r="W295" s="9">
        <v>12.58</v>
      </c>
      <c r="Y295" s="9">
        <f t="shared" si="100"/>
        <v>-12.47</v>
      </c>
      <c r="AA295" s="21">
        <f t="shared" si="101"/>
        <v>-0.9912559618441972</v>
      </c>
      <c r="AC295" s="9">
        <v>0.67</v>
      </c>
      <c r="AE295" s="9">
        <v>12.58</v>
      </c>
      <c r="AG295" s="9">
        <f t="shared" si="102"/>
        <v>-11.91</v>
      </c>
      <c r="AI295" s="21">
        <f t="shared" si="103"/>
        <v>-0.9467408585055644</v>
      </c>
    </row>
    <row r="296" spans="1:35" ht="12.75" outlineLevel="1">
      <c r="A296" s="1" t="s">
        <v>762</v>
      </c>
      <c r="B296" s="16" t="s">
        <v>763</v>
      </c>
      <c r="C296" s="1" t="s">
        <v>1246</v>
      </c>
      <c r="E296" s="5">
        <v>0</v>
      </c>
      <c r="G296" s="5">
        <v>0</v>
      </c>
      <c r="I296" s="9">
        <f t="shared" si="96"/>
        <v>0</v>
      </c>
      <c r="K296" s="21">
        <f t="shared" si="97"/>
        <v>0</v>
      </c>
      <c r="M296" s="9">
        <v>0</v>
      </c>
      <c r="O296" s="9">
        <v>0</v>
      </c>
      <c r="Q296" s="9">
        <f t="shared" si="98"/>
        <v>0</v>
      </c>
      <c r="S296" s="21">
        <f t="shared" si="99"/>
        <v>0</v>
      </c>
      <c r="U296" s="9">
        <v>30</v>
      </c>
      <c r="W296" s="9">
        <v>0</v>
      </c>
      <c r="Y296" s="9">
        <f t="shared" si="100"/>
        <v>30</v>
      </c>
      <c r="AA296" s="21" t="str">
        <f t="shared" si="101"/>
        <v>N.M.</v>
      </c>
      <c r="AC296" s="9">
        <v>280</v>
      </c>
      <c r="AE296" s="9">
        <v>0</v>
      </c>
      <c r="AG296" s="9">
        <f t="shared" si="102"/>
        <v>280</v>
      </c>
      <c r="AI296" s="21" t="str">
        <f t="shared" si="103"/>
        <v>N.M.</v>
      </c>
    </row>
    <row r="297" spans="1:35" ht="12.75" outlineLevel="1">
      <c r="A297" s="1" t="s">
        <v>764</v>
      </c>
      <c r="B297" s="16" t="s">
        <v>765</v>
      </c>
      <c r="C297" s="1" t="s">
        <v>1247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554.47</v>
      </c>
      <c r="O297" s="9">
        <v>0</v>
      </c>
      <c r="Q297" s="9">
        <f t="shared" si="98"/>
        <v>554.47</v>
      </c>
      <c r="S297" s="21" t="str">
        <f t="shared" si="99"/>
        <v>N.M.</v>
      </c>
      <c r="U297" s="9">
        <v>704.89</v>
      </c>
      <c r="W297" s="9">
        <v>115.37</v>
      </c>
      <c r="Y297" s="9">
        <f t="shared" si="100"/>
        <v>589.52</v>
      </c>
      <c r="AA297" s="21">
        <f t="shared" si="101"/>
        <v>5.109820577273121</v>
      </c>
      <c r="AC297" s="9">
        <v>704.89</v>
      </c>
      <c r="AE297" s="9">
        <v>123.28</v>
      </c>
      <c r="AG297" s="9">
        <f t="shared" si="102"/>
        <v>581.61</v>
      </c>
      <c r="AI297" s="21">
        <f t="shared" si="103"/>
        <v>4.71779688513952</v>
      </c>
    </row>
    <row r="298" spans="1:35" ht="12.75" outlineLevel="1">
      <c r="A298" s="1" t="s">
        <v>766</v>
      </c>
      <c r="B298" s="16" t="s">
        <v>767</v>
      </c>
      <c r="C298" s="1" t="s">
        <v>1248</v>
      </c>
      <c r="E298" s="5">
        <v>640.2</v>
      </c>
      <c r="G298" s="5">
        <v>1180.9270000000001</v>
      </c>
      <c r="I298" s="9">
        <f t="shared" si="96"/>
        <v>-540.7270000000001</v>
      </c>
      <c r="K298" s="21">
        <f t="shared" si="97"/>
        <v>-0.4578835101576982</v>
      </c>
      <c r="M298" s="9">
        <v>640.2</v>
      </c>
      <c r="O298" s="9">
        <v>1180.9270000000001</v>
      </c>
      <c r="Q298" s="9">
        <f t="shared" si="98"/>
        <v>-540.7270000000001</v>
      </c>
      <c r="S298" s="21">
        <f t="shared" si="99"/>
        <v>-0.4578835101576982</v>
      </c>
      <c r="U298" s="9">
        <v>841.019</v>
      </c>
      <c r="W298" s="9">
        <v>1973.553</v>
      </c>
      <c r="Y298" s="9">
        <f t="shared" si="100"/>
        <v>-1132.534</v>
      </c>
      <c r="AA298" s="21">
        <f t="shared" si="101"/>
        <v>-0.5738553765721012</v>
      </c>
      <c r="AC298" s="9">
        <v>831.949</v>
      </c>
      <c r="AE298" s="9">
        <v>1973.553</v>
      </c>
      <c r="AG298" s="9">
        <f t="shared" si="102"/>
        <v>-1141.6040000000003</v>
      </c>
      <c r="AI298" s="21">
        <f t="shared" si="103"/>
        <v>-0.5784511487657034</v>
      </c>
    </row>
    <row r="299" spans="1:35" ht="12.75" outlineLevel="1">
      <c r="A299" s="1" t="s">
        <v>768</v>
      </c>
      <c r="B299" s="16" t="s">
        <v>769</v>
      </c>
      <c r="C299" s="1" t="s">
        <v>1249</v>
      </c>
      <c r="E299" s="5">
        <v>125.92</v>
      </c>
      <c r="G299" s="5">
        <v>0</v>
      </c>
      <c r="I299" s="9">
        <f t="shared" si="96"/>
        <v>125.92</v>
      </c>
      <c r="K299" s="21" t="str">
        <f t="shared" si="97"/>
        <v>N.M.</v>
      </c>
      <c r="M299" s="9">
        <v>251.73000000000002</v>
      </c>
      <c r="O299" s="9">
        <v>140.263</v>
      </c>
      <c r="Q299" s="9">
        <f t="shared" si="98"/>
        <v>111.46700000000001</v>
      </c>
      <c r="S299" s="21">
        <f t="shared" si="99"/>
        <v>0.79469995651027</v>
      </c>
      <c r="U299" s="9">
        <v>947.947</v>
      </c>
      <c r="W299" s="9">
        <v>627.755</v>
      </c>
      <c r="Y299" s="9">
        <f t="shared" si="100"/>
        <v>320.192</v>
      </c>
      <c r="AA299" s="21">
        <f t="shared" si="101"/>
        <v>0.5100588605427276</v>
      </c>
      <c r="AC299" s="9">
        <v>1340.633</v>
      </c>
      <c r="AE299" s="9">
        <v>879.24</v>
      </c>
      <c r="AG299" s="9">
        <f t="shared" si="102"/>
        <v>461.39300000000003</v>
      </c>
      <c r="AI299" s="21">
        <f t="shared" si="103"/>
        <v>0.5247634320549566</v>
      </c>
    </row>
    <row r="300" spans="1:35" ht="12.75" outlineLevel="1">
      <c r="A300" s="1" t="s">
        <v>770</v>
      </c>
      <c r="B300" s="16" t="s">
        <v>771</v>
      </c>
      <c r="C300" s="1" t="s">
        <v>1250</v>
      </c>
      <c r="E300" s="5">
        <v>0</v>
      </c>
      <c r="G300" s="5">
        <v>0.96</v>
      </c>
      <c r="I300" s="9">
        <f t="shared" si="96"/>
        <v>-0.96</v>
      </c>
      <c r="K300" s="21" t="str">
        <f t="shared" si="97"/>
        <v>N.M.</v>
      </c>
      <c r="M300" s="9">
        <v>1.31</v>
      </c>
      <c r="O300" s="9">
        <v>0.96</v>
      </c>
      <c r="Q300" s="9">
        <f t="shared" si="98"/>
        <v>0.3500000000000001</v>
      </c>
      <c r="S300" s="21">
        <f t="shared" si="99"/>
        <v>0.3645833333333334</v>
      </c>
      <c r="U300" s="9">
        <v>5.64</v>
      </c>
      <c r="W300" s="9">
        <v>1.78</v>
      </c>
      <c r="Y300" s="9">
        <f t="shared" si="100"/>
        <v>3.8599999999999994</v>
      </c>
      <c r="AA300" s="21">
        <f t="shared" si="101"/>
        <v>2.1685393258426964</v>
      </c>
      <c r="AC300" s="9">
        <v>6.38</v>
      </c>
      <c r="AE300" s="9">
        <v>1.78</v>
      </c>
      <c r="AG300" s="9">
        <f t="shared" si="102"/>
        <v>4.6</v>
      </c>
      <c r="AI300" s="21">
        <f t="shared" si="103"/>
        <v>2.584269662921348</v>
      </c>
    </row>
    <row r="301" spans="1:35" ht="12.75" outlineLevel="1">
      <c r="A301" s="1" t="s">
        <v>772</v>
      </c>
      <c r="B301" s="16" t="s">
        <v>773</v>
      </c>
      <c r="C301" s="1" t="s">
        <v>1251</v>
      </c>
      <c r="E301" s="5">
        <v>1103</v>
      </c>
      <c r="G301" s="5">
        <v>338.32</v>
      </c>
      <c r="I301" s="9">
        <f t="shared" si="96"/>
        <v>764.6800000000001</v>
      </c>
      <c r="K301" s="21">
        <f t="shared" si="97"/>
        <v>2.260227004019863</v>
      </c>
      <c r="M301" s="9">
        <v>11122.800000000001</v>
      </c>
      <c r="O301" s="9">
        <v>338.32</v>
      </c>
      <c r="Q301" s="9">
        <f t="shared" si="98"/>
        <v>10784.480000000001</v>
      </c>
      <c r="S301" s="21" t="str">
        <f t="shared" si="99"/>
        <v>N.M.</v>
      </c>
      <c r="U301" s="9">
        <v>11122.800000000001</v>
      </c>
      <c r="W301" s="9">
        <v>338.32</v>
      </c>
      <c r="Y301" s="9">
        <f t="shared" si="100"/>
        <v>10784.480000000001</v>
      </c>
      <c r="AA301" s="21" t="str">
        <f t="shared" si="101"/>
        <v>N.M.</v>
      </c>
      <c r="AC301" s="9">
        <v>11122.800000000001</v>
      </c>
      <c r="AE301" s="9">
        <v>338.32</v>
      </c>
      <c r="AG301" s="9">
        <f t="shared" si="102"/>
        <v>10784.480000000001</v>
      </c>
      <c r="AI301" s="21" t="str">
        <f t="shared" si="103"/>
        <v>N.M.</v>
      </c>
    </row>
    <row r="302" spans="1:35" ht="12.75" outlineLevel="1">
      <c r="A302" s="1" t="s">
        <v>774</v>
      </c>
      <c r="B302" s="16" t="s">
        <v>775</v>
      </c>
      <c r="C302" s="1" t="s">
        <v>1252</v>
      </c>
      <c r="E302" s="5">
        <v>0</v>
      </c>
      <c r="G302" s="5">
        <v>3456.261</v>
      </c>
      <c r="I302" s="9">
        <f t="shared" si="96"/>
        <v>-3456.261</v>
      </c>
      <c r="K302" s="21" t="str">
        <f t="shared" si="97"/>
        <v>N.M.</v>
      </c>
      <c r="M302" s="9">
        <v>3576.23</v>
      </c>
      <c r="O302" s="9">
        <v>3456.261</v>
      </c>
      <c r="Q302" s="9">
        <f t="shared" si="98"/>
        <v>119.96900000000005</v>
      </c>
      <c r="S302" s="21">
        <f t="shared" si="99"/>
        <v>0.03471063093904079</v>
      </c>
      <c r="U302" s="9">
        <v>29634.243000000002</v>
      </c>
      <c r="W302" s="9">
        <v>30191.526</v>
      </c>
      <c r="Y302" s="9">
        <f t="shared" si="100"/>
        <v>-557.2829999999994</v>
      </c>
      <c r="AA302" s="21">
        <f t="shared" si="101"/>
        <v>-0.018458258784269446</v>
      </c>
      <c r="AC302" s="9">
        <v>29634.243000000002</v>
      </c>
      <c r="AE302" s="9">
        <v>30191.526</v>
      </c>
      <c r="AG302" s="9">
        <f t="shared" si="102"/>
        <v>-557.2829999999994</v>
      </c>
      <c r="AI302" s="21">
        <f t="shared" si="103"/>
        <v>-0.018458258784269446</v>
      </c>
    </row>
    <row r="303" spans="1:35" ht="12.75" outlineLevel="1">
      <c r="A303" s="1" t="s">
        <v>776</v>
      </c>
      <c r="B303" s="16" t="s">
        <v>777</v>
      </c>
      <c r="C303" s="1" t="s">
        <v>1253</v>
      </c>
      <c r="E303" s="5">
        <v>0</v>
      </c>
      <c r="G303" s="5">
        <v>48.480000000000004</v>
      </c>
      <c r="I303" s="9">
        <f t="shared" si="96"/>
        <v>-48.480000000000004</v>
      </c>
      <c r="K303" s="21" t="str">
        <f t="shared" si="97"/>
        <v>N.M.</v>
      </c>
      <c r="M303" s="9">
        <v>32.63</v>
      </c>
      <c r="O303" s="9">
        <v>87.7</v>
      </c>
      <c r="Q303" s="9">
        <f t="shared" si="98"/>
        <v>-55.07</v>
      </c>
      <c r="S303" s="21">
        <f t="shared" si="99"/>
        <v>-0.6279361459521094</v>
      </c>
      <c r="U303" s="9">
        <v>160.78</v>
      </c>
      <c r="W303" s="9">
        <v>223.36</v>
      </c>
      <c r="Y303" s="9">
        <f t="shared" si="100"/>
        <v>-62.58000000000001</v>
      </c>
      <c r="AA303" s="21">
        <f t="shared" si="101"/>
        <v>-0.2801755014326648</v>
      </c>
      <c r="AC303" s="9">
        <v>207.39</v>
      </c>
      <c r="AE303" s="9">
        <v>259.52000000000004</v>
      </c>
      <c r="AG303" s="9">
        <f t="shared" si="102"/>
        <v>-52.13000000000005</v>
      </c>
      <c r="AI303" s="21">
        <f t="shared" si="103"/>
        <v>-0.2008708384710236</v>
      </c>
    </row>
    <row r="304" spans="1:35" ht="12.75" outlineLevel="1">
      <c r="A304" s="1" t="s">
        <v>778</v>
      </c>
      <c r="B304" s="16" t="s">
        <v>779</v>
      </c>
      <c r="C304" s="1" t="s">
        <v>1254</v>
      </c>
      <c r="E304" s="5">
        <v>6592.77</v>
      </c>
      <c r="G304" s="5">
        <v>4782.8</v>
      </c>
      <c r="I304" s="9">
        <f t="shared" si="96"/>
        <v>1809.9700000000003</v>
      </c>
      <c r="K304" s="21">
        <f t="shared" si="97"/>
        <v>0.3784331354018567</v>
      </c>
      <c r="M304" s="9">
        <v>14216.62</v>
      </c>
      <c r="O304" s="9">
        <v>17058.049</v>
      </c>
      <c r="Q304" s="9">
        <f t="shared" si="98"/>
        <v>-2841.4289999999983</v>
      </c>
      <c r="S304" s="21">
        <f t="shared" si="99"/>
        <v>-0.16657409062431455</v>
      </c>
      <c r="U304" s="9">
        <v>61228.549</v>
      </c>
      <c r="W304" s="9">
        <v>52813.154</v>
      </c>
      <c r="Y304" s="9">
        <f t="shared" si="100"/>
        <v>8415.394999999997</v>
      </c>
      <c r="AA304" s="21">
        <f t="shared" si="101"/>
        <v>0.1593427841859245</v>
      </c>
      <c r="AC304" s="9">
        <v>72870.765</v>
      </c>
      <c r="AE304" s="9">
        <v>64488.507</v>
      </c>
      <c r="AG304" s="9">
        <f t="shared" si="102"/>
        <v>8382.258000000002</v>
      </c>
      <c r="AI304" s="21">
        <f t="shared" si="103"/>
        <v>0.129980649110081</v>
      </c>
    </row>
    <row r="305" spans="1:35" ht="12.75" outlineLevel="1">
      <c r="A305" s="1" t="s">
        <v>780</v>
      </c>
      <c r="B305" s="16" t="s">
        <v>781</v>
      </c>
      <c r="C305" s="1" t="s">
        <v>1255</v>
      </c>
      <c r="E305" s="5">
        <v>0</v>
      </c>
      <c r="G305" s="5">
        <v>0</v>
      </c>
      <c r="I305" s="9">
        <f t="shared" si="96"/>
        <v>0</v>
      </c>
      <c r="K305" s="21">
        <f t="shared" si="97"/>
        <v>0</v>
      </c>
      <c r="M305" s="9">
        <v>0</v>
      </c>
      <c r="O305" s="9">
        <v>0</v>
      </c>
      <c r="Q305" s="9">
        <f t="shared" si="98"/>
        <v>0</v>
      </c>
      <c r="S305" s="21">
        <f t="shared" si="99"/>
        <v>0</v>
      </c>
      <c r="U305" s="9">
        <v>0</v>
      </c>
      <c r="W305" s="9">
        <v>105.97200000000001</v>
      </c>
      <c r="Y305" s="9">
        <f t="shared" si="100"/>
        <v>-105.97200000000001</v>
      </c>
      <c r="AA305" s="21" t="str">
        <f t="shared" si="101"/>
        <v>N.M.</v>
      </c>
      <c r="AC305" s="9">
        <v>0</v>
      </c>
      <c r="AE305" s="9">
        <v>105.97200000000001</v>
      </c>
      <c r="AG305" s="9">
        <f t="shared" si="102"/>
        <v>-105.97200000000001</v>
      </c>
      <c r="AI305" s="21" t="str">
        <f t="shared" si="103"/>
        <v>N.M.</v>
      </c>
    </row>
    <row r="306" spans="1:35" ht="12.75" outlineLevel="1">
      <c r="A306" s="1" t="s">
        <v>782</v>
      </c>
      <c r="B306" s="16" t="s">
        <v>783</v>
      </c>
      <c r="C306" s="1" t="s">
        <v>1256</v>
      </c>
      <c r="E306" s="5">
        <v>11644.67</v>
      </c>
      <c r="G306" s="5">
        <v>6880.668000000001</v>
      </c>
      <c r="I306" s="9">
        <f t="shared" si="96"/>
        <v>4764.0019999999995</v>
      </c>
      <c r="K306" s="21">
        <f t="shared" si="97"/>
        <v>0.692374926387961</v>
      </c>
      <c r="M306" s="9">
        <v>21892.91</v>
      </c>
      <c r="O306" s="9">
        <v>22124.25</v>
      </c>
      <c r="Q306" s="9">
        <f t="shared" si="98"/>
        <v>-231.34000000000015</v>
      </c>
      <c r="S306" s="21">
        <f t="shared" si="99"/>
        <v>-0.01045639965196561</v>
      </c>
      <c r="U306" s="9">
        <v>207168.437</v>
      </c>
      <c r="W306" s="9">
        <v>123923.204</v>
      </c>
      <c r="Y306" s="9">
        <f t="shared" si="100"/>
        <v>83245.23300000001</v>
      </c>
      <c r="AA306" s="21">
        <f t="shared" si="101"/>
        <v>0.6717485532410864</v>
      </c>
      <c r="AC306" s="9">
        <v>364924.579</v>
      </c>
      <c r="AE306" s="9">
        <v>76665.439</v>
      </c>
      <c r="AG306" s="9">
        <f t="shared" si="102"/>
        <v>288259.14</v>
      </c>
      <c r="AI306" s="21">
        <f t="shared" si="103"/>
        <v>3.7599620345224922</v>
      </c>
    </row>
    <row r="307" spans="1:35" ht="12.75" outlineLevel="1">
      <c r="A307" s="1" t="s">
        <v>784</v>
      </c>
      <c r="B307" s="16" t="s">
        <v>785</v>
      </c>
      <c r="C307" s="1" t="s">
        <v>1257</v>
      </c>
      <c r="E307" s="5">
        <v>5043.59</v>
      </c>
      <c r="G307" s="5">
        <v>3050.213</v>
      </c>
      <c r="I307" s="9">
        <f t="shared" si="96"/>
        <v>1993.377</v>
      </c>
      <c r="K307" s="21">
        <f t="shared" si="97"/>
        <v>0.6535205902014055</v>
      </c>
      <c r="M307" s="9">
        <v>11838.711</v>
      </c>
      <c r="O307" s="9">
        <v>10356.332</v>
      </c>
      <c r="Q307" s="9">
        <f t="shared" si="98"/>
        <v>1482.378999999999</v>
      </c>
      <c r="S307" s="21">
        <f t="shared" si="99"/>
        <v>0.14313745445781373</v>
      </c>
      <c r="U307" s="9">
        <v>26002.918</v>
      </c>
      <c r="W307" s="9">
        <v>24890.379</v>
      </c>
      <c r="Y307" s="9">
        <f t="shared" si="100"/>
        <v>1112.5390000000007</v>
      </c>
      <c r="AA307" s="21">
        <f t="shared" si="101"/>
        <v>0.04469755161221131</v>
      </c>
      <c r="AC307" s="9">
        <v>29894.736</v>
      </c>
      <c r="AE307" s="9">
        <v>37051.977</v>
      </c>
      <c r="AG307" s="9">
        <f t="shared" si="102"/>
        <v>-7157.240999999998</v>
      </c>
      <c r="AI307" s="21">
        <f t="shared" si="103"/>
        <v>-0.1931675872518219</v>
      </c>
    </row>
    <row r="308" spans="1:35" ht="12.75" outlineLevel="1">
      <c r="A308" s="1" t="s">
        <v>786</v>
      </c>
      <c r="B308" s="16" t="s">
        <v>787</v>
      </c>
      <c r="C308" s="1" t="s">
        <v>1258</v>
      </c>
      <c r="E308" s="5">
        <v>1.8800000000000001</v>
      </c>
      <c r="G308" s="5">
        <v>37.77</v>
      </c>
      <c r="I308" s="9">
        <f t="shared" si="96"/>
        <v>-35.89</v>
      </c>
      <c r="K308" s="21">
        <f t="shared" si="97"/>
        <v>-0.9502250463330685</v>
      </c>
      <c r="M308" s="9">
        <v>1651.44</v>
      </c>
      <c r="O308" s="9">
        <v>677.21</v>
      </c>
      <c r="Q308" s="9">
        <f t="shared" si="98"/>
        <v>974.23</v>
      </c>
      <c r="S308" s="21">
        <f t="shared" si="99"/>
        <v>1.4385936415587484</v>
      </c>
      <c r="U308" s="9">
        <v>5331.903</v>
      </c>
      <c r="W308" s="9">
        <v>1220.27</v>
      </c>
      <c r="Y308" s="9">
        <f t="shared" si="100"/>
        <v>4111.633</v>
      </c>
      <c r="AA308" s="21">
        <f t="shared" si="101"/>
        <v>3.3694452866988454</v>
      </c>
      <c r="AC308" s="9">
        <v>8095.323</v>
      </c>
      <c r="AE308" s="9">
        <v>7610.380000000001</v>
      </c>
      <c r="AG308" s="9">
        <f t="shared" si="102"/>
        <v>484.9429999999993</v>
      </c>
      <c r="AI308" s="21">
        <f t="shared" si="103"/>
        <v>0.06372125964800697</v>
      </c>
    </row>
    <row r="309" spans="1:35" ht="12.75" outlineLevel="1">
      <c r="A309" s="1" t="s">
        <v>788</v>
      </c>
      <c r="B309" s="16" t="s">
        <v>789</v>
      </c>
      <c r="C309" s="1" t="s">
        <v>1259</v>
      </c>
      <c r="E309" s="5">
        <v>386899.60000000003</v>
      </c>
      <c r="G309" s="5">
        <v>18816.816</v>
      </c>
      <c r="I309" s="9">
        <f t="shared" si="96"/>
        <v>368082.78400000004</v>
      </c>
      <c r="K309" s="21" t="str">
        <f t="shared" si="97"/>
        <v>N.M.</v>
      </c>
      <c r="M309" s="9">
        <v>822021.17</v>
      </c>
      <c r="O309" s="9">
        <v>72600.602</v>
      </c>
      <c r="Q309" s="9">
        <f t="shared" si="98"/>
        <v>749420.5680000001</v>
      </c>
      <c r="S309" s="21" t="str">
        <f t="shared" si="99"/>
        <v>N.M.</v>
      </c>
      <c r="U309" s="9">
        <v>1131769.325</v>
      </c>
      <c r="W309" s="9">
        <v>241920.795</v>
      </c>
      <c r="Y309" s="9">
        <f t="shared" si="100"/>
        <v>889848.5299999999</v>
      </c>
      <c r="AA309" s="21">
        <f t="shared" si="101"/>
        <v>3.678263912781867</v>
      </c>
      <c r="AC309" s="9">
        <v>1178562.457</v>
      </c>
      <c r="AE309" s="9">
        <v>391908.503</v>
      </c>
      <c r="AG309" s="9">
        <f t="shared" si="102"/>
        <v>786653.9539999999</v>
      </c>
      <c r="AI309" s="21">
        <f t="shared" si="103"/>
        <v>2.00723880185881</v>
      </c>
    </row>
    <row r="310" spans="1:35" ht="12.75" outlineLevel="1">
      <c r="A310" s="1" t="s">
        <v>790</v>
      </c>
      <c r="B310" s="16" t="s">
        <v>791</v>
      </c>
      <c r="C310" s="1" t="s">
        <v>1260</v>
      </c>
      <c r="E310" s="5">
        <v>400</v>
      </c>
      <c r="G310" s="5">
        <v>0</v>
      </c>
      <c r="I310" s="9">
        <f t="shared" si="96"/>
        <v>400</v>
      </c>
      <c r="K310" s="21" t="str">
        <f t="shared" si="97"/>
        <v>N.M.</v>
      </c>
      <c r="M310" s="9">
        <v>400</v>
      </c>
      <c r="O310" s="9">
        <v>0</v>
      </c>
      <c r="Q310" s="9">
        <f t="shared" si="98"/>
        <v>400</v>
      </c>
      <c r="S310" s="21" t="str">
        <f t="shared" si="99"/>
        <v>N.M.</v>
      </c>
      <c r="U310" s="9">
        <v>900</v>
      </c>
      <c r="W310" s="9">
        <v>0</v>
      </c>
      <c r="Y310" s="9">
        <f t="shared" si="100"/>
        <v>900</v>
      </c>
      <c r="AA310" s="21" t="str">
        <f t="shared" si="101"/>
        <v>N.M.</v>
      </c>
      <c r="AC310" s="9">
        <v>900</v>
      </c>
      <c r="AE310" s="9">
        <v>0</v>
      </c>
      <c r="AG310" s="9">
        <f t="shared" si="102"/>
        <v>900</v>
      </c>
      <c r="AI310" s="21" t="str">
        <f t="shared" si="103"/>
        <v>N.M.</v>
      </c>
    </row>
    <row r="311" spans="1:35" ht="12.75" outlineLevel="1">
      <c r="A311" s="1" t="s">
        <v>792</v>
      </c>
      <c r="B311" s="16" t="s">
        <v>793</v>
      </c>
      <c r="C311" s="1" t="s">
        <v>1261</v>
      </c>
      <c r="E311" s="5">
        <v>7748.12</v>
      </c>
      <c r="G311" s="5">
        <v>7928.02</v>
      </c>
      <c r="I311" s="9">
        <f t="shared" si="96"/>
        <v>-179.90000000000055</v>
      </c>
      <c r="K311" s="21">
        <f t="shared" si="97"/>
        <v>-0.022691668285397936</v>
      </c>
      <c r="M311" s="9">
        <v>23244.350000000002</v>
      </c>
      <c r="O311" s="9">
        <v>23784.06</v>
      </c>
      <c r="Q311" s="9">
        <f t="shared" si="98"/>
        <v>-539.7099999999991</v>
      </c>
      <c r="S311" s="21">
        <f t="shared" si="99"/>
        <v>-0.022692088735060335</v>
      </c>
      <c r="U311" s="9">
        <v>78020.88</v>
      </c>
      <c r="W311" s="9">
        <v>79280.2</v>
      </c>
      <c r="Y311" s="9">
        <f t="shared" si="100"/>
        <v>-1259.3199999999924</v>
      </c>
      <c r="AA311" s="21">
        <f t="shared" si="101"/>
        <v>-0.015884420069575914</v>
      </c>
      <c r="AC311" s="9">
        <v>94776.92000000001</v>
      </c>
      <c r="AE311" s="9">
        <v>95061.23999999999</v>
      </c>
      <c r="AG311" s="9">
        <f t="shared" si="102"/>
        <v>-284.3199999999779</v>
      </c>
      <c r="AI311" s="21">
        <f t="shared" si="103"/>
        <v>-0.002990914067605029</v>
      </c>
    </row>
    <row r="312" spans="1:35" ht="12.75" outlineLevel="1">
      <c r="A312" s="1" t="s">
        <v>794</v>
      </c>
      <c r="B312" s="16" t="s">
        <v>795</v>
      </c>
      <c r="C312" s="1" t="s">
        <v>1262</v>
      </c>
      <c r="E312" s="5">
        <v>24075.170000000002</v>
      </c>
      <c r="G312" s="5">
        <v>24987.16</v>
      </c>
      <c r="I312" s="9">
        <f t="shared" si="96"/>
        <v>-911.989999999998</v>
      </c>
      <c r="K312" s="21">
        <f t="shared" si="97"/>
        <v>-0.03649834555027454</v>
      </c>
      <c r="M312" s="9">
        <v>70736.96</v>
      </c>
      <c r="O312" s="9">
        <v>79997.07</v>
      </c>
      <c r="Q312" s="9">
        <f t="shared" si="98"/>
        <v>-9260.11</v>
      </c>
      <c r="S312" s="21">
        <f t="shared" si="99"/>
        <v>-0.11575561454938287</v>
      </c>
      <c r="U312" s="9">
        <v>238284.04</v>
      </c>
      <c r="W312" s="9">
        <v>247756.609</v>
      </c>
      <c r="Y312" s="9">
        <f t="shared" si="100"/>
        <v>-9472.568999999989</v>
      </c>
      <c r="AA312" s="21">
        <f t="shared" si="101"/>
        <v>-0.038233365552722706</v>
      </c>
      <c r="AC312" s="9">
        <v>285753.42</v>
      </c>
      <c r="AE312" s="9">
        <v>295539.499</v>
      </c>
      <c r="AG312" s="9">
        <f t="shared" si="102"/>
        <v>-9786.079000000027</v>
      </c>
      <c r="AI312" s="21">
        <f t="shared" si="103"/>
        <v>-0.03311259250662811</v>
      </c>
    </row>
    <row r="313" spans="1:35" ht="12.75" outlineLevel="1">
      <c r="A313" s="1" t="s">
        <v>796</v>
      </c>
      <c r="B313" s="16" t="s">
        <v>797</v>
      </c>
      <c r="C313" s="1" t="s">
        <v>1263</v>
      </c>
      <c r="E313" s="5">
        <v>23046.18</v>
      </c>
      <c r="G313" s="5">
        <v>23943.65</v>
      </c>
      <c r="I313" s="9">
        <f t="shared" si="96"/>
        <v>-897.4700000000012</v>
      </c>
      <c r="K313" s="21">
        <f t="shared" si="97"/>
        <v>-0.037482589329530004</v>
      </c>
      <c r="M313" s="9">
        <v>69138.54000000001</v>
      </c>
      <c r="O313" s="9">
        <v>71830.95</v>
      </c>
      <c r="Q313" s="9">
        <f t="shared" si="98"/>
        <v>-2692.409999999989</v>
      </c>
      <c r="S313" s="21">
        <f t="shared" si="99"/>
        <v>-0.03748258932952981</v>
      </c>
      <c r="U313" s="9">
        <v>230461.80000000002</v>
      </c>
      <c r="W313" s="9">
        <v>239436.5</v>
      </c>
      <c r="Y313" s="9">
        <f t="shared" si="100"/>
        <v>-8974.699999999983</v>
      </c>
      <c r="AA313" s="21">
        <f t="shared" si="101"/>
        <v>-0.037482589329529886</v>
      </c>
      <c r="AC313" s="9">
        <v>278349.10000000003</v>
      </c>
      <c r="AE313" s="9">
        <v>348359.16000000003</v>
      </c>
      <c r="AG313" s="9">
        <f t="shared" si="102"/>
        <v>-70010.06</v>
      </c>
      <c r="AI313" s="21">
        <f t="shared" si="103"/>
        <v>-0.20097091748642404</v>
      </c>
    </row>
    <row r="314" spans="1:68" s="90" customFormat="1" ht="12.75">
      <c r="A314" s="90" t="s">
        <v>33</v>
      </c>
      <c r="B314" s="91"/>
      <c r="C314" s="77" t="s">
        <v>1264</v>
      </c>
      <c r="D314" s="105"/>
      <c r="E314" s="105">
        <v>979666.6200000002</v>
      </c>
      <c r="F314" s="105"/>
      <c r="G314" s="105">
        <v>5333586.138000001</v>
      </c>
      <c r="H314" s="105"/>
      <c r="I314" s="9">
        <f>+E314-G314</f>
        <v>-4353919.518000001</v>
      </c>
      <c r="J314" s="37" t="str">
        <f>IF((+E314-G314)=(I314),"  ",$AO$508)</f>
        <v>  </v>
      </c>
      <c r="K314" s="38">
        <f>IF(G314&lt;0,IF(I314=0,0,IF(OR(G314=0,E314=0),"N.M.",IF(ABS(I314/G314)&gt;=10,"N.M.",I314/(-G314)))),IF(I314=0,0,IF(OR(G314=0,E314=0),"N.M.",IF(ABS(I314/G314)&gt;=10,"N.M.",I314/G314))))</f>
        <v>-0.8163212152851145</v>
      </c>
      <c r="L314" s="39"/>
      <c r="M314" s="5">
        <v>17654871.034000006</v>
      </c>
      <c r="N314" s="9"/>
      <c r="O314" s="5">
        <v>19892384.84299999</v>
      </c>
      <c r="P314" s="9"/>
      <c r="Q314" s="9">
        <f>(+M314-O314)</f>
        <v>-2237513.8089999855</v>
      </c>
      <c r="R314" s="37" t="str">
        <f>IF((+M314-O314)=(Q314),"  ",$AO$508)</f>
        <v>  </v>
      </c>
      <c r="S314" s="38">
        <f>IF(O314&lt;0,IF(Q314=0,0,IF(OR(O314=0,M314=0),"N.M.",IF(ABS(Q314/O314)&gt;=10,"N.M.",Q314/(-O314)))),IF(Q314=0,0,IF(OR(O314=0,M314=0),"N.M.",IF(ABS(Q314/O314)&gt;=10,"N.M.",Q314/O314))))</f>
        <v>-0.1124809230597282</v>
      </c>
      <c r="T314" s="39"/>
      <c r="U314" s="9">
        <v>54068134.71800001</v>
      </c>
      <c r="V314" s="9"/>
      <c r="W314" s="9">
        <v>56374012.893999994</v>
      </c>
      <c r="X314" s="9"/>
      <c r="Y314" s="9">
        <f>(+U314-W314)</f>
        <v>-2305878.175999984</v>
      </c>
      <c r="Z314" s="37" t="str">
        <f>IF((+U314-W314)=(Y314),"  ",$AO$508)</f>
        <v>  </v>
      </c>
      <c r="AA314" s="38">
        <f>IF(W314&lt;0,IF(Y314=0,0,IF(OR(W314=0,U314=0),"N.M.",IF(ABS(Y314/W314)&gt;=10,"N.M.",Y314/(-W314)))),IF(Y314=0,0,IF(OR(W314=0,U314=0),"N.M.",IF(ABS(Y314/W314)&gt;=10,"N.M.",Y314/W314))))</f>
        <v>-0.04090321156196074</v>
      </c>
      <c r="AB314" s="39"/>
      <c r="AC314" s="9">
        <v>65086755.733</v>
      </c>
      <c r="AD314" s="9"/>
      <c r="AE314" s="9">
        <v>68335764.2329999</v>
      </c>
      <c r="AF314" s="9"/>
      <c r="AG314" s="9">
        <f>(+AC314-AE314)</f>
        <v>-3249008.499999903</v>
      </c>
      <c r="AH314" s="37" t="str">
        <f>IF((+AC314-AE314)=(AG314),"  ",$AO$508)</f>
        <v>  </v>
      </c>
      <c r="AI314" s="38">
        <f>IF(AE314&lt;0,IF(AG314=0,0,IF(OR(AE314=0,AC314=0),"N.M.",IF(ABS(AG314/AE314)&gt;=10,"N.M.",AG314/(-AE314)))),IF(AG314=0,0,IF(OR(AE314=0,AC314=0),"N.M.",IF(ABS(AG314/AE314)&gt;=10,"N.M.",AG314/AE314))))</f>
        <v>-0.04754477448912366</v>
      </c>
      <c r="AJ314" s="105"/>
      <c r="AK314" s="105"/>
      <c r="AL314" s="105"/>
      <c r="AM314" s="105"/>
      <c r="AN314" s="105"/>
      <c r="AO314" s="105"/>
      <c r="AP314" s="106"/>
      <c r="AQ314" s="107"/>
      <c r="AR314" s="108"/>
      <c r="AS314" s="105"/>
      <c r="AT314" s="105"/>
      <c r="AU314" s="105"/>
      <c r="AV314" s="105"/>
      <c r="AW314" s="105"/>
      <c r="AX314" s="106"/>
      <c r="AY314" s="107"/>
      <c r="AZ314" s="108"/>
      <c r="BA314" s="105"/>
      <c r="BB314" s="105"/>
      <c r="BC314" s="105"/>
      <c r="BD314" s="106"/>
      <c r="BE314" s="107"/>
      <c r="BF314" s="108"/>
      <c r="BG314" s="105"/>
      <c r="BH314" s="109"/>
      <c r="BI314" s="105"/>
      <c r="BJ314" s="109"/>
      <c r="BK314" s="105"/>
      <c r="BL314" s="109"/>
      <c r="BM314" s="105"/>
      <c r="BN314" s="97"/>
      <c r="BO314" s="97"/>
      <c r="BP314" s="97"/>
    </row>
    <row r="315" spans="1:35" ht="12.75" outlineLevel="1">
      <c r="A315" s="1" t="s">
        <v>798</v>
      </c>
      <c r="B315" s="16" t="s">
        <v>799</v>
      </c>
      <c r="C315" s="1" t="s">
        <v>1265</v>
      </c>
      <c r="E315" s="5">
        <v>39296.69</v>
      </c>
      <c r="G315" s="5">
        <v>35300.944</v>
      </c>
      <c r="I315" s="9">
        <f aca="true" t="shared" si="104" ref="I315:I345">+E315-G315</f>
        <v>3995.745999999999</v>
      </c>
      <c r="K315" s="21">
        <f aca="true" t="shared" si="105" ref="K315:K345">IF(G315&lt;0,IF(I315=0,0,IF(OR(G315=0,E315=0),"N.M.",IF(ABS(I315/G315)&gt;=10,"N.M.",I315/(-G315)))),IF(I315=0,0,IF(OR(G315=0,E315=0),"N.M.",IF(ABS(I315/G315)&gt;=10,"N.M.",I315/G315))))</f>
        <v>0.11319091070199139</v>
      </c>
      <c r="M315" s="9">
        <v>180775.24</v>
      </c>
      <c r="O315" s="9">
        <v>166884.416</v>
      </c>
      <c r="Q315" s="9">
        <f aca="true" t="shared" si="106" ref="Q315:Q345">(+M315-O315)</f>
        <v>13890.823999999993</v>
      </c>
      <c r="S315" s="21">
        <f aca="true" t="shared" si="107" ref="S315:S345">IF(O315&lt;0,IF(Q315=0,0,IF(OR(O315=0,M315=0),"N.M.",IF(ABS(Q315/O315)&gt;=10,"N.M.",Q315/(-O315)))),IF(Q315=0,0,IF(OR(O315=0,M315=0),"N.M.",IF(ABS(Q315/O315)&gt;=10,"N.M.",Q315/O315))))</f>
        <v>0.08323619624255385</v>
      </c>
      <c r="U315" s="9">
        <v>534692.394</v>
      </c>
      <c r="W315" s="9">
        <v>566756.023</v>
      </c>
      <c r="Y315" s="9">
        <f aca="true" t="shared" si="108" ref="Y315:Y345">(+U315-W315)</f>
        <v>-32063.629000000074</v>
      </c>
      <c r="AA315" s="21">
        <f aca="true" t="shared" si="109" ref="AA315:AA345">IF(W315&lt;0,IF(Y315=0,0,IF(OR(W315=0,U315=0),"N.M.",IF(ABS(Y315/W315)&gt;=10,"N.M.",Y315/(-W315)))),IF(Y315=0,0,IF(OR(W315=0,U315=0),"N.M.",IF(ABS(Y315/W315)&gt;=10,"N.M.",Y315/W315))))</f>
        <v>-0.056573953692239935</v>
      </c>
      <c r="AC315" s="9">
        <v>613540.221</v>
      </c>
      <c r="AE315" s="9">
        <v>677938.371</v>
      </c>
      <c r="AG315" s="9">
        <f aca="true" t="shared" si="110" ref="AG315:AG345">(+AC315-AE315)</f>
        <v>-64398.15000000002</v>
      </c>
      <c r="AI315" s="21">
        <f aca="true" t="shared" si="111" ref="AI315:AI345">IF(AE315&lt;0,IF(AG315=0,0,IF(OR(AE315=0,AC315=0),"N.M.",IF(ABS(AG315/AE315)&gt;=10,"N.M.",AG315/(-AE315)))),IF(AG315=0,0,IF(OR(AE315=0,AC315=0),"N.M.",IF(ABS(AG315/AE315)&gt;=10,"N.M.",AG315/AE315))))</f>
        <v>-0.09499115665190755</v>
      </c>
    </row>
    <row r="316" spans="1:35" ht="12.75" outlineLevel="1">
      <c r="A316" s="1" t="s">
        <v>800</v>
      </c>
      <c r="B316" s="16" t="s">
        <v>801</v>
      </c>
      <c r="C316" s="1" t="s">
        <v>1266</v>
      </c>
      <c r="E316" s="5">
        <v>38628.04</v>
      </c>
      <c r="G316" s="5">
        <v>57845.157</v>
      </c>
      <c r="I316" s="9">
        <f t="shared" si="104"/>
        <v>-19217.117</v>
      </c>
      <c r="K316" s="21">
        <f t="shared" si="105"/>
        <v>-0.33221652419406517</v>
      </c>
      <c r="M316" s="9">
        <v>115973.21</v>
      </c>
      <c r="O316" s="9">
        <v>146947.686</v>
      </c>
      <c r="Q316" s="9">
        <f t="shared" si="106"/>
        <v>-30974.47599999998</v>
      </c>
      <c r="S316" s="21">
        <f t="shared" si="107"/>
        <v>-0.21078573499959696</v>
      </c>
      <c r="U316" s="9">
        <v>560332.776</v>
      </c>
      <c r="W316" s="9">
        <v>501615.102</v>
      </c>
      <c r="Y316" s="9">
        <f t="shared" si="108"/>
        <v>58717.67399999994</v>
      </c>
      <c r="AA316" s="21">
        <f t="shared" si="109"/>
        <v>0.11705722926978371</v>
      </c>
      <c r="AC316" s="9">
        <v>690853.0149999999</v>
      </c>
      <c r="AE316" s="9">
        <v>772642.629</v>
      </c>
      <c r="AG316" s="9">
        <f t="shared" si="110"/>
        <v>-81789.61400000006</v>
      </c>
      <c r="AI316" s="21">
        <f t="shared" si="111"/>
        <v>-0.10585697828484696</v>
      </c>
    </row>
    <row r="317" spans="1:35" ht="12.75" outlineLevel="1">
      <c r="A317" s="1" t="s">
        <v>802</v>
      </c>
      <c r="B317" s="16" t="s">
        <v>803</v>
      </c>
      <c r="C317" s="1" t="s">
        <v>1267</v>
      </c>
      <c r="E317" s="5">
        <v>966554.91</v>
      </c>
      <c r="G317" s="5">
        <v>694326.147</v>
      </c>
      <c r="I317" s="9">
        <f t="shared" si="104"/>
        <v>272228.76300000004</v>
      </c>
      <c r="K317" s="21">
        <f t="shared" si="105"/>
        <v>0.3920762082433863</v>
      </c>
      <c r="M317" s="9">
        <v>2721588.2</v>
      </c>
      <c r="O317" s="9">
        <v>1798138.208</v>
      </c>
      <c r="Q317" s="9">
        <f t="shared" si="106"/>
        <v>923449.9920000001</v>
      </c>
      <c r="S317" s="21">
        <f t="shared" si="107"/>
        <v>0.5135589622040888</v>
      </c>
      <c r="U317" s="9">
        <v>13797031.61</v>
      </c>
      <c r="W317" s="9">
        <v>9032827.529</v>
      </c>
      <c r="Y317" s="9">
        <f t="shared" si="108"/>
        <v>4764204.081</v>
      </c>
      <c r="AA317" s="21">
        <f t="shared" si="109"/>
        <v>0.5274321983569892</v>
      </c>
      <c r="AC317" s="9">
        <v>14831998.616999999</v>
      </c>
      <c r="AE317" s="9">
        <v>9704779.911999999</v>
      </c>
      <c r="AG317" s="9">
        <f t="shared" si="110"/>
        <v>5127218.705</v>
      </c>
      <c r="AI317" s="21">
        <f t="shared" si="111"/>
        <v>0.5283189058888573</v>
      </c>
    </row>
    <row r="318" spans="1:35" ht="12.75" outlineLevel="1">
      <c r="A318" s="1" t="s">
        <v>804</v>
      </c>
      <c r="B318" s="16" t="s">
        <v>805</v>
      </c>
      <c r="C318" s="1" t="s">
        <v>1268</v>
      </c>
      <c r="E318" s="5">
        <v>1153333.67</v>
      </c>
      <c r="G318" s="5">
        <v>119506.619</v>
      </c>
      <c r="I318" s="9">
        <f t="shared" si="104"/>
        <v>1033827.051</v>
      </c>
      <c r="K318" s="21">
        <f t="shared" si="105"/>
        <v>8.650793233469352</v>
      </c>
      <c r="M318" s="9">
        <v>1679572.85</v>
      </c>
      <c r="O318" s="9">
        <v>341910.898</v>
      </c>
      <c r="Q318" s="9">
        <f t="shared" si="106"/>
        <v>1337661.952</v>
      </c>
      <c r="S318" s="21">
        <f t="shared" si="107"/>
        <v>3.912311540300772</v>
      </c>
      <c r="U318" s="9">
        <v>5133146.747</v>
      </c>
      <c r="W318" s="9">
        <v>1778292.942</v>
      </c>
      <c r="Y318" s="9">
        <f t="shared" si="108"/>
        <v>3354853.8050000006</v>
      </c>
      <c r="AA318" s="21">
        <f t="shared" si="109"/>
        <v>1.8865585786034125</v>
      </c>
      <c r="AC318" s="9">
        <v>5375370.880000001</v>
      </c>
      <c r="AE318" s="9">
        <v>2090131.468</v>
      </c>
      <c r="AG318" s="9">
        <f t="shared" si="110"/>
        <v>3285239.4120000005</v>
      </c>
      <c r="AI318" s="21">
        <f t="shared" si="111"/>
        <v>1.5717860155196708</v>
      </c>
    </row>
    <row r="319" spans="1:35" ht="12.75" outlineLevel="1">
      <c r="A319" s="1" t="s">
        <v>806</v>
      </c>
      <c r="B319" s="16" t="s">
        <v>807</v>
      </c>
      <c r="C319" s="1" t="s">
        <v>1269</v>
      </c>
      <c r="E319" s="5">
        <v>36140.65</v>
      </c>
      <c r="G319" s="5">
        <v>41068.079</v>
      </c>
      <c r="I319" s="9">
        <f t="shared" si="104"/>
        <v>-4927.428999999996</v>
      </c>
      <c r="K319" s="21">
        <f t="shared" si="105"/>
        <v>-0.11998196945126156</v>
      </c>
      <c r="M319" s="9">
        <v>204946.47</v>
      </c>
      <c r="O319" s="9">
        <v>123666.635</v>
      </c>
      <c r="Q319" s="9">
        <f t="shared" si="106"/>
        <v>81279.835</v>
      </c>
      <c r="S319" s="21">
        <f t="shared" si="107"/>
        <v>0.6572495079210331</v>
      </c>
      <c r="U319" s="9">
        <v>623785.571</v>
      </c>
      <c r="W319" s="9">
        <v>407188.806</v>
      </c>
      <c r="Y319" s="9">
        <f t="shared" si="108"/>
        <v>216596.765</v>
      </c>
      <c r="AA319" s="21">
        <f t="shared" si="109"/>
        <v>0.5319320222177228</v>
      </c>
      <c r="AC319" s="9">
        <v>786591.99</v>
      </c>
      <c r="AE319" s="9">
        <v>541922.98</v>
      </c>
      <c r="AG319" s="9">
        <f t="shared" si="110"/>
        <v>244669.01</v>
      </c>
      <c r="AI319" s="21">
        <f t="shared" si="111"/>
        <v>0.45148299487133764</v>
      </c>
    </row>
    <row r="320" spans="1:35" ht="12.75" outlineLevel="1">
      <c r="A320" s="1" t="s">
        <v>808</v>
      </c>
      <c r="B320" s="16" t="s">
        <v>809</v>
      </c>
      <c r="C320" s="1" t="s">
        <v>1265</v>
      </c>
      <c r="E320" s="5">
        <v>13254.800000000001</v>
      </c>
      <c r="G320" s="5">
        <v>14701.1</v>
      </c>
      <c r="I320" s="9">
        <f t="shared" si="104"/>
        <v>-1446.2999999999993</v>
      </c>
      <c r="K320" s="21">
        <f t="shared" si="105"/>
        <v>-0.09838039330390237</v>
      </c>
      <c r="M320" s="9">
        <v>43483.06</v>
      </c>
      <c r="O320" s="9">
        <v>46905.96</v>
      </c>
      <c r="Q320" s="9">
        <f t="shared" si="106"/>
        <v>-3422.9000000000015</v>
      </c>
      <c r="S320" s="21">
        <f t="shared" si="107"/>
        <v>-0.07297366901775386</v>
      </c>
      <c r="U320" s="9">
        <v>143409.581</v>
      </c>
      <c r="W320" s="9">
        <v>124817.55</v>
      </c>
      <c r="Y320" s="9">
        <f t="shared" si="108"/>
        <v>18592.031000000003</v>
      </c>
      <c r="AA320" s="21">
        <f t="shared" si="109"/>
        <v>0.14895366076325006</v>
      </c>
      <c r="AC320" s="9">
        <v>180298.897</v>
      </c>
      <c r="AE320" s="9">
        <v>141731.98</v>
      </c>
      <c r="AG320" s="9">
        <f t="shared" si="110"/>
        <v>38566.91699999999</v>
      </c>
      <c r="AI320" s="21">
        <f t="shared" si="111"/>
        <v>0.2721116081211875</v>
      </c>
    </row>
    <row r="321" spans="1:35" ht="12.75" outlineLevel="1">
      <c r="A321" s="1" t="s">
        <v>810</v>
      </c>
      <c r="B321" s="16" t="s">
        <v>811</v>
      </c>
      <c r="C321" s="1" t="s">
        <v>1266</v>
      </c>
      <c r="E321" s="5">
        <v>41.83</v>
      </c>
      <c r="G321" s="5">
        <v>17.400000000000002</v>
      </c>
      <c r="I321" s="9">
        <f t="shared" si="104"/>
        <v>24.429999999999996</v>
      </c>
      <c r="K321" s="21">
        <f t="shared" si="105"/>
        <v>1.4040229885057467</v>
      </c>
      <c r="M321" s="9">
        <v>3070.55</v>
      </c>
      <c r="O321" s="9">
        <v>12777.117</v>
      </c>
      <c r="Q321" s="9">
        <f t="shared" si="106"/>
        <v>-9706.567</v>
      </c>
      <c r="S321" s="21">
        <f t="shared" si="107"/>
        <v>-0.7596836594671551</v>
      </c>
      <c r="U321" s="9">
        <v>19090.341</v>
      </c>
      <c r="W321" s="9">
        <v>30680.479</v>
      </c>
      <c r="Y321" s="9">
        <f t="shared" si="108"/>
        <v>-11590.137999999999</v>
      </c>
      <c r="AA321" s="21">
        <f t="shared" si="109"/>
        <v>-0.3777691345692484</v>
      </c>
      <c r="AC321" s="9">
        <v>41817.339</v>
      </c>
      <c r="AE321" s="9">
        <v>32283.695</v>
      </c>
      <c r="AG321" s="9">
        <f t="shared" si="110"/>
        <v>9533.644</v>
      </c>
      <c r="AI321" s="21">
        <f t="shared" si="111"/>
        <v>0.2953083282443351</v>
      </c>
    </row>
    <row r="322" spans="1:35" ht="12.75" outlineLevel="1">
      <c r="A322" s="1" t="s">
        <v>812</v>
      </c>
      <c r="B322" s="16" t="s">
        <v>813</v>
      </c>
      <c r="C322" s="1" t="s">
        <v>1270</v>
      </c>
      <c r="E322" s="5">
        <v>3004.38</v>
      </c>
      <c r="G322" s="5">
        <v>715.62</v>
      </c>
      <c r="I322" s="9">
        <f t="shared" si="104"/>
        <v>2288.76</v>
      </c>
      <c r="K322" s="21">
        <f t="shared" si="105"/>
        <v>3.198289595036472</v>
      </c>
      <c r="M322" s="9">
        <v>10649.16</v>
      </c>
      <c r="O322" s="9">
        <v>2268.32</v>
      </c>
      <c r="Q322" s="9">
        <f t="shared" si="106"/>
        <v>8380.84</v>
      </c>
      <c r="S322" s="21">
        <f t="shared" si="107"/>
        <v>3.694734429004726</v>
      </c>
      <c r="U322" s="9">
        <v>35045.79</v>
      </c>
      <c r="W322" s="9">
        <v>8342.82</v>
      </c>
      <c r="Y322" s="9">
        <f t="shared" si="108"/>
        <v>26702.97</v>
      </c>
      <c r="AA322" s="21">
        <f t="shared" si="109"/>
        <v>3.2007127086524703</v>
      </c>
      <c r="AC322" s="9">
        <v>37325.08</v>
      </c>
      <c r="AE322" s="9">
        <v>44572.917</v>
      </c>
      <c r="AG322" s="9">
        <f t="shared" si="110"/>
        <v>-7247.8369999999995</v>
      </c>
      <c r="AI322" s="21">
        <f t="shared" si="111"/>
        <v>-0.1626062974518809</v>
      </c>
    </row>
    <row r="323" spans="1:35" ht="12.75" outlineLevel="1">
      <c r="A323" s="1" t="s">
        <v>814</v>
      </c>
      <c r="B323" s="16" t="s">
        <v>815</v>
      </c>
      <c r="C323" s="1" t="s">
        <v>1271</v>
      </c>
      <c r="E323" s="5">
        <v>20438.82</v>
      </c>
      <c r="G323" s="5">
        <v>11566.99</v>
      </c>
      <c r="I323" s="9">
        <f t="shared" si="104"/>
        <v>8871.83</v>
      </c>
      <c r="K323" s="21">
        <f t="shared" si="105"/>
        <v>0.7669955623718876</v>
      </c>
      <c r="M323" s="9">
        <v>67310.62</v>
      </c>
      <c r="O323" s="9">
        <v>27058.93</v>
      </c>
      <c r="Q323" s="9">
        <f t="shared" si="106"/>
        <v>40251.689999999995</v>
      </c>
      <c r="S323" s="21">
        <f t="shared" si="107"/>
        <v>1.4875566033098868</v>
      </c>
      <c r="U323" s="9">
        <v>203944.39</v>
      </c>
      <c r="W323" s="9">
        <v>66614.99</v>
      </c>
      <c r="Y323" s="9">
        <f t="shared" si="108"/>
        <v>137329.40000000002</v>
      </c>
      <c r="AA323" s="21">
        <f t="shared" si="109"/>
        <v>2.0615390019573674</v>
      </c>
      <c r="AC323" s="9">
        <v>234598.08000000002</v>
      </c>
      <c r="AE323" s="9">
        <v>164198.53000000003</v>
      </c>
      <c r="AG323" s="9">
        <f t="shared" si="110"/>
        <v>70399.54999999999</v>
      </c>
      <c r="AI323" s="21">
        <f t="shared" si="111"/>
        <v>0.42874653019122627</v>
      </c>
    </row>
    <row r="324" spans="1:35" ht="12.75" outlineLevel="1">
      <c r="A324" s="1" t="s">
        <v>816</v>
      </c>
      <c r="B324" s="16" t="s">
        <v>817</v>
      </c>
      <c r="C324" s="1" t="s">
        <v>1272</v>
      </c>
      <c r="E324" s="5">
        <v>14682.26</v>
      </c>
      <c r="G324" s="5">
        <v>406.46000000000004</v>
      </c>
      <c r="I324" s="9">
        <f t="shared" si="104"/>
        <v>14275.8</v>
      </c>
      <c r="K324" s="21" t="str">
        <f t="shared" si="105"/>
        <v>N.M.</v>
      </c>
      <c r="M324" s="9">
        <v>55207.380000000005</v>
      </c>
      <c r="O324" s="9">
        <v>1347.28</v>
      </c>
      <c r="Q324" s="9">
        <f t="shared" si="106"/>
        <v>53860.100000000006</v>
      </c>
      <c r="S324" s="21" t="str">
        <f t="shared" si="107"/>
        <v>N.M.</v>
      </c>
      <c r="U324" s="9">
        <v>186741.51</v>
      </c>
      <c r="W324" s="9">
        <v>4262.25</v>
      </c>
      <c r="Y324" s="9">
        <f t="shared" si="108"/>
        <v>182479.26</v>
      </c>
      <c r="AA324" s="21" t="str">
        <f t="shared" si="109"/>
        <v>N.M.</v>
      </c>
      <c r="AC324" s="9">
        <v>187641.88</v>
      </c>
      <c r="AE324" s="9">
        <v>83028.754</v>
      </c>
      <c r="AG324" s="9">
        <f t="shared" si="110"/>
        <v>104613.126</v>
      </c>
      <c r="AI324" s="21">
        <f t="shared" si="111"/>
        <v>1.2599626148791778</v>
      </c>
    </row>
    <row r="325" spans="1:35" ht="12.75" outlineLevel="1">
      <c r="A325" s="1" t="s">
        <v>818</v>
      </c>
      <c r="B325" s="16" t="s">
        <v>819</v>
      </c>
      <c r="C325" s="1" t="s">
        <v>1273</v>
      </c>
      <c r="E325" s="5">
        <v>48059.700000000004</v>
      </c>
      <c r="G325" s="5">
        <v>82679.525</v>
      </c>
      <c r="I325" s="9">
        <f t="shared" si="104"/>
        <v>-34619.82499999999</v>
      </c>
      <c r="K325" s="21">
        <f t="shared" si="105"/>
        <v>-0.41872307563450556</v>
      </c>
      <c r="M325" s="9">
        <v>159406.69</v>
      </c>
      <c r="O325" s="9">
        <v>245670.766</v>
      </c>
      <c r="Q325" s="9">
        <f t="shared" si="106"/>
        <v>-86264.076</v>
      </c>
      <c r="S325" s="21">
        <f t="shared" si="107"/>
        <v>-0.35113691956331505</v>
      </c>
      <c r="U325" s="9">
        <v>694672.233</v>
      </c>
      <c r="W325" s="9">
        <v>747373.616</v>
      </c>
      <c r="Y325" s="9">
        <f t="shared" si="108"/>
        <v>-52701.38300000003</v>
      </c>
      <c r="AA325" s="21">
        <f t="shared" si="109"/>
        <v>-0.07051544484813607</v>
      </c>
      <c r="AC325" s="9">
        <v>930561.958</v>
      </c>
      <c r="AE325" s="9">
        <v>842239.0700000001</v>
      </c>
      <c r="AG325" s="9">
        <f t="shared" si="110"/>
        <v>88322.88799999992</v>
      </c>
      <c r="AI325" s="21">
        <f t="shared" si="111"/>
        <v>0.10486676662957456</v>
      </c>
    </row>
    <row r="326" spans="1:35" ht="12.75" outlineLevel="1">
      <c r="A326" s="1" t="s">
        <v>820</v>
      </c>
      <c r="B326" s="16" t="s">
        <v>821</v>
      </c>
      <c r="C326" s="1" t="s">
        <v>1274</v>
      </c>
      <c r="E326" s="5">
        <v>301751.29</v>
      </c>
      <c r="G326" s="5">
        <v>284699.565</v>
      </c>
      <c r="I326" s="9">
        <f t="shared" si="104"/>
        <v>17051.724999999977</v>
      </c>
      <c r="K326" s="21">
        <f t="shared" si="105"/>
        <v>0.059893751506083184</v>
      </c>
      <c r="M326" s="9">
        <v>630047.71</v>
      </c>
      <c r="O326" s="9">
        <v>1356601.768</v>
      </c>
      <c r="Q326" s="9">
        <f t="shared" si="106"/>
        <v>-726554.058</v>
      </c>
      <c r="S326" s="21">
        <f t="shared" si="107"/>
        <v>-0.5355691516392008</v>
      </c>
      <c r="U326" s="9">
        <v>2186714.587</v>
      </c>
      <c r="W326" s="9">
        <v>2672370.521</v>
      </c>
      <c r="Y326" s="9">
        <f t="shared" si="108"/>
        <v>-485655.93400000036</v>
      </c>
      <c r="AA326" s="21">
        <f t="shared" si="109"/>
        <v>-0.18173225987325592</v>
      </c>
      <c r="AC326" s="9">
        <v>2326706.309</v>
      </c>
      <c r="AE326" s="9">
        <v>3376332.452</v>
      </c>
      <c r="AG326" s="9">
        <f t="shared" si="110"/>
        <v>-1049626.1430000002</v>
      </c>
      <c r="AI326" s="21">
        <f t="shared" si="111"/>
        <v>-0.310877604004382</v>
      </c>
    </row>
    <row r="327" spans="1:35" ht="12.75" outlineLevel="1">
      <c r="A327" s="1" t="s">
        <v>822</v>
      </c>
      <c r="B327" s="16" t="s">
        <v>823</v>
      </c>
      <c r="C327" s="1" t="s">
        <v>1275</v>
      </c>
      <c r="E327" s="5">
        <v>0</v>
      </c>
      <c r="G327" s="5">
        <v>318.42</v>
      </c>
      <c r="I327" s="9">
        <f t="shared" si="104"/>
        <v>-318.42</v>
      </c>
      <c r="K327" s="21" t="str">
        <f t="shared" si="105"/>
        <v>N.M.</v>
      </c>
      <c r="M327" s="9">
        <v>0</v>
      </c>
      <c r="O327" s="9">
        <v>318.42</v>
      </c>
      <c r="Q327" s="9">
        <f t="shared" si="106"/>
        <v>-318.42</v>
      </c>
      <c r="S327" s="21" t="str">
        <f t="shared" si="107"/>
        <v>N.M.</v>
      </c>
      <c r="U327" s="9">
        <v>0</v>
      </c>
      <c r="W327" s="9">
        <v>966.061</v>
      </c>
      <c r="Y327" s="9">
        <f t="shared" si="108"/>
        <v>-966.061</v>
      </c>
      <c r="AA327" s="21" t="str">
        <f t="shared" si="109"/>
        <v>N.M.</v>
      </c>
      <c r="AC327" s="9">
        <v>13.392000000000001</v>
      </c>
      <c r="AE327" s="9">
        <v>966.061</v>
      </c>
      <c r="AG327" s="9">
        <f t="shared" si="110"/>
        <v>-952.669</v>
      </c>
      <c r="AI327" s="21">
        <f t="shared" si="111"/>
        <v>-0.9861375213366443</v>
      </c>
    </row>
    <row r="328" spans="1:35" ht="12.75" outlineLevel="1">
      <c r="A328" s="1" t="s">
        <v>824</v>
      </c>
      <c r="B328" s="16" t="s">
        <v>825</v>
      </c>
      <c r="C328" s="1" t="s">
        <v>1276</v>
      </c>
      <c r="E328" s="5">
        <v>0</v>
      </c>
      <c r="G328" s="5">
        <v>78.47</v>
      </c>
      <c r="I328" s="9">
        <f t="shared" si="104"/>
        <v>-78.47</v>
      </c>
      <c r="K328" s="21" t="str">
        <f t="shared" si="105"/>
        <v>N.M.</v>
      </c>
      <c r="M328" s="9">
        <v>0</v>
      </c>
      <c r="O328" s="9">
        <v>78.47</v>
      </c>
      <c r="Q328" s="9">
        <f t="shared" si="106"/>
        <v>-78.47</v>
      </c>
      <c r="S328" s="21" t="str">
        <f t="shared" si="107"/>
        <v>N.M.</v>
      </c>
      <c r="U328" s="9">
        <v>3388.161</v>
      </c>
      <c r="W328" s="9">
        <v>5882.408</v>
      </c>
      <c r="Y328" s="9">
        <f t="shared" si="108"/>
        <v>-2494.2470000000003</v>
      </c>
      <c r="AA328" s="21">
        <f t="shared" si="109"/>
        <v>-0.42401802119132165</v>
      </c>
      <c r="AC328" s="9">
        <v>3388.161</v>
      </c>
      <c r="AE328" s="9">
        <v>8368.348</v>
      </c>
      <c r="AG328" s="9">
        <f t="shared" si="110"/>
        <v>-4980.187</v>
      </c>
      <c r="AI328" s="21">
        <f t="shared" si="111"/>
        <v>-0.5951218806866062</v>
      </c>
    </row>
    <row r="329" spans="1:35" ht="12.75" outlineLevel="1">
      <c r="A329" s="1" t="s">
        <v>826</v>
      </c>
      <c r="B329" s="16" t="s">
        <v>827</v>
      </c>
      <c r="C329" s="1" t="s">
        <v>1265</v>
      </c>
      <c r="E329" s="5">
        <v>322.66</v>
      </c>
      <c r="G329" s="5">
        <v>844.216</v>
      </c>
      <c r="I329" s="9">
        <f t="shared" si="104"/>
        <v>-521.556</v>
      </c>
      <c r="K329" s="21">
        <f t="shared" si="105"/>
        <v>-0.6177992362144286</v>
      </c>
      <c r="M329" s="9">
        <v>1366.56</v>
      </c>
      <c r="O329" s="9">
        <v>2465.6220000000003</v>
      </c>
      <c r="Q329" s="9">
        <f t="shared" si="106"/>
        <v>-1099.0620000000004</v>
      </c>
      <c r="S329" s="21">
        <f t="shared" si="107"/>
        <v>-0.44575445871264946</v>
      </c>
      <c r="U329" s="9">
        <v>4675.26</v>
      </c>
      <c r="W329" s="9">
        <v>7852.131</v>
      </c>
      <c r="Y329" s="9">
        <f t="shared" si="108"/>
        <v>-3176.871</v>
      </c>
      <c r="AA329" s="21">
        <f t="shared" si="109"/>
        <v>-0.404587111447835</v>
      </c>
      <c r="AC329" s="9">
        <v>5624.988</v>
      </c>
      <c r="AE329" s="9">
        <v>8803.873</v>
      </c>
      <c r="AG329" s="9">
        <f t="shared" si="110"/>
        <v>-3178.8849999999993</v>
      </c>
      <c r="AI329" s="21">
        <f t="shared" si="111"/>
        <v>-0.36107801645934684</v>
      </c>
    </row>
    <row r="330" spans="1:35" ht="12.75" outlineLevel="1">
      <c r="A330" s="1" t="s">
        <v>828</v>
      </c>
      <c r="B330" s="16" t="s">
        <v>829</v>
      </c>
      <c r="C330" s="1" t="s">
        <v>1266</v>
      </c>
      <c r="E330" s="5">
        <v>321.55</v>
      </c>
      <c r="G330" s="5">
        <v>678.248</v>
      </c>
      <c r="I330" s="9">
        <f t="shared" si="104"/>
        <v>-356.69800000000004</v>
      </c>
      <c r="K330" s="21">
        <f t="shared" si="105"/>
        <v>-0.5259108762576521</v>
      </c>
      <c r="M330" s="9">
        <v>3047.9700000000003</v>
      </c>
      <c r="O330" s="9">
        <v>6485.765</v>
      </c>
      <c r="Q330" s="9">
        <f t="shared" si="106"/>
        <v>-3437.795</v>
      </c>
      <c r="S330" s="21">
        <f t="shared" si="107"/>
        <v>-0.53005235311486</v>
      </c>
      <c r="U330" s="9">
        <v>9542.841</v>
      </c>
      <c r="W330" s="9">
        <v>14507.208999999999</v>
      </c>
      <c r="Y330" s="9">
        <f t="shared" si="108"/>
        <v>-4964.367999999999</v>
      </c>
      <c r="AA330" s="21">
        <f t="shared" si="109"/>
        <v>-0.34220007445953243</v>
      </c>
      <c r="AC330" s="9">
        <v>28221.321</v>
      </c>
      <c r="AE330" s="9">
        <v>21305.626</v>
      </c>
      <c r="AG330" s="9">
        <f t="shared" si="110"/>
        <v>6915.695</v>
      </c>
      <c r="AI330" s="21">
        <f t="shared" si="111"/>
        <v>0.32459478074007303</v>
      </c>
    </row>
    <row r="331" spans="1:35" ht="12.75" outlineLevel="1">
      <c r="A331" s="1" t="s">
        <v>830</v>
      </c>
      <c r="B331" s="16" t="s">
        <v>831</v>
      </c>
      <c r="C331" s="1" t="s">
        <v>1273</v>
      </c>
      <c r="E331" s="5">
        <v>-14896.44</v>
      </c>
      <c r="G331" s="5">
        <v>58718.778</v>
      </c>
      <c r="I331" s="9">
        <f t="shared" si="104"/>
        <v>-73615.218</v>
      </c>
      <c r="K331" s="21">
        <f t="shared" si="105"/>
        <v>-1.2536912467762866</v>
      </c>
      <c r="M331" s="9">
        <v>222334.89</v>
      </c>
      <c r="O331" s="9">
        <v>180202.669</v>
      </c>
      <c r="Q331" s="9">
        <f t="shared" si="106"/>
        <v>42132.22100000002</v>
      </c>
      <c r="S331" s="21">
        <f t="shared" si="107"/>
        <v>0.2338046447025711</v>
      </c>
      <c r="U331" s="9">
        <v>759155.813</v>
      </c>
      <c r="W331" s="9">
        <v>520955.264</v>
      </c>
      <c r="Y331" s="9">
        <f t="shared" si="108"/>
        <v>238200.54899999994</v>
      </c>
      <c r="AA331" s="21">
        <f t="shared" si="109"/>
        <v>0.45723801151570653</v>
      </c>
      <c r="AC331" s="9">
        <v>993714.27</v>
      </c>
      <c r="AE331" s="9">
        <v>718719.977</v>
      </c>
      <c r="AG331" s="9">
        <f t="shared" si="110"/>
        <v>274994.29300000006</v>
      </c>
      <c r="AI331" s="21">
        <f t="shared" si="111"/>
        <v>0.3826167378119227</v>
      </c>
    </row>
    <row r="332" spans="1:35" ht="12.75" outlineLevel="1">
      <c r="A332" s="1" t="s">
        <v>832</v>
      </c>
      <c r="B332" s="16" t="s">
        <v>833</v>
      </c>
      <c r="C332" s="1" t="s">
        <v>1274</v>
      </c>
      <c r="E332" s="5">
        <v>1063693.371</v>
      </c>
      <c r="G332" s="5">
        <v>1364244.357</v>
      </c>
      <c r="I332" s="9">
        <f t="shared" si="104"/>
        <v>-300550.98600000003</v>
      </c>
      <c r="K332" s="21">
        <f t="shared" si="105"/>
        <v>-0.22030583044588692</v>
      </c>
      <c r="M332" s="9">
        <v>3908866.903</v>
      </c>
      <c r="O332" s="9">
        <v>4225244.706</v>
      </c>
      <c r="Q332" s="9">
        <f t="shared" si="106"/>
        <v>-316377.8030000003</v>
      </c>
      <c r="S332" s="21">
        <f t="shared" si="107"/>
        <v>-0.07487798341022293</v>
      </c>
      <c r="U332" s="9">
        <v>13304511.985</v>
      </c>
      <c r="W332" s="9">
        <v>11973249.159</v>
      </c>
      <c r="Y332" s="9">
        <f t="shared" si="108"/>
        <v>1331262.8259999994</v>
      </c>
      <c r="AA332" s="21">
        <f t="shared" si="109"/>
        <v>0.11118642970854085</v>
      </c>
      <c r="AC332" s="9">
        <v>15703345.735</v>
      </c>
      <c r="AE332" s="9">
        <v>13865068.156</v>
      </c>
      <c r="AG332" s="9">
        <f t="shared" si="110"/>
        <v>1838277.579</v>
      </c>
      <c r="AI332" s="21">
        <f t="shared" si="111"/>
        <v>0.13258337848159077</v>
      </c>
    </row>
    <row r="333" spans="1:35" ht="12.75" outlineLevel="1">
      <c r="A333" s="1" t="s">
        <v>834</v>
      </c>
      <c r="B333" s="16" t="s">
        <v>835</v>
      </c>
      <c r="C333" s="1" t="s">
        <v>1277</v>
      </c>
      <c r="E333" s="5">
        <v>9731.44</v>
      </c>
      <c r="G333" s="5">
        <v>3682.208</v>
      </c>
      <c r="I333" s="9">
        <f t="shared" si="104"/>
        <v>6049.232</v>
      </c>
      <c r="K333" s="21">
        <f t="shared" si="105"/>
        <v>1.6428273470700188</v>
      </c>
      <c r="M333" s="9">
        <v>37634.97</v>
      </c>
      <c r="O333" s="9">
        <v>11716.529</v>
      </c>
      <c r="Q333" s="9">
        <f t="shared" si="106"/>
        <v>25918.441</v>
      </c>
      <c r="S333" s="21">
        <f t="shared" si="107"/>
        <v>2.21212621929242</v>
      </c>
      <c r="U333" s="9">
        <v>111713.73</v>
      </c>
      <c r="W333" s="9">
        <v>45621.905</v>
      </c>
      <c r="Y333" s="9">
        <f t="shared" si="108"/>
        <v>66091.825</v>
      </c>
      <c r="AA333" s="21">
        <f t="shared" si="109"/>
        <v>1.4486862177280848</v>
      </c>
      <c r="AC333" s="9">
        <v>133980.869</v>
      </c>
      <c r="AE333" s="9">
        <v>51031.265</v>
      </c>
      <c r="AG333" s="9">
        <f t="shared" si="110"/>
        <v>82949.604</v>
      </c>
      <c r="AI333" s="21">
        <f t="shared" si="111"/>
        <v>1.6254663489137493</v>
      </c>
    </row>
    <row r="334" spans="1:35" ht="12.75" outlineLevel="1">
      <c r="A334" s="1" t="s">
        <v>836</v>
      </c>
      <c r="B334" s="16" t="s">
        <v>837</v>
      </c>
      <c r="C334" s="1" t="s">
        <v>1275</v>
      </c>
      <c r="E334" s="5">
        <v>24631.66</v>
      </c>
      <c r="G334" s="5">
        <v>20091.836</v>
      </c>
      <c r="I334" s="9">
        <f t="shared" si="104"/>
        <v>4539.8240000000005</v>
      </c>
      <c r="K334" s="21">
        <f t="shared" si="105"/>
        <v>0.22595366595666025</v>
      </c>
      <c r="M334" s="9">
        <v>60983.87</v>
      </c>
      <c r="O334" s="9">
        <v>62894.166</v>
      </c>
      <c r="Q334" s="9">
        <f t="shared" si="106"/>
        <v>-1910.2959999999948</v>
      </c>
      <c r="S334" s="21">
        <f t="shared" si="107"/>
        <v>-0.030373182784552623</v>
      </c>
      <c r="U334" s="9">
        <v>212699.672</v>
      </c>
      <c r="W334" s="9">
        <v>218768.474</v>
      </c>
      <c r="Y334" s="9">
        <f t="shared" si="108"/>
        <v>-6068.801999999996</v>
      </c>
      <c r="AA334" s="21">
        <f t="shared" si="109"/>
        <v>-0.027740752079296382</v>
      </c>
      <c r="AC334" s="9">
        <v>297238.692</v>
      </c>
      <c r="AE334" s="9">
        <v>261216.05099999998</v>
      </c>
      <c r="AG334" s="9">
        <f t="shared" si="110"/>
        <v>36022.641</v>
      </c>
      <c r="AI334" s="21">
        <f t="shared" si="111"/>
        <v>0.13790362752249097</v>
      </c>
    </row>
    <row r="335" spans="1:35" ht="12.75" outlineLevel="1">
      <c r="A335" s="1" t="s">
        <v>838</v>
      </c>
      <c r="B335" s="16" t="s">
        <v>839</v>
      </c>
      <c r="C335" s="1" t="s">
        <v>1278</v>
      </c>
      <c r="E335" s="5">
        <v>10955.5</v>
      </c>
      <c r="G335" s="5">
        <v>62920.688</v>
      </c>
      <c r="I335" s="9">
        <f t="shared" si="104"/>
        <v>-51965.188</v>
      </c>
      <c r="K335" s="21">
        <f t="shared" si="105"/>
        <v>-0.8258839763481289</v>
      </c>
      <c r="M335" s="9">
        <v>74076.34</v>
      </c>
      <c r="O335" s="9">
        <v>148298.601</v>
      </c>
      <c r="Q335" s="9">
        <f t="shared" si="106"/>
        <v>-74222.261</v>
      </c>
      <c r="S335" s="21">
        <f t="shared" si="107"/>
        <v>-0.5004919837375944</v>
      </c>
      <c r="U335" s="9">
        <v>474418.333</v>
      </c>
      <c r="W335" s="9">
        <v>641967.522</v>
      </c>
      <c r="Y335" s="9">
        <f t="shared" si="108"/>
        <v>-167549.189</v>
      </c>
      <c r="AA335" s="21">
        <f t="shared" si="109"/>
        <v>-0.26099324850268674</v>
      </c>
      <c r="AC335" s="9">
        <v>604576.721</v>
      </c>
      <c r="AE335" s="9">
        <v>785594.074</v>
      </c>
      <c r="AG335" s="9">
        <f t="shared" si="110"/>
        <v>-181017.353</v>
      </c>
      <c r="AI335" s="21">
        <f t="shared" si="111"/>
        <v>-0.23042097565517022</v>
      </c>
    </row>
    <row r="336" spans="1:35" ht="12.75" outlineLevel="1">
      <c r="A336" s="1" t="s">
        <v>840</v>
      </c>
      <c r="B336" s="16" t="s">
        <v>841</v>
      </c>
      <c r="C336" s="1" t="s">
        <v>1279</v>
      </c>
      <c r="E336" s="5">
        <v>7189.43</v>
      </c>
      <c r="G336" s="5">
        <v>5203.193</v>
      </c>
      <c r="I336" s="9">
        <f t="shared" si="104"/>
        <v>1986.237</v>
      </c>
      <c r="K336" s="21">
        <f t="shared" si="105"/>
        <v>0.38173425433190733</v>
      </c>
      <c r="M336" s="9">
        <v>15001.62</v>
      </c>
      <c r="O336" s="9">
        <v>14209.422</v>
      </c>
      <c r="Q336" s="9">
        <f t="shared" si="106"/>
        <v>792.1980000000003</v>
      </c>
      <c r="S336" s="21">
        <f t="shared" si="107"/>
        <v>0.0557515991853856</v>
      </c>
      <c r="U336" s="9">
        <v>40545.738</v>
      </c>
      <c r="W336" s="9">
        <v>48284.264</v>
      </c>
      <c r="Y336" s="9">
        <f t="shared" si="108"/>
        <v>-7738.526000000005</v>
      </c>
      <c r="AA336" s="21">
        <f t="shared" si="109"/>
        <v>-0.16027014515536583</v>
      </c>
      <c r="AC336" s="9">
        <v>57189.801</v>
      </c>
      <c r="AE336" s="9">
        <v>54929.871</v>
      </c>
      <c r="AG336" s="9">
        <f t="shared" si="110"/>
        <v>2259.9300000000003</v>
      </c>
      <c r="AI336" s="21">
        <f t="shared" si="111"/>
        <v>0.04114209552758644</v>
      </c>
    </row>
    <row r="337" spans="1:35" ht="12.75" outlineLevel="1">
      <c r="A337" s="1" t="s">
        <v>842</v>
      </c>
      <c r="B337" s="16" t="s">
        <v>843</v>
      </c>
      <c r="C337" s="1" t="s">
        <v>1280</v>
      </c>
      <c r="E337" s="5">
        <v>9248.77</v>
      </c>
      <c r="G337" s="5">
        <v>14438.092</v>
      </c>
      <c r="I337" s="9">
        <f t="shared" si="104"/>
        <v>-5189.322</v>
      </c>
      <c r="K337" s="21">
        <f t="shared" si="105"/>
        <v>-0.3594188207139835</v>
      </c>
      <c r="M337" s="9">
        <v>39725.62</v>
      </c>
      <c r="O337" s="9">
        <v>50555.523</v>
      </c>
      <c r="Q337" s="9">
        <f t="shared" si="106"/>
        <v>-10829.902999999998</v>
      </c>
      <c r="S337" s="21">
        <f t="shared" si="107"/>
        <v>-0.214217999485437</v>
      </c>
      <c r="U337" s="9">
        <v>149168.187</v>
      </c>
      <c r="W337" s="9">
        <v>95931.806</v>
      </c>
      <c r="Y337" s="9">
        <f t="shared" si="108"/>
        <v>53236.38100000001</v>
      </c>
      <c r="AA337" s="21">
        <f t="shared" si="109"/>
        <v>0.5549398392437229</v>
      </c>
      <c r="AC337" s="9">
        <v>185002.45500000002</v>
      </c>
      <c r="AE337" s="9">
        <v>128744.679</v>
      </c>
      <c r="AG337" s="9">
        <f t="shared" si="110"/>
        <v>56257.77600000001</v>
      </c>
      <c r="AI337" s="21">
        <f t="shared" si="111"/>
        <v>0.43697165923261194</v>
      </c>
    </row>
    <row r="338" spans="1:35" ht="12.75" outlineLevel="1">
      <c r="A338" s="1" t="s">
        <v>844</v>
      </c>
      <c r="B338" s="16" t="s">
        <v>845</v>
      </c>
      <c r="C338" s="1" t="s">
        <v>1281</v>
      </c>
      <c r="E338" s="5">
        <v>27677.33</v>
      </c>
      <c r="G338" s="5">
        <v>60707.617</v>
      </c>
      <c r="I338" s="9">
        <f t="shared" si="104"/>
        <v>-33030.287</v>
      </c>
      <c r="K338" s="21">
        <f t="shared" si="105"/>
        <v>-0.5440880178182582</v>
      </c>
      <c r="M338" s="9">
        <v>-21838.49</v>
      </c>
      <c r="O338" s="9">
        <v>187793.011</v>
      </c>
      <c r="Q338" s="9">
        <f t="shared" si="106"/>
        <v>-209631.501</v>
      </c>
      <c r="S338" s="21">
        <f t="shared" si="107"/>
        <v>-1.1162902169985442</v>
      </c>
      <c r="U338" s="9">
        <v>429421.335</v>
      </c>
      <c r="W338" s="9">
        <v>386656.506</v>
      </c>
      <c r="Y338" s="9">
        <f t="shared" si="108"/>
        <v>42764.82900000003</v>
      </c>
      <c r="AA338" s="21">
        <f t="shared" si="109"/>
        <v>0.11060160203278728</v>
      </c>
      <c r="AC338" s="9">
        <v>628125.898</v>
      </c>
      <c r="AE338" s="9">
        <v>524990.5160000001</v>
      </c>
      <c r="AG338" s="9">
        <f t="shared" si="110"/>
        <v>103135.38199999998</v>
      </c>
      <c r="AI338" s="21">
        <f t="shared" si="111"/>
        <v>0.196451895523385</v>
      </c>
    </row>
    <row r="339" spans="1:35" ht="12.75" outlineLevel="1">
      <c r="A339" s="1" t="s">
        <v>846</v>
      </c>
      <c r="B339" s="16" t="s">
        <v>847</v>
      </c>
      <c r="C339" s="1" t="s">
        <v>1282</v>
      </c>
      <c r="E339" s="5">
        <v>0</v>
      </c>
      <c r="G339" s="5">
        <v>0</v>
      </c>
      <c r="I339" s="9">
        <f t="shared" si="104"/>
        <v>0</v>
      </c>
      <c r="K339" s="21">
        <f t="shared" si="105"/>
        <v>0</v>
      </c>
      <c r="M339" s="9">
        <v>25.42</v>
      </c>
      <c r="O339" s="9">
        <v>0</v>
      </c>
      <c r="Q339" s="9">
        <f t="shared" si="106"/>
        <v>25.42</v>
      </c>
      <c r="S339" s="21" t="str">
        <f t="shared" si="107"/>
        <v>N.M.</v>
      </c>
      <c r="U339" s="9">
        <v>343.07</v>
      </c>
      <c r="W339" s="9">
        <v>53.11</v>
      </c>
      <c r="Y339" s="9">
        <f t="shared" si="108"/>
        <v>289.96</v>
      </c>
      <c r="AA339" s="21">
        <f t="shared" si="109"/>
        <v>5.459612125776689</v>
      </c>
      <c r="AC339" s="9">
        <v>343.07</v>
      </c>
      <c r="AE339" s="9">
        <v>696.61</v>
      </c>
      <c r="AG339" s="9">
        <f t="shared" si="110"/>
        <v>-353.54</v>
      </c>
      <c r="AI339" s="21">
        <f t="shared" si="111"/>
        <v>-0.5075149653321084</v>
      </c>
    </row>
    <row r="340" spans="1:35" ht="12.75" outlineLevel="1">
      <c r="A340" s="1" t="s">
        <v>848</v>
      </c>
      <c r="B340" s="16" t="s">
        <v>849</v>
      </c>
      <c r="C340" s="1" t="s">
        <v>1283</v>
      </c>
      <c r="E340" s="5">
        <v>23300.170000000002</v>
      </c>
      <c r="G340" s="5">
        <v>23638.047</v>
      </c>
      <c r="I340" s="9">
        <f t="shared" si="104"/>
        <v>-337.87699999999677</v>
      </c>
      <c r="K340" s="21">
        <f t="shared" si="105"/>
        <v>-0.014293778161960537</v>
      </c>
      <c r="M340" s="9">
        <v>75037.08</v>
      </c>
      <c r="O340" s="9">
        <v>74294.149</v>
      </c>
      <c r="Q340" s="9">
        <f t="shared" si="106"/>
        <v>742.9309999999969</v>
      </c>
      <c r="S340" s="21">
        <f t="shared" si="107"/>
        <v>0.00999985880449343</v>
      </c>
      <c r="U340" s="9">
        <v>229259.357</v>
      </c>
      <c r="W340" s="9">
        <v>245660.764</v>
      </c>
      <c r="Y340" s="9">
        <f t="shared" si="108"/>
        <v>-16401.407000000007</v>
      </c>
      <c r="AA340" s="21">
        <f t="shared" si="109"/>
        <v>-0.06676445490497622</v>
      </c>
      <c r="AC340" s="9">
        <v>377946.524</v>
      </c>
      <c r="AE340" s="9">
        <v>336326.217</v>
      </c>
      <c r="AG340" s="9">
        <f t="shared" si="110"/>
        <v>41620.30699999997</v>
      </c>
      <c r="AI340" s="21">
        <f t="shared" si="111"/>
        <v>0.12374981460336162</v>
      </c>
    </row>
    <row r="341" spans="1:35" ht="12.75" outlineLevel="1">
      <c r="A341" s="1" t="s">
        <v>850</v>
      </c>
      <c r="B341" s="16" t="s">
        <v>851</v>
      </c>
      <c r="C341" s="1" t="s">
        <v>1284</v>
      </c>
      <c r="E341" s="5">
        <v>4679.14</v>
      </c>
      <c r="G341" s="5">
        <v>2750.507</v>
      </c>
      <c r="I341" s="9">
        <f t="shared" si="104"/>
        <v>1928.6330000000003</v>
      </c>
      <c r="K341" s="21">
        <f t="shared" si="105"/>
        <v>0.7011918166359875</v>
      </c>
      <c r="M341" s="9">
        <v>12750.17</v>
      </c>
      <c r="O341" s="9">
        <v>7744.804</v>
      </c>
      <c r="Q341" s="9">
        <f t="shared" si="106"/>
        <v>5005.366</v>
      </c>
      <c r="S341" s="21">
        <f t="shared" si="107"/>
        <v>0.6462869815685458</v>
      </c>
      <c r="U341" s="9">
        <v>52996.586</v>
      </c>
      <c r="W341" s="9">
        <v>36969.816</v>
      </c>
      <c r="Y341" s="9">
        <f t="shared" si="108"/>
        <v>16026.770000000004</v>
      </c>
      <c r="AA341" s="21">
        <f t="shared" si="109"/>
        <v>0.43350959604451383</v>
      </c>
      <c r="AC341" s="9">
        <v>57497.028000000006</v>
      </c>
      <c r="AE341" s="9">
        <v>44757.859</v>
      </c>
      <c r="AG341" s="9">
        <f t="shared" si="110"/>
        <v>12739.169000000009</v>
      </c>
      <c r="AI341" s="21">
        <f t="shared" si="111"/>
        <v>0.2846241818671445</v>
      </c>
    </row>
    <row r="342" spans="1:35" ht="12.75" outlineLevel="1">
      <c r="A342" s="1" t="s">
        <v>852</v>
      </c>
      <c r="B342" s="16" t="s">
        <v>853</v>
      </c>
      <c r="C342" s="1" t="s">
        <v>1285</v>
      </c>
      <c r="E342" s="5">
        <v>0</v>
      </c>
      <c r="G342" s="5">
        <v>0</v>
      </c>
      <c r="I342" s="9">
        <f t="shared" si="104"/>
        <v>0</v>
      </c>
      <c r="K342" s="21">
        <f t="shared" si="105"/>
        <v>0</v>
      </c>
      <c r="M342" s="9">
        <v>0</v>
      </c>
      <c r="O342" s="9">
        <v>0</v>
      </c>
      <c r="Q342" s="9">
        <f t="shared" si="106"/>
        <v>0</v>
      </c>
      <c r="S342" s="21">
        <f t="shared" si="107"/>
        <v>0</v>
      </c>
      <c r="U342" s="9">
        <v>3572.5</v>
      </c>
      <c r="W342" s="9">
        <v>0</v>
      </c>
      <c r="Y342" s="9">
        <f t="shared" si="108"/>
        <v>3572.5</v>
      </c>
      <c r="AA342" s="21" t="str">
        <f t="shared" si="109"/>
        <v>N.M.</v>
      </c>
      <c r="AC342" s="9">
        <v>3572.5</v>
      </c>
      <c r="AE342" s="9">
        <v>0</v>
      </c>
      <c r="AG342" s="9">
        <f t="shared" si="110"/>
        <v>3572.5</v>
      </c>
      <c r="AI342" s="21" t="str">
        <f t="shared" si="111"/>
        <v>N.M.</v>
      </c>
    </row>
    <row r="343" spans="1:35" ht="12.75" outlineLevel="1">
      <c r="A343" s="1" t="s">
        <v>854</v>
      </c>
      <c r="B343" s="16" t="s">
        <v>855</v>
      </c>
      <c r="C343" s="1" t="s">
        <v>1286</v>
      </c>
      <c r="E343" s="5">
        <v>18.37</v>
      </c>
      <c r="G343" s="5">
        <v>2.98</v>
      </c>
      <c r="I343" s="9">
        <f t="shared" si="104"/>
        <v>15.39</v>
      </c>
      <c r="K343" s="21">
        <f t="shared" si="105"/>
        <v>5.1644295302013425</v>
      </c>
      <c r="M343" s="9">
        <v>26.95</v>
      </c>
      <c r="O343" s="9">
        <v>55.17</v>
      </c>
      <c r="Q343" s="9">
        <f t="shared" si="106"/>
        <v>-28.220000000000002</v>
      </c>
      <c r="S343" s="21">
        <f t="shared" si="107"/>
        <v>-0.5115098785571869</v>
      </c>
      <c r="U343" s="9">
        <v>138.68</v>
      </c>
      <c r="W343" s="9">
        <v>119.29</v>
      </c>
      <c r="Y343" s="9">
        <f t="shared" si="108"/>
        <v>19.39</v>
      </c>
      <c r="AA343" s="21">
        <f t="shared" si="109"/>
        <v>0.16254505826137983</v>
      </c>
      <c r="AC343" s="9">
        <v>323.95000000000005</v>
      </c>
      <c r="AE343" s="9">
        <v>137</v>
      </c>
      <c r="AG343" s="9">
        <f t="shared" si="110"/>
        <v>186.95000000000005</v>
      </c>
      <c r="AI343" s="21">
        <f t="shared" si="111"/>
        <v>1.3645985401459857</v>
      </c>
    </row>
    <row r="344" spans="1:35" ht="12.75" outlineLevel="1">
      <c r="A344" s="1" t="s">
        <v>856</v>
      </c>
      <c r="B344" s="16" t="s">
        <v>857</v>
      </c>
      <c r="C344" s="1" t="s">
        <v>1287</v>
      </c>
      <c r="E344" s="5">
        <v>64202.18</v>
      </c>
      <c r="G344" s="5">
        <v>102489.564</v>
      </c>
      <c r="I344" s="9">
        <f t="shared" si="104"/>
        <v>-38287.384</v>
      </c>
      <c r="K344" s="21">
        <f t="shared" si="105"/>
        <v>-0.3735734889066364</v>
      </c>
      <c r="M344" s="9">
        <v>260307.71</v>
      </c>
      <c r="O344" s="9">
        <v>369273.827</v>
      </c>
      <c r="Q344" s="9">
        <f t="shared" si="106"/>
        <v>-108966.117</v>
      </c>
      <c r="S344" s="21">
        <f t="shared" si="107"/>
        <v>-0.29508215593086157</v>
      </c>
      <c r="U344" s="9">
        <v>873713.882</v>
      </c>
      <c r="W344" s="9">
        <v>1046312.848</v>
      </c>
      <c r="Y344" s="9">
        <f t="shared" si="108"/>
        <v>-172598.96600000001</v>
      </c>
      <c r="AA344" s="21">
        <f t="shared" si="109"/>
        <v>-0.16495923406648258</v>
      </c>
      <c r="AC344" s="9">
        <v>1086462.297</v>
      </c>
      <c r="AE344" s="9">
        <v>1187042.276</v>
      </c>
      <c r="AG344" s="9">
        <f t="shared" si="110"/>
        <v>-100579.97900000005</v>
      </c>
      <c r="AI344" s="21">
        <f t="shared" si="111"/>
        <v>-0.08473158962705726</v>
      </c>
    </row>
    <row r="345" spans="1:35" ht="12.75" outlineLevel="1">
      <c r="A345" s="1" t="s">
        <v>858</v>
      </c>
      <c r="B345" s="16" t="s">
        <v>859</v>
      </c>
      <c r="C345" s="1" t="s">
        <v>1288</v>
      </c>
      <c r="E345" s="5">
        <v>1889.05</v>
      </c>
      <c r="G345" s="5">
        <v>156.5</v>
      </c>
      <c r="I345" s="9">
        <f t="shared" si="104"/>
        <v>1732.55</v>
      </c>
      <c r="K345" s="21" t="str">
        <f t="shared" si="105"/>
        <v>N.M.</v>
      </c>
      <c r="M345" s="9">
        <v>1889.05</v>
      </c>
      <c r="O345" s="9">
        <v>13300.833</v>
      </c>
      <c r="Q345" s="9">
        <f t="shared" si="106"/>
        <v>-11411.783000000001</v>
      </c>
      <c r="S345" s="21">
        <f t="shared" si="107"/>
        <v>-0.8579750606597347</v>
      </c>
      <c r="U345" s="9">
        <v>1889.05</v>
      </c>
      <c r="W345" s="9">
        <v>22608.643</v>
      </c>
      <c r="Y345" s="9">
        <f t="shared" si="108"/>
        <v>-20719.593</v>
      </c>
      <c r="AA345" s="21">
        <f t="shared" si="109"/>
        <v>-0.9164456707994372</v>
      </c>
      <c r="AC345" s="9">
        <v>2821.73</v>
      </c>
      <c r="AE345" s="9">
        <v>22608.643</v>
      </c>
      <c r="AG345" s="9">
        <f t="shared" si="110"/>
        <v>-19786.913</v>
      </c>
      <c r="AI345" s="21">
        <f t="shared" si="111"/>
        <v>-0.875192420880811</v>
      </c>
    </row>
    <row r="346" spans="1:68" s="90" customFormat="1" ht="12.75">
      <c r="A346" s="90" t="s">
        <v>34</v>
      </c>
      <c r="B346" s="91"/>
      <c r="C346" s="77" t="s">
        <v>1289</v>
      </c>
      <c r="D346" s="105"/>
      <c r="E346" s="105">
        <v>3868151.2210000004</v>
      </c>
      <c r="F346" s="105"/>
      <c r="G346" s="105">
        <v>3063797.327</v>
      </c>
      <c r="H346" s="105"/>
      <c r="I346" s="9">
        <f>+E346-G346</f>
        <v>804353.8940000003</v>
      </c>
      <c r="J346" s="37" t="str">
        <f>IF((+E346-G346)=(I346),"  ",$AO$508)</f>
        <v>  </v>
      </c>
      <c r="K346" s="38">
        <f>IF(G346&lt;0,IF(I346=0,0,IF(OR(G346=0,E346=0),"N.M.",IF(ABS(I346/G346)&gt;=10,"N.M.",I346/(-G346)))),IF(I346=0,0,IF(OR(G346=0,E346=0),"N.M.",IF(ABS(I346/G346)&gt;=10,"N.M.",I346/G346))))</f>
        <v>0.2625349552046268</v>
      </c>
      <c r="L346" s="39"/>
      <c r="M346" s="5">
        <v>10563267.772999998</v>
      </c>
      <c r="N346" s="9"/>
      <c r="O346" s="5">
        <v>9625109.670999998</v>
      </c>
      <c r="P346" s="9"/>
      <c r="Q346" s="9">
        <f>(+M346-O346)</f>
        <v>938158.102</v>
      </c>
      <c r="R346" s="37" t="str">
        <f>IF((+M346-O346)=(Q346),"  ",$AO$508)</f>
        <v>  </v>
      </c>
      <c r="S346" s="38">
        <f>IF(O346&lt;0,IF(Q346=0,0,IF(OR(O346=0,M346=0),"N.M.",IF(ABS(Q346/O346)&gt;=10,"N.M.",Q346/(-O346)))),IF(Q346=0,0,IF(OR(O346=0,M346=0),"N.M.",IF(ABS(Q346/O346)&gt;=10,"N.M.",Q346/O346))))</f>
        <v>0.09746986102679184</v>
      </c>
      <c r="T346" s="39"/>
      <c r="U346" s="9">
        <v>40779761.709999986</v>
      </c>
      <c r="V346" s="9"/>
      <c r="W346" s="9">
        <v>31253509.808</v>
      </c>
      <c r="X346" s="9"/>
      <c r="Y346" s="9">
        <f>(+U346-W346)</f>
        <v>9526251.901999988</v>
      </c>
      <c r="Z346" s="37" t="str">
        <f>IF((+U346-W346)=(Y346),"  ",$AO$508)</f>
        <v>  </v>
      </c>
      <c r="AA346" s="38">
        <f>IF(W346&lt;0,IF(Y346=0,0,IF(OR(W346=0,U346=0),"N.M.",IF(ABS(Y346/W346)&gt;=10,"N.M.",Y346/(-W346)))),IF(Y346=0,0,IF(OR(W346=0,U346=0),"N.M.",IF(ABS(Y346/W346)&gt;=10,"N.M.",Y346/W346))))</f>
        <v>0.30480582694624403</v>
      </c>
      <c r="AB346" s="39"/>
      <c r="AC346" s="9">
        <v>46406693.66799998</v>
      </c>
      <c r="AD346" s="9"/>
      <c r="AE346" s="9">
        <v>36493109.85999999</v>
      </c>
      <c r="AF346" s="9"/>
      <c r="AG346" s="9">
        <f>(+AC346-AE346)</f>
        <v>9913583.80799999</v>
      </c>
      <c r="AH346" s="37" t="str">
        <f>IF((+AC346-AE346)=(AG346),"  ",$AO$508)</f>
        <v>  </v>
      </c>
      <c r="AI346" s="38">
        <f>IF(AE346&lt;0,IF(AG346=0,0,IF(OR(AE346=0,AC346=0),"N.M.",IF(ABS(AG346/AE346)&gt;=10,"N.M.",AG346/(-AE346)))),IF(AG346=0,0,IF(OR(AE346=0,AC346=0),"N.M.",IF(ABS(AG346/AE346)&gt;=10,"N.M.",AG346/AE346))))</f>
        <v>0.2716563166590043</v>
      </c>
      <c r="AJ346" s="105"/>
      <c r="AK346" s="105"/>
      <c r="AL346" s="105"/>
      <c r="AM346" s="105"/>
      <c r="AN346" s="105"/>
      <c r="AO346" s="105"/>
      <c r="AP346" s="106"/>
      <c r="AQ346" s="107"/>
      <c r="AR346" s="108"/>
      <c r="AS346" s="105"/>
      <c r="AT346" s="105"/>
      <c r="AU346" s="105"/>
      <c r="AV346" s="105"/>
      <c r="AW346" s="105"/>
      <c r="AX346" s="106"/>
      <c r="AY346" s="107"/>
      <c r="AZ346" s="108"/>
      <c r="BA346" s="105"/>
      <c r="BB346" s="105"/>
      <c r="BC346" s="105"/>
      <c r="BD346" s="106"/>
      <c r="BE346" s="107"/>
      <c r="BF346" s="108"/>
      <c r="BG346" s="105"/>
      <c r="BH346" s="109"/>
      <c r="BI346" s="105"/>
      <c r="BJ346" s="109"/>
      <c r="BK346" s="105"/>
      <c r="BL346" s="109"/>
      <c r="BM346" s="105"/>
      <c r="BN346" s="97"/>
      <c r="BO346" s="97"/>
      <c r="BP346" s="97"/>
    </row>
    <row r="347" spans="1:68" s="17" customFormat="1" ht="12.75">
      <c r="A347" s="17" t="s">
        <v>35</v>
      </c>
      <c r="B347" s="98"/>
      <c r="C347" s="17" t="s">
        <v>36</v>
      </c>
      <c r="D347" s="18"/>
      <c r="E347" s="18">
        <v>47222030.911000006</v>
      </c>
      <c r="F347" s="18"/>
      <c r="G347" s="18">
        <v>38405354.26000001</v>
      </c>
      <c r="H347" s="18"/>
      <c r="I347" s="18">
        <f>+E347-G347</f>
        <v>8816676.650999993</v>
      </c>
      <c r="J347" s="37" t="str">
        <f>IF((+E347-G347)=(I347),"  ",$AO$508)</f>
        <v>  </v>
      </c>
      <c r="K347" s="40">
        <f>IF(G347&lt;0,IF(I347=0,0,IF(OR(G347=0,E347=0),"N.M.",IF(ABS(I347/G347)&gt;=10,"N.M.",I347/(-G347)))),IF(I347=0,0,IF(OR(G347=0,E347=0),"N.M.",IF(ABS(I347/G347)&gt;=10,"N.M.",I347/G347))))</f>
        <v>0.22956894477035844</v>
      </c>
      <c r="L347" s="39"/>
      <c r="M347" s="8">
        <v>153593600.40700004</v>
      </c>
      <c r="N347" s="18"/>
      <c r="O347" s="8">
        <v>121505914.588</v>
      </c>
      <c r="P347" s="18"/>
      <c r="Q347" s="18">
        <f>(+M347-O347)</f>
        <v>32087685.819000036</v>
      </c>
      <c r="R347" s="37" t="str">
        <f>IF((+M347-O347)=(Q347),"  ",$AO$508)</f>
        <v>  </v>
      </c>
      <c r="S347" s="40">
        <f>IF(O347&lt;0,IF(Q347=0,0,IF(OR(O347=0,M347=0),"N.M.",IF(ABS(Q347/O347)&gt;=10,"N.M.",Q347/(-O347)))),IF(Q347=0,0,IF(OR(O347=0,M347=0),"N.M.",IF(ABS(Q347/O347)&gt;=10,"N.M.",Q347/O347))))</f>
        <v>0.2640833240735841</v>
      </c>
      <c r="T347" s="39"/>
      <c r="U347" s="18">
        <v>468188251.47200006</v>
      </c>
      <c r="V347" s="18"/>
      <c r="W347" s="18">
        <v>383684631.0919999</v>
      </c>
      <c r="X347" s="18"/>
      <c r="Y347" s="18">
        <f>(+U347-W347)</f>
        <v>84503620.38000017</v>
      </c>
      <c r="Z347" s="37" t="str">
        <f>IF((+U347-W347)=(Y347),"  ",$AO$508)</f>
        <v>  </v>
      </c>
      <c r="AA347" s="40">
        <f>IF(W347&lt;0,IF(Y347=0,0,IF(OR(W347=0,U347=0),"N.M.",IF(ABS(Y347/W347)&gt;=10,"N.M.",Y347/(-W347)))),IF(Y347=0,0,IF(OR(W347=0,U347=0),"N.M.",IF(ABS(Y347/W347)&gt;=10,"N.M.",Y347/W347))))</f>
        <v>0.22024239057867787</v>
      </c>
      <c r="AB347" s="39"/>
      <c r="AC347" s="18">
        <v>557733508.0410001</v>
      </c>
      <c r="AD347" s="18"/>
      <c r="AE347" s="18">
        <v>455882684.7379999</v>
      </c>
      <c r="AF347" s="18"/>
      <c r="AG347" s="18">
        <f>(+AC347-AE347)</f>
        <v>101850823.30300021</v>
      </c>
      <c r="AH347" s="37" t="str">
        <f>IF((+AC347-AE347)=(AG347),"  ",$AO$508)</f>
        <v>  </v>
      </c>
      <c r="AI347" s="40">
        <f>IF(AE347&lt;0,IF(AG347=0,0,IF(OR(AE347=0,AC347=0),"N.M.",IF(ABS(AG347/AE347)&gt;=10,"N.M.",AG347/(-AE347)))),IF(AG347=0,0,IF(OR(AE347=0,AC347=0),"N.M.",IF(ABS(AG347/AE347)&gt;=10,"N.M.",AG347/AE347))))</f>
        <v>0.22341454657690024</v>
      </c>
      <c r="AJ347" s="18"/>
      <c r="AK347" s="18"/>
      <c r="AL347" s="18"/>
      <c r="AM347" s="18"/>
      <c r="AN347" s="18"/>
      <c r="AO347" s="18"/>
      <c r="AP347" s="85"/>
      <c r="AQ347" s="117"/>
      <c r="AR347" s="39"/>
      <c r="AS347" s="18"/>
      <c r="AT347" s="18"/>
      <c r="AU347" s="18"/>
      <c r="AV347" s="18"/>
      <c r="AW347" s="18"/>
      <c r="AX347" s="85"/>
      <c r="AY347" s="117"/>
      <c r="AZ347" s="39"/>
      <c r="BA347" s="18"/>
      <c r="BB347" s="18"/>
      <c r="BC347" s="18"/>
      <c r="BD347" s="85"/>
      <c r="BE347" s="117"/>
      <c r="BF347" s="39"/>
      <c r="BG347" s="18"/>
      <c r="BH347" s="104"/>
      <c r="BI347" s="18"/>
      <c r="BJ347" s="104"/>
      <c r="BK347" s="18"/>
      <c r="BL347" s="104"/>
      <c r="BM347" s="18"/>
      <c r="BN347" s="104"/>
      <c r="BO347" s="104"/>
      <c r="BP347" s="104"/>
    </row>
    <row r="348" spans="1:35" ht="12.75" outlineLevel="1">
      <c r="A348" s="1" t="s">
        <v>860</v>
      </c>
      <c r="B348" s="16" t="s">
        <v>861</v>
      </c>
      <c r="C348" s="1" t="s">
        <v>1290</v>
      </c>
      <c r="E348" s="5">
        <v>3684107.51</v>
      </c>
      <c r="G348" s="5">
        <v>3096451.41</v>
      </c>
      <c r="I348" s="9">
        <f aca="true" t="shared" si="112" ref="I348:I354">+E348-G348</f>
        <v>587656.0999999996</v>
      </c>
      <c r="K348" s="21">
        <f aca="true" t="shared" si="113" ref="K348:K354">IF(G348&lt;0,IF(I348=0,0,IF(OR(G348=0,E348=0),"N.M.",IF(ABS(I348/G348)&gt;=10,"N.M.",I348/(-G348)))),IF(I348=0,0,IF(OR(G348=0,E348=0),"N.M.",IF(ABS(I348/G348)&gt;=10,"N.M.",I348/G348))))</f>
        <v>0.18978373053171843</v>
      </c>
      <c r="M348" s="9">
        <v>10991099.66</v>
      </c>
      <c r="O348" s="9">
        <v>9260896.57</v>
      </c>
      <c r="Q348" s="9">
        <f aca="true" t="shared" si="114" ref="Q348:Q354">(+M348-O348)</f>
        <v>1730203.0899999999</v>
      </c>
      <c r="S348" s="21">
        <f aca="true" t="shared" si="115" ref="S348:S354">IF(O348&lt;0,IF(Q348=0,0,IF(OR(O348=0,M348=0),"N.M.",IF(ABS(Q348/O348)&gt;=10,"N.M.",Q348/(-O348)))),IF(Q348=0,0,IF(OR(O348=0,M348=0),"N.M.",IF(ABS(Q348/O348)&gt;=10,"N.M.",Q348/O348))))</f>
        <v>0.186828896848375</v>
      </c>
      <c r="U348" s="9">
        <v>36155069.29</v>
      </c>
      <c r="W348" s="9">
        <v>30651237</v>
      </c>
      <c r="Y348" s="9">
        <f aca="true" t="shared" si="116" ref="Y348:Y354">(+U348-W348)</f>
        <v>5503832.289999999</v>
      </c>
      <c r="AA348" s="21">
        <f aca="true" t="shared" si="117" ref="AA348:AA354">IF(W348&lt;0,IF(Y348=0,0,IF(OR(W348=0,U348=0),"N.M.",IF(ABS(Y348/W348)&gt;=10,"N.M.",Y348/(-W348)))),IF(Y348=0,0,IF(OR(W348=0,U348=0),"N.M.",IF(ABS(Y348/W348)&gt;=10,"N.M.",Y348/W348))))</f>
        <v>0.1795631376965308</v>
      </c>
      <c r="AC348" s="9">
        <v>42490908.31</v>
      </c>
      <c r="AE348" s="9">
        <v>36691315.35</v>
      </c>
      <c r="AG348" s="9">
        <f aca="true" t="shared" si="118" ref="AG348:AG354">(+AC348-AE348)</f>
        <v>5799592.960000001</v>
      </c>
      <c r="AI348" s="21">
        <f aca="true" t="shared" si="119" ref="AI348:AI354">IF(AE348&lt;0,IF(AG348=0,0,IF(OR(AE348=0,AC348=0),"N.M.",IF(ABS(AG348/AE348)&gt;=10,"N.M.",AG348/(-AE348)))),IF(AG348=0,0,IF(OR(AE348=0,AC348=0),"N.M.",IF(ABS(AG348/AE348)&gt;=10,"N.M.",AG348/AE348))))</f>
        <v>0.15806446034102184</v>
      </c>
    </row>
    <row r="349" spans="1:35" ht="12.75" outlineLevel="1">
      <c r="A349" s="1" t="s">
        <v>862</v>
      </c>
      <c r="B349" s="16" t="s">
        <v>863</v>
      </c>
      <c r="C349" s="1" t="s">
        <v>1291</v>
      </c>
      <c r="E349" s="5">
        <v>0</v>
      </c>
      <c r="G349" s="5">
        <v>0</v>
      </c>
      <c r="I349" s="9">
        <f t="shared" si="112"/>
        <v>0</v>
      </c>
      <c r="K349" s="21">
        <f t="shared" si="113"/>
        <v>0</v>
      </c>
      <c r="M349" s="9">
        <v>0</v>
      </c>
      <c r="O349" s="9">
        <v>0</v>
      </c>
      <c r="Q349" s="9">
        <f t="shared" si="114"/>
        <v>0</v>
      </c>
      <c r="S349" s="21">
        <f t="shared" si="115"/>
        <v>0</v>
      </c>
      <c r="U349" s="9">
        <v>0</v>
      </c>
      <c r="W349" s="9">
        <v>0</v>
      </c>
      <c r="Y349" s="9">
        <f t="shared" si="116"/>
        <v>0</v>
      </c>
      <c r="AA349" s="21">
        <f t="shared" si="117"/>
        <v>0</v>
      </c>
      <c r="AC349" s="9">
        <v>0</v>
      </c>
      <c r="AE349" s="9">
        <v>1834.92</v>
      </c>
      <c r="AG349" s="9">
        <f t="shared" si="118"/>
        <v>-1834.92</v>
      </c>
      <c r="AI349" s="21" t="str">
        <f t="shared" si="119"/>
        <v>N.M.</v>
      </c>
    </row>
    <row r="350" spans="1:35" ht="12.75" outlineLevel="1">
      <c r="A350" s="1" t="s">
        <v>864</v>
      </c>
      <c r="B350" s="16" t="s">
        <v>865</v>
      </c>
      <c r="C350" s="1" t="s">
        <v>1292</v>
      </c>
      <c r="E350" s="5">
        <v>0</v>
      </c>
      <c r="G350" s="5">
        <v>449432.02</v>
      </c>
      <c r="I350" s="9">
        <f t="shared" si="112"/>
        <v>-449432.02</v>
      </c>
      <c r="K350" s="21" t="str">
        <f t="shared" si="113"/>
        <v>N.M.</v>
      </c>
      <c r="M350" s="9">
        <v>0</v>
      </c>
      <c r="O350" s="9">
        <v>1348037.85</v>
      </c>
      <c r="Q350" s="9">
        <f t="shared" si="114"/>
        <v>-1348037.85</v>
      </c>
      <c r="S350" s="21" t="str">
        <f t="shared" si="115"/>
        <v>N.M.</v>
      </c>
      <c r="U350" s="9">
        <v>0</v>
      </c>
      <c r="W350" s="9">
        <v>4495078.38</v>
      </c>
      <c r="Y350" s="9">
        <f t="shared" si="116"/>
        <v>-4495078.38</v>
      </c>
      <c r="AA350" s="21" t="str">
        <f t="shared" si="117"/>
        <v>N.M.</v>
      </c>
      <c r="AC350" s="9">
        <v>902573.71</v>
      </c>
      <c r="AE350" s="9">
        <v>5387116.8</v>
      </c>
      <c r="AG350" s="9">
        <f t="shared" si="118"/>
        <v>-4484543.09</v>
      </c>
      <c r="AI350" s="21">
        <f t="shared" si="119"/>
        <v>-0.8324570000041581</v>
      </c>
    </row>
    <row r="351" spans="1:35" ht="12.75" outlineLevel="1">
      <c r="A351" s="1" t="s">
        <v>866</v>
      </c>
      <c r="B351" s="16" t="s">
        <v>867</v>
      </c>
      <c r="C351" s="1" t="s">
        <v>1293</v>
      </c>
      <c r="E351" s="5">
        <v>341945.8</v>
      </c>
      <c r="G351" s="5">
        <v>312854.93</v>
      </c>
      <c r="I351" s="9">
        <f t="shared" si="112"/>
        <v>29090.869999999995</v>
      </c>
      <c r="K351" s="21">
        <f t="shared" si="113"/>
        <v>0.0929851736713882</v>
      </c>
      <c r="M351" s="9">
        <v>978983.06</v>
      </c>
      <c r="O351" s="9">
        <v>929316.21</v>
      </c>
      <c r="Q351" s="9">
        <f t="shared" si="114"/>
        <v>49666.85000000009</v>
      </c>
      <c r="S351" s="21">
        <f t="shared" si="115"/>
        <v>0.05344451056115775</v>
      </c>
      <c r="U351" s="9">
        <v>3205554.57</v>
      </c>
      <c r="W351" s="9">
        <v>3311904.24</v>
      </c>
      <c r="Y351" s="9">
        <f t="shared" si="116"/>
        <v>-106349.67000000039</v>
      </c>
      <c r="AA351" s="21">
        <f t="shared" si="117"/>
        <v>-0.032111336045150984</v>
      </c>
      <c r="AC351" s="9">
        <v>3841422.04</v>
      </c>
      <c r="AE351" s="9">
        <v>4067541.64</v>
      </c>
      <c r="AG351" s="9">
        <f t="shared" si="118"/>
        <v>-226119.6000000001</v>
      </c>
      <c r="AI351" s="21">
        <f t="shared" si="119"/>
        <v>-0.05559121946690141</v>
      </c>
    </row>
    <row r="352" spans="1:35" ht="12.75" outlineLevel="1">
      <c r="A352" s="1" t="s">
        <v>868</v>
      </c>
      <c r="B352" s="16" t="s">
        <v>869</v>
      </c>
      <c r="C352" s="1" t="s">
        <v>1294</v>
      </c>
      <c r="E352" s="5">
        <v>3218</v>
      </c>
      <c r="G352" s="5">
        <v>3218</v>
      </c>
      <c r="I352" s="9">
        <f t="shared" si="112"/>
        <v>0</v>
      </c>
      <c r="K352" s="21">
        <f t="shared" si="113"/>
        <v>0</v>
      </c>
      <c r="M352" s="9">
        <v>9654</v>
      </c>
      <c r="O352" s="9">
        <v>9654</v>
      </c>
      <c r="Q352" s="9">
        <f t="shared" si="114"/>
        <v>0</v>
      </c>
      <c r="S352" s="21">
        <f t="shared" si="115"/>
        <v>0</v>
      </c>
      <c r="U352" s="9">
        <v>32180</v>
      </c>
      <c r="W352" s="9">
        <v>32180</v>
      </c>
      <c r="Y352" s="9">
        <f t="shared" si="116"/>
        <v>0</v>
      </c>
      <c r="AA352" s="21">
        <f t="shared" si="117"/>
        <v>0</v>
      </c>
      <c r="AC352" s="9">
        <v>38616</v>
      </c>
      <c r="AE352" s="9">
        <v>38616</v>
      </c>
      <c r="AG352" s="9">
        <f t="shared" si="118"/>
        <v>0</v>
      </c>
      <c r="AI352" s="21">
        <f t="shared" si="119"/>
        <v>0</v>
      </c>
    </row>
    <row r="353" spans="1:35" ht="12.75" outlineLevel="1">
      <c r="A353" s="1" t="s">
        <v>870</v>
      </c>
      <c r="B353" s="16" t="s">
        <v>871</v>
      </c>
      <c r="C353" s="1" t="s">
        <v>1295</v>
      </c>
      <c r="E353" s="5">
        <v>25959.56</v>
      </c>
      <c r="G353" s="5">
        <v>68532.47</v>
      </c>
      <c r="I353" s="9">
        <f t="shared" si="112"/>
        <v>-42572.91</v>
      </c>
      <c r="K353" s="21">
        <f t="shared" si="113"/>
        <v>-0.621207874165341</v>
      </c>
      <c r="M353" s="9">
        <v>77878.68000000001</v>
      </c>
      <c r="O353" s="9">
        <v>205597.41</v>
      </c>
      <c r="Q353" s="9">
        <f t="shared" si="114"/>
        <v>-127718.73</v>
      </c>
      <c r="S353" s="21">
        <f t="shared" si="115"/>
        <v>-0.6212078741653408</v>
      </c>
      <c r="U353" s="9">
        <v>557605.95</v>
      </c>
      <c r="W353" s="9">
        <v>685303.7000000001</v>
      </c>
      <c r="Y353" s="9">
        <f t="shared" si="116"/>
        <v>-127697.75000000012</v>
      </c>
      <c r="AA353" s="21">
        <f t="shared" si="117"/>
        <v>-0.18633745885218495</v>
      </c>
      <c r="AC353" s="9">
        <v>694670.8899999999</v>
      </c>
      <c r="AE353" s="9">
        <v>822362.6500000001</v>
      </c>
      <c r="AG353" s="9">
        <f t="shared" si="118"/>
        <v>-127691.76000000024</v>
      </c>
      <c r="AI353" s="21">
        <f t="shared" si="119"/>
        <v>-0.1552742698127161</v>
      </c>
    </row>
    <row r="354" spans="1:35" ht="12.75" outlineLevel="1">
      <c r="A354" s="1" t="s">
        <v>872</v>
      </c>
      <c r="B354" s="16" t="s">
        <v>873</v>
      </c>
      <c r="C354" s="1" t="s">
        <v>1296</v>
      </c>
      <c r="E354" s="5">
        <v>0</v>
      </c>
      <c r="G354" s="5">
        <v>0</v>
      </c>
      <c r="I354" s="9">
        <f t="shared" si="112"/>
        <v>0</v>
      </c>
      <c r="K354" s="21">
        <f t="shared" si="113"/>
        <v>0</v>
      </c>
      <c r="M354" s="9">
        <v>0</v>
      </c>
      <c r="O354" s="9">
        <v>0</v>
      </c>
      <c r="Q354" s="9">
        <f t="shared" si="114"/>
        <v>0</v>
      </c>
      <c r="S354" s="21">
        <f t="shared" si="115"/>
        <v>0</v>
      </c>
      <c r="U354" s="9">
        <v>0</v>
      </c>
      <c r="W354" s="9">
        <v>0</v>
      </c>
      <c r="Y354" s="9">
        <f t="shared" si="116"/>
        <v>0</v>
      </c>
      <c r="AA354" s="21">
        <f t="shared" si="117"/>
        <v>0</v>
      </c>
      <c r="AC354" s="9">
        <v>0</v>
      </c>
      <c r="AE354" s="9">
        <v>-13884.14</v>
      </c>
      <c r="AG354" s="9">
        <f t="shared" si="118"/>
        <v>13884.14</v>
      </c>
      <c r="AI354" s="21" t="str">
        <f t="shared" si="119"/>
        <v>N.M.</v>
      </c>
    </row>
    <row r="355" spans="1:68" s="90" customFormat="1" ht="12.75">
      <c r="A355" s="90" t="s">
        <v>37</v>
      </c>
      <c r="B355" s="91"/>
      <c r="C355" s="77" t="s">
        <v>1297</v>
      </c>
      <c r="D355" s="105"/>
      <c r="E355" s="105">
        <v>4055230.8699999996</v>
      </c>
      <c r="F355" s="105"/>
      <c r="G355" s="105">
        <v>3930488.8300000005</v>
      </c>
      <c r="H355" s="105"/>
      <c r="I355" s="9">
        <f>+E355-G355</f>
        <v>124742.0399999991</v>
      </c>
      <c r="J355" s="37" t="str">
        <f>IF((+E355-G355)=(I355),"  ",$AO$508)</f>
        <v>  </v>
      </c>
      <c r="K355" s="38">
        <f>IF(G355&lt;0,IF(I355=0,0,IF(OR(G355=0,E355=0),"N.M.",IF(ABS(I355/G355)&gt;=10,"N.M.",I355/(-G355)))),IF(I355=0,0,IF(OR(G355=0,E355=0),"N.M.",IF(ABS(I355/G355)&gt;=10,"N.M.",I355/G355))))</f>
        <v>0.0317370295134509</v>
      </c>
      <c r="L355" s="39"/>
      <c r="M355" s="5">
        <v>12057615.4</v>
      </c>
      <c r="N355" s="9"/>
      <c r="O355" s="5">
        <v>11753502.04</v>
      </c>
      <c r="P355" s="9"/>
      <c r="Q355" s="9">
        <f>(+M355-O355)</f>
        <v>304113.36000000127</v>
      </c>
      <c r="R355" s="37" t="str">
        <f>IF((+M355-O355)=(Q355),"  ",$AO$508)</f>
        <v>  </v>
      </c>
      <c r="S355" s="38">
        <f>IF(O355&lt;0,IF(Q355=0,0,IF(OR(O355=0,M355=0),"N.M.",IF(ABS(Q355/O355)&gt;=10,"N.M.",Q355/(-O355)))),IF(Q355=0,0,IF(OR(O355=0,M355=0),"N.M.",IF(ABS(Q355/O355)&gt;=10,"N.M.",Q355/O355))))</f>
        <v>0.025874276361635046</v>
      </c>
      <c r="T355" s="39"/>
      <c r="U355" s="9">
        <v>39950409.81</v>
      </c>
      <c r="V355" s="9"/>
      <c r="W355" s="9">
        <v>39175703.32000001</v>
      </c>
      <c r="X355" s="9"/>
      <c r="Y355" s="9">
        <f>(+U355-W355)</f>
        <v>774706.4899999946</v>
      </c>
      <c r="Z355" s="37" t="str">
        <f>IF((+U355-W355)=(Y355),"  ",$AO$508)</f>
        <v>  </v>
      </c>
      <c r="AA355" s="38">
        <f>IF(W355&lt;0,IF(Y355=0,0,IF(OR(W355=0,U355=0),"N.M.",IF(ABS(Y355/W355)&gt;=10,"N.M.",Y355/(-W355)))),IF(Y355=0,0,IF(OR(W355=0,U355=0),"N.M.",IF(ABS(Y355/W355)&gt;=10,"N.M.",Y355/W355))))</f>
        <v>0.01977517758065344</v>
      </c>
      <c r="AB355" s="39"/>
      <c r="AC355" s="9">
        <v>47968190.95</v>
      </c>
      <c r="AD355" s="9"/>
      <c r="AE355" s="9">
        <v>46994903.220000006</v>
      </c>
      <c r="AF355" s="9"/>
      <c r="AG355" s="9">
        <f>(+AC355-AE355)</f>
        <v>973287.7299999967</v>
      </c>
      <c r="AH355" s="37" t="str">
        <f>IF((+AC355-AE355)=(AG355),"  ",$AO$508)</f>
        <v>  </v>
      </c>
      <c r="AI355" s="38">
        <f>IF(AE355&lt;0,IF(AG355=0,0,IF(OR(AE355=0,AC355=0),"N.M.",IF(ABS(AG355/AE355)&gt;=10,"N.M.",AG355/(-AE355)))),IF(AG355=0,0,IF(OR(AE355=0,AC355=0),"N.M.",IF(ABS(AG355/AE355)&gt;=10,"N.M.",AG355/AE355))))</f>
        <v>0.020710495464661083</v>
      </c>
      <c r="AJ355" s="105"/>
      <c r="AK355" s="105"/>
      <c r="AL355" s="105"/>
      <c r="AM355" s="105"/>
      <c r="AN355" s="105"/>
      <c r="AO355" s="105"/>
      <c r="AP355" s="106"/>
      <c r="AQ355" s="107"/>
      <c r="AR355" s="108"/>
      <c r="AS355" s="105"/>
      <c r="AT355" s="105"/>
      <c r="AU355" s="105"/>
      <c r="AV355" s="105"/>
      <c r="AW355" s="105"/>
      <c r="AX355" s="106"/>
      <c r="AY355" s="107"/>
      <c r="AZ355" s="108"/>
      <c r="BA355" s="105"/>
      <c r="BB355" s="105"/>
      <c r="BC355" s="105"/>
      <c r="BD355" s="106"/>
      <c r="BE355" s="107"/>
      <c r="BF355" s="108"/>
      <c r="BG355" s="105"/>
      <c r="BH355" s="109"/>
      <c r="BI355" s="105"/>
      <c r="BJ355" s="109"/>
      <c r="BK355" s="105"/>
      <c r="BL355" s="109"/>
      <c r="BM355" s="105"/>
      <c r="BN355" s="97"/>
      <c r="BO355" s="97"/>
      <c r="BP355" s="97"/>
    </row>
    <row r="356" spans="1:35" ht="12.75" outlineLevel="1">
      <c r="A356" s="1" t="s">
        <v>874</v>
      </c>
      <c r="B356" s="16" t="s">
        <v>875</v>
      </c>
      <c r="C356" s="1" t="s">
        <v>1298</v>
      </c>
      <c r="E356" s="5">
        <v>228963.32</v>
      </c>
      <c r="G356" s="5">
        <v>226106.267</v>
      </c>
      <c r="I356" s="9">
        <f aca="true" t="shared" si="120" ref="I356:I392">+E356-G356</f>
        <v>2857.0530000000144</v>
      </c>
      <c r="K356" s="21">
        <f aca="true" t="shared" si="121" ref="K356:K392">IF(G356&lt;0,IF(I356=0,0,IF(OR(G356=0,E356=0),"N.M.",IF(ABS(I356/G356)&gt;=10,"N.M.",I356/(-G356)))),IF(I356=0,0,IF(OR(G356=0,E356=0),"N.M.",IF(ABS(I356/G356)&gt;=10,"N.M.",I356/G356))))</f>
        <v>0.012635885939419868</v>
      </c>
      <c r="M356" s="9">
        <v>707765.55</v>
      </c>
      <c r="O356" s="9">
        <v>674914.526</v>
      </c>
      <c r="Q356" s="9">
        <f aca="true" t="shared" si="122" ref="Q356:Q392">(+M356-O356)</f>
        <v>32851.02400000009</v>
      </c>
      <c r="S356" s="21">
        <f aca="true" t="shared" si="123" ref="S356:S392">IF(O356&lt;0,IF(Q356=0,0,IF(OR(O356=0,M356=0),"N.M.",IF(ABS(Q356/O356)&gt;=10,"N.M.",Q356/(-O356)))),IF(Q356=0,0,IF(OR(O356=0,M356=0),"N.M.",IF(ABS(Q356/O356)&gt;=10,"N.M.",Q356/O356))))</f>
        <v>0.04867434724615795</v>
      </c>
      <c r="U356" s="9">
        <v>2453125.988</v>
      </c>
      <c r="W356" s="9">
        <v>2163631.27</v>
      </c>
      <c r="Y356" s="9">
        <f aca="true" t="shared" si="124" ref="Y356:Y392">(+U356-W356)</f>
        <v>289494.7179999999</v>
      </c>
      <c r="AA356" s="21">
        <f aca="true" t="shared" si="125" ref="AA356:AA392">IF(W356&lt;0,IF(Y356=0,0,IF(OR(W356=0,U356=0),"N.M.",IF(ABS(Y356/W356)&gt;=10,"N.M.",Y356/(-W356)))),IF(Y356=0,0,IF(OR(W356=0,U356=0),"N.M.",IF(ABS(Y356/W356)&gt;=10,"N.M.",Y356/W356))))</f>
        <v>0.13380039474101327</v>
      </c>
      <c r="AC356" s="9">
        <v>3012455.835</v>
      </c>
      <c r="AE356" s="9">
        <v>2528968.862</v>
      </c>
      <c r="AG356" s="9">
        <f aca="true" t="shared" si="126" ref="AG356:AG392">(+AC356-AE356)</f>
        <v>483486.97299999977</v>
      </c>
      <c r="AI356" s="21">
        <f aca="true" t="shared" si="127" ref="AI356:AI392">IF(AE356&lt;0,IF(AG356=0,0,IF(OR(AE356=0,AC356=0),"N.M.",IF(ABS(AG356/AE356)&gt;=10,"N.M.",AG356/(-AE356)))),IF(AG356=0,0,IF(OR(AE356=0,AC356=0),"N.M.",IF(ABS(AG356/AE356)&gt;=10,"N.M.",AG356/AE356))))</f>
        <v>0.19117948831431666</v>
      </c>
    </row>
    <row r="357" spans="1:35" ht="12.75" outlineLevel="1">
      <c r="A357" s="1" t="s">
        <v>876</v>
      </c>
      <c r="B357" s="16" t="s">
        <v>877</v>
      </c>
      <c r="C357" s="1" t="s">
        <v>1299</v>
      </c>
      <c r="E357" s="5">
        <v>103.29</v>
      </c>
      <c r="G357" s="5">
        <v>38.055</v>
      </c>
      <c r="I357" s="9">
        <f t="shared" si="120"/>
        <v>65.23500000000001</v>
      </c>
      <c r="K357" s="21">
        <f t="shared" si="121"/>
        <v>1.7142294048088298</v>
      </c>
      <c r="M357" s="9">
        <v>323.13</v>
      </c>
      <c r="O357" s="9">
        <v>248.828</v>
      </c>
      <c r="Q357" s="9">
        <f t="shared" si="122"/>
        <v>74.30199999999999</v>
      </c>
      <c r="S357" s="21">
        <f t="shared" si="123"/>
        <v>0.2986078737119616</v>
      </c>
      <c r="U357" s="9">
        <v>16018.35</v>
      </c>
      <c r="W357" s="9">
        <v>17936.670000000002</v>
      </c>
      <c r="Y357" s="9">
        <f t="shared" si="124"/>
        <v>-1918.3200000000015</v>
      </c>
      <c r="AA357" s="21">
        <f t="shared" si="125"/>
        <v>-0.1069496177384097</v>
      </c>
      <c r="AC357" s="9">
        <v>28779.25</v>
      </c>
      <c r="AE357" s="9">
        <v>27795.284</v>
      </c>
      <c r="AG357" s="9">
        <f t="shared" si="126"/>
        <v>983.9660000000003</v>
      </c>
      <c r="AI357" s="21">
        <f t="shared" si="127"/>
        <v>0.03540046577685626</v>
      </c>
    </row>
    <row r="358" spans="1:35" ht="12.75" outlineLevel="1">
      <c r="A358" s="1" t="s">
        <v>878</v>
      </c>
      <c r="B358" s="16" t="s">
        <v>879</v>
      </c>
      <c r="C358" s="1" t="s">
        <v>1300</v>
      </c>
      <c r="E358" s="5">
        <v>0</v>
      </c>
      <c r="G358" s="5">
        <v>0</v>
      </c>
      <c r="I358" s="9">
        <f t="shared" si="120"/>
        <v>0</v>
      </c>
      <c r="K358" s="21">
        <f t="shared" si="121"/>
        <v>0</v>
      </c>
      <c r="M358" s="9">
        <v>0</v>
      </c>
      <c r="O358" s="9">
        <v>0</v>
      </c>
      <c r="Q358" s="9">
        <f t="shared" si="122"/>
        <v>0</v>
      </c>
      <c r="S358" s="21">
        <f t="shared" si="123"/>
        <v>0</v>
      </c>
      <c r="U358" s="9">
        <v>0</v>
      </c>
      <c r="W358" s="9">
        <v>607.79</v>
      </c>
      <c r="Y358" s="9">
        <f t="shared" si="124"/>
        <v>-607.79</v>
      </c>
      <c r="AA358" s="21" t="str">
        <f t="shared" si="125"/>
        <v>N.M.</v>
      </c>
      <c r="AC358" s="9">
        <v>0</v>
      </c>
      <c r="AE358" s="9">
        <v>607.79</v>
      </c>
      <c r="AG358" s="9">
        <f t="shared" si="126"/>
        <v>-607.79</v>
      </c>
      <c r="AI358" s="21" t="str">
        <f t="shared" si="127"/>
        <v>N.M.</v>
      </c>
    </row>
    <row r="359" spans="1:35" ht="12.75" outlineLevel="1">
      <c r="A359" s="1" t="s">
        <v>880</v>
      </c>
      <c r="B359" s="16" t="s">
        <v>881</v>
      </c>
      <c r="C359" s="1" t="s">
        <v>1300</v>
      </c>
      <c r="E359" s="5">
        <v>0</v>
      </c>
      <c r="G359" s="5">
        <v>0</v>
      </c>
      <c r="I359" s="9">
        <f t="shared" si="120"/>
        <v>0</v>
      </c>
      <c r="K359" s="21">
        <f t="shared" si="121"/>
        <v>0</v>
      </c>
      <c r="M359" s="9">
        <v>0</v>
      </c>
      <c r="O359" s="9">
        <v>0</v>
      </c>
      <c r="Q359" s="9">
        <f t="shared" si="122"/>
        <v>0</v>
      </c>
      <c r="S359" s="21">
        <f t="shared" si="123"/>
        <v>0</v>
      </c>
      <c r="U359" s="9">
        <v>119801.55</v>
      </c>
      <c r="W359" s="9">
        <v>0</v>
      </c>
      <c r="Y359" s="9">
        <f t="shared" si="124"/>
        <v>119801.55</v>
      </c>
      <c r="AA359" s="21" t="str">
        <f t="shared" si="125"/>
        <v>N.M.</v>
      </c>
      <c r="AC359" s="9">
        <v>190895.28</v>
      </c>
      <c r="AE359" s="9">
        <v>1251313</v>
      </c>
      <c r="AG359" s="9">
        <f t="shared" si="126"/>
        <v>-1060417.72</v>
      </c>
      <c r="AI359" s="21">
        <f t="shared" si="127"/>
        <v>-0.847444020800551</v>
      </c>
    </row>
    <row r="360" spans="1:35" ht="12.75" outlineLevel="1">
      <c r="A360" s="1" t="s">
        <v>882</v>
      </c>
      <c r="B360" s="16" t="s">
        <v>883</v>
      </c>
      <c r="C360" s="1" t="s">
        <v>1300</v>
      </c>
      <c r="E360" s="5">
        <v>0</v>
      </c>
      <c r="G360" s="5">
        <v>743870</v>
      </c>
      <c r="I360" s="9">
        <f t="shared" si="120"/>
        <v>-743870</v>
      </c>
      <c r="K360" s="21" t="str">
        <f t="shared" si="121"/>
        <v>N.M.</v>
      </c>
      <c r="M360" s="9">
        <v>0</v>
      </c>
      <c r="O360" s="9">
        <v>2233648.48</v>
      </c>
      <c r="Q360" s="9">
        <f t="shared" si="122"/>
        <v>-2233648.48</v>
      </c>
      <c r="S360" s="21" t="str">
        <f t="shared" si="123"/>
        <v>N.M.</v>
      </c>
      <c r="U360" s="9">
        <v>-1500000</v>
      </c>
      <c r="W360" s="9">
        <v>7440938.39</v>
      </c>
      <c r="Y360" s="9">
        <f t="shared" si="124"/>
        <v>-8940938.39</v>
      </c>
      <c r="AA360" s="21">
        <f t="shared" si="125"/>
        <v>-1.2015874774633097</v>
      </c>
      <c r="AC360" s="9">
        <v>-12340</v>
      </c>
      <c r="AE360" s="9">
        <v>7440938.39</v>
      </c>
      <c r="AG360" s="9">
        <f t="shared" si="126"/>
        <v>-7453278.39</v>
      </c>
      <c r="AI360" s="21">
        <f t="shared" si="127"/>
        <v>-1.0016583929812648</v>
      </c>
    </row>
    <row r="361" spans="1:35" ht="12.75" outlineLevel="1">
      <c r="A361" s="1" t="s">
        <v>884</v>
      </c>
      <c r="B361" s="16" t="s">
        <v>885</v>
      </c>
      <c r="C361" s="1" t="s">
        <v>1300</v>
      </c>
      <c r="E361" s="5">
        <v>660166</v>
      </c>
      <c r="G361" s="5">
        <v>0</v>
      </c>
      <c r="I361" s="9">
        <f t="shared" si="120"/>
        <v>660166</v>
      </c>
      <c r="K361" s="21" t="str">
        <f t="shared" si="121"/>
        <v>N.M.</v>
      </c>
      <c r="M361" s="9">
        <v>1981523.1800000002</v>
      </c>
      <c r="O361" s="9">
        <v>0</v>
      </c>
      <c r="Q361" s="9">
        <f t="shared" si="122"/>
        <v>1981523.1800000002</v>
      </c>
      <c r="S361" s="21" t="str">
        <f t="shared" si="123"/>
        <v>N.M.</v>
      </c>
      <c r="U361" s="9">
        <v>6602685.18</v>
      </c>
      <c r="W361" s="9">
        <v>0</v>
      </c>
      <c r="Y361" s="9">
        <f t="shared" si="124"/>
        <v>6602685.18</v>
      </c>
      <c r="AA361" s="21" t="str">
        <f t="shared" si="125"/>
        <v>N.M.</v>
      </c>
      <c r="AC361" s="9">
        <v>6602885.09</v>
      </c>
      <c r="AE361" s="9">
        <v>0</v>
      </c>
      <c r="AG361" s="9">
        <f t="shared" si="126"/>
        <v>6602885.09</v>
      </c>
      <c r="AI361" s="21" t="str">
        <f t="shared" si="127"/>
        <v>N.M.</v>
      </c>
    </row>
    <row r="362" spans="1:35" ht="12.75" outlineLevel="1">
      <c r="A362" s="1" t="s">
        <v>886</v>
      </c>
      <c r="B362" s="16" t="s">
        <v>887</v>
      </c>
      <c r="C362" s="1" t="s">
        <v>1301</v>
      </c>
      <c r="E362" s="5">
        <v>0</v>
      </c>
      <c r="G362" s="5">
        <v>0</v>
      </c>
      <c r="I362" s="9">
        <f t="shared" si="120"/>
        <v>0</v>
      </c>
      <c r="K362" s="21">
        <f t="shared" si="121"/>
        <v>0</v>
      </c>
      <c r="M362" s="9">
        <v>0</v>
      </c>
      <c r="O362" s="9">
        <v>0</v>
      </c>
      <c r="Q362" s="9">
        <f t="shared" si="122"/>
        <v>0</v>
      </c>
      <c r="S362" s="21">
        <f t="shared" si="123"/>
        <v>0</v>
      </c>
      <c r="U362" s="9">
        <v>0</v>
      </c>
      <c r="W362" s="9">
        <v>-11685</v>
      </c>
      <c r="Y362" s="9">
        <f t="shared" si="124"/>
        <v>11685</v>
      </c>
      <c r="AA362" s="21" t="str">
        <f t="shared" si="125"/>
        <v>N.M.</v>
      </c>
      <c r="AC362" s="9">
        <v>0</v>
      </c>
      <c r="AE362" s="9">
        <v>13553</v>
      </c>
      <c r="AG362" s="9">
        <f t="shared" si="126"/>
        <v>-13553</v>
      </c>
      <c r="AI362" s="21" t="str">
        <f t="shared" si="127"/>
        <v>N.M.</v>
      </c>
    </row>
    <row r="363" spans="1:35" ht="12.75" outlineLevel="1">
      <c r="A363" s="1" t="s">
        <v>888</v>
      </c>
      <c r="B363" s="16" t="s">
        <v>889</v>
      </c>
      <c r="C363" s="1" t="s">
        <v>1301</v>
      </c>
      <c r="E363" s="5">
        <v>0</v>
      </c>
      <c r="G363" s="5">
        <v>14000</v>
      </c>
      <c r="I363" s="9">
        <f t="shared" si="120"/>
        <v>-14000</v>
      </c>
      <c r="K363" s="21" t="str">
        <f t="shared" si="121"/>
        <v>N.M.</v>
      </c>
      <c r="M363" s="9">
        <v>0</v>
      </c>
      <c r="O363" s="9">
        <v>22228</v>
      </c>
      <c r="Q363" s="9">
        <f t="shared" si="122"/>
        <v>-22228</v>
      </c>
      <c r="S363" s="21" t="str">
        <f t="shared" si="123"/>
        <v>N.M.</v>
      </c>
      <c r="U363" s="9">
        <v>-25603</v>
      </c>
      <c r="W363" s="9">
        <v>92888</v>
      </c>
      <c r="Y363" s="9">
        <f t="shared" si="124"/>
        <v>-118491</v>
      </c>
      <c r="AA363" s="21">
        <f t="shared" si="125"/>
        <v>-1.2756330204116786</v>
      </c>
      <c r="AC363" s="9">
        <v>-13260</v>
      </c>
      <c r="AE363" s="9">
        <v>92888</v>
      </c>
      <c r="AG363" s="9">
        <f t="shared" si="126"/>
        <v>-106148</v>
      </c>
      <c r="AI363" s="21">
        <f t="shared" si="127"/>
        <v>-1.142752562225476</v>
      </c>
    </row>
    <row r="364" spans="1:35" ht="12.75" outlineLevel="1">
      <c r="A364" s="1" t="s">
        <v>890</v>
      </c>
      <c r="B364" s="16" t="s">
        <v>891</v>
      </c>
      <c r="C364" s="1" t="s">
        <v>1301</v>
      </c>
      <c r="E364" s="5">
        <v>10000</v>
      </c>
      <c r="G364" s="5">
        <v>0</v>
      </c>
      <c r="I364" s="9">
        <f t="shared" si="120"/>
        <v>10000</v>
      </c>
      <c r="K364" s="21" t="str">
        <f t="shared" si="121"/>
        <v>N.M.</v>
      </c>
      <c r="M364" s="9">
        <v>26078</v>
      </c>
      <c r="O364" s="9">
        <v>0</v>
      </c>
      <c r="Q364" s="9">
        <f t="shared" si="122"/>
        <v>26078</v>
      </c>
      <c r="S364" s="21" t="str">
        <f t="shared" si="123"/>
        <v>N.M.</v>
      </c>
      <c r="U364" s="9">
        <v>105976</v>
      </c>
      <c r="W364" s="9">
        <v>0</v>
      </c>
      <c r="Y364" s="9">
        <f t="shared" si="124"/>
        <v>105976</v>
      </c>
      <c r="AA364" s="21" t="str">
        <f t="shared" si="125"/>
        <v>N.M.</v>
      </c>
      <c r="AC364" s="9">
        <v>105976</v>
      </c>
      <c r="AE364" s="9">
        <v>0</v>
      </c>
      <c r="AG364" s="9">
        <f t="shared" si="126"/>
        <v>105976</v>
      </c>
      <c r="AI364" s="21" t="str">
        <f t="shared" si="127"/>
        <v>N.M.</v>
      </c>
    </row>
    <row r="365" spans="1:35" ht="12.75" outlineLevel="1">
      <c r="A365" s="1" t="s">
        <v>892</v>
      </c>
      <c r="B365" s="16" t="s">
        <v>893</v>
      </c>
      <c r="C365" s="1" t="s">
        <v>1302</v>
      </c>
      <c r="E365" s="5">
        <v>90.78</v>
      </c>
      <c r="G365" s="5">
        <v>26.66</v>
      </c>
      <c r="I365" s="9">
        <f t="shared" si="120"/>
        <v>64.12</v>
      </c>
      <c r="K365" s="21">
        <f t="shared" si="121"/>
        <v>2.4051012753188297</v>
      </c>
      <c r="M365" s="9">
        <v>273.28000000000003</v>
      </c>
      <c r="O365" s="9">
        <v>180.23600000000002</v>
      </c>
      <c r="Q365" s="9">
        <f t="shared" si="122"/>
        <v>93.04400000000001</v>
      </c>
      <c r="S365" s="21">
        <f t="shared" si="123"/>
        <v>0.516234270622961</v>
      </c>
      <c r="U365" s="9">
        <v>15003.75</v>
      </c>
      <c r="W365" s="9">
        <v>13607.630000000001</v>
      </c>
      <c r="Y365" s="9">
        <f t="shared" si="124"/>
        <v>1396.119999999999</v>
      </c>
      <c r="AA365" s="21">
        <f t="shared" si="125"/>
        <v>0.10259832167688267</v>
      </c>
      <c r="AC365" s="9">
        <v>25242.559999999998</v>
      </c>
      <c r="AE365" s="9">
        <v>20558.74</v>
      </c>
      <c r="AG365" s="9">
        <f t="shared" si="126"/>
        <v>4683.819999999996</v>
      </c>
      <c r="AI365" s="21">
        <f t="shared" si="127"/>
        <v>0.22782621892197652</v>
      </c>
    </row>
    <row r="366" spans="1:35" ht="12.75" outlineLevel="1">
      <c r="A366" s="1" t="s">
        <v>894</v>
      </c>
      <c r="B366" s="16" t="s">
        <v>895</v>
      </c>
      <c r="C366" s="1" t="s">
        <v>1303</v>
      </c>
      <c r="E366" s="5">
        <v>0</v>
      </c>
      <c r="G366" s="5">
        <v>0</v>
      </c>
      <c r="I366" s="9">
        <f t="shared" si="120"/>
        <v>0</v>
      </c>
      <c r="K366" s="21">
        <f t="shared" si="121"/>
        <v>0</v>
      </c>
      <c r="M366" s="9">
        <v>0</v>
      </c>
      <c r="O366" s="9">
        <v>0</v>
      </c>
      <c r="Q366" s="9">
        <f t="shared" si="122"/>
        <v>0</v>
      </c>
      <c r="S366" s="21">
        <f t="shared" si="123"/>
        <v>0</v>
      </c>
      <c r="U366" s="9">
        <v>0</v>
      </c>
      <c r="W366" s="9">
        <v>0</v>
      </c>
      <c r="Y366" s="9">
        <f t="shared" si="124"/>
        <v>0</v>
      </c>
      <c r="AA366" s="21">
        <f t="shared" si="125"/>
        <v>0</v>
      </c>
      <c r="AC366" s="9">
        <v>0</v>
      </c>
      <c r="AE366" s="9">
        <v>82269</v>
      </c>
      <c r="AG366" s="9">
        <f t="shared" si="126"/>
        <v>-82269</v>
      </c>
      <c r="AI366" s="21" t="str">
        <f t="shared" si="127"/>
        <v>N.M.</v>
      </c>
    </row>
    <row r="367" spans="1:35" ht="12.75" outlineLevel="1">
      <c r="A367" s="1" t="s">
        <v>896</v>
      </c>
      <c r="B367" s="16" t="s">
        <v>897</v>
      </c>
      <c r="C367" s="1" t="s">
        <v>1303</v>
      </c>
      <c r="E367" s="5">
        <v>0</v>
      </c>
      <c r="G367" s="5">
        <v>32455</v>
      </c>
      <c r="I367" s="9">
        <f t="shared" si="120"/>
        <v>-32455</v>
      </c>
      <c r="K367" s="21" t="str">
        <f t="shared" si="121"/>
        <v>N.M.</v>
      </c>
      <c r="M367" s="9">
        <v>0</v>
      </c>
      <c r="O367" s="9">
        <v>32455</v>
      </c>
      <c r="Q367" s="9">
        <f t="shared" si="122"/>
        <v>-32455</v>
      </c>
      <c r="S367" s="21" t="str">
        <f t="shared" si="123"/>
        <v>N.M.</v>
      </c>
      <c r="U367" s="9">
        <v>0</v>
      </c>
      <c r="W367" s="9">
        <v>32455</v>
      </c>
      <c r="Y367" s="9">
        <f t="shared" si="124"/>
        <v>-32455</v>
      </c>
      <c r="AA367" s="21" t="str">
        <f t="shared" si="125"/>
        <v>N.M.</v>
      </c>
      <c r="AC367" s="9">
        <v>0</v>
      </c>
      <c r="AE367" s="9">
        <v>135786</v>
      </c>
      <c r="AG367" s="9">
        <f t="shared" si="126"/>
        <v>-135786</v>
      </c>
      <c r="AI367" s="21" t="str">
        <f t="shared" si="127"/>
        <v>N.M.</v>
      </c>
    </row>
    <row r="368" spans="1:35" ht="12.75" outlineLevel="1">
      <c r="A368" s="1" t="s">
        <v>898</v>
      </c>
      <c r="B368" s="16" t="s">
        <v>899</v>
      </c>
      <c r="C368" s="1" t="s">
        <v>1303</v>
      </c>
      <c r="E368" s="5">
        <v>0</v>
      </c>
      <c r="G368" s="5">
        <v>14800</v>
      </c>
      <c r="I368" s="9">
        <f t="shared" si="120"/>
        <v>-14800</v>
      </c>
      <c r="K368" s="21" t="str">
        <f t="shared" si="121"/>
        <v>N.M.</v>
      </c>
      <c r="M368" s="9">
        <v>0</v>
      </c>
      <c r="O368" s="9">
        <v>41900</v>
      </c>
      <c r="Q368" s="9">
        <f t="shared" si="122"/>
        <v>-41900</v>
      </c>
      <c r="S368" s="21" t="str">
        <f t="shared" si="123"/>
        <v>N.M.</v>
      </c>
      <c r="U368" s="9">
        <v>0</v>
      </c>
      <c r="W368" s="9">
        <v>147300</v>
      </c>
      <c r="Y368" s="9">
        <f t="shared" si="124"/>
        <v>-147300</v>
      </c>
      <c r="AA368" s="21" t="str">
        <f t="shared" si="125"/>
        <v>N.M.</v>
      </c>
      <c r="AC368" s="9">
        <v>29280</v>
      </c>
      <c r="AE368" s="9">
        <v>147300</v>
      </c>
      <c r="AG368" s="9">
        <f t="shared" si="126"/>
        <v>-118020</v>
      </c>
      <c r="AI368" s="21">
        <f t="shared" si="127"/>
        <v>-0.8012219959266802</v>
      </c>
    </row>
    <row r="369" spans="1:35" ht="12.75" outlineLevel="1">
      <c r="A369" s="1" t="s">
        <v>900</v>
      </c>
      <c r="B369" s="16" t="s">
        <v>901</v>
      </c>
      <c r="C369" s="1" t="s">
        <v>1303</v>
      </c>
      <c r="E369" s="5">
        <v>13100</v>
      </c>
      <c r="G369" s="5">
        <v>0</v>
      </c>
      <c r="I369" s="9">
        <f t="shared" si="120"/>
        <v>13100</v>
      </c>
      <c r="K369" s="21" t="str">
        <f t="shared" si="121"/>
        <v>N.M.</v>
      </c>
      <c r="M369" s="9">
        <v>39300</v>
      </c>
      <c r="O369" s="9">
        <v>0</v>
      </c>
      <c r="Q369" s="9">
        <f t="shared" si="122"/>
        <v>39300</v>
      </c>
      <c r="S369" s="21" t="str">
        <f t="shared" si="123"/>
        <v>N.M.</v>
      </c>
      <c r="U369" s="9">
        <v>131000</v>
      </c>
      <c r="W369" s="9">
        <v>0</v>
      </c>
      <c r="Y369" s="9">
        <f t="shared" si="124"/>
        <v>131000</v>
      </c>
      <c r="AA369" s="21" t="str">
        <f t="shared" si="125"/>
        <v>N.M.</v>
      </c>
      <c r="AC369" s="9">
        <v>131000</v>
      </c>
      <c r="AE369" s="9">
        <v>0</v>
      </c>
      <c r="AG369" s="9">
        <f t="shared" si="126"/>
        <v>131000</v>
      </c>
      <c r="AI369" s="21" t="str">
        <f t="shared" si="127"/>
        <v>N.M.</v>
      </c>
    </row>
    <row r="370" spans="1:35" ht="12.75" outlineLevel="1">
      <c r="A370" s="1" t="s">
        <v>902</v>
      </c>
      <c r="B370" s="16" t="s">
        <v>903</v>
      </c>
      <c r="C370" s="1" t="s">
        <v>1304</v>
      </c>
      <c r="E370" s="5">
        <v>0</v>
      </c>
      <c r="G370" s="5">
        <v>0</v>
      </c>
      <c r="I370" s="9">
        <f t="shared" si="120"/>
        <v>0</v>
      </c>
      <c r="K370" s="21">
        <f t="shared" si="121"/>
        <v>0</v>
      </c>
      <c r="M370" s="9">
        <v>0</v>
      </c>
      <c r="O370" s="9">
        <v>0</v>
      </c>
      <c r="Q370" s="9">
        <f t="shared" si="122"/>
        <v>0</v>
      </c>
      <c r="S370" s="21">
        <f t="shared" si="123"/>
        <v>0</v>
      </c>
      <c r="U370" s="9">
        <v>0</v>
      </c>
      <c r="W370" s="9">
        <v>74.56</v>
      </c>
      <c r="Y370" s="9">
        <f t="shared" si="124"/>
        <v>-74.56</v>
      </c>
      <c r="AA370" s="21" t="str">
        <f t="shared" si="125"/>
        <v>N.M.</v>
      </c>
      <c r="AC370" s="9">
        <v>0</v>
      </c>
      <c r="AE370" s="9">
        <v>1490.56</v>
      </c>
      <c r="AG370" s="9">
        <f t="shared" si="126"/>
        <v>-1490.56</v>
      </c>
      <c r="AI370" s="21" t="str">
        <f t="shared" si="127"/>
        <v>N.M.</v>
      </c>
    </row>
    <row r="371" spans="1:35" ht="12.75" outlineLevel="1">
      <c r="A371" s="1" t="s">
        <v>904</v>
      </c>
      <c r="B371" s="16" t="s">
        <v>905</v>
      </c>
      <c r="C371" s="1" t="s">
        <v>1304</v>
      </c>
      <c r="E371" s="5">
        <v>7500.68</v>
      </c>
      <c r="G371" s="5">
        <v>1709.04</v>
      </c>
      <c r="I371" s="9">
        <f t="shared" si="120"/>
        <v>5791.64</v>
      </c>
      <c r="K371" s="21">
        <f t="shared" si="121"/>
        <v>3.388826475682255</v>
      </c>
      <c r="M371" s="9">
        <v>7500.68</v>
      </c>
      <c r="O371" s="9">
        <v>1709.04</v>
      </c>
      <c r="Q371" s="9">
        <f t="shared" si="122"/>
        <v>5791.64</v>
      </c>
      <c r="S371" s="21">
        <f t="shared" si="123"/>
        <v>3.388826475682255</v>
      </c>
      <c r="U371" s="9">
        <v>7500.68</v>
      </c>
      <c r="W371" s="9">
        <v>6635.88</v>
      </c>
      <c r="Y371" s="9">
        <f t="shared" si="124"/>
        <v>864.8000000000002</v>
      </c>
      <c r="AA371" s="21">
        <f t="shared" si="125"/>
        <v>0.13032182619336097</v>
      </c>
      <c r="AC371" s="9">
        <v>7500.68</v>
      </c>
      <c r="AE371" s="9">
        <v>6635.88</v>
      </c>
      <c r="AG371" s="9">
        <f t="shared" si="126"/>
        <v>864.8000000000002</v>
      </c>
      <c r="AI371" s="21">
        <f t="shared" si="127"/>
        <v>0.13032182619336097</v>
      </c>
    </row>
    <row r="372" spans="1:35" ht="12.75" outlineLevel="1">
      <c r="A372" s="1" t="s">
        <v>906</v>
      </c>
      <c r="B372" s="16" t="s">
        <v>907</v>
      </c>
      <c r="C372" s="1" t="s">
        <v>1304</v>
      </c>
      <c r="E372" s="5">
        <v>1709.04</v>
      </c>
      <c r="G372" s="5">
        <v>0</v>
      </c>
      <c r="I372" s="9">
        <f t="shared" si="120"/>
        <v>1709.04</v>
      </c>
      <c r="K372" s="21" t="str">
        <f t="shared" si="121"/>
        <v>N.M.</v>
      </c>
      <c r="M372" s="9">
        <v>1709.04</v>
      </c>
      <c r="O372" s="9">
        <v>0</v>
      </c>
      <c r="Q372" s="9">
        <f t="shared" si="122"/>
        <v>1709.04</v>
      </c>
      <c r="S372" s="21" t="str">
        <f t="shared" si="123"/>
        <v>N.M.</v>
      </c>
      <c r="U372" s="9">
        <v>2029.04</v>
      </c>
      <c r="W372" s="9">
        <v>0</v>
      </c>
      <c r="Y372" s="9">
        <f t="shared" si="124"/>
        <v>2029.04</v>
      </c>
      <c r="AA372" s="21" t="str">
        <f t="shared" si="125"/>
        <v>N.M.</v>
      </c>
      <c r="AC372" s="9">
        <v>2029.04</v>
      </c>
      <c r="AE372" s="9">
        <v>0</v>
      </c>
      <c r="AG372" s="9">
        <f t="shared" si="126"/>
        <v>2029.04</v>
      </c>
      <c r="AI372" s="21" t="str">
        <f t="shared" si="127"/>
        <v>N.M.</v>
      </c>
    </row>
    <row r="373" spans="1:35" ht="12.75" outlineLevel="1">
      <c r="A373" s="1" t="s">
        <v>908</v>
      </c>
      <c r="B373" s="16" t="s">
        <v>909</v>
      </c>
      <c r="C373" s="1" t="s">
        <v>1305</v>
      </c>
      <c r="E373" s="5">
        <v>0</v>
      </c>
      <c r="G373" s="5">
        <v>100</v>
      </c>
      <c r="I373" s="9">
        <f t="shared" si="120"/>
        <v>-100</v>
      </c>
      <c r="K373" s="21" t="str">
        <f t="shared" si="121"/>
        <v>N.M.</v>
      </c>
      <c r="M373" s="9">
        <v>0</v>
      </c>
      <c r="O373" s="9">
        <v>115</v>
      </c>
      <c r="Q373" s="9">
        <f t="shared" si="122"/>
        <v>-115</v>
      </c>
      <c r="S373" s="21" t="str">
        <f t="shared" si="123"/>
        <v>N.M.</v>
      </c>
      <c r="U373" s="9">
        <v>0</v>
      </c>
      <c r="W373" s="9">
        <v>545</v>
      </c>
      <c r="Y373" s="9">
        <f t="shared" si="124"/>
        <v>-545</v>
      </c>
      <c r="AA373" s="21" t="str">
        <f t="shared" si="125"/>
        <v>N.M.</v>
      </c>
      <c r="AC373" s="9">
        <v>0</v>
      </c>
      <c r="AE373" s="9">
        <v>545</v>
      </c>
      <c r="AG373" s="9">
        <f t="shared" si="126"/>
        <v>-545</v>
      </c>
      <c r="AI373" s="21" t="str">
        <f t="shared" si="127"/>
        <v>N.M.</v>
      </c>
    </row>
    <row r="374" spans="1:35" ht="12.75" outlineLevel="1">
      <c r="A374" s="1" t="s">
        <v>910</v>
      </c>
      <c r="B374" s="16" t="s">
        <v>911</v>
      </c>
      <c r="C374" s="1" t="s">
        <v>1305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0</v>
      </c>
      <c r="Q374" s="9">
        <f t="shared" si="122"/>
        <v>0</v>
      </c>
      <c r="S374" s="21">
        <f t="shared" si="123"/>
        <v>0</v>
      </c>
      <c r="U374" s="9">
        <v>40</v>
      </c>
      <c r="W374" s="9">
        <v>0</v>
      </c>
      <c r="Y374" s="9">
        <f t="shared" si="124"/>
        <v>40</v>
      </c>
      <c r="AA374" s="21" t="str">
        <f t="shared" si="125"/>
        <v>N.M.</v>
      </c>
      <c r="AC374" s="9">
        <v>40</v>
      </c>
      <c r="AE374" s="9">
        <v>0</v>
      </c>
      <c r="AG374" s="9">
        <f t="shared" si="126"/>
        <v>40</v>
      </c>
      <c r="AI374" s="21" t="str">
        <f t="shared" si="127"/>
        <v>N.M.</v>
      </c>
    </row>
    <row r="375" spans="1:35" ht="12.75" outlineLevel="1">
      <c r="A375" s="1" t="s">
        <v>912</v>
      </c>
      <c r="B375" s="16" t="s">
        <v>913</v>
      </c>
      <c r="C375" s="1" t="s">
        <v>1306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0</v>
      </c>
      <c r="Q375" s="9">
        <f t="shared" si="122"/>
        <v>0</v>
      </c>
      <c r="S375" s="21">
        <f t="shared" si="123"/>
        <v>0</v>
      </c>
      <c r="U375" s="9">
        <v>0</v>
      </c>
      <c r="W375" s="9">
        <v>294199.37</v>
      </c>
      <c r="Y375" s="9">
        <f t="shared" si="124"/>
        <v>-294199.37</v>
      </c>
      <c r="AA375" s="21" t="str">
        <f t="shared" si="125"/>
        <v>N.M.</v>
      </c>
      <c r="AC375" s="9">
        <v>0</v>
      </c>
      <c r="AE375" s="9">
        <v>392269.37</v>
      </c>
      <c r="AG375" s="9">
        <f t="shared" si="126"/>
        <v>-392269.37</v>
      </c>
      <c r="AI375" s="21" t="str">
        <f t="shared" si="127"/>
        <v>N.M.</v>
      </c>
    </row>
    <row r="376" spans="1:35" ht="12.75" outlineLevel="1">
      <c r="A376" s="1" t="s">
        <v>914</v>
      </c>
      <c r="B376" s="16" t="s">
        <v>915</v>
      </c>
      <c r="C376" s="1" t="s">
        <v>1306</v>
      </c>
      <c r="E376" s="5">
        <v>0</v>
      </c>
      <c r="G376" s="5">
        <v>56563.200000000004</v>
      </c>
      <c r="I376" s="9">
        <f t="shared" si="120"/>
        <v>-56563.200000000004</v>
      </c>
      <c r="K376" s="21" t="str">
        <f t="shared" si="121"/>
        <v>N.M.</v>
      </c>
      <c r="M376" s="9">
        <v>0</v>
      </c>
      <c r="O376" s="9">
        <v>169689.6</v>
      </c>
      <c r="Q376" s="9">
        <f t="shared" si="122"/>
        <v>-169689.6</v>
      </c>
      <c r="S376" s="21" t="str">
        <f t="shared" si="123"/>
        <v>N.M.</v>
      </c>
      <c r="U376" s="9">
        <v>339379.22000000003</v>
      </c>
      <c r="W376" s="9">
        <v>226252.80000000002</v>
      </c>
      <c r="Y376" s="9">
        <f t="shared" si="124"/>
        <v>113126.42000000001</v>
      </c>
      <c r="AA376" s="21">
        <f t="shared" si="125"/>
        <v>0.5000000883966961</v>
      </c>
      <c r="AC376" s="9">
        <v>452505.62000000005</v>
      </c>
      <c r="AE376" s="9">
        <v>226252.80000000002</v>
      </c>
      <c r="AG376" s="9">
        <f t="shared" si="126"/>
        <v>226252.82000000004</v>
      </c>
      <c r="AI376" s="21">
        <f t="shared" si="127"/>
        <v>1.0000000883966962</v>
      </c>
    </row>
    <row r="377" spans="1:35" ht="12.75" outlineLevel="1">
      <c r="A377" s="1" t="s">
        <v>916</v>
      </c>
      <c r="B377" s="16" t="s">
        <v>917</v>
      </c>
      <c r="C377" s="1" t="s">
        <v>1306</v>
      </c>
      <c r="E377" s="5">
        <v>55863.8</v>
      </c>
      <c r="G377" s="5">
        <v>0</v>
      </c>
      <c r="I377" s="9">
        <f t="shared" si="120"/>
        <v>55863.8</v>
      </c>
      <c r="K377" s="21" t="str">
        <f t="shared" si="121"/>
        <v>N.M.</v>
      </c>
      <c r="M377" s="9">
        <v>167591.4</v>
      </c>
      <c r="O377" s="9">
        <v>0</v>
      </c>
      <c r="Q377" s="9">
        <f t="shared" si="122"/>
        <v>167591.4</v>
      </c>
      <c r="S377" s="21" t="str">
        <f t="shared" si="123"/>
        <v>N.M.</v>
      </c>
      <c r="U377" s="9">
        <v>223455.2</v>
      </c>
      <c r="W377" s="9">
        <v>0</v>
      </c>
      <c r="Y377" s="9">
        <f t="shared" si="124"/>
        <v>223455.2</v>
      </c>
      <c r="AA377" s="21" t="str">
        <f t="shared" si="125"/>
        <v>N.M.</v>
      </c>
      <c r="AC377" s="9">
        <v>223455.2</v>
      </c>
      <c r="AE377" s="9">
        <v>0</v>
      </c>
      <c r="AG377" s="9">
        <f t="shared" si="126"/>
        <v>223455.2</v>
      </c>
      <c r="AI377" s="21" t="str">
        <f t="shared" si="127"/>
        <v>N.M.</v>
      </c>
    </row>
    <row r="378" spans="1:35" ht="12.75" outlineLevel="1">
      <c r="A378" s="1" t="s">
        <v>918</v>
      </c>
      <c r="B378" s="16" t="s">
        <v>919</v>
      </c>
      <c r="C378" s="1" t="s">
        <v>1307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325000</v>
      </c>
      <c r="O378" s="9">
        <v>9250</v>
      </c>
      <c r="Q378" s="9">
        <f t="shared" si="122"/>
        <v>315750</v>
      </c>
      <c r="S378" s="21" t="str">
        <f t="shared" si="123"/>
        <v>N.M.</v>
      </c>
      <c r="U378" s="9">
        <v>325000</v>
      </c>
      <c r="W378" s="9">
        <v>27500</v>
      </c>
      <c r="Y378" s="9">
        <f t="shared" si="124"/>
        <v>297500</v>
      </c>
      <c r="AA378" s="21" t="str">
        <f t="shared" si="125"/>
        <v>N.M.</v>
      </c>
      <c r="AC378" s="9">
        <v>334500</v>
      </c>
      <c r="AE378" s="9">
        <v>-729100</v>
      </c>
      <c r="AG378" s="9">
        <f t="shared" si="126"/>
        <v>1063600</v>
      </c>
      <c r="AI378" s="21">
        <f t="shared" si="127"/>
        <v>1.4587848031820052</v>
      </c>
    </row>
    <row r="379" spans="1:35" ht="12.75" outlineLevel="1">
      <c r="A379" s="1" t="s">
        <v>920</v>
      </c>
      <c r="B379" s="16" t="s">
        <v>921</v>
      </c>
      <c r="C379" s="1" t="s">
        <v>1307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7355</v>
      </c>
      <c r="Y379" s="9">
        <f t="shared" si="124"/>
        <v>-7355</v>
      </c>
      <c r="AA379" s="21" t="str">
        <f t="shared" si="125"/>
        <v>N.M.</v>
      </c>
      <c r="AC379" s="9">
        <v>0</v>
      </c>
      <c r="AE379" s="9">
        <v>17649.489999999998</v>
      </c>
      <c r="AG379" s="9">
        <f t="shared" si="126"/>
        <v>-17649.489999999998</v>
      </c>
      <c r="AI379" s="21" t="str">
        <f t="shared" si="127"/>
        <v>N.M.</v>
      </c>
    </row>
    <row r="380" spans="1:35" ht="12.75" outlineLevel="1">
      <c r="A380" s="1" t="s">
        <v>922</v>
      </c>
      <c r="B380" s="16" t="s">
        <v>923</v>
      </c>
      <c r="C380" s="1" t="s">
        <v>1307</v>
      </c>
      <c r="E380" s="5">
        <v>0</v>
      </c>
      <c r="G380" s="5">
        <v>14584.23</v>
      </c>
      <c r="I380" s="9">
        <f t="shared" si="120"/>
        <v>-14584.23</v>
      </c>
      <c r="K380" s="21" t="str">
        <f t="shared" si="121"/>
        <v>N.M.</v>
      </c>
      <c r="M380" s="9">
        <v>0</v>
      </c>
      <c r="O380" s="9">
        <v>35639.99</v>
      </c>
      <c r="Q380" s="9">
        <f t="shared" si="122"/>
        <v>-35639.99</v>
      </c>
      <c r="S380" s="21" t="str">
        <f t="shared" si="123"/>
        <v>N.M.</v>
      </c>
      <c r="U380" s="9">
        <v>2404.51</v>
      </c>
      <c r="W380" s="9">
        <v>84742.41</v>
      </c>
      <c r="Y380" s="9">
        <f t="shared" si="124"/>
        <v>-82337.90000000001</v>
      </c>
      <c r="AA380" s="21">
        <f t="shared" si="125"/>
        <v>-0.9716256594543394</v>
      </c>
      <c r="AC380" s="9">
        <v>25415.940000000002</v>
      </c>
      <c r="AE380" s="9">
        <v>84742.41</v>
      </c>
      <c r="AG380" s="9">
        <f t="shared" si="126"/>
        <v>-59326.47</v>
      </c>
      <c r="AI380" s="21">
        <f t="shared" si="127"/>
        <v>-0.700080042566644</v>
      </c>
    </row>
    <row r="381" spans="1:35" ht="12.75" outlineLevel="1">
      <c r="A381" s="1" t="s">
        <v>924</v>
      </c>
      <c r="B381" s="16" t="s">
        <v>925</v>
      </c>
      <c r="C381" s="1" t="s">
        <v>1307</v>
      </c>
      <c r="E381" s="5">
        <v>1228.54</v>
      </c>
      <c r="G381" s="5">
        <v>0</v>
      </c>
      <c r="I381" s="9">
        <f t="shared" si="120"/>
        <v>1228.54</v>
      </c>
      <c r="K381" s="21" t="str">
        <f t="shared" si="121"/>
        <v>N.M.</v>
      </c>
      <c r="M381" s="9">
        <v>4281.61</v>
      </c>
      <c r="O381" s="9">
        <v>0</v>
      </c>
      <c r="Q381" s="9">
        <f t="shared" si="122"/>
        <v>4281.61</v>
      </c>
      <c r="S381" s="21" t="str">
        <f t="shared" si="123"/>
        <v>N.M.</v>
      </c>
      <c r="U381" s="9">
        <v>20601.33</v>
      </c>
      <c r="W381" s="9">
        <v>0</v>
      </c>
      <c r="Y381" s="9">
        <f t="shared" si="124"/>
        <v>20601.33</v>
      </c>
      <c r="AA381" s="21" t="str">
        <f t="shared" si="125"/>
        <v>N.M.</v>
      </c>
      <c r="AC381" s="9">
        <v>20601.33</v>
      </c>
      <c r="AE381" s="9">
        <v>0</v>
      </c>
      <c r="AG381" s="9">
        <f t="shared" si="126"/>
        <v>20601.33</v>
      </c>
      <c r="AI381" s="21" t="str">
        <f t="shared" si="127"/>
        <v>N.M.</v>
      </c>
    </row>
    <row r="382" spans="1:35" ht="12.75" outlineLevel="1">
      <c r="A382" s="1" t="s">
        <v>926</v>
      </c>
      <c r="B382" s="16" t="s">
        <v>927</v>
      </c>
      <c r="C382" s="1" t="s">
        <v>1308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100</v>
      </c>
      <c r="Y382" s="9">
        <f t="shared" si="124"/>
        <v>-100</v>
      </c>
      <c r="AA382" s="21" t="str">
        <f t="shared" si="125"/>
        <v>N.M.</v>
      </c>
      <c r="AC382" s="9">
        <v>0</v>
      </c>
      <c r="AE382" s="9">
        <v>100</v>
      </c>
      <c r="AG382" s="9">
        <f t="shared" si="126"/>
        <v>-100</v>
      </c>
      <c r="AI382" s="21" t="str">
        <f t="shared" si="127"/>
        <v>N.M.</v>
      </c>
    </row>
    <row r="383" spans="1:35" ht="12.75" outlineLevel="1">
      <c r="A383" s="1" t="s">
        <v>928</v>
      </c>
      <c r="B383" s="16" t="s">
        <v>929</v>
      </c>
      <c r="C383" s="1" t="s">
        <v>1308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100</v>
      </c>
      <c r="W383" s="9">
        <v>0</v>
      </c>
      <c r="Y383" s="9">
        <f t="shared" si="124"/>
        <v>100</v>
      </c>
      <c r="AA383" s="21" t="str">
        <f t="shared" si="125"/>
        <v>N.M.</v>
      </c>
      <c r="AC383" s="9">
        <v>100</v>
      </c>
      <c r="AE383" s="9">
        <v>0</v>
      </c>
      <c r="AG383" s="9">
        <f t="shared" si="126"/>
        <v>100</v>
      </c>
      <c r="AI383" s="21" t="str">
        <f t="shared" si="127"/>
        <v>N.M.</v>
      </c>
    </row>
    <row r="384" spans="1:35" ht="12.75" outlineLevel="1">
      <c r="A384" s="1" t="s">
        <v>930</v>
      </c>
      <c r="B384" s="16" t="s">
        <v>931</v>
      </c>
      <c r="C384" s="1" t="s">
        <v>1309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-593.9</v>
      </c>
      <c r="W384" s="9">
        <v>0</v>
      </c>
      <c r="Y384" s="9">
        <f t="shared" si="124"/>
        <v>-593.9</v>
      </c>
      <c r="AA384" s="21" t="str">
        <f t="shared" si="125"/>
        <v>N.M.</v>
      </c>
      <c r="AC384" s="9">
        <v>4313.9800000000005</v>
      </c>
      <c r="AE384" s="9">
        <v>6920</v>
      </c>
      <c r="AG384" s="9">
        <f t="shared" si="126"/>
        <v>-2606.0199999999995</v>
      </c>
      <c r="AI384" s="21">
        <f t="shared" si="127"/>
        <v>-0.3765924855491329</v>
      </c>
    </row>
    <row r="385" spans="1:35" ht="12.75" outlineLevel="1">
      <c r="A385" s="1" t="s">
        <v>932</v>
      </c>
      <c r="B385" s="16" t="s">
        <v>933</v>
      </c>
      <c r="C385" s="1" t="s">
        <v>1309</v>
      </c>
      <c r="E385" s="5">
        <v>0</v>
      </c>
      <c r="G385" s="5">
        <v>3462</v>
      </c>
      <c r="I385" s="9">
        <f t="shared" si="120"/>
        <v>-3462</v>
      </c>
      <c r="K385" s="21" t="str">
        <f t="shared" si="121"/>
        <v>N.M.</v>
      </c>
      <c r="M385" s="9">
        <v>1530.21</v>
      </c>
      <c r="O385" s="9">
        <v>10386</v>
      </c>
      <c r="Q385" s="9">
        <f t="shared" si="122"/>
        <v>-8855.79</v>
      </c>
      <c r="S385" s="21">
        <f t="shared" si="123"/>
        <v>-0.8526660889659158</v>
      </c>
      <c r="U385" s="9">
        <v>1530.21</v>
      </c>
      <c r="W385" s="9">
        <v>34620</v>
      </c>
      <c r="Y385" s="9">
        <f t="shared" si="124"/>
        <v>-33089.79</v>
      </c>
      <c r="AA385" s="21">
        <f t="shared" si="125"/>
        <v>-0.9557998266897747</v>
      </c>
      <c r="AC385" s="9">
        <v>8450.21</v>
      </c>
      <c r="AE385" s="9">
        <v>34620</v>
      </c>
      <c r="AG385" s="9">
        <f t="shared" si="126"/>
        <v>-26169.79</v>
      </c>
      <c r="AI385" s="21">
        <f t="shared" si="127"/>
        <v>-0.755915366839977</v>
      </c>
    </row>
    <row r="386" spans="1:35" ht="12.75" outlineLevel="1">
      <c r="A386" s="1" t="s">
        <v>934</v>
      </c>
      <c r="B386" s="16" t="s">
        <v>935</v>
      </c>
      <c r="C386" s="1" t="s">
        <v>1309</v>
      </c>
      <c r="E386" s="5">
        <v>2925</v>
      </c>
      <c r="G386" s="5">
        <v>0</v>
      </c>
      <c r="I386" s="9">
        <f t="shared" si="120"/>
        <v>2925</v>
      </c>
      <c r="K386" s="21" t="str">
        <f t="shared" si="121"/>
        <v>N.M.</v>
      </c>
      <c r="M386" s="9">
        <v>8775</v>
      </c>
      <c r="O386" s="9">
        <v>0</v>
      </c>
      <c r="Q386" s="9">
        <f t="shared" si="122"/>
        <v>8775</v>
      </c>
      <c r="S386" s="21" t="str">
        <f t="shared" si="123"/>
        <v>N.M.</v>
      </c>
      <c r="U386" s="9">
        <v>29250</v>
      </c>
      <c r="W386" s="9">
        <v>0</v>
      </c>
      <c r="Y386" s="9">
        <f t="shared" si="124"/>
        <v>29250</v>
      </c>
      <c r="AA386" s="21" t="str">
        <f t="shared" si="125"/>
        <v>N.M.</v>
      </c>
      <c r="AC386" s="9">
        <v>29250</v>
      </c>
      <c r="AE386" s="9">
        <v>0</v>
      </c>
      <c r="AG386" s="9">
        <f t="shared" si="126"/>
        <v>29250</v>
      </c>
      <c r="AI386" s="21" t="str">
        <f t="shared" si="127"/>
        <v>N.M.</v>
      </c>
    </row>
    <row r="387" spans="1:35" ht="12.75" outlineLevel="1">
      <c r="A387" s="1" t="s">
        <v>936</v>
      </c>
      <c r="B387" s="16" t="s">
        <v>937</v>
      </c>
      <c r="C387" s="1" t="s">
        <v>1310</v>
      </c>
      <c r="E387" s="5">
        <v>-112450.09</v>
      </c>
      <c r="G387" s="5">
        <v>-78005.97</v>
      </c>
      <c r="I387" s="9">
        <f t="shared" si="120"/>
        <v>-34444.119999999995</v>
      </c>
      <c r="K387" s="21">
        <f t="shared" si="121"/>
        <v>-0.4415574859206288</v>
      </c>
      <c r="M387" s="9">
        <v>-354327.84</v>
      </c>
      <c r="O387" s="9">
        <v>-263325.031</v>
      </c>
      <c r="Q387" s="9">
        <f t="shared" si="122"/>
        <v>-91002.80900000001</v>
      </c>
      <c r="S387" s="21">
        <f t="shared" si="123"/>
        <v>-0.3455911830880977</v>
      </c>
      <c r="U387" s="9">
        <v>-973092.069</v>
      </c>
      <c r="W387" s="9">
        <v>-849996.54</v>
      </c>
      <c r="Y387" s="9">
        <f t="shared" si="124"/>
        <v>-123095.52899999998</v>
      </c>
      <c r="AA387" s="21">
        <f t="shared" si="125"/>
        <v>-0.144818858909708</v>
      </c>
      <c r="AC387" s="9">
        <v>-1163399.792</v>
      </c>
      <c r="AE387" s="9">
        <v>-997673.846</v>
      </c>
      <c r="AG387" s="9">
        <f t="shared" si="126"/>
        <v>-165725.94599999988</v>
      </c>
      <c r="AI387" s="21">
        <f t="shared" si="127"/>
        <v>-0.1661123489048543</v>
      </c>
    </row>
    <row r="388" spans="1:35" ht="12.75" outlineLevel="1">
      <c r="A388" s="1" t="s">
        <v>938</v>
      </c>
      <c r="B388" s="16" t="s">
        <v>939</v>
      </c>
      <c r="C388" s="1" t="s">
        <v>1311</v>
      </c>
      <c r="E388" s="5">
        <v>-1158.01</v>
      </c>
      <c r="G388" s="5">
        <v>-1254.5990000000002</v>
      </c>
      <c r="I388" s="9">
        <f t="shared" si="120"/>
        <v>96.58900000000017</v>
      </c>
      <c r="K388" s="21">
        <f t="shared" si="121"/>
        <v>0.0769879459492636</v>
      </c>
      <c r="M388" s="9">
        <v>-3613.04</v>
      </c>
      <c r="O388" s="9">
        <v>-4810.196</v>
      </c>
      <c r="Q388" s="9">
        <f t="shared" si="122"/>
        <v>1197.156</v>
      </c>
      <c r="S388" s="21">
        <f t="shared" si="123"/>
        <v>0.24887883986432152</v>
      </c>
      <c r="U388" s="9">
        <v>-9930.32</v>
      </c>
      <c r="W388" s="9">
        <v>-11960.608</v>
      </c>
      <c r="Y388" s="9">
        <f t="shared" si="124"/>
        <v>2030.2880000000005</v>
      </c>
      <c r="AA388" s="21">
        <f t="shared" si="125"/>
        <v>0.1697478924148338</v>
      </c>
      <c r="AC388" s="9">
        <v>-11837.13</v>
      </c>
      <c r="AE388" s="9">
        <v>-13570.154</v>
      </c>
      <c r="AG388" s="9">
        <f t="shared" si="126"/>
        <v>1733.0240000000013</v>
      </c>
      <c r="AI388" s="21">
        <f t="shared" si="127"/>
        <v>0.12770849910767418</v>
      </c>
    </row>
    <row r="389" spans="1:35" ht="12.75" outlineLevel="1">
      <c r="A389" s="1" t="s">
        <v>940</v>
      </c>
      <c r="B389" s="16" t="s">
        <v>941</v>
      </c>
      <c r="C389" s="1" t="s">
        <v>1312</v>
      </c>
      <c r="E389" s="5">
        <v>-1158.01</v>
      </c>
      <c r="G389" s="5">
        <v>-962.22</v>
      </c>
      <c r="I389" s="9">
        <f t="shared" si="120"/>
        <v>-195.78999999999996</v>
      </c>
      <c r="K389" s="21">
        <f t="shared" si="121"/>
        <v>-0.20347737523643236</v>
      </c>
      <c r="M389" s="9">
        <v>-3613.02</v>
      </c>
      <c r="O389" s="9">
        <v>-3702.8740000000003</v>
      </c>
      <c r="Q389" s="9">
        <f t="shared" si="122"/>
        <v>89.85400000000027</v>
      </c>
      <c r="S389" s="21">
        <f t="shared" si="123"/>
        <v>0.024266016072920726</v>
      </c>
      <c r="U389" s="9">
        <v>-9300.073</v>
      </c>
      <c r="W389" s="9">
        <v>-9084.521</v>
      </c>
      <c r="Y389" s="9">
        <f t="shared" si="124"/>
        <v>-215.55199999999968</v>
      </c>
      <c r="AA389" s="21">
        <f t="shared" si="125"/>
        <v>-0.02372739300178839</v>
      </c>
      <c r="AC389" s="9">
        <v>-10702.496000000001</v>
      </c>
      <c r="AE389" s="9">
        <v>-10321.909000000001</v>
      </c>
      <c r="AG389" s="9">
        <f t="shared" si="126"/>
        <v>-380.58699999999953</v>
      </c>
      <c r="AI389" s="21">
        <f t="shared" si="127"/>
        <v>-0.03687176470941562</v>
      </c>
    </row>
    <row r="390" spans="1:35" ht="12.75" outlineLevel="1">
      <c r="A390" s="1" t="s">
        <v>942</v>
      </c>
      <c r="B390" s="16" t="s">
        <v>943</v>
      </c>
      <c r="C390" s="1" t="s">
        <v>1313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1748.07</v>
      </c>
      <c r="AE390" s="9">
        <v>2500</v>
      </c>
      <c r="AG390" s="9">
        <f t="shared" si="126"/>
        <v>-751.9300000000001</v>
      </c>
      <c r="AI390" s="21">
        <f t="shared" si="127"/>
        <v>-0.30077200000000004</v>
      </c>
    </row>
    <row r="391" spans="1:35" ht="12.75" outlineLevel="1">
      <c r="A391" s="1" t="s">
        <v>944</v>
      </c>
      <c r="B391" s="16" t="s">
        <v>945</v>
      </c>
      <c r="C391" s="1" t="s">
        <v>1313</v>
      </c>
      <c r="E391" s="5">
        <v>0</v>
      </c>
      <c r="G391" s="5">
        <v>1250</v>
      </c>
      <c r="I391" s="9">
        <f t="shared" si="120"/>
        <v>-1250</v>
      </c>
      <c r="K391" s="21" t="str">
        <f t="shared" si="121"/>
        <v>N.M.</v>
      </c>
      <c r="M391" s="9">
        <v>0</v>
      </c>
      <c r="O391" s="9">
        <v>3750</v>
      </c>
      <c r="Q391" s="9">
        <f t="shared" si="122"/>
        <v>-3750</v>
      </c>
      <c r="S391" s="21" t="str">
        <f t="shared" si="123"/>
        <v>N.M.</v>
      </c>
      <c r="U391" s="9">
        <v>0</v>
      </c>
      <c r="W391" s="9">
        <v>12500</v>
      </c>
      <c r="Y391" s="9">
        <f t="shared" si="124"/>
        <v>-12500</v>
      </c>
      <c r="AA391" s="21" t="str">
        <f t="shared" si="125"/>
        <v>N.M.</v>
      </c>
      <c r="AC391" s="9">
        <v>2500</v>
      </c>
      <c r="AE391" s="9">
        <v>12500</v>
      </c>
      <c r="AG391" s="9">
        <f t="shared" si="126"/>
        <v>-10000</v>
      </c>
      <c r="AI391" s="21">
        <f t="shared" si="127"/>
        <v>-0.8</v>
      </c>
    </row>
    <row r="392" spans="1:35" ht="12.75" outlineLevel="1">
      <c r="A392" s="1" t="s">
        <v>946</v>
      </c>
      <c r="B392" s="16" t="s">
        <v>947</v>
      </c>
      <c r="C392" s="1" t="s">
        <v>1313</v>
      </c>
      <c r="E392" s="5">
        <v>1002</v>
      </c>
      <c r="G392" s="5">
        <v>0</v>
      </c>
      <c r="I392" s="9">
        <f t="shared" si="120"/>
        <v>1002</v>
      </c>
      <c r="K392" s="21" t="str">
        <f t="shared" si="121"/>
        <v>N.M.</v>
      </c>
      <c r="M392" s="9">
        <v>3006</v>
      </c>
      <c r="O392" s="9">
        <v>0</v>
      </c>
      <c r="Q392" s="9">
        <f t="shared" si="122"/>
        <v>3006</v>
      </c>
      <c r="S392" s="21" t="str">
        <f t="shared" si="123"/>
        <v>N.M.</v>
      </c>
      <c r="U392" s="9">
        <v>10020</v>
      </c>
      <c r="W392" s="9">
        <v>0</v>
      </c>
      <c r="Y392" s="9">
        <f t="shared" si="124"/>
        <v>10020</v>
      </c>
      <c r="AA392" s="21" t="str">
        <f t="shared" si="125"/>
        <v>N.M.</v>
      </c>
      <c r="AC392" s="9">
        <v>10020</v>
      </c>
      <c r="AE392" s="9">
        <v>0</v>
      </c>
      <c r="AG392" s="9">
        <f t="shared" si="126"/>
        <v>10020</v>
      </c>
      <c r="AI392" s="21" t="str">
        <f t="shared" si="127"/>
        <v>N.M.</v>
      </c>
    </row>
    <row r="393" spans="1:68" s="16" customFormat="1" ht="12.75">
      <c r="A393" s="16" t="s">
        <v>38</v>
      </c>
      <c r="B393" s="114"/>
      <c r="C393" s="16" t="s">
        <v>39</v>
      </c>
      <c r="D393" s="9"/>
      <c r="E393" s="9">
        <v>867886.3400000002</v>
      </c>
      <c r="F393" s="9"/>
      <c r="G393" s="9">
        <v>1028741.6630000001</v>
      </c>
      <c r="H393" s="9"/>
      <c r="I393" s="9">
        <f aca="true" t="shared" si="128" ref="I393:I405">+E393-G393</f>
        <v>-160855.32299999986</v>
      </c>
      <c r="J393" s="44" t="str">
        <f>IF((+E393-G393)=(I393),"  ",$AO$508)</f>
        <v>  </v>
      </c>
      <c r="K393" s="38">
        <f aca="true" t="shared" si="129" ref="K393:K405">IF(G393&lt;0,IF(I393=0,0,IF(OR(G393=0,E393=0),"N.M.",IF(ABS(I393/G393)&gt;=10,"N.M.",I393/(-G393)))),IF(I393=0,0,IF(OR(G393=0,E393=0),"N.M.",IF(ABS(I393/G393)&gt;=10,"N.M.",I393/G393))))</f>
        <v>-0.15636124090757259</v>
      </c>
      <c r="L393" s="45"/>
      <c r="M393" s="5">
        <v>2913103.18</v>
      </c>
      <c r="N393" s="9"/>
      <c r="O393" s="5">
        <v>2964276.5990000004</v>
      </c>
      <c r="P393" s="9"/>
      <c r="Q393" s="9">
        <f aca="true" t="shared" si="130" ref="Q393:Q405">(+M393-O393)</f>
        <v>-51173.41900000023</v>
      </c>
      <c r="R393" s="44" t="str">
        <f>IF((+M393-O393)=(Q393),"  ",$AO$508)</f>
        <v>  </v>
      </c>
      <c r="S393" s="38">
        <f aca="true" t="shared" si="131" ref="S393:S405">IF(O393&lt;0,IF(Q393=0,0,IF(OR(O393=0,M393=0),"N.M.",IF(ABS(Q393/O393)&gt;=10,"N.M.",Q393/(-O393)))),IF(Q393=0,0,IF(OR(O393=0,M393=0),"N.M.",IF(ABS(Q393/O393)&gt;=10,"N.M.",Q393/O393))))</f>
        <v>-0.01726337515779182</v>
      </c>
      <c r="T393" s="45"/>
      <c r="U393" s="9">
        <v>7886401.645999999</v>
      </c>
      <c r="V393" s="9"/>
      <c r="W393" s="9">
        <v>9721163.101000002</v>
      </c>
      <c r="X393" s="9"/>
      <c r="Y393" s="9">
        <f aca="true" t="shared" si="132" ref="Y393:Y405">(+U393-W393)</f>
        <v>-1834761.4550000029</v>
      </c>
      <c r="Z393" s="44" t="str">
        <f>IF((+U393-W393)=(Y393),"  ",$AO$508)</f>
        <v>  </v>
      </c>
      <c r="AA393" s="38">
        <f aca="true" t="shared" si="133" ref="AA393:AA405">IF(W393&lt;0,IF(Y393=0,0,IF(OR(W393=0,U393=0),"N.M.",IF(ABS(Y393/W393)&gt;=10,"N.M.",Y393/(-W393)))),IF(Y393=0,0,IF(OR(W393=0,U393=0),"N.M.",IF(ABS(Y393/W393)&gt;=10,"N.M.",Y393/W393))))</f>
        <v>-0.1887388819565494</v>
      </c>
      <c r="AB393" s="45"/>
      <c r="AC393" s="9">
        <v>10037404.666999996</v>
      </c>
      <c r="AD393" s="9"/>
      <c r="AE393" s="9">
        <v>10777537.667000005</v>
      </c>
      <c r="AF393" s="9"/>
      <c r="AG393" s="9">
        <f aca="true" t="shared" si="134" ref="AG393:AG405">(+AC393-AE393)</f>
        <v>-740133.0000000093</v>
      </c>
      <c r="AH393" s="44" t="str">
        <f>IF((+AC393-AE393)=(AG393),"  ",$AO$508)</f>
        <v>  </v>
      </c>
      <c r="AI393" s="38">
        <f aca="true" t="shared" si="135" ref="AI393:AI405">IF(AE393&lt;0,IF(AG393=0,0,IF(OR(AE393=0,AC393=0),"N.M.",IF(ABS(AG393/AE393)&gt;=10,"N.M.",AG393/(-AE393)))),IF(AG393=0,0,IF(OR(AE393=0,AC393=0),"N.M.",IF(ABS(AG393/AE393)&gt;=10,"N.M.",AG393/AE393))))</f>
        <v>-0.06867366395445222</v>
      </c>
      <c r="AJ393" s="9"/>
      <c r="AK393" s="9"/>
      <c r="AL393" s="9"/>
      <c r="AM393" s="9"/>
      <c r="AN393" s="9"/>
      <c r="AO393" s="9"/>
      <c r="AP393" s="115"/>
      <c r="AQ393" s="116"/>
      <c r="AR393" s="45"/>
      <c r="AS393" s="9"/>
      <c r="AT393" s="9"/>
      <c r="AU393" s="9"/>
      <c r="AV393" s="9"/>
      <c r="AW393" s="9"/>
      <c r="AX393" s="115"/>
      <c r="AY393" s="116"/>
      <c r="AZ393" s="45"/>
      <c r="BA393" s="9"/>
      <c r="BB393" s="9"/>
      <c r="BC393" s="9"/>
      <c r="BD393" s="115"/>
      <c r="BE393" s="116"/>
      <c r="BF393" s="45"/>
      <c r="BG393" s="9"/>
      <c r="BH393" s="86"/>
      <c r="BI393" s="9"/>
      <c r="BJ393" s="86"/>
      <c r="BK393" s="9"/>
      <c r="BL393" s="86"/>
      <c r="BM393" s="9"/>
      <c r="BN393" s="86"/>
      <c r="BO393" s="86"/>
      <c r="BP393" s="86"/>
    </row>
    <row r="394" spans="1:35" ht="12.75" outlineLevel="1">
      <c r="A394" s="1" t="s">
        <v>948</v>
      </c>
      <c r="B394" s="16" t="s">
        <v>949</v>
      </c>
      <c r="C394" s="1" t="s">
        <v>1314</v>
      </c>
      <c r="E394" s="5">
        <v>0</v>
      </c>
      <c r="G394" s="5">
        <v>0</v>
      </c>
      <c r="I394" s="9">
        <f t="shared" si="128"/>
        <v>0</v>
      </c>
      <c r="K394" s="21">
        <f t="shared" si="129"/>
        <v>0</v>
      </c>
      <c r="M394" s="9">
        <v>5008</v>
      </c>
      <c r="O394" s="9">
        <v>0</v>
      </c>
      <c r="Q394" s="9">
        <f t="shared" si="130"/>
        <v>5008</v>
      </c>
      <c r="S394" s="21" t="str">
        <f t="shared" si="131"/>
        <v>N.M.</v>
      </c>
      <c r="U394" s="9">
        <v>-588</v>
      </c>
      <c r="W394" s="9">
        <v>0</v>
      </c>
      <c r="Y394" s="9">
        <f t="shared" si="132"/>
        <v>-588</v>
      </c>
      <c r="AA394" s="21" t="str">
        <f t="shared" si="133"/>
        <v>N.M.</v>
      </c>
      <c r="AC394" s="9">
        <v>-588</v>
      </c>
      <c r="AE394" s="9">
        <v>191322</v>
      </c>
      <c r="AG394" s="9">
        <f t="shared" si="134"/>
        <v>-191910</v>
      </c>
      <c r="AI394" s="21">
        <f t="shared" si="135"/>
        <v>-1.0030733527769937</v>
      </c>
    </row>
    <row r="395" spans="1:35" ht="12.75" outlineLevel="1">
      <c r="A395" s="1" t="s">
        <v>950</v>
      </c>
      <c r="B395" s="16" t="s">
        <v>951</v>
      </c>
      <c r="C395" s="1" t="s">
        <v>1314</v>
      </c>
      <c r="E395" s="5">
        <v>0</v>
      </c>
      <c r="G395" s="5">
        <v>0</v>
      </c>
      <c r="I395" s="9">
        <f t="shared" si="128"/>
        <v>0</v>
      </c>
      <c r="K395" s="21">
        <f t="shared" si="129"/>
        <v>0</v>
      </c>
      <c r="M395" s="9">
        <v>0</v>
      </c>
      <c r="O395" s="9">
        <v>0</v>
      </c>
      <c r="Q395" s="9">
        <f t="shared" si="130"/>
        <v>0</v>
      </c>
      <c r="S395" s="21">
        <f t="shared" si="131"/>
        <v>0</v>
      </c>
      <c r="U395" s="9">
        <v>0</v>
      </c>
      <c r="W395" s="9">
        <v>0</v>
      </c>
      <c r="Y395" s="9">
        <f t="shared" si="132"/>
        <v>0</v>
      </c>
      <c r="AA395" s="21">
        <f t="shared" si="133"/>
        <v>0</v>
      </c>
      <c r="AC395" s="9">
        <v>29977</v>
      </c>
      <c r="AE395" s="9">
        <v>-533560</v>
      </c>
      <c r="AG395" s="9">
        <f t="shared" si="134"/>
        <v>563537</v>
      </c>
      <c r="AI395" s="21">
        <f t="shared" si="135"/>
        <v>1.056182997226179</v>
      </c>
    </row>
    <row r="396" spans="1:35" ht="12.75" outlineLevel="1">
      <c r="A396" s="1" t="s">
        <v>952</v>
      </c>
      <c r="B396" s="16" t="s">
        <v>953</v>
      </c>
      <c r="C396" s="1" t="s">
        <v>1314</v>
      </c>
      <c r="E396" s="5">
        <v>0</v>
      </c>
      <c r="G396" s="5">
        <v>-267892</v>
      </c>
      <c r="I396" s="9">
        <f t="shared" si="128"/>
        <v>267892</v>
      </c>
      <c r="K396" s="21" t="str">
        <f t="shared" si="129"/>
        <v>N.M.</v>
      </c>
      <c r="M396" s="9">
        <v>0</v>
      </c>
      <c r="O396" s="9">
        <v>-267892</v>
      </c>
      <c r="Q396" s="9">
        <f t="shared" si="130"/>
        <v>267892</v>
      </c>
      <c r="S396" s="21" t="str">
        <f t="shared" si="131"/>
        <v>N.M.</v>
      </c>
      <c r="U396" s="9">
        <v>0</v>
      </c>
      <c r="W396" s="9">
        <v>-267892</v>
      </c>
      <c r="Y396" s="9">
        <f t="shared" si="132"/>
        <v>267892</v>
      </c>
      <c r="AA396" s="21" t="str">
        <f t="shared" si="133"/>
        <v>N.M.</v>
      </c>
      <c r="AC396" s="9">
        <v>0</v>
      </c>
      <c r="AE396" s="9">
        <v>272308</v>
      </c>
      <c r="AG396" s="9">
        <f t="shared" si="134"/>
        <v>-272308</v>
      </c>
      <c r="AI396" s="21" t="str">
        <f t="shared" si="135"/>
        <v>N.M.</v>
      </c>
    </row>
    <row r="397" spans="1:35" ht="12.75" outlineLevel="1">
      <c r="A397" s="1" t="s">
        <v>954</v>
      </c>
      <c r="B397" s="16" t="s">
        <v>955</v>
      </c>
      <c r="C397" s="1" t="s">
        <v>1314</v>
      </c>
      <c r="E397" s="5">
        <v>0</v>
      </c>
      <c r="G397" s="5">
        <v>-29700</v>
      </c>
      <c r="I397" s="9">
        <f t="shared" si="128"/>
        <v>29700</v>
      </c>
      <c r="K397" s="21" t="str">
        <f t="shared" si="129"/>
        <v>N.M.</v>
      </c>
      <c r="M397" s="9">
        <v>0</v>
      </c>
      <c r="O397" s="9">
        <v>70391</v>
      </c>
      <c r="Q397" s="9">
        <f t="shared" si="130"/>
        <v>-70391</v>
      </c>
      <c r="S397" s="21" t="str">
        <f t="shared" si="131"/>
        <v>N.M.</v>
      </c>
      <c r="U397" s="9">
        <v>0</v>
      </c>
      <c r="W397" s="9">
        <v>1089891</v>
      </c>
      <c r="Y397" s="9">
        <f t="shared" si="132"/>
        <v>-1089891</v>
      </c>
      <c r="AA397" s="21" t="str">
        <f t="shared" si="133"/>
        <v>N.M.</v>
      </c>
      <c r="AC397" s="9">
        <v>280219</v>
      </c>
      <c r="AE397" s="9">
        <v>1089891</v>
      </c>
      <c r="AG397" s="9">
        <f t="shared" si="134"/>
        <v>-809672</v>
      </c>
      <c r="AI397" s="21">
        <f t="shared" si="135"/>
        <v>-0.7428926378876419</v>
      </c>
    </row>
    <row r="398" spans="1:35" ht="12.75" outlineLevel="1">
      <c r="A398" s="1" t="s">
        <v>956</v>
      </c>
      <c r="B398" s="16" t="s">
        <v>957</v>
      </c>
      <c r="C398" s="1" t="s">
        <v>1314</v>
      </c>
      <c r="E398" s="5">
        <v>-53534.28</v>
      </c>
      <c r="G398" s="5">
        <v>0</v>
      </c>
      <c r="I398" s="9">
        <f t="shared" si="128"/>
        <v>-53534.28</v>
      </c>
      <c r="K398" s="21" t="str">
        <f t="shared" si="129"/>
        <v>N.M.</v>
      </c>
      <c r="M398" s="9">
        <v>271704.96</v>
      </c>
      <c r="O398" s="9">
        <v>0</v>
      </c>
      <c r="Q398" s="9">
        <f t="shared" si="130"/>
        <v>271704.96</v>
      </c>
      <c r="S398" s="21" t="str">
        <f t="shared" si="131"/>
        <v>N.M.</v>
      </c>
      <c r="U398" s="9">
        <v>1501823.68</v>
      </c>
      <c r="W398" s="9">
        <v>0</v>
      </c>
      <c r="Y398" s="9">
        <f t="shared" si="132"/>
        <v>1501823.68</v>
      </c>
      <c r="AA398" s="21" t="str">
        <f t="shared" si="133"/>
        <v>N.M.</v>
      </c>
      <c r="AC398" s="9">
        <v>1501823.68</v>
      </c>
      <c r="AE398" s="9">
        <v>0</v>
      </c>
      <c r="AG398" s="9">
        <f t="shared" si="134"/>
        <v>1501823.68</v>
      </c>
      <c r="AI398" s="21" t="str">
        <f t="shared" si="135"/>
        <v>N.M.</v>
      </c>
    </row>
    <row r="399" spans="1:68" s="16" customFormat="1" ht="12.75">
      <c r="A399" s="16" t="s">
        <v>40</v>
      </c>
      <c r="B399" s="114"/>
      <c r="C399" s="16" t="s">
        <v>94</v>
      </c>
      <c r="D399" s="9"/>
      <c r="E399" s="9">
        <v>-53534.28</v>
      </c>
      <c r="F399" s="9"/>
      <c r="G399" s="9">
        <v>-297592</v>
      </c>
      <c r="H399" s="9"/>
      <c r="I399" s="9">
        <f t="shared" si="128"/>
        <v>244057.72</v>
      </c>
      <c r="J399" s="44" t="str">
        <f>IF((+E399-G399)=(I399),"  ",$AO$508)</f>
        <v>  </v>
      </c>
      <c r="K399" s="38">
        <f t="shared" si="129"/>
        <v>0.8201084706578133</v>
      </c>
      <c r="L399" s="45"/>
      <c r="M399" s="5">
        <v>276712.96</v>
      </c>
      <c r="N399" s="9"/>
      <c r="O399" s="5">
        <v>-197501</v>
      </c>
      <c r="P399" s="9"/>
      <c r="Q399" s="9">
        <f t="shared" si="130"/>
        <v>474213.96</v>
      </c>
      <c r="R399" s="44" t="str">
        <f>IF((+M399-O399)=(Q399),"  ",$AO$508)</f>
        <v>  </v>
      </c>
      <c r="S399" s="38">
        <f t="shared" si="131"/>
        <v>2.401071184449699</v>
      </c>
      <c r="T399" s="45"/>
      <c r="U399" s="9">
        <v>1501235.68</v>
      </c>
      <c r="V399" s="9"/>
      <c r="W399" s="9">
        <v>821999</v>
      </c>
      <c r="X399" s="9"/>
      <c r="Y399" s="9">
        <f t="shared" si="132"/>
        <v>679236.6799999999</v>
      </c>
      <c r="Z399" s="44" t="str">
        <f>IF((+U399-W399)=(Y399),"  ",$AO$508)</f>
        <v>  </v>
      </c>
      <c r="AA399" s="38">
        <f t="shared" si="133"/>
        <v>0.8263230003929445</v>
      </c>
      <c r="AB399" s="45"/>
      <c r="AC399" s="9">
        <v>1811431.68</v>
      </c>
      <c r="AD399" s="9"/>
      <c r="AE399" s="9">
        <v>1019961</v>
      </c>
      <c r="AF399" s="9"/>
      <c r="AG399" s="9">
        <f t="shared" si="134"/>
        <v>791470.6799999999</v>
      </c>
      <c r="AH399" s="44" t="str">
        <f>IF((+AC399-AE399)=(AG399),"  ",$AO$508)</f>
        <v>  </v>
      </c>
      <c r="AI399" s="38">
        <f t="shared" si="135"/>
        <v>0.7759813169327062</v>
      </c>
      <c r="AJ399" s="9"/>
      <c r="AK399" s="9"/>
      <c r="AL399" s="9"/>
      <c r="AM399" s="9"/>
      <c r="AN399" s="9"/>
      <c r="AO399" s="9"/>
      <c r="AP399" s="115"/>
      <c r="AQ399" s="116"/>
      <c r="AR399" s="45"/>
      <c r="AS399" s="9"/>
      <c r="AT399" s="9"/>
      <c r="AU399" s="9"/>
      <c r="AV399" s="9"/>
      <c r="AW399" s="9"/>
      <c r="AX399" s="115"/>
      <c r="AY399" s="116"/>
      <c r="AZ399" s="45"/>
      <c r="BA399" s="9"/>
      <c r="BB399" s="9"/>
      <c r="BC399" s="9"/>
      <c r="BD399" s="115"/>
      <c r="BE399" s="116"/>
      <c r="BF399" s="45"/>
      <c r="BG399" s="9"/>
      <c r="BH399" s="86"/>
      <c r="BI399" s="9"/>
      <c r="BJ399" s="86"/>
      <c r="BK399" s="9"/>
      <c r="BL399" s="86"/>
      <c r="BM399" s="9"/>
      <c r="BN399" s="86"/>
      <c r="BO399" s="86"/>
      <c r="BP399" s="86"/>
    </row>
    <row r="400" spans="1:35" ht="12.75" outlineLevel="1">
      <c r="A400" s="1" t="s">
        <v>958</v>
      </c>
      <c r="B400" s="16" t="s">
        <v>959</v>
      </c>
      <c r="C400" s="1" t="s">
        <v>1315</v>
      </c>
      <c r="E400" s="5">
        <v>-913702.1900000001</v>
      </c>
      <c r="G400" s="5">
        <v>-3367698.24</v>
      </c>
      <c r="I400" s="9">
        <f t="shared" si="128"/>
        <v>2453996.0500000003</v>
      </c>
      <c r="K400" s="21">
        <f t="shared" si="129"/>
        <v>0.728686442524019</v>
      </c>
      <c r="M400" s="9">
        <v>982243.9</v>
      </c>
      <c r="O400" s="9">
        <v>-4926612.03</v>
      </c>
      <c r="Q400" s="9">
        <f t="shared" si="130"/>
        <v>5908855.930000001</v>
      </c>
      <c r="S400" s="21">
        <f t="shared" si="131"/>
        <v>1.1993751271703041</v>
      </c>
      <c r="U400" s="9">
        <v>3554196.8</v>
      </c>
      <c r="W400" s="9">
        <v>8785238.39</v>
      </c>
      <c r="Y400" s="9">
        <f t="shared" si="132"/>
        <v>-5231041.590000001</v>
      </c>
      <c r="AA400" s="21">
        <f t="shared" si="133"/>
        <v>-0.5954353607472228</v>
      </c>
      <c r="AC400" s="9">
        <v>5191316.4</v>
      </c>
      <c r="AE400" s="9">
        <v>12477791.620000001</v>
      </c>
      <c r="AG400" s="9">
        <f t="shared" si="134"/>
        <v>-7286475.220000001</v>
      </c>
      <c r="AI400" s="21">
        <f t="shared" si="135"/>
        <v>-0.583955514076777</v>
      </c>
    </row>
    <row r="401" spans="1:35" ht="12.75" outlineLevel="1">
      <c r="A401" s="1" t="s">
        <v>960</v>
      </c>
      <c r="B401" s="16" t="s">
        <v>961</v>
      </c>
      <c r="C401" s="1" t="s">
        <v>1316</v>
      </c>
      <c r="E401" s="5">
        <v>5399497.58</v>
      </c>
      <c r="G401" s="5">
        <v>16344701.26</v>
      </c>
      <c r="I401" s="9">
        <f t="shared" si="128"/>
        <v>-10945203.68</v>
      </c>
      <c r="K401" s="21">
        <f t="shared" si="129"/>
        <v>-0.6696484387136483</v>
      </c>
      <c r="M401" s="9">
        <v>13250417.29</v>
      </c>
      <c r="O401" s="9">
        <v>23500283.28</v>
      </c>
      <c r="Q401" s="9">
        <f t="shared" si="130"/>
        <v>-10249865.990000002</v>
      </c>
      <c r="S401" s="21">
        <f t="shared" si="131"/>
        <v>-0.4361592525449762</v>
      </c>
      <c r="U401" s="9">
        <v>43356434.48</v>
      </c>
      <c r="W401" s="9">
        <v>39988611.6</v>
      </c>
      <c r="Y401" s="9">
        <f t="shared" si="132"/>
        <v>3367822.879999995</v>
      </c>
      <c r="AA401" s="21">
        <f t="shared" si="133"/>
        <v>0.08421955014812255</v>
      </c>
      <c r="AC401" s="9">
        <v>55043966.89</v>
      </c>
      <c r="AE401" s="9">
        <v>47227297.34</v>
      </c>
      <c r="AG401" s="9">
        <f t="shared" si="134"/>
        <v>7816669.549999997</v>
      </c>
      <c r="AI401" s="21">
        <f t="shared" si="135"/>
        <v>0.1655116847726014</v>
      </c>
    </row>
    <row r="402" spans="1:35" ht="12.75" outlineLevel="1">
      <c r="A402" s="1" t="s">
        <v>962</v>
      </c>
      <c r="B402" s="16" t="s">
        <v>963</v>
      </c>
      <c r="C402" s="1" t="s">
        <v>1317</v>
      </c>
      <c r="E402" s="5">
        <v>-3377548.9</v>
      </c>
      <c r="G402" s="5">
        <v>-13775784.46</v>
      </c>
      <c r="I402" s="9">
        <f t="shared" si="128"/>
        <v>10398235.56</v>
      </c>
      <c r="K402" s="21">
        <f t="shared" si="129"/>
        <v>0.7548198500196337</v>
      </c>
      <c r="M402" s="9">
        <v>-13048062.77</v>
      </c>
      <c r="O402" s="9">
        <v>-18794564.88</v>
      </c>
      <c r="Q402" s="9">
        <f t="shared" si="130"/>
        <v>5746502.109999999</v>
      </c>
      <c r="S402" s="21">
        <f t="shared" si="131"/>
        <v>0.3057533998094879</v>
      </c>
      <c r="U402" s="9">
        <v>-35454808.14</v>
      </c>
      <c r="W402" s="9">
        <v>-38672692.3</v>
      </c>
      <c r="Y402" s="9">
        <f t="shared" si="132"/>
        <v>3217884.1599999964</v>
      </c>
      <c r="AA402" s="21">
        <f t="shared" si="133"/>
        <v>0.08320817529427597</v>
      </c>
      <c r="AC402" s="9">
        <v>-43024773.77</v>
      </c>
      <c r="AE402" s="9">
        <v>-44084203.919999994</v>
      </c>
      <c r="AG402" s="9">
        <f t="shared" si="134"/>
        <v>1059430.149999991</v>
      </c>
      <c r="AI402" s="21">
        <f t="shared" si="135"/>
        <v>0.024031967366872464</v>
      </c>
    </row>
    <row r="403" spans="1:35" ht="12.75" outlineLevel="1">
      <c r="A403" s="1" t="s">
        <v>964</v>
      </c>
      <c r="B403" s="16" t="s">
        <v>965</v>
      </c>
      <c r="C403" s="1" t="s">
        <v>1318</v>
      </c>
      <c r="E403" s="5">
        <v>-73914</v>
      </c>
      <c r="G403" s="5">
        <v>-74202</v>
      </c>
      <c r="I403" s="9">
        <f t="shared" si="128"/>
        <v>288</v>
      </c>
      <c r="K403" s="21">
        <f t="shared" si="129"/>
        <v>0.0038812970000808604</v>
      </c>
      <c r="M403" s="9">
        <v>-221742</v>
      </c>
      <c r="O403" s="9">
        <v>-222606</v>
      </c>
      <c r="Q403" s="9">
        <f t="shared" si="130"/>
        <v>864</v>
      </c>
      <c r="S403" s="21">
        <f t="shared" si="131"/>
        <v>0.0038812970000808604</v>
      </c>
      <c r="U403" s="9">
        <v>-739140</v>
      </c>
      <c r="W403" s="9">
        <v>-858136</v>
      </c>
      <c r="Y403" s="9">
        <f t="shared" si="132"/>
        <v>118996</v>
      </c>
      <c r="AA403" s="21">
        <f t="shared" si="133"/>
        <v>0.13866799668117874</v>
      </c>
      <c r="AC403" s="9">
        <v>-887544</v>
      </c>
      <c r="AE403" s="9">
        <v>-1038286.76</v>
      </c>
      <c r="AG403" s="9">
        <f t="shared" si="134"/>
        <v>150742.76</v>
      </c>
      <c r="AI403" s="21">
        <f t="shared" si="135"/>
        <v>0.14518413005670996</v>
      </c>
    </row>
    <row r="404" spans="1:68" s="90" customFormat="1" ht="12.75">
      <c r="A404" s="90" t="s">
        <v>41</v>
      </c>
      <c r="B404" s="91"/>
      <c r="C404" s="77" t="s">
        <v>1319</v>
      </c>
      <c r="D404" s="105"/>
      <c r="E404" s="105">
        <v>1034332.4899999998</v>
      </c>
      <c r="F404" s="105"/>
      <c r="G404" s="105">
        <v>-872983.4400000013</v>
      </c>
      <c r="H404" s="105"/>
      <c r="I404" s="9">
        <f t="shared" si="128"/>
        <v>1907315.930000001</v>
      </c>
      <c r="J404" s="37" t="str">
        <f>IF((+E404-G404)=(I404),"  ",$AO$508)</f>
        <v>  </v>
      </c>
      <c r="K404" s="38">
        <f t="shared" si="129"/>
        <v>2.1848248690719703</v>
      </c>
      <c r="L404" s="39"/>
      <c r="M404" s="5">
        <v>962856.4199999999</v>
      </c>
      <c r="N404" s="9"/>
      <c r="O404" s="5">
        <v>-443499.62999999896</v>
      </c>
      <c r="P404" s="9"/>
      <c r="Q404" s="9">
        <f t="shared" si="130"/>
        <v>1406356.0499999989</v>
      </c>
      <c r="R404" s="37" t="str">
        <f>IF((+M404-O404)=(Q404),"  ",$AO$508)</f>
        <v>  </v>
      </c>
      <c r="S404" s="38">
        <f t="shared" si="131"/>
        <v>3.1710422171039965</v>
      </c>
      <c r="T404" s="39"/>
      <c r="U404" s="9">
        <v>10716683.139999993</v>
      </c>
      <c r="V404" s="9"/>
      <c r="W404" s="9">
        <v>9243021.690000005</v>
      </c>
      <c r="X404" s="9"/>
      <c r="Y404" s="9">
        <f t="shared" si="132"/>
        <v>1473661.449999988</v>
      </c>
      <c r="Z404" s="37" t="str">
        <f>IF((+U404-W404)=(Y404),"  ",$AO$508)</f>
        <v>  </v>
      </c>
      <c r="AA404" s="38">
        <f t="shared" si="133"/>
        <v>0.15943503103474674</v>
      </c>
      <c r="AB404" s="39"/>
      <c r="AC404" s="9">
        <v>16322965.519999996</v>
      </c>
      <c r="AD404" s="9"/>
      <c r="AE404" s="9">
        <v>14582598.280000001</v>
      </c>
      <c r="AF404" s="9"/>
      <c r="AG404" s="9">
        <f t="shared" si="134"/>
        <v>1740367.2399999946</v>
      </c>
      <c r="AH404" s="37" t="str">
        <f>IF((+AC404-AE404)=(AG404),"  ",$AO$508)</f>
        <v>  </v>
      </c>
      <c r="AI404" s="38">
        <f t="shared" si="135"/>
        <v>0.11934548333453746</v>
      </c>
      <c r="AJ404" s="105"/>
      <c r="AK404" s="105"/>
      <c r="AL404" s="105"/>
      <c r="AM404" s="105"/>
      <c r="AN404" s="105"/>
      <c r="AO404" s="105"/>
      <c r="AP404" s="106"/>
      <c r="AQ404" s="107"/>
      <c r="AR404" s="108"/>
      <c r="AS404" s="105"/>
      <c r="AT404" s="105"/>
      <c r="AU404" s="105"/>
      <c r="AV404" s="105"/>
      <c r="AW404" s="105"/>
      <c r="AX404" s="106"/>
      <c r="AY404" s="107"/>
      <c r="AZ404" s="108"/>
      <c r="BA404" s="105"/>
      <c r="BB404" s="105"/>
      <c r="BC404" s="105"/>
      <c r="BD404" s="106"/>
      <c r="BE404" s="107"/>
      <c r="BF404" s="108"/>
      <c r="BG404" s="105"/>
      <c r="BH404" s="109"/>
      <c r="BI404" s="105"/>
      <c r="BJ404" s="109"/>
      <c r="BK404" s="105"/>
      <c r="BL404" s="109"/>
      <c r="BM404" s="105"/>
      <c r="BN404" s="97"/>
      <c r="BO404" s="97"/>
      <c r="BP404" s="97"/>
    </row>
    <row r="405" spans="1:68" s="17" customFormat="1" ht="12.75">
      <c r="A405" s="17" t="s">
        <v>42</v>
      </c>
      <c r="B405" s="98"/>
      <c r="C405" s="17" t="s">
        <v>43</v>
      </c>
      <c r="D405" s="18"/>
      <c r="E405" s="18">
        <v>53125946.33100001</v>
      </c>
      <c r="F405" s="18"/>
      <c r="G405" s="18">
        <v>42194009.31300001</v>
      </c>
      <c r="H405" s="18"/>
      <c r="I405" s="18">
        <f t="shared" si="128"/>
        <v>10931937.018</v>
      </c>
      <c r="J405" s="37" t="str">
        <f>IF((+E405-G405)=(I405),"  ",$AO$508)</f>
        <v>  </v>
      </c>
      <c r="K405" s="40">
        <f t="shared" si="129"/>
        <v>0.2590874201336411</v>
      </c>
      <c r="L405" s="39"/>
      <c r="M405" s="8">
        <v>169803888.36700004</v>
      </c>
      <c r="N405" s="18"/>
      <c r="O405" s="8">
        <v>135582692.597</v>
      </c>
      <c r="P405" s="18"/>
      <c r="Q405" s="18">
        <f t="shared" si="130"/>
        <v>34221195.77000004</v>
      </c>
      <c r="R405" s="37" t="str">
        <f>IF((+M405-O405)=(Q405),"  ",$AO$508)</f>
        <v>  </v>
      </c>
      <c r="S405" s="40">
        <f t="shared" si="131"/>
        <v>0.25240091574016466</v>
      </c>
      <c r="T405" s="39"/>
      <c r="U405" s="18">
        <v>528242981.748</v>
      </c>
      <c r="V405" s="18"/>
      <c r="W405" s="18">
        <v>442646518.2029999</v>
      </c>
      <c r="X405" s="18"/>
      <c r="Y405" s="18">
        <f t="shared" si="132"/>
        <v>85596463.54500014</v>
      </c>
      <c r="Z405" s="37" t="str">
        <f>IF((+U405-W405)=(Y405),"  ",$AO$508)</f>
        <v>  </v>
      </c>
      <c r="AA405" s="40">
        <f t="shared" si="133"/>
        <v>0.1933743066419991</v>
      </c>
      <c r="AB405" s="39"/>
      <c r="AC405" s="18">
        <v>633873500.8580002</v>
      </c>
      <c r="AD405" s="18"/>
      <c r="AE405" s="18">
        <v>529257684.9049999</v>
      </c>
      <c r="AF405" s="18"/>
      <c r="AG405" s="18">
        <f t="shared" si="134"/>
        <v>104615815.95300025</v>
      </c>
      <c r="AH405" s="37" t="str">
        <f>IF((+AC405-AE405)=(AG405),"  ",$AO$508)</f>
        <v>  </v>
      </c>
      <c r="AI405" s="40">
        <f t="shared" si="135"/>
        <v>0.1976651807555302</v>
      </c>
      <c r="AJ405" s="18"/>
      <c r="AK405" s="18"/>
      <c r="AL405" s="18"/>
      <c r="AM405" s="18"/>
      <c r="AN405" s="18"/>
      <c r="AO405" s="18"/>
      <c r="AP405" s="85"/>
      <c r="AQ405" s="117"/>
      <c r="AR405" s="39"/>
      <c r="AS405" s="18"/>
      <c r="AT405" s="18"/>
      <c r="AU405" s="18"/>
      <c r="AV405" s="18"/>
      <c r="AW405" s="18"/>
      <c r="AX405" s="85"/>
      <c r="AY405" s="117"/>
      <c r="AZ405" s="39"/>
      <c r="BA405" s="18"/>
      <c r="BB405" s="18"/>
      <c r="BC405" s="18"/>
      <c r="BD405" s="85"/>
      <c r="BE405" s="117"/>
      <c r="BF405" s="39"/>
      <c r="BG405" s="18"/>
      <c r="BH405" s="104"/>
      <c r="BI405" s="18"/>
      <c r="BJ405" s="104"/>
      <c r="BK405" s="18"/>
      <c r="BL405" s="104"/>
      <c r="BM405" s="18"/>
      <c r="BN405" s="104"/>
      <c r="BO405" s="104"/>
      <c r="BP405" s="104"/>
    </row>
    <row r="406" spans="5:53" ht="12.75">
      <c r="E406" s="41" t="str">
        <f>IF(ABS(E136+E156+E163+E314+E346+E355+E393+E399+E404-E405)&gt;$AO$504,$AO$507," ")</f>
        <v> </v>
      </c>
      <c r="F406" s="27"/>
      <c r="G406" s="41" t="str">
        <f>IF(ABS(G136+G156+G163+G314+G346+G355+G393+G399+G404-G405)&gt;$AO$504,$AO$507," ")</f>
        <v> </v>
      </c>
      <c r="H406" s="42"/>
      <c r="I406" s="41" t="str">
        <f>IF(ABS(I136+I156+I163+I314+I346+I355+I393+I399+I404-I405)&gt;$AO$504,$AO$507," ")</f>
        <v> </v>
      </c>
      <c r="M406" s="41" t="str">
        <f>IF(ABS(M136+M156+M163+M314+M346+M355+M393+M399+M404-M405)&gt;$AO$504,$AO$507," ")</f>
        <v> </v>
      </c>
      <c r="N406" s="42"/>
      <c r="O406" s="41" t="str">
        <f>IF(ABS(O136+O156+O163+O314+O346+O355+O393+O399+O404-O405)&gt;$AO$504,$AO$507," ")</f>
        <v> </v>
      </c>
      <c r="P406" s="28"/>
      <c r="Q406" s="41" t="str">
        <f>IF(ABS(Q136+Q156+Q163+Q314+Q346+Q355+Q393+Q399+Q404-Q405)&gt;$AO$504,$AO$507," ")</f>
        <v> </v>
      </c>
      <c r="U406" s="41" t="str">
        <f>IF(ABS(U136+U156+U163+U314+U346+U355+U393+U399+U404-U405)&gt;$AO$504,$AO$507," ")</f>
        <v> </v>
      </c>
      <c r="V406" s="28"/>
      <c r="W406" s="41" t="str">
        <f>IF(ABS(W136+W156+W163+W314+W346+W355+W393+W399+W404-W405)&gt;$AO$504,$AO$507," ")</f>
        <v> </v>
      </c>
      <c r="X406" s="28"/>
      <c r="Y406" s="41" t="str">
        <f>IF(ABS(Y136+Y156+Y163+Y314+Y346+Y355+Y393+Y399+Y404-Y405)&gt;$AO$504,$AO$507," ")</f>
        <v> </v>
      </c>
      <c r="AC406" s="41" t="str">
        <f>IF(ABS(AC136+AC156+AC163+AC314+AC346+AC355+AC393+AC399+AC404-AC405)&gt;$AO$504,$AO$507," ")</f>
        <v> </v>
      </c>
      <c r="AD406" s="28"/>
      <c r="AE406" s="41" t="str">
        <f>IF(ABS(AE136+AE156+AE163+AE314+AE346+AE355+AE393+AE399+AE404-AE405)&gt;$AO$504,$AO$507," ")</f>
        <v> </v>
      </c>
      <c r="AF406" s="42"/>
      <c r="AG406" s="41" t="str">
        <f>IF(ABS(AG136+AG156+AG163+AG314+AG346+AG355+AG393+AG399+AG404-AG405)&gt;$AO$504,$AO$507," ")</f>
        <v> </v>
      </c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</row>
    <row r="407" spans="1:53" ht="12.75">
      <c r="A407" s="76" t="s">
        <v>44</v>
      </c>
      <c r="C407" s="2" t="s">
        <v>45</v>
      </c>
      <c r="D407" s="8"/>
      <c r="E407" s="8">
        <v>7193681.569000006</v>
      </c>
      <c r="F407" s="8"/>
      <c r="G407" s="8">
        <v>2144316.315999999</v>
      </c>
      <c r="H407" s="18"/>
      <c r="I407" s="18">
        <f>(+E407-G407)</f>
        <v>5049365.253000006</v>
      </c>
      <c r="J407" s="37" t="str">
        <f>IF((+E407-G407)=(I407),"  ",$AO$508)</f>
        <v>  </v>
      </c>
      <c r="K407" s="40">
        <f>IF(G407&lt;0,IF(I407=0,0,IF(OR(G407=0,E407=0),"N.M.",IF(ABS(I407/G407)&gt;=10,"N.M.",I407/(-G407)))),IF(I407=0,0,IF(OR(G407=0,E407=0),"N.M.",IF(ABS(I407/G407)&gt;=10,"N.M.",I407/G407))))</f>
        <v>2.3547669787912056</v>
      </c>
      <c r="L407" s="39"/>
      <c r="M407" s="8">
        <v>14808433.723000003</v>
      </c>
      <c r="N407" s="18"/>
      <c r="O407" s="8">
        <v>9076870.850999998</v>
      </c>
      <c r="P407" s="18"/>
      <c r="Q407" s="18">
        <f>(+M407-O407)</f>
        <v>5731562.872000005</v>
      </c>
      <c r="R407" s="37" t="str">
        <f>IF((+M407-O407)=(Q407),"  ",$AO$508)</f>
        <v>  </v>
      </c>
      <c r="S407" s="40">
        <f>IF(O407&lt;0,IF(Q407=0,0,IF(OR(O407=0,M407=0),"N.M.",IF(ABS(Q407/O407)&gt;=10,"N.M.",Q407/(-O407)))),IF(Q407=0,0,IF(OR(O407=0,M407=0),"N.M.",IF(ABS(Q407/O407)&gt;=10,"N.M.",Q407/O407))))</f>
        <v>0.6314470004129847</v>
      </c>
      <c r="T407" s="39"/>
      <c r="U407" s="18">
        <v>56047682.495999984</v>
      </c>
      <c r="V407" s="18"/>
      <c r="W407" s="18">
        <v>47782534.74400004</v>
      </c>
      <c r="X407" s="18"/>
      <c r="Y407" s="18">
        <f>(+U407-W407)</f>
        <v>8265147.751999944</v>
      </c>
      <c r="Z407" s="37" t="str">
        <f>IF((+U407-W407)=(Y407),"  ",$AO$508)</f>
        <v>  </v>
      </c>
      <c r="AA407" s="40">
        <f>IF(W407&lt;0,IF(Y407=0,0,IF(OR(W407=0,U407=0),"N.M.",IF(ABS(Y407/W407)&gt;=10,"N.M.",Y407/(-W407)))),IF(Y407=0,0,IF(OR(W407=0,U407=0),"N.M.",IF(ABS(Y407/W407)&gt;=10,"N.M.",Y407/W407))))</f>
        <v>0.172974242498464</v>
      </c>
      <c r="AB407" s="39"/>
      <c r="AC407" s="18">
        <v>70099899.37799995</v>
      </c>
      <c r="AD407" s="18"/>
      <c r="AE407" s="18">
        <v>61462397.26799995</v>
      </c>
      <c r="AF407" s="18"/>
      <c r="AG407" s="18">
        <f>(+AC407-AE407)</f>
        <v>8637502.11</v>
      </c>
      <c r="AH407" s="37" t="str">
        <f>IF((+AC407-AE407)=(AG407),"  ",$AO$508)</f>
        <v>  </v>
      </c>
      <c r="AI407" s="40">
        <f>IF(AE407&lt;0,IF(AG407=0,0,IF(OR(AE407=0,AC407=0),"N.M.",IF(ABS(AG407/AE407)&gt;=10,"N.M.",AG407/(-AE407)))),IF(AG407=0,0,IF(OR(AE407=0,AC407=0),"N.M.",IF(ABS(AG407/AE407)&gt;=10,"N.M.",AG407/AE407))))</f>
        <v>0.14053311445593528</v>
      </c>
      <c r="AJ407" s="39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</row>
    <row r="408" spans="3:53" ht="12.75">
      <c r="C408" s="2"/>
      <c r="D408" s="8"/>
      <c r="E408" s="41" t="str">
        <f>IF(ABS(E124-E405-E407)&gt;$AO$504,$AO$507," ")</f>
        <v> </v>
      </c>
      <c r="F408" s="27"/>
      <c r="G408" s="41" t="str">
        <f>IF(ABS(G124-G405-G407)&gt;$AO$504,$AO$507," ")</f>
        <v> </v>
      </c>
      <c r="H408" s="42"/>
      <c r="I408" s="41" t="str">
        <f>IF(ABS(I124-I405-I407)&gt;$AO$504,$AO$507," ")</f>
        <v> </v>
      </c>
      <c r="M408" s="41" t="str">
        <f>IF(ABS(M124-M405-M407)&gt;$AO$504,$AO$507," ")</f>
        <v> </v>
      </c>
      <c r="N408" s="42"/>
      <c r="O408" s="41" t="str">
        <f>IF(ABS(O124-O405-O407)&gt;$AO$504,$AO$507," ")</f>
        <v> </v>
      </c>
      <c r="P408" s="42"/>
      <c r="Q408" s="41" t="str">
        <f>IF(ABS(Q124-Q405-Q407)&gt;$AO$504,$AO$507," ")</f>
        <v> </v>
      </c>
      <c r="U408" s="41" t="str">
        <f>IF(ABS(U124-U405-U407)&gt;$AO$504,$AO$507," ")</f>
        <v> </v>
      </c>
      <c r="V408" s="28"/>
      <c r="W408" s="41" t="str">
        <f>IF(ABS(W124-W405-W407)&gt;$AO$504,$AO$507," ")</f>
        <v> </v>
      </c>
      <c r="X408" s="42"/>
      <c r="Y408" s="41" t="str">
        <f>IF(ABS(Y124-Y405-Y407)&gt;$AO$504,$AO$507," ")</f>
        <v> </v>
      </c>
      <c r="AC408" s="41" t="str">
        <f>IF(ABS(AC124-AC405-AC407)&gt;$AO$504,$AO$507," ")</f>
        <v> </v>
      </c>
      <c r="AD408" s="28"/>
      <c r="AE408" s="41" t="str">
        <f>IF(ABS(AE124-AE405-AE407)&gt;$AO$504,$AO$507," ")</f>
        <v> </v>
      </c>
      <c r="AF408" s="42"/>
      <c r="AG408" s="41" t="str">
        <f>IF(ABS(AG124-AG405-AG407)&gt;$AO$504,$AO$507,"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3:53" ht="13.5" customHeight="1">
      <c r="C409" s="2" t="s">
        <v>46</v>
      </c>
      <c r="D409" s="8"/>
      <c r="E409" s="31"/>
      <c r="F409" s="31"/>
      <c r="G409" s="31"/>
      <c r="H409" s="18"/>
      <c r="M409" s="5"/>
      <c r="N409" s="18"/>
      <c r="O409" s="5"/>
      <c r="P409" s="9"/>
      <c r="U409" s="31"/>
      <c r="V409" s="31"/>
      <c r="W409" s="31"/>
      <c r="AC409" s="31"/>
      <c r="AD409" s="31"/>
      <c r="AE409" s="31"/>
      <c r="AF409" s="18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35" ht="12.75" outlineLevel="1">
      <c r="A410" s="1" t="s">
        <v>966</v>
      </c>
      <c r="B410" s="16" t="s">
        <v>967</v>
      </c>
      <c r="C410" s="1" t="s">
        <v>1320</v>
      </c>
      <c r="E410" s="5">
        <v>4225</v>
      </c>
      <c r="G410" s="5">
        <v>4225</v>
      </c>
      <c r="I410" s="9">
        <f aca="true" t="shared" si="136" ref="I410:I443">+E410-G410</f>
        <v>0</v>
      </c>
      <c r="K410" s="21">
        <f aca="true" t="shared" si="137" ref="K410:K443">IF(G410&lt;0,IF(I410=0,0,IF(OR(G410=0,E410=0),"N.M.",IF(ABS(I410/G410)&gt;=10,"N.M.",I410/(-G410)))),IF(I410=0,0,IF(OR(G410=0,E410=0),"N.M.",IF(ABS(I410/G410)&gt;=10,"N.M.",I410/G410))))</f>
        <v>0</v>
      </c>
      <c r="M410" s="9">
        <v>12675</v>
      </c>
      <c r="O410" s="9">
        <v>12675</v>
      </c>
      <c r="Q410" s="9">
        <f aca="true" t="shared" si="138" ref="Q410:Q443">+M410-O410</f>
        <v>0</v>
      </c>
      <c r="S410" s="21">
        <f aca="true" t="shared" si="139" ref="S410:S443">IF(O410&lt;0,IF(Q410=0,0,IF(OR(O410=0,M410=0),"N.M.",IF(ABS(Q410/O410)&gt;=10,"N.M.",Q410/(-O410)))),IF(Q410=0,0,IF(OR(O410=0,M410=0),"N.M.",IF(ABS(Q410/O410)&gt;=10,"N.M.",Q410/O410))))</f>
        <v>0</v>
      </c>
      <c r="U410" s="9">
        <v>43225</v>
      </c>
      <c r="W410" s="9">
        <v>43475</v>
      </c>
      <c r="Y410" s="9">
        <f aca="true" t="shared" si="140" ref="Y410:Y443">+U410-W410</f>
        <v>-250</v>
      </c>
      <c r="AA410" s="21">
        <f aca="true" t="shared" si="141" ref="AA410:AA443">IF(W410&lt;0,IF(Y410=0,0,IF(OR(W410=0,U410=0),"N.M.",IF(ABS(Y410/W410)&gt;=10,"N.M.",Y410/(-W410)))),IF(Y410=0,0,IF(OR(W410=0,U410=0),"N.M.",IF(ABS(Y410/W410)&gt;=10,"N.M.",Y410/W410))))</f>
        <v>-0.005750431282346176</v>
      </c>
      <c r="AC410" s="9">
        <v>51675</v>
      </c>
      <c r="AE410" s="9">
        <v>51925</v>
      </c>
      <c r="AG410" s="9">
        <f aca="true" t="shared" si="142" ref="AG410:AG443">+AC410-AE410</f>
        <v>-250</v>
      </c>
      <c r="AI410" s="21">
        <f aca="true" t="shared" si="143" ref="AI410:AI443">IF(AE410&lt;0,IF(AG410=0,0,IF(OR(AE410=0,AC410=0),"N.M.",IF(ABS(AG410/AE410)&gt;=10,"N.M.",AG410/(-AE410)))),IF(AG410=0,0,IF(OR(AE410=0,AC410=0),"N.M.",IF(ABS(AG410/AE410)&gt;=10,"N.M.",AG410/AE410))))</f>
        <v>-0.004814636494944632</v>
      </c>
    </row>
    <row r="411" spans="1:35" ht="12.75" outlineLevel="1">
      <c r="A411" s="1" t="s">
        <v>968</v>
      </c>
      <c r="B411" s="16" t="s">
        <v>969</v>
      </c>
      <c r="C411" s="1" t="s">
        <v>1321</v>
      </c>
      <c r="E411" s="5">
        <v>-555.8100000000001</v>
      </c>
      <c r="G411" s="5">
        <v>-555.8100000000001</v>
      </c>
      <c r="I411" s="9">
        <f t="shared" si="136"/>
        <v>0</v>
      </c>
      <c r="K411" s="21">
        <f t="shared" si="137"/>
        <v>0</v>
      </c>
      <c r="M411" s="9">
        <v>-1667.43</v>
      </c>
      <c r="O411" s="9">
        <v>-1667.43</v>
      </c>
      <c r="Q411" s="9">
        <f t="shared" si="138"/>
        <v>0</v>
      </c>
      <c r="S411" s="21">
        <f t="shared" si="139"/>
        <v>0</v>
      </c>
      <c r="U411" s="9">
        <v>-5558.1</v>
      </c>
      <c r="W411" s="9">
        <v>-5558.1</v>
      </c>
      <c r="Y411" s="9">
        <f t="shared" si="140"/>
        <v>0</v>
      </c>
      <c r="AA411" s="21">
        <f t="shared" si="141"/>
        <v>0</v>
      </c>
      <c r="AC411" s="9">
        <v>-6669.72</v>
      </c>
      <c r="AE411" s="9">
        <v>-6669.72</v>
      </c>
      <c r="AG411" s="9">
        <f t="shared" si="142"/>
        <v>0</v>
      </c>
      <c r="AI411" s="21">
        <f t="shared" si="143"/>
        <v>0</v>
      </c>
    </row>
    <row r="412" spans="1:35" ht="12.75" outlineLevel="1">
      <c r="A412" s="1" t="s">
        <v>970</v>
      </c>
      <c r="B412" s="16" t="s">
        <v>971</v>
      </c>
      <c r="C412" s="1" t="s">
        <v>1322</v>
      </c>
      <c r="E412" s="5">
        <v>5564.01</v>
      </c>
      <c r="G412" s="5">
        <v>10426.17</v>
      </c>
      <c r="I412" s="9">
        <f t="shared" si="136"/>
        <v>-4862.16</v>
      </c>
      <c r="K412" s="21">
        <f t="shared" si="137"/>
        <v>-0.46634190695145006</v>
      </c>
      <c r="M412" s="9">
        <v>165878.1</v>
      </c>
      <c r="O412" s="9">
        <v>41221.57</v>
      </c>
      <c r="Q412" s="9">
        <f t="shared" si="138"/>
        <v>124656.53</v>
      </c>
      <c r="S412" s="21">
        <f t="shared" si="139"/>
        <v>3.02406070414106</v>
      </c>
      <c r="U412" s="9">
        <v>1925052.6</v>
      </c>
      <c r="W412" s="9">
        <v>137762.53</v>
      </c>
      <c r="Y412" s="9">
        <f t="shared" si="140"/>
        <v>1787290.07</v>
      </c>
      <c r="AA412" s="21" t="str">
        <f t="shared" si="141"/>
        <v>N.M.</v>
      </c>
      <c r="AC412" s="9">
        <v>1975927.9200000002</v>
      </c>
      <c r="AE412" s="9">
        <v>200662.97</v>
      </c>
      <c r="AG412" s="9">
        <f t="shared" si="142"/>
        <v>1775264.9500000002</v>
      </c>
      <c r="AI412" s="21">
        <f t="shared" si="143"/>
        <v>8.846998277758972</v>
      </c>
    </row>
    <row r="413" spans="1:35" ht="12.75" outlineLevel="1">
      <c r="A413" s="1" t="s">
        <v>972</v>
      </c>
      <c r="B413" s="16" t="s">
        <v>973</v>
      </c>
      <c r="C413" s="1" t="s">
        <v>1323</v>
      </c>
      <c r="E413" s="5">
        <v>0</v>
      </c>
      <c r="G413" s="5">
        <v>696141.8</v>
      </c>
      <c r="I413" s="9">
        <f t="shared" si="136"/>
        <v>-696141.8</v>
      </c>
      <c r="K413" s="21" t="str">
        <f t="shared" si="137"/>
        <v>N.M.</v>
      </c>
      <c r="M413" s="9">
        <v>0</v>
      </c>
      <c r="O413" s="9">
        <v>1190905.34</v>
      </c>
      <c r="Q413" s="9">
        <f t="shared" si="138"/>
        <v>-1190905.34</v>
      </c>
      <c r="S413" s="21" t="str">
        <f t="shared" si="139"/>
        <v>N.M.</v>
      </c>
      <c r="U413" s="9">
        <v>7.68</v>
      </c>
      <c r="W413" s="9">
        <v>1195679.3</v>
      </c>
      <c r="Y413" s="9">
        <f t="shared" si="140"/>
        <v>-1195671.62</v>
      </c>
      <c r="AA413" s="21">
        <f t="shared" si="141"/>
        <v>-0.9999935768729961</v>
      </c>
      <c r="AC413" s="9">
        <v>423686.3</v>
      </c>
      <c r="AE413" s="9">
        <v>1195679.3</v>
      </c>
      <c r="AG413" s="9">
        <f t="shared" si="142"/>
        <v>-771993</v>
      </c>
      <c r="AI413" s="21">
        <f t="shared" si="143"/>
        <v>-0.6456522246391654</v>
      </c>
    </row>
    <row r="414" spans="1:35" ht="12.75" outlineLevel="1">
      <c r="A414" s="1" t="s">
        <v>974</v>
      </c>
      <c r="B414" s="16" t="s">
        <v>975</v>
      </c>
      <c r="C414" s="1" t="s">
        <v>1324</v>
      </c>
      <c r="E414" s="5">
        <v>42896.64</v>
      </c>
      <c r="G414" s="5">
        <v>58587.12</v>
      </c>
      <c r="I414" s="9">
        <f t="shared" si="136"/>
        <v>-15690.480000000003</v>
      </c>
      <c r="K414" s="21">
        <f t="shared" si="137"/>
        <v>-0.26781449574582267</v>
      </c>
      <c r="M414" s="9">
        <v>192123.68</v>
      </c>
      <c r="O414" s="9">
        <v>57515.68</v>
      </c>
      <c r="Q414" s="9">
        <f t="shared" si="138"/>
        <v>134608</v>
      </c>
      <c r="S414" s="21">
        <f t="shared" si="139"/>
        <v>2.3403704867959485</v>
      </c>
      <c r="U414" s="9">
        <v>970568.06</v>
      </c>
      <c r="W414" s="9">
        <v>97927.78</v>
      </c>
      <c r="Y414" s="9">
        <f t="shared" si="140"/>
        <v>872640.28</v>
      </c>
      <c r="AA414" s="21">
        <f t="shared" si="141"/>
        <v>8.911059558380677</v>
      </c>
      <c r="AC414" s="9">
        <v>1132199.46</v>
      </c>
      <c r="AE414" s="9">
        <v>96262.78</v>
      </c>
      <c r="AG414" s="9">
        <f t="shared" si="142"/>
        <v>1035936.6799999999</v>
      </c>
      <c r="AI414" s="21" t="str">
        <f t="shared" si="143"/>
        <v>N.M.</v>
      </c>
    </row>
    <row r="415" spans="1:35" ht="12.75" outlineLevel="1">
      <c r="A415" s="1" t="s">
        <v>976</v>
      </c>
      <c r="B415" s="16" t="s">
        <v>977</v>
      </c>
      <c r="C415" s="1" t="s">
        <v>1325</v>
      </c>
      <c r="E415" s="5">
        <v>3920</v>
      </c>
      <c r="G415" s="5">
        <v>395</v>
      </c>
      <c r="I415" s="9">
        <f t="shared" si="136"/>
        <v>3525</v>
      </c>
      <c r="K415" s="21">
        <f t="shared" si="137"/>
        <v>8.924050632911392</v>
      </c>
      <c r="M415" s="9">
        <v>4610</v>
      </c>
      <c r="O415" s="9">
        <v>4469</v>
      </c>
      <c r="Q415" s="9">
        <f t="shared" si="138"/>
        <v>141</v>
      </c>
      <c r="S415" s="21">
        <f t="shared" si="139"/>
        <v>0.03155068247930186</v>
      </c>
      <c r="U415" s="9">
        <v>36483.450000000004</v>
      </c>
      <c r="W415" s="9">
        <v>37061.450000000004</v>
      </c>
      <c r="Y415" s="9">
        <f t="shared" si="140"/>
        <v>-578</v>
      </c>
      <c r="AA415" s="21">
        <f t="shared" si="141"/>
        <v>-0.015595720081108535</v>
      </c>
      <c r="AC415" s="9">
        <v>65011.90000000001</v>
      </c>
      <c r="AE415" s="9">
        <v>65773.90000000001</v>
      </c>
      <c r="AG415" s="9">
        <f t="shared" si="142"/>
        <v>-762</v>
      </c>
      <c r="AI415" s="21">
        <f t="shared" si="143"/>
        <v>-0.011585142434917192</v>
      </c>
    </row>
    <row r="416" spans="1:35" ht="12.75" outlineLevel="1">
      <c r="A416" s="1" t="s">
        <v>978</v>
      </c>
      <c r="B416" s="16" t="s">
        <v>979</v>
      </c>
      <c r="C416" s="1" t="s">
        <v>1326</v>
      </c>
      <c r="E416" s="5">
        <v>51168.56</v>
      </c>
      <c r="G416" s="5">
        <v>0</v>
      </c>
      <c r="I416" s="9">
        <f t="shared" si="136"/>
        <v>51168.56</v>
      </c>
      <c r="K416" s="21" t="str">
        <f t="shared" si="137"/>
        <v>N.M.</v>
      </c>
      <c r="M416" s="9">
        <v>77013.2</v>
      </c>
      <c r="O416" s="9">
        <v>33000</v>
      </c>
      <c r="Q416" s="9">
        <f t="shared" si="138"/>
        <v>44013.2</v>
      </c>
      <c r="S416" s="21">
        <f t="shared" si="139"/>
        <v>1.3337333333333332</v>
      </c>
      <c r="U416" s="9">
        <v>115070.95</v>
      </c>
      <c r="W416" s="9">
        <v>33000</v>
      </c>
      <c r="Y416" s="9">
        <f t="shared" si="140"/>
        <v>82070.95</v>
      </c>
      <c r="AA416" s="21">
        <f t="shared" si="141"/>
        <v>2.4869984848484847</v>
      </c>
      <c r="AC416" s="9">
        <v>115070.95</v>
      </c>
      <c r="AE416" s="9">
        <v>33000</v>
      </c>
      <c r="AG416" s="9">
        <f t="shared" si="142"/>
        <v>82070.95</v>
      </c>
      <c r="AI416" s="21">
        <f t="shared" si="143"/>
        <v>2.4869984848484847</v>
      </c>
    </row>
    <row r="417" spans="1:35" ht="12.75" outlineLevel="1">
      <c r="A417" s="1" t="s">
        <v>980</v>
      </c>
      <c r="B417" s="16" t="s">
        <v>981</v>
      </c>
      <c r="C417" s="1" t="s">
        <v>1327</v>
      </c>
      <c r="E417" s="5">
        <v>0</v>
      </c>
      <c r="G417" s="5">
        <v>135.59</v>
      </c>
      <c r="I417" s="9">
        <f t="shared" si="136"/>
        <v>-135.59</v>
      </c>
      <c r="K417" s="21" t="str">
        <f t="shared" si="137"/>
        <v>N.M.</v>
      </c>
      <c r="M417" s="9">
        <v>0</v>
      </c>
      <c r="O417" s="9">
        <v>4239.55</v>
      </c>
      <c r="Q417" s="9">
        <f t="shared" si="138"/>
        <v>-4239.55</v>
      </c>
      <c r="S417" s="21" t="str">
        <f t="shared" si="139"/>
        <v>N.M.</v>
      </c>
      <c r="U417" s="9">
        <v>0</v>
      </c>
      <c r="W417" s="9">
        <v>47340.21</v>
      </c>
      <c r="Y417" s="9">
        <f t="shared" si="140"/>
        <v>-47340.21</v>
      </c>
      <c r="AA417" s="21" t="str">
        <f t="shared" si="141"/>
        <v>N.M.</v>
      </c>
      <c r="AC417" s="9">
        <v>8166.18</v>
      </c>
      <c r="AE417" s="9">
        <v>64220.59</v>
      </c>
      <c r="AG417" s="9">
        <f t="shared" si="142"/>
        <v>-56054.409999999996</v>
      </c>
      <c r="AI417" s="21">
        <f t="shared" si="143"/>
        <v>-0.872841716340507</v>
      </c>
    </row>
    <row r="418" spans="1:35" ht="12.75" outlineLevel="1">
      <c r="A418" s="1" t="s">
        <v>982</v>
      </c>
      <c r="B418" s="16" t="s">
        <v>983</v>
      </c>
      <c r="C418" s="1" t="s">
        <v>1328</v>
      </c>
      <c r="E418" s="5">
        <v>2132.83</v>
      </c>
      <c r="G418" s="5">
        <v>2134.81</v>
      </c>
      <c r="I418" s="9">
        <f t="shared" si="136"/>
        <v>-1.9800000000000182</v>
      </c>
      <c r="K418" s="21">
        <f t="shared" si="137"/>
        <v>-0.0009274830078555086</v>
      </c>
      <c r="M418" s="9">
        <v>6351.62</v>
      </c>
      <c r="O418" s="9">
        <v>6523.55</v>
      </c>
      <c r="Q418" s="9">
        <f t="shared" si="138"/>
        <v>-171.9300000000003</v>
      </c>
      <c r="S418" s="21">
        <f t="shared" si="139"/>
        <v>-0.026355282016693408</v>
      </c>
      <c r="U418" s="9">
        <v>21215.64</v>
      </c>
      <c r="W418" s="9">
        <v>21728.06</v>
      </c>
      <c r="Y418" s="9">
        <f t="shared" si="140"/>
        <v>-512.4200000000019</v>
      </c>
      <c r="AA418" s="21">
        <f t="shared" si="141"/>
        <v>-0.02358332957475273</v>
      </c>
      <c r="AC418" s="9">
        <v>25480.82</v>
      </c>
      <c r="AE418" s="9">
        <v>26039.32</v>
      </c>
      <c r="AG418" s="9">
        <f t="shared" si="142"/>
        <v>-558.5</v>
      </c>
      <c r="AI418" s="21">
        <f t="shared" si="143"/>
        <v>-0.021448332752160962</v>
      </c>
    </row>
    <row r="419" spans="1:35" ht="12.75" outlineLevel="1">
      <c r="A419" s="1" t="s">
        <v>984</v>
      </c>
      <c r="B419" s="16" t="s">
        <v>985</v>
      </c>
      <c r="C419" s="1" t="s">
        <v>1329</v>
      </c>
      <c r="E419" s="5">
        <v>0</v>
      </c>
      <c r="G419" s="5">
        <v>0</v>
      </c>
      <c r="I419" s="9">
        <f t="shared" si="136"/>
        <v>0</v>
      </c>
      <c r="K419" s="21">
        <f t="shared" si="137"/>
        <v>0</v>
      </c>
      <c r="M419" s="9">
        <v>0</v>
      </c>
      <c r="O419" s="9">
        <v>-2576.5</v>
      </c>
      <c r="Q419" s="9">
        <f t="shared" si="138"/>
        <v>2576.5</v>
      </c>
      <c r="S419" s="21" t="str">
        <f t="shared" si="139"/>
        <v>N.M.</v>
      </c>
      <c r="U419" s="9">
        <v>-46.34</v>
      </c>
      <c r="W419" s="9">
        <v>-50244.06</v>
      </c>
      <c r="Y419" s="9">
        <f t="shared" si="140"/>
        <v>50197.72</v>
      </c>
      <c r="AA419" s="21">
        <f t="shared" si="141"/>
        <v>0.9990777019213815</v>
      </c>
      <c r="AC419" s="9">
        <v>-36056.34</v>
      </c>
      <c r="AE419" s="9">
        <v>-50244.06</v>
      </c>
      <c r="AG419" s="9">
        <f t="shared" si="142"/>
        <v>14187.720000000001</v>
      </c>
      <c r="AI419" s="21">
        <f t="shared" si="143"/>
        <v>0.2823760659469</v>
      </c>
    </row>
    <row r="420" spans="1:35" ht="12.75" outlineLevel="1">
      <c r="A420" s="1" t="s">
        <v>986</v>
      </c>
      <c r="B420" s="16" t="s">
        <v>987</v>
      </c>
      <c r="C420" s="1" t="s">
        <v>1330</v>
      </c>
      <c r="E420" s="5">
        <v>0</v>
      </c>
      <c r="G420" s="5">
        <v>0</v>
      </c>
      <c r="I420" s="9">
        <f t="shared" si="136"/>
        <v>0</v>
      </c>
      <c r="K420" s="21">
        <f t="shared" si="137"/>
        <v>0</v>
      </c>
      <c r="M420" s="9">
        <v>0</v>
      </c>
      <c r="O420" s="9">
        <v>-536771.7</v>
      </c>
      <c r="Q420" s="9">
        <f t="shared" si="138"/>
        <v>536771.7</v>
      </c>
      <c r="S420" s="21" t="str">
        <f t="shared" si="139"/>
        <v>N.M.</v>
      </c>
      <c r="U420" s="9">
        <v>0</v>
      </c>
      <c r="W420" s="9">
        <v>-1037903.14</v>
      </c>
      <c r="Y420" s="9">
        <f t="shared" si="140"/>
        <v>1037903.14</v>
      </c>
      <c r="AA420" s="21" t="str">
        <f t="shared" si="141"/>
        <v>N.M.</v>
      </c>
      <c r="AC420" s="9">
        <v>0</v>
      </c>
      <c r="AE420" s="9">
        <v>-998586.56</v>
      </c>
      <c r="AG420" s="9">
        <f t="shared" si="142"/>
        <v>998586.56</v>
      </c>
      <c r="AI420" s="21" t="str">
        <f t="shared" si="143"/>
        <v>N.M.</v>
      </c>
    </row>
    <row r="421" spans="1:35" ht="12.75" outlineLevel="1">
      <c r="A421" s="1" t="s">
        <v>988</v>
      </c>
      <c r="B421" s="16" t="s">
        <v>989</v>
      </c>
      <c r="C421" s="1" t="s">
        <v>1331</v>
      </c>
      <c r="E421" s="5">
        <v>0</v>
      </c>
      <c r="G421" s="5">
        <v>-56257.53</v>
      </c>
      <c r="I421" s="9">
        <f t="shared" si="136"/>
        <v>56257.53</v>
      </c>
      <c r="K421" s="21" t="str">
        <f t="shared" si="137"/>
        <v>N.M.</v>
      </c>
      <c r="M421" s="9">
        <v>0</v>
      </c>
      <c r="O421" s="9">
        <v>-119593.05</v>
      </c>
      <c r="Q421" s="9">
        <f t="shared" si="138"/>
        <v>119593.05</v>
      </c>
      <c r="S421" s="21" t="str">
        <f t="shared" si="139"/>
        <v>N.M.</v>
      </c>
      <c r="U421" s="9">
        <v>0</v>
      </c>
      <c r="W421" s="9">
        <v>-391353.19</v>
      </c>
      <c r="Y421" s="9">
        <f t="shared" si="140"/>
        <v>391353.19</v>
      </c>
      <c r="AA421" s="21" t="str">
        <f t="shared" si="141"/>
        <v>N.M.</v>
      </c>
      <c r="AC421" s="9">
        <v>-110738.45</v>
      </c>
      <c r="AE421" s="9">
        <v>-508045.17</v>
      </c>
      <c r="AG421" s="9">
        <f t="shared" si="142"/>
        <v>397306.72</v>
      </c>
      <c r="AI421" s="21">
        <f t="shared" si="143"/>
        <v>0.7820303064784574</v>
      </c>
    </row>
    <row r="422" spans="1:35" ht="12.75" outlineLevel="1">
      <c r="A422" s="1" t="s">
        <v>990</v>
      </c>
      <c r="B422" s="16" t="s">
        <v>991</v>
      </c>
      <c r="C422" s="1" t="s">
        <v>1332</v>
      </c>
      <c r="E422" s="5">
        <v>0</v>
      </c>
      <c r="G422" s="5">
        <v>0</v>
      </c>
      <c r="I422" s="9">
        <f t="shared" si="136"/>
        <v>0</v>
      </c>
      <c r="K422" s="21">
        <f t="shared" si="137"/>
        <v>0</v>
      </c>
      <c r="M422" s="9">
        <v>0</v>
      </c>
      <c r="O422" s="9">
        <v>0</v>
      </c>
      <c r="Q422" s="9">
        <f t="shared" si="138"/>
        <v>0</v>
      </c>
      <c r="S422" s="21">
        <f t="shared" si="139"/>
        <v>0</v>
      </c>
      <c r="U422" s="9">
        <v>0</v>
      </c>
      <c r="W422" s="9">
        <v>0</v>
      </c>
      <c r="Y422" s="9">
        <f t="shared" si="140"/>
        <v>0</v>
      </c>
      <c r="AA422" s="21">
        <f t="shared" si="141"/>
        <v>0</v>
      </c>
      <c r="AC422" s="9">
        <v>0</v>
      </c>
      <c r="AE422" s="9">
        <v>41837.46</v>
      </c>
      <c r="AG422" s="9">
        <f t="shared" si="142"/>
        <v>-41837.46</v>
      </c>
      <c r="AI422" s="21" t="str">
        <f t="shared" si="143"/>
        <v>N.M.</v>
      </c>
    </row>
    <row r="423" spans="1:35" ht="12.75" outlineLevel="1">
      <c r="A423" s="1" t="s">
        <v>992</v>
      </c>
      <c r="B423" s="16" t="s">
        <v>993</v>
      </c>
      <c r="C423" s="1" t="s">
        <v>1333</v>
      </c>
      <c r="E423" s="5">
        <v>0</v>
      </c>
      <c r="G423" s="5">
        <v>-551.71</v>
      </c>
      <c r="I423" s="9">
        <f t="shared" si="136"/>
        <v>551.71</v>
      </c>
      <c r="K423" s="21" t="str">
        <f t="shared" si="137"/>
        <v>N.M.</v>
      </c>
      <c r="M423" s="9">
        <v>0</v>
      </c>
      <c r="O423" s="9">
        <v>-193.16</v>
      </c>
      <c r="Q423" s="9">
        <f t="shared" si="138"/>
        <v>193.16</v>
      </c>
      <c r="S423" s="21" t="str">
        <f t="shared" si="139"/>
        <v>N.M.</v>
      </c>
      <c r="U423" s="9">
        <v>37.1</v>
      </c>
      <c r="W423" s="9">
        <v>3760.51</v>
      </c>
      <c r="Y423" s="9">
        <f t="shared" si="140"/>
        <v>-3723.4100000000003</v>
      </c>
      <c r="AA423" s="21">
        <f t="shared" si="141"/>
        <v>-0.9901343168878689</v>
      </c>
      <c r="AC423" s="9">
        <v>1601.59</v>
      </c>
      <c r="AE423" s="9">
        <v>7403.18</v>
      </c>
      <c r="AG423" s="9">
        <f t="shared" si="142"/>
        <v>-5801.59</v>
      </c>
      <c r="AI423" s="21">
        <f t="shared" si="143"/>
        <v>-0.7836618858382479</v>
      </c>
    </row>
    <row r="424" spans="1:35" ht="12.75" outlineLevel="1">
      <c r="A424" s="1" t="s">
        <v>994</v>
      </c>
      <c r="B424" s="16" t="s">
        <v>995</v>
      </c>
      <c r="C424" s="1" t="s">
        <v>1334</v>
      </c>
      <c r="E424" s="5">
        <v>0</v>
      </c>
      <c r="G424" s="5">
        <v>0</v>
      </c>
      <c r="I424" s="9">
        <f t="shared" si="136"/>
        <v>0</v>
      </c>
      <c r="K424" s="21">
        <f t="shared" si="137"/>
        <v>0</v>
      </c>
      <c r="M424" s="9">
        <v>0</v>
      </c>
      <c r="O424" s="9">
        <v>0</v>
      </c>
      <c r="Q424" s="9">
        <f t="shared" si="138"/>
        <v>0</v>
      </c>
      <c r="S424" s="21">
        <f t="shared" si="139"/>
        <v>0</v>
      </c>
      <c r="U424" s="9">
        <v>0</v>
      </c>
      <c r="W424" s="9">
        <v>0</v>
      </c>
      <c r="Y424" s="9">
        <f t="shared" si="140"/>
        <v>0</v>
      </c>
      <c r="AA424" s="21">
        <f t="shared" si="141"/>
        <v>0</v>
      </c>
      <c r="AC424" s="9">
        <v>0</v>
      </c>
      <c r="AE424" s="9">
        <v>1312.27</v>
      </c>
      <c r="AG424" s="9">
        <f t="shared" si="142"/>
        <v>-1312.27</v>
      </c>
      <c r="AI424" s="21" t="str">
        <f t="shared" si="143"/>
        <v>N.M.</v>
      </c>
    </row>
    <row r="425" spans="1:35" ht="12.75" outlineLevel="1">
      <c r="A425" s="1" t="s">
        <v>996</v>
      </c>
      <c r="B425" s="16" t="s">
        <v>997</v>
      </c>
      <c r="C425" s="1" t="s">
        <v>1335</v>
      </c>
      <c r="E425" s="5">
        <v>0</v>
      </c>
      <c r="G425" s="5">
        <v>0</v>
      </c>
      <c r="I425" s="9">
        <f t="shared" si="136"/>
        <v>0</v>
      </c>
      <c r="K425" s="21">
        <f t="shared" si="137"/>
        <v>0</v>
      </c>
      <c r="M425" s="9">
        <v>0</v>
      </c>
      <c r="O425" s="9">
        <v>0</v>
      </c>
      <c r="Q425" s="9">
        <f t="shared" si="138"/>
        <v>0</v>
      </c>
      <c r="S425" s="21">
        <f t="shared" si="139"/>
        <v>0</v>
      </c>
      <c r="U425" s="9">
        <v>0</v>
      </c>
      <c r="W425" s="9">
        <v>0</v>
      </c>
      <c r="Y425" s="9">
        <f t="shared" si="140"/>
        <v>0</v>
      </c>
      <c r="AA425" s="21">
        <f t="shared" si="141"/>
        <v>0</v>
      </c>
      <c r="AC425" s="9">
        <v>0</v>
      </c>
      <c r="AE425" s="9">
        <v>-58820.33</v>
      </c>
      <c r="AG425" s="9">
        <f t="shared" si="142"/>
        <v>58820.33</v>
      </c>
      <c r="AI425" s="21" t="str">
        <f t="shared" si="143"/>
        <v>N.M.</v>
      </c>
    </row>
    <row r="426" spans="1:35" ht="12.75" outlineLevel="1">
      <c r="A426" s="1" t="s">
        <v>998</v>
      </c>
      <c r="B426" s="16" t="s">
        <v>999</v>
      </c>
      <c r="C426" s="1" t="s">
        <v>1336</v>
      </c>
      <c r="E426" s="5">
        <v>1244560</v>
      </c>
      <c r="G426" s="5">
        <v>-1059059</v>
      </c>
      <c r="I426" s="9">
        <f t="shared" si="136"/>
        <v>2303619</v>
      </c>
      <c r="K426" s="21">
        <f t="shared" si="137"/>
        <v>2.1751564360436952</v>
      </c>
      <c r="M426" s="9">
        <v>4024051</v>
      </c>
      <c r="O426" s="9">
        <v>-49768</v>
      </c>
      <c r="Q426" s="9">
        <f t="shared" si="138"/>
        <v>4073819</v>
      </c>
      <c r="S426" s="21" t="str">
        <f t="shared" si="139"/>
        <v>N.M.</v>
      </c>
      <c r="U426" s="9">
        <v>3823687</v>
      </c>
      <c r="W426" s="9">
        <v>-2128468</v>
      </c>
      <c r="Y426" s="9">
        <f t="shared" si="140"/>
        <v>5952155</v>
      </c>
      <c r="AA426" s="21">
        <f t="shared" si="141"/>
        <v>2.7964503107399312</v>
      </c>
      <c r="AC426" s="9">
        <v>4740242</v>
      </c>
      <c r="AE426" s="9">
        <v>-2053438</v>
      </c>
      <c r="AG426" s="9">
        <f t="shared" si="142"/>
        <v>6793680</v>
      </c>
      <c r="AI426" s="21">
        <f t="shared" si="143"/>
        <v>3.3084417450149455</v>
      </c>
    </row>
    <row r="427" spans="1:35" ht="12.75" outlineLevel="1">
      <c r="A427" s="1" t="s">
        <v>1000</v>
      </c>
      <c r="B427" s="16" t="s">
        <v>1001</v>
      </c>
      <c r="C427" s="1" t="s">
        <v>1337</v>
      </c>
      <c r="E427" s="5">
        <v>-1177893</v>
      </c>
      <c r="G427" s="5">
        <v>1100908</v>
      </c>
      <c r="I427" s="9">
        <f t="shared" si="136"/>
        <v>-2278801</v>
      </c>
      <c r="K427" s="21">
        <f t="shared" si="137"/>
        <v>-2.069928640722022</v>
      </c>
      <c r="M427" s="9">
        <v>-3852504</v>
      </c>
      <c r="O427" s="9">
        <v>189208</v>
      </c>
      <c r="Q427" s="9">
        <f t="shared" si="138"/>
        <v>-4041712</v>
      </c>
      <c r="S427" s="21" t="str">
        <f t="shared" si="139"/>
        <v>N.M.</v>
      </c>
      <c r="U427" s="9">
        <v>-3176101</v>
      </c>
      <c r="W427" s="9">
        <v>2741270</v>
      </c>
      <c r="Y427" s="9">
        <f t="shared" si="140"/>
        <v>-5917371</v>
      </c>
      <c r="AA427" s="21">
        <f t="shared" si="141"/>
        <v>-2.1586239224884816</v>
      </c>
      <c r="AC427" s="9">
        <v>-3946260</v>
      </c>
      <c r="AE427" s="9">
        <v>2607259</v>
      </c>
      <c r="AG427" s="9">
        <f t="shared" si="142"/>
        <v>-6553519</v>
      </c>
      <c r="AI427" s="21">
        <f t="shared" si="143"/>
        <v>-2.5135665463231693</v>
      </c>
    </row>
    <row r="428" spans="1:35" ht="12.75" outlineLevel="1">
      <c r="A428" s="1" t="s">
        <v>1002</v>
      </c>
      <c r="B428" s="16" t="s">
        <v>1003</v>
      </c>
      <c r="C428" s="1" t="s">
        <v>1338</v>
      </c>
      <c r="E428" s="5">
        <v>-303601.84</v>
      </c>
      <c r="G428" s="5">
        <v>40989.91</v>
      </c>
      <c r="I428" s="9">
        <f t="shared" si="136"/>
        <v>-344591.75</v>
      </c>
      <c r="K428" s="21">
        <f t="shared" si="137"/>
        <v>-8.40674570888299</v>
      </c>
      <c r="M428" s="9">
        <v>-1104772.5</v>
      </c>
      <c r="O428" s="9">
        <v>37446.05</v>
      </c>
      <c r="Q428" s="9">
        <f t="shared" si="138"/>
        <v>-1142218.55</v>
      </c>
      <c r="S428" s="21" t="str">
        <f t="shared" si="139"/>
        <v>N.M.</v>
      </c>
      <c r="U428" s="9">
        <v>-4524948.96</v>
      </c>
      <c r="W428" s="9">
        <v>-471454.83</v>
      </c>
      <c r="Y428" s="9">
        <f t="shared" si="140"/>
        <v>-4053494.13</v>
      </c>
      <c r="AA428" s="21">
        <f t="shared" si="141"/>
        <v>-8.597841982019784</v>
      </c>
      <c r="AC428" s="9">
        <v>-4669527.88</v>
      </c>
      <c r="AE428" s="9">
        <v>-449025.62</v>
      </c>
      <c r="AG428" s="9">
        <f t="shared" si="142"/>
        <v>-4220502.26</v>
      </c>
      <c r="AI428" s="21">
        <f t="shared" si="143"/>
        <v>-9.39924599402591</v>
      </c>
    </row>
    <row r="429" spans="1:35" ht="12.75" outlineLevel="1">
      <c r="A429" s="1" t="s">
        <v>1004</v>
      </c>
      <c r="B429" s="16" t="s">
        <v>1005</v>
      </c>
      <c r="C429" s="1" t="s">
        <v>1339</v>
      </c>
      <c r="E429" s="5">
        <v>236934.84</v>
      </c>
      <c r="G429" s="5">
        <v>-82838.91</v>
      </c>
      <c r="I429" s="9">
        <f t="shared" si="136"/>
        <v>319773.75</v>
      </c>
      <c r="K429" s="21">
        <f t="shared" si="137"/>
        <v>3.860187803050523</v>
      </c>
      <c r="M429" s="9">
        <v>933225.5</v>
      </c>
      <c r="O429" s="9">
        <v>-176886.05000000002</v>
      </c>
      <c r="Q429" s="9">
        <f t="shared" si="138"/>
        <v>1110111.55</v>
      </c>
      <c r="S429" s="21">
        <f t="shared" si="139"/>
        <v>6.275856971196993</v>
      </c>
      <c r="U429" s="9">
        <v>3877362.96</v>
      </c>
      <c r="W429" s="9">
        <v>-141347.17</v>
      </c>
      <c r="Y429" s="9">
        <f t="shared" si="140"/>
        <v>4018710.13</v>
      </c>
      <c r="AA429" s="21" t="str">
        <f t="shared" si="141"/>
        <v>N.M.</v>
      </c>
      <c r="AC429" s="9">
        <v>3875545.88</v>
      </c>
      <c r="AE429" s="9">
        <v>-104795.38</v>
      </c>
      <c r="AG429" s="9">
        <f t="shared" si="142"/>
        <v>3980341.26</v>
      </c>
      <c r="AI429" s="21" t="str">
        <f t="shared" si="143"/>
        <v>N.M.</v>
      </c>
    </row>
    <row r="430" spans="1:35" ht="12.75" outlineLevel="1">
      <c r="A430" s="1" t="s">
        <v>1006</v>
      </c>
      <c r="B430" s="16" t="s">
        <v>1007</v>
      </c>
      <c r="C430" s="1" t="s">
        <v>1340</v>
      </c>
      <c r="E430" s="5">
        <v>408241.09</v>
      </c>
      <c r="G430" s="5">
        <v>619256.65</v>
      </c>
      <c r="I430" s="9">
        <f t="shared" si="136"/>
        <v>-211015.56</v>
      </c>
      <c r="K430" s="21">
        <f t="shared" si="137"/>
        <v>-0.3407562276481003</v>
      </c>
      <c r="M430" s="9">
        <v>1638456.8599999999</v>
      </c>
      <c r="O430" s="9">
        <v>2367953.57</v>
      </c>
      <c r="Q430" s="9">
        <f t="shared" si="138"/>
        <v>-729496.71</v>
      </c>
      <c r="S430" s="21">
        <f t="shared" si="139"/>
        <v>-0.30807052944032176</v>
      </c>
      <c r="U430" s="9">
        <v>4778807.37</v>
      </c>
      <c r="W430" s="9">
        <v>8957774.13</v>
      </c>
      <c r="Y430" s="9">
        <f t="shared" si="140"/>
        <v>-4178966.7600000007</v>
      </c>
      <c r="AA430" s="21">
        <f t="shared" si="141"/>
        <v>-0.4665184340833564</v>
      </c>
      <c r="AC430" s="9">
        <v>5967396.1</v>
      </c>
      <c r="AE430" s="9">
        <v>23389842.130000003</v>
      </c>
      <c r="AG430" s="9">
        <f t="shared" si="142"/>
        <v>-17422446.03</v>
      </c>
      <c r="AI430" s="21">
        <f t="shared" si="143"/>
        <v>-0.7448723224879671</v>
      </c>
    </row>
    <row r="431" spans="1:35" ht="12.75" outlineLevel="1">
      <c r="A431" s="1" t="s">
        <v>1008</v>
      </c>
      <c r="B431" s="16" t="s">
        <v>1009</v>
      </c>
      <c r="C431" s="1" t="s">
        <v>1341</v>
      </c>
      <c r="E431" s="5">
        <v>-363305.94</v>
      </c>
      <c r="G431" s="5">
        <v>-538137.17</v>
      </c>
      <c r="I431" s="9">
        <f t="shared" si="136"/>
        <v>174831.23000000004</v>
      </c>
      <c r="K431" s="21">
        <f t="shared" si="137"/>
        <v>0.3248822786205235</v>
      </c>
      <c r="M431" s="9">
        <v>-1429167.65</v>
      </c>
      <c r="O431" s="9">
        <v>-2197524.92</v>
      </c>
      <c r="Q431" s="9">
        <f t="shared" si="138"/>
        <v>768357.27</v>
      </c>
      <c r="S431" s="21">
        <f t="shared" si="139"/>
        <v>0.3496466697633627</v>
      </c>
      <c r="U431" s="9">
        <v>-3998525.94</v>
      </c>
      <c r="W431" s="9">
        <v>-8021873.39</v>
      </c>
      <c r="Y431" s="9">
        <f t="shared" si="140"/>
        <v>4023347.4499999997</v>
      </c>
      <c r="AA431" s="21">
        <f t="shared" si="141"/>
        <v>0.5015471142957044</v>
      </c>
      <c r="AC431" s="9">
        <v>-5012106.88</v>
      </c>
      <c r="AE431" s="9">
        <v>-22390007.89</v>
      </c>
      <c r="AG431" s="9">
        <f t="shared" si="142"/>
        <v>17377901.01</v>
      </c>
      <c r="AI431" s="21">
        <f t="shared" si="143"/>
        <v>0.7761453723185804</v>
      </c>
    </row>
    <row r="432" spans="1:35" ht="12.75" outlineLevel="1">
      <c r="A432" s="1" t="s">
        <v>1010</v>
      </c>
      <c r="B432" s="16" t="s">
        <v>1011</v>
      </c>
      <c r="C432" s="1" t="s">
        <v>1342</v>
      </c>
      <c r="E432" s="5">
        <v>-161459.17</v>
      </c>
      <c r="G432" s="5">
        <v>115899.03</v>
      </c>
      <c r="I432" s="9">
        <f t="shared" si="136"/>
        <v>-277358.2</v>
      </c>
      <c r="K432" s="21">
        <f t="shared" si="137"/>
        <v>-2.393101995763036</v>
      </c>
      <c r="M432" s="9">
        <v>-746275.03</v>
      </c>
      <c r="O432" s="9">
        <v>-83737</v>
      </c>
      <c r="Q432" s="9">
        <f t="shared" si="138"/>
        <v>-662538.03</v>
      </c>
      <c r="S432" s="21">
        <f t="shared" si="139"/>
        <v>-7.912130002269009</v>
      </c>
      <c r="U432" s="9">
        <v>-653261.75</v>
      </c>
      <c r="W432" s="9">
        <v>1151762.79</v>
      </c>
      <c r="Y432" s="9">
        <f t="shared" si="140"/>
        <v>-1805024.54</v>
      </c>
      <c r="AA432" s="21">
        <f t="shared" si="141"/>
        <v>-1.5671842810619017</v>
      </c>
      <c r="AC432" s="9">
        <v>-895266.35</v>
      </c>
      <c r="AE432" s="9">
        <v>1124504.44</v>
      </c>
      <c r="AG432" s="9">
        <f t="shared" si="142"/>
        <v>-2019770.79</v>
      </c>
      <c r="AI432" s="21">
        <f t="shared" si="143"/>
        <v>-1.7961430103379583</v>
      </c>
    </row>
    <row r="433" spans="1:35" ht="12.75" outlineLevel="1">
      <c r="A433" s="1" t="s">
        <v>1012</v>
      </c>
      <c r="B433" s="16" t="s">
        <v>1013</v>
      </c>
      <c r="C433" s="1" t="s">
        <v>1343</v>
      </c>
      <c r="E433" s="5">
        <v>-1544.0900000000001</v>
      </c>
      <c r="G433" s="5">
        <v>-5122.71</v>
      </c>
      <c r="I433" s="9">
        <f t="shared" si="136"/>
        <v>3578.62</v>
      </c>
      <c r="K433" s="21">
        <f t="shared" si="137"/>
        <v>0.6985794628233883</v>
      </c>
      <c r="M433" s="9">
        <v>-569.83</v>
      </c>
      <c r="O433" s="9">
        <v>-26226.07</v>
      </c>
      <c r="Q433" s="9">
        <f t="shared" si="138"/>
        <v>25656.239999999998</v>
      </c>
      <c r="S433" s="21">
        <f t="shared" si="139"/>
        <v>0.978272383166826</v>
      </c>
      <c r="U433" s="9">
        <v>-2225.64</v>
      </c>
      <c r="W433" s="9">
        <v>63003.54</v>
      </c>
      <c r="Y433" s="9">
        <f t="shared" si="140"/>
        <v>-65229.18</v>
      </c>
      <c r="AA433" s="21">
        <f t="shared" si="141"/>
        <v>-1.0353256340834183</v>
      </c>
      <c r="AC433" s="9">
        <v>2253.0900000000006</v>
      </c>
      <c r="AE433" s="9">
        <v>87367.21</v>
      </c>
      <c r="AG433" s="9">
        <f t="shared" si="142"/>
        <v>-85114.12000000001</v>
      </c>
      <c r="AI433" s="21">
        <f t="shared" si="143"/>
        <v>-0.9742112630127482</v>
      </c>
    </row>
    <row r="434" spans="1:35" ht="12.75" outlineLevel="1">
      <c r="A434" s="1" t="s">
        <v>1014</v>
      </c>
      <c r="B434" s="16" t="s">
        <v>1015</v>
      </c>
      <c r="C434" s="1" t="s">
        <v>1344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0</v>
      </c>
      <c r="O434" s="9">
        <v>0</v>
      </c>
      <c r="Q434" s="9">
        <f t="shared" si="138"/>
        <v>0</v>
      </c>
      <c r="S434" s="21">
        <f t="shared" si="139"/>
        <v>0</v>
      </c>
      <c r="U434" s="9">
        <v>0</v>
      </c>
      <c r="W434" s="9">
        <v>-111268.96</v>
      </c>
      <c r="Y434" s="9">
        <f t="shared" si="140"/>
        <v>111268.96</v>
      </c>
      <c r="AA434" s="21" t="str">
        <f t="shared" si="141"/>
        <v>N.M.</v>
      </c>
      <c r="AC434" s="9">
        <v>0</v>
      </c>
      <c r="AE434" s="9">
        <v>-111268.96</v>
      </c>
      <c r="AG434" s="9">
        <f t="shared" si="142"/>
        <v>111268.96</v>
      </c>
      <c r="AI434" s="21" t="str">
        <f t="shared" si="143"/>
        <v>N.M.</v>
      </c>
    </row>
    <row r="435" spans="1:35" ht="12.75" outlineLevel="1">
      <c r="A435" s="1" t="s">
        <v>1016</v>
      </c>
      <c r="B435" s="16" t="s">
        <v>1017</v>
      </c>
      <c r="C435" s="1" t="s">
        <v>1345</v>
      </c>
      <c r="E435" s="5">
        <v>12.530000000000001</v>
      </c>
      <c r="G435" s="5">
        <v>3733</v>
      </c>
      <c r="I435" s="9">
        <f t="shared" si="136"/>
        <v>-3720.47</v>
      </c>
      <c r="K435" s="21">
        <f t="shared" si="137"/>
        <v>-0.9966434503080631</v>
      </c>
      <c r="M435" s="9">
        <v>0</v>
      </c>
      <c r="O435" s="9">
        <v>-164.58</v>
      </c>
      <c r="Q435" s="9">
        <f t="shared" si="138"/>
        <v>164.58</v>
      </c>
      <c r="S435" s="21" t="str">
        <f t="shared" si="139"/>
        <v>N.M.</v>
      </c>
      <c r="U435" s="9">
        <v>2660.71</v>
      </c>
      <c r="W435" s="9">
        <v>-305.03000000000003</v>
      </c>
      <c r="Y435" s="9">
        <f t="shared" si="140"/>
        <v>2965.7400000000002</v>
      </c>
      <c r="AA435" s="21">
        <f t="shared" si="141"/>
        <v>9.722781365767302</v>
      </c>
      <c r="AC435" s="9">
        <v>2660.71</v>
      </c>
      <c r="AE435" s="9">
        <v>-43838.18</v>
      </c>
      <c r="AG435" s="9">
        <f t="shared" si="142"/>
        <v>46498.89</v>
      </c>
      <c r="AI435" s="21">
        <f t="shared" si="143"/>
        <v>1.0606938974200115</v>
      </c>
    </row>
    <row r="436" spans="1:35" ht="12.75" outlineLevel="1">
      <c r="A436" s="1" t="s">
        <v>1018</v>
      </c>
      <c r="B436" s="16" t="s">
        <v>1019</v>
      </c>
      <c r="C436" s="1" t="s">
        <v>1346</v>
      </c>
      <c r="E436" s="5">
        <v>14091.45</v>
      </c>
      <c r="G436" s="5">
        <v>15082.16</v>
      </c>
      <c r="I436" s="9">
        <f t="shared" si="136"/>
        <v>-990.7099999999991</v>
      </c>
      <c r="K436" s="21">
        <f t="shared" si="137"/>
        <v>-0.06568754077665262</v>
      </c>
      <c r="M436" s="9">
        <v>42530.1</v>
      </c>
      <c r="O436" s="9">
        <v>45483.76</v>
      </c>
      <c r="Q436" s="9">
        <f t="shared" si="138"/>
        <v>-2953.6600000000035</v>
      </c>
      <c r="S436" s="21">
        <f t="shared" si="139"/>
        <v>-0.06493878254568232</v>
      </c>
      <c r="U436" s="9">
        <v>144695.49</v>
      </c>
      <c r="W436" s="9">
        <v>154329.65</v>
      </c>
      <c r="Y436" s="9">
        <f t="shared" si="140"/>
        <v>-9634.160000000003</v>
      </c>
      <c r="AA436" s="21">
        <f t="shared" si="141"/>
        <v>-0.062425852712035594</v>
      </c>
      <c r="AC436" s="9">
        <v>174620.06</v>
      </c>
      <c r="AE436" s="9">
        <v>186109.91</v>
      </c>
      <c r="AG436" s="9">
        <f t="shared" si="142"/>
        <v>-11489.850000000006</v>
      </c>
      <c r="AI436" s="21">
        <f t="shared" si="143"/>
        <v>-0.06173690589609122</v>
      </c>
    </row>
    <row r="437" spans="1:35" ht="12.75" outlineLevel="1">
      <c r="A437" s="1" t="s">
        <v>1020</v>
      </c>
      <c r="B437" s="16" t="s">
        <v>1021</v>
      </c>
      <c r="C437" s="1" t="s">
        <v>1347</v>
      </c>
      <c r="E437" s="5">
        <v>-3814</v>
      </c>
      <c r="G437" s="5">
        <v>-768</v>
      </c>
      <c r="I437" s="9">
        <f t="shared" si="136"/>
        <v>-3046</v>
      </c>
      <c r="K437" s="21">
        <f t="shared" si="137"/>
        <v>-3.9661458333333335</v>
      </c>
      <c r="M437" s="9">
        <v>-9406</v>
      </c>
      <c r="O437" s="9">
        <v>-770</v>
      </c>
      <c r="Q437" s="9">
        <f t="shared" si="138"/>
        <v>-8636</v>
      </c>
      <c r="S437" s="21" t="str">
        <f t="shared" si="139"/>
        <v>N.M.</v>
      </c>
      <c r="U437" s="9">
        <v>-19171</v>
      </c>
      <c r="W437" s="9">
        <v>-2637</v>
      </c>
      <c r="Y437" s="9">
        <f t="shared" si="140"/>
        <v>-16534</v>
      </c>
      <c r="AA437" s="21">
        <f t="shared" si="141"/>
        <v>-6.270003792188093</v>
      </c>
      <c r="AC437" s="9">
        <v>-22492</v>
      </c>
      <c r="AE437" s="9">
        <v>-2637</v>
      </c>
      <c r="AG437" s="9">
        <f t="shared" si="142"/>
        <v>-19855</v>
      </c>
      <c r="AI437" s="21">
        <f t="shared" si="143"/>
        <v>-7.5293894577171026</v>
      </c>
    </row>
    <row r="438" spans="1:35" ht="12.75" outlineLevel="1">
      <c r="A438" s="1" t="s">
        <v>1022</v>
      </c>
      <c r="B438" s="16" t="s">
        <v>1023</v>
      </c>
      <c r="C438" s="1" t="s">
        <v>1348</v>
      </c>
      <c r="E438" s="5">
        <v>271869</v>
      </c>
      <c r="G438" s="5">
        <v>-174975</v>
      </c>
      <c r="I438" s="9">
        <f t="shared" si="136"/>
        <v>446844</v>
      </c>
      <c r="K438" s="21">
        <f t="shared" si="137"/>
        <v>2.5537591084440634</v>
      </c>
      <c r="M438" s="9">
        <v>694027</v>
      </c>
      <c r="O438" s="9">
        <v>-9466</v>
      </c>
      <c r="Q438" s="9">
        <f t="shared" si="138"/>
        <v>703493</v>
      </c>
      <c r="S438" s="21" t="str">
        <f t="shared" si="139"/>
        <v>N.M.</v>
      </c>
      <c r="U438" s="9">
        <v>615196</v>
      </c>
      <c r="W438" s="9">
        <v>-1819945</v>
      </c>
      <c r="Y438" s="9">
        <f t="shared" si="140"/>
        <v>2435141</v>
      </c>
      <c r="AA438" s="21">
        <f t="shared" si="141"/>
        <v>1.3380299954119492</v>
      </c>
      <c r="AC438" s="9">
        <v>709787</v>
      </c>
      <c r="AE438" s="9">
        <v>-1819945</v>
      </c>
      <c r="AG438" s="9">
        <f t="shared" si="142"/>
        <v>2529732</v>
      </c>
      <c r="AI438" s="21">
        <f t="shared" si="143"/>
        <v>1.3900046429974533</v>
      </c>
    </row>
    <row r="439" spans="1:35" ht="12.75" outlineLevel="1">
      <c r="A439" s="1" t="s">
        <v>1024</v>
      </c>
      <c r="B439" s="16" t="s">
        <v>1025</v>
      </c>
      <c r="C439" s="1" t="s">
        <v>1349</v>
      </c>
      <c r="E439" s="5">
        <v>-18815.97</v>
      </c>
      <c r="G439" s="5">
        <v>-17618.010000000002</v>
      </c>
      <c r="I439" s="9">
        <f t="shared" si="136"/>
        <v>-1197.9599999999991</v>
      </c>
      <c r="K439" s="21">
        <f t="shared" si="137"/>
        <v>-0.06799632875676645</v>
      </c>
      <c r="M439" s="9">
        <v>-95521.84</v>
      </c>
      <c r="O439" s="9">
        <v>-46015.13</v>
      </c>
      <c r="Q439" s="9">
        <f t="shared" si="138"/>
        <v>-49506.71</v>
      </c>
      <c r="S439" s="21">
        <f t="shared" si="139"/>
        <v>-1.0758789554653003</v>
      </c>
      <c r="U439" s="9">
        <v>-454967.87</v>
      </c>
      <c r="W439" s="9">
        <v>-252743.06</v>
      </c>
      <c r="Y439" s="9">
        <f t="shared" si="140"/>
        <v>-202224.81</v>
      </c>
      <c r="AA439" s="21">
        <f t="shared" si="141"/>
        <v>-0.8001201299058419</v>
      </c>
      <c r="AC439" s="9">
        <v>-501923.48</v>
      </c>
      <c r="AE439" s="9">
        <v>-252743.06</v>
      </c>
      <c r="AG439" s="9">
        <f t="shared" si="142"/>
        <v>-249180.41999999998</v>
      </c>
      <c r="AI439" s="21">
        <f t="shared" si="143"/>
        <v>-0.9859041035587682</v>
      </c>
    </row>
    <row r="440" spans="1:35" ht="12.75" outlineLevel="1">
      <c r="A440" s="1" t="s">
        <v>1026</v>
      </c>
      <c r="B440" s="16" t="s">
        <v>1027</v>
      </c>
      <c r="C440" s="1" t="s">
        <v>1350</v>
      </c>
      <c r="E440" s="5">
        <v>2385.19</v>
      </c>
      <c r="G440" s="5">
        <v>0</v>
      </c>
      <c r="I440" s="9">
        <f t="shared" si="136"/>
        <v>2385.19</v>
      </c>
      <c r="K440" s="21" t="str">
        <f t="shared" si="137"/>
        <v>N.M.</v>
      </c>
      <c r="M440" s="9">
        <v>2279.76</v>
      </c>
      <c r="O440" s="9">
        <v>0</v>
      </c>
      <c r="Q440" s="9">
        <f t="shared" si="138"/>
        <v>2279.76</v>
      </c>
      <c r="S440" s="21" t="str">
        <f t="shared" si="139"/>
        <v>N.M.</v>
      </c>
      <c r="U440" s="9">
        <v>2314</v>
      </c>
      <c r="W440" s="9">
        <v>0</v>
      </c>
      <c r="Y440" s="9">
        <f t="shared" si="140"/>
        <v>2314</v>
      </c>
      <c r="AA440" s="21" t="str">
        <f t="shared" si="141"/>
        <v>N.M.</v>
      </c>
      <c r="AC440" s="9">
        <v>2314</v>
      </c>
      <c r="AE440" s="9">
        <v>0</v>
      </c>
      <c r="AG440" s="9">
        <f t="shared" si="142"/>
        <v>2314</v>
      </c>
      <c r="AI440" s="21" t="str">
        <f t="shared" si="143"/>
        <v>N.M.</v>
      </c>
    </row>
    <row r="441" spans="1:35" ht="12.75" outlineLevel="1">
      <c r="A441" s="1" t="s">
        <v>1028</v>
      </c>
      <c r="B441" s="16" t="s">
        <v>1029</v>
      </c>
      <c r="C441" s="1" t="s">
        <v>1351</v>
      </c>
      <c r="E441" s="5">
        <v>95.61</v>
      </c>
      <c r="G441" s="5">
        <v>0</v>
      </c>
      <c r="I441" s="9">
        <f t="shared" si="136"/>
        <v>95.61</v>
      </c>
      <c r="K441" s="21" t="str">
        <f t="shared" si="137"/>
        <v>N.M.</v>
      </c>
      <c r="M441" s="9">
        <v>3974.36</v>
      </c>
      <c r="O441" s="9">
        <v>0</v>
      </c>
      <c r="Q441" s="9">
        <f t="shared" si="138"/>
        <v>3974.36</v>
      </c>
      <c r="S441" s="21" t="str">
        <f t="shared" si="139"/>
        <v>N.M.</v>
      </c>
      <c r="U441" s="9">
        <v>3997.2400000000002</v>
      </c>
      <c r="W441" s="9">
        <v>0</v>
      </c>
      <c r="Y441" s="9">
        <f t="shared" si="140"/>
        <v>3997.2400000000002</v>
      </c>
      <c r="AA441" s="21" t="str">
        <f t="shared" si="141"/>
        <v>N.M.</v>
      </c>
      <c r="AC441" s="9">
        <v>3997.2400000000002</v>
      </c>
      <c r="AE441" s="9">
        <v>0</v>
      </c>
      <c r="AG441" s="9">
        <f t="shared" si="142"/>
        <v>3997.2400000000002</v>
      </c>
      <c r="AI441" s="21" t="str">
        <f t="shared" si="143"/>
        <v>N.M.</v>
      </c>
    </row>
    <row r="442" spans="1:35" ht="12.75" outlineLevel="1">
      <c r="A442" s="1" t="s">
        <v>1030</v>
      </c>
      <c r="B442" s="16" t="s">
        <v>1031</v>
      </c>
      <c r="C442" s="1" t="s">
        <v>1352</v>
      </c>
      <c r="E442" s="5">
        <v>0</v>
      </c>
      <c r="G442" s="5">
        <v>0</v>
      </c>
      <c r="I442" s="9">
        <f t="shared" si="136"/>
        <v>0</v>
      </c>
      <c r="K442" s="21">
        <f t="shared" si="137"/>
        <v>0</v>
      </c>
      <c r="M442" s="9">
        <v>1113.46</v>
      </c>
      <c r="O442" s="9">
        <v>0</v>
      </c>
      <c r="Q442" s="9">
        <f t="shared" si="138"/>
        <v>1113.46</v>
      </c>
      <c r="S442" s="21" t="str">
        <f t="shared" si="139"/>
        <v>N.M.</v>
      </c>
      <c r="U442" s="9">
        <v>8591.77</v>
      </c>
      <c r="W442" s="9">
        <v>0</v>
      </c>
      <c r="Y442" s="9">
        <f t="shared" si="140"/>
        <v>8591.77</v>
      </c>
      <c r="AA442" s="21" t="str">
        <f t="shared" si="141"/>
        <v>N.M.</v>
      </c>
      <c r="AC442" s="9">
        <v>8591.77</v>
      </c>
      <c r="AE442" s="9">
        <v>0</v>
      </c>
      <c r="AG442" s="9">
        <f t="shared" si="142"/>
        <v>8591.77</v>
      </c>
      <c r="AI442" s="21" t="str">
        <f t="shared" si="143"/>
        <v>N.M.</v>
      </c>
    </row>
    <row r="443" spans="1:35" ht="12.75" outlineLevel="1">
      <c r="A443" s="1" t="s">
        <v>1032</v>
      </c>
      <c r="B443" s="16" t="s">
        <v>1033</v>
      </c>
      <c r="C443" s="1" t="s">
        <v>1353</v>
      </c>
      <c r="E443" s="5">
        <v>0</v>
      </c>
      <c r="G443" s="5">
        <v>0</v>
      </c>
      <c r="I443" s="9">
        <f t="shared" si="136"/>
        <v>0</v>
      </c>
      <c r="K443" s="21">
        <f t="shared" si="137"/>
        <v>0</v>
      </c>
      <c r="M443" s="9">
        <v>0</v>
      </c>
      <c r="O443" s="9">
        <v>0</v>
      </c>
      <c r="Q443" s="9">
        <f t="shared" si="138"/>
        <v>0</v>
      </c>
      <c r="S443" s="21">
        <f t="shared" si="139"/>
        <v>0</v>
      </c>
      <c r="U443" s="9">
        <v>0</v>
      </c>
      <c r="W443" s="9">
        <v>0</v>
      </c>
      <c r="Y443" s="9">
        <f t="shared" si="140"/>
        <v>0</v>
      </c>
      <c r="AA443" s="21">
        <f t="shared" si="141"/>
        <v>0</v>
      </c>
      <c r="AC443" s="9">
        <v>0</v>
      </c>
      <c r="AE443" s="9">
        <v>89362.57</v>
      </c>
      <c r="AG443" s="9">
        <f t="shared" si="142"/>
        <v>-89362.57</v>
      </c>
      <c r="AI443" s="21" t="str">
        <f t="shared" si="143"/>
        <v>N.M.</v>
      </c>
    </row>
    <row r="444" spans="1:53" s="16" customFormat="1" ht="12.75">
      <c r="A444" s="16" t="s">
        <v>47</v>
      </c>
      <c r="C444" s="16" t="s">
        <v>1354</v>
      </c>
      <c r="D444" s="71"/>
      <c r="E444" s="71">
        <v>257106.9299999999</v>
      </c>
      <c r="F444" s="71"/>
      <c r="G444" s="71">
        <v>732030.3900000001</v>
      </c>
      <c r="H444" s="71"/>
      <c r="I444" s="71">
        <f>+E444-G444</f>
        <v>-474923.4600000002</v>
      </c>
      <c r="J444" s="75" t="str">
        <f>IF((+E444-G444)=(I444),"  ",$AO$508)</f>
        <v>  </v>
      </c>
      <c r="K444" s="72">
        <f>IF(G444&lt;0,IF(I444=0,0,IF(OR(G444=0,E444=0),"N.M.",IF(ABS(I444/G444)&gt;=10,"N.M.",I444/(-G444)))),IF(I444=0,0,IF(OR(G444=0,E444=0),"N.M.",IF(ABS(I444/G444)&gt;=10,"N.M.",I444/G444))))</f>
        <v>-0.6487756061602854</v>
      </c>
      <c r="L444" s="73"/>
      <c r="M444" s="71">
        <v>558425.3599999999</v>
      </c>
      <c r="N444" s="71"/>
      <c r="O444" s="71">
        <v>739281.4800000001</v>
      </c>
      <c r="P444" s="71"/>
      <c r="Q444" s="71">
        <f>+M444-O444</f>
        <v>-180856.12000000023</v>
      </c>
      <c r="R444" s="75" t="str">
        <f>IF((+M444-O444)=(Q444),"  ",$AO$508)</f>
        <v>  </v>
      </c>
      <c r="S444" s="72">
        <f>IF(O444&lt;0,IF(Q444=0,0,IF(OR(O444=0,M444=0),"N.M.",IF(ABS(Q444/O444)&gt;=10,"N.M.",Q444/(-O444)))),IF(Q444=0,0,IF(OR(O444=0,M444=0),"N.M.",IF(ABS(Q444/O444)&gt;=10,"N.M.",Q444/O444))))</f>
        <v>-0.24463769875582464</v>
      </c>
      <c r="T444" s="73"/>
      <c r="U444" s="71">
        <v>3534166.4200000013</v>
      </c>
      <c r="V444" s="71"/>
      <c r="W444" s="71">
        <v>250774.020000001</v>
      </c>
      <c r="X444" s="71"/>
      <c r="Y444" s="71">
        <f>+U444-W444</f>
        <v>3283392.4000000004</v>
      </c>
      <c r="Z444" s="75" t="str">
        <f>IF((+U444-W444)=(Y444),"  ",$AO$508)</f>
        <v>  </v>
      </c>
      <c r="AA444" s="72" t="str">
        <f>IF(W444&lt;0,IF(Y444=0,0,IF(OR(W444=0,U444=0),"N.M.",IF(ABS(Y444/W444)&gt;=10,"N.M.",Y444/(-W444)))),IF(Y444=0,0,IF(OR(W444=0,U444=0),"N.M.",IF(ABS(Y444/W444)&gt;=10,"N.M.",Y444/W444))))</f>
        <v>N.M.</v>
      </c>
      <c r="AB444" s="73"/>
      <c r="AC444" s="71">
        <v>4085186.8700000015</v>
      </c>
      <c r="AD444" s="71"/>
      <c r="AE444" s="71">
        <v>418497.1000000011</v>
      </c>
      <c r="AF444" s="71"/>
      <c r="AG444" s="71">
        <f>+AC444-AE444</f>
        <v>3666689.7700000005</v>
      </c>
      <c r="AH444" s="75" t="str">
        <f>IF((+AC444-AE444)=(AG444),"  ",$AO$508)</f>
        <v>  </v>
      </c>
      <c r="AI444" s="72">
        <f>IF(AE444&lt;0,IF(AG444=0,0,IF(OR(AE444=0,AC444=0),"N.M.",IF(ABS(AG444/AE444)&gt;=10,"N.M.",AG444/(-AE444)))),IF(AG444=0,0,IF(OR(AE444=0,AC444=0),"N.M.",IF(ABS(AG444/AE444)&gt;=10,"N.M.",AG444/AE444))))</f>
        <v>8.761565540119612</v>
      </c>
      <c r="AJ444" s="73"/>
      <c r="AK444" s="74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</row>
    <row r="445" spans="1:35" ht="12.75" outlineLevel="1">
      <c r="A445" s="1" t="s">
        <v>1034</v>
      </c>
      <c r="B445" s="16" t="s">
        <v>1035</v>
      </c>
      <c r="C445" s="1" t="s">
        <v>1355</v>
      </c>
      <c r="E445" s="5">
        <v>-897.75</v>
      </c>
      <c r="G445" s="5">
        <v>0</v>
      </c>
      <c r="I445" s="9">
        <f aca="true" t="shared" si="144" ref="I445:I456">+E445-G445</f>
        <v>-897.75</v>
      </c>
      <c r="K445" s="21" t="str">
        <f aca="true" t="shared" si="145" ref="K445:K456">IF(G445&lt;0,IF(I445=0,0,IF(OR(G445=0,E445=0),"N.M.",IF(ABS(I445/G445)&gt;=10,"N.M.",I445/(-G445)))),IF(I445=0,0,IF(OR(G445=0,E445=0),"N.M.",IF(ABS(I445/G445)&gt;=10,"N.M.",I445/G445))))</f>
        <v>N.M.</v>
      </c>
      <c r="M445" s="9">
        <v>-897.75</v>
      </c>
      <c r="O445" s="9">
        <v>0</v>
      </c>
      <c r="Q445" s="9">
        <f aca="true" t="shared" si="146" ref="Q445:Q456">+M445-O445</f>
        <v>-897.75</v>
      </c>
      <c r="S445" s="21" t="str">
        <f aca="true" t="shared" si="147" ref="S445:S456">IF(O445&lt;0,IF(Q445=0,0,IF(OR(O445=0,M445=0),"N.M.",IF(ABS(Q445/O445)&gt;=10,"N.M.",Q445/(-O445)))),IF(Q445=0,0,IF(OR(O445=0,M445=0),"N.M.",IF(ABS(Q445/O445)&gt;=10,"N.M.",Q445/O445))))</f>
        <v>N.M.</v>
      </c>
      <c r="U445" s="9">
        <v>-177677.78</v>
      </c>
      <c r="W445" s="9">
        <v>0</v>
      </c>
      <c r="Y445" s="9">
        <f aca="true" t="shared" si="148" ref="Y445:Y456">+U445-W445</f>
        <v>-177677.78</v>
      </c>
      <c r="AA445" s="21" t="str">
        <f aca="true" t="shared" si="149" ref="AA445:AA456">IF(W445&lt;0,IF(Y445=0,0,IF(OR(W445=0,U445=0),"N.M.",IF(ABS(Y445/W445)&gt;=10,"N.M.",Y445/(-W445)))),IF(Y445=0,0,IF(OR(W445=0,U445=0),"N.M.",IF(ABS(Y445/W445)&gt;=10,"N.M.",Y445/W445))))</f>
        <v>N.M.</v>
      </c>
      <c r="AC445" s="9">
        <v>-177677.78</v>
      </c>
      <c r="AE445" s="9">
        <v>0</v>
      </c>
      <c r="AG445" s="9">
        <f aca="true" t="shared" si="150" ref="AG445:AG456">+AC445-AE445</f>
        <v>-177677.78</v>
      </c>
      <c r="AI445" s="21" t="str">
        <f aca="true" t="shared" si="151" ref="AI445:AI456">IF(AE445&lt;0,IF(AG445=0,0,IF(OR(AE445=0,AC445=0),"N.M.",IF(ABS(AG445/AE445)&gt;=10,"N.M.",AG445/(-AE445)))),IF(AG445=0,0,IF(OR(AE445=0,AC445=0),"N.M.",IF(ABS(AG445/AE445)&gt;=10,"N.M.",AG445/AE445))))</f>
        <v>N.M.</v>
      </c>
    </row>
    <row r="446" spans="1:35" ht="12.75" outlineLevel="1">
      <c r="A446" s="1" t="s">
        <v>1036</v>
      </c>
      <c r="B446" s="16" t="s">
        <v>1037</v>
      </c>
      <c r="C446" s="1" t="s">
        <v>1356</v>
      </c>
      <c r="E446" s="5">
        <v>-4006.58</v>
      </c>
      <c r="G446" s="5">
        <v>-41825.520000000004</v>
      </c>
      <c r="I446" s="9">
        <f t="shared" si="144"/>
        <v>37818.94</v>
      </c>
      <c r="K446" s="21">
        <f t="shared" si="145"/>
        <v>0.9042072877994105</v>
      </c>
      <c r="M446" s="9">
        <v>-33681.36</v>
      </c>
      <c r="O446" s="9">
        <v>-87743.88</v>
      </c>
      <c r="Q446" s="9">
        <f t="shared" si="146"/>
        <v>54062.520000000004</v>
      </c>
      <c r="S446" s="21">
        <f t="shared" si="147"/>
        <v>0.6161400658370704</v>
      </c>
      <c r="U446" s="9">
        <v>-156481.265</v>
      </c>
      <c r="W446" s="9">
        <v>-279926.31</v>
      </c>
      <c r="Y446" s="9">
        <f t="shared" si="148"/>
        <v>123445.04499999998</v>
      </c>
      <c r="AA446" s="21">
        <f t="shared" si="149"/>
        <v>0.44099122015361825</v>
      </c>
      <c r="AC446" s="9">
        <v>-946419.415</v>
      </c>
      <c r="AE446" s="9">
        <v>-1059714.84</v>
      </c>
      <c r="AG446" s="9">
        <f t="shared" si="150"/>
        <v>113295.42500000005</v>
      </c>
      <c r="AI446" s="21">
        <f t="shared" si="151"/>
        <v>0.10691123755518989</v>
      </c>
    </row>
    <row r="447" spans="1:35" ht="12.75" outlineLevel="1">
      <c r="A447" s="1" t="s">
        <v>1038</v>
      </c>
      <c r="B447" s="16" t="s">
        <v>1039</v>
      </c>
      <c r="C447" s="1" t="s">
        <v>1357</v>
      </c>
      <c r="E447" s="5">
        <v>-26.85</v>
      </c>
      <c r="G447" s="5">
        <v>1018500</v>
      </c>
      <c r="I447" s="9">
        <f t="shared" si="144"/>
        <v>-1018526.85</v>
      </c>
      <c r="K447" s="21">
        <f t="shared" si="145"/>
        <v>-1.0000263622974963</v>
      </c>
      <c r="M447" s="9">
        <v>-26.85</v>
      </c>
      <c r="O447" s="9">
        <v>0</v>
      </c>
      <c r="Q447" s="9">
        <f t="shared" si="146"/>
        <v>-26.85</v>
      </c>
      <c r="S447" s="21" t="str">
        <f t="shared" si="147"/>
        <v>N.M.</v>
      </c>
      <c r="U447" s="9">
        <v>-103.82000000000001</v>
      </c>
      <c r="W447" s="9">
        <v>-273.61</v>
      </c>
      <c r="Y447" s="9">
        <f t="shared" si="148"/>
        <v>169.79000000000002</v>
      </c>
      <c r="AA447" s="21">
        <f t="shared" si="149"/>
        <v>0.6205548042834692</v>
      </c>
      <c r="AC447" s="9">
        <v>-624.0100000000001</v>
      </c>
      <c r="AE447" s="9">
        <v>-273.61</v>
      </c>
      <c r="AG447" s="9">
        <f t="shared" si="150"/>
        <v>-350.4000000000001</v>
      </c>
      <c r="AI447" s="21">
        <f t="shared" si="151"/>
        <v>-1.2806549468221193</v>
      </c>
    </row>
    <row r="448" spans="1:35" ht="12.75" outlineLevel="1">
      <c r="A448" s="1" t="s">
        <v>1040</v>
      </c>
      <c r="B448" s="16" t="s">
        <v>1041</v>
      </c>
      <c r="C448" s="1" t="s">
        <v>1358</v>
      </c>
      <c r="E448" s="5">
        <v>0</v>
      </c>
      <c r="G448" s="5">
        <v>-1018500</v>
      </c>
      <c r="I448" s="9">
        <f t="shared" si="144"/>
        <v>1018500</v>
      </c>
      <c r="K448" s="21" t="str">
        <f t="shared" si="145"/>
        <v>N.M.</v>
      </c>
      <c r="M448" s="9">
        <v>16181</v>
      </c>
      <c r="O448" s="9">
        <v>-1018500</v>
      </c>
      <c r="Q448" s="9">
        <f t="shared" si="146"/>
        <v>1034681</v>
      </c>
      <c r="S448" s="21">
        <f t="shared" si="147"/>
        <v>1.015887088856161</v>
      </c>
      <c r="U448" s="9">
        <v>74948</v>
      </c>
      <c r="W448" s="9">
        <v>-1018500</v>
      </c>
      <c r="Y448" s="9">
        <f t="shared" si="148"/>
        <v>1093448</v>
      </c>
      <c r="AA448" s="21">
        <f t="shared" si="149"/>
        <v>1.073586647029946</v>
      </c>
      <c r="AC448" s="9">
        <v>74948</v>
      </c>
      <c r="AE448" s="9">
        <v>-1018500</v>
      </c>
      <c r="AG448" s="9">
        <f t="shared" si="150"/>
        <v>1093448</v>
      </c>
      <c r="AI448" s="21">
        <f t="shared" si="151"/>
        <v>1.073586647029946</v>
      </c>
    </row>
    <row r="449" spans="1:35" ht="12.75" outlineLevel="1">
      <c r="A449" s="1" t="s">
        <v>1042</v>
      </c>
      <c r="B449" s="16" t="s">
        <v>1043</v>
      </c>
      <c r="C449" s="1" t="s">
        <v>1359</v>
      </c>
      <c r="E449" s="5">
        <v>-12153.15</v>
      </c>
      <c r="G449" s="5">
        <v>-5736.9310000000005</v>
      </c>
      <c r="I449" s="9">
        <f t="shared" si="144"/>
        <v>-6416.218999999999</v>
      </c>
      <c r="K449" s="21">
        <f t="shared" si="145"/>
        <v>-1.118406165247586</v>
      </c>
      <c r="M449" s="9">
        <v>-47229.31</v>
      </c>
      <c r="O449" s="9">
        <v>-21913.137</v>
      </c>
      <c r="Q449" s="9">
        <f t="shared" si="146"/>
        <v>-25316.173</v>
      </c>
      <c r="S449" s="21">
        <f t="shared" si="147"/>
        <v>-1.1552966149940103</v>
      </c>
      <c r="U449" s="9">
        <v>-190557.526</v>
      </c>
      <c r="W449" s="9">
        <v>-109735.636</v>
      </c>
      <c r="Y449" s="9">
        <f t="shared" si="148"/>
        <v>-80821.89000000001</v>
      </c>
      <c r="AA449" s="21">
        <f t="shared" si="149"/>
        <v>-0.7365145266028259</v>
      </c>
      <c r="AC449" s="9">
        <v>-263266.328</v>
      </c>
      <c r="AE449" s="9">
        <v>-110708.01299999999</v>
      </c>
      <c r="AG449" s="9">
        <f t="shared" si="150"/>
        <v>-152558.315</v>
      </c>
      <c r="AI449" s="21">
        <f t="shared" si="151"/>
        <v>-1.3780241453705795</v>
      </c>
    </row>
    <row r="450" spans="1:35" ht="12.75" outlineLevel="1">
      <c r="A450" s="1" t="s">
        <v>1044</v>
      </c>
      <c r="B450" s="16" t="s">
        <v>1045</v>
      </c>
      <c r="C450" s="1" t="s">
        <v>1360</v>
      </c>
      <c r="E450" s="5">
        <v>-1755.38</v>
      </c>
      <c r="G450" s="5">
        <v>-3707.12</v>
      </c>
      <c r="I450" s="9">
        <f t="shared" si="144"/>
        <v>1951.7399999999998</v>
      </c>
      <c r="K450" s="21">
        <f t="shared" si="145"/>
        <v>0.5264841710006689</v>
      </c>
      <c r="M450" s="9">
        <v>-2587.94</v>
      </c>
      <c r="O450" s="9">
        <v>-6022.74</v>
      </c>
      <c r="Q450" s="9">
        <f t="shared" si="146"/>
        <v>3434.7999999999997</v>
      </c>
      <c r="S450" s="21">
        <f t="shared" si="147"/>
        <v>0.5703052099210658</v>
      </c>
      <c r="U450" s="9">
        <v>-11701.72</v>
      </c>
      <c r="W450" s="9">
        <v>-16347.69</v>
      </c>
      <c r="Y450" s="9">
        <f t="shared" si="148"/>
        <v>4645.970000000001</v>
      </c>
      <c r="AA450" s="21">
        <f t="shared" si="149"/>
        <v>0.2841973391959354</v>
      </c>
      <c r="AC450" s="9">
        <v>-21909.97</v>
      </c>
      <c r="AE450" s="9">
        <v>-31094.660000000003</v>
      </c>
      <c r="AG450" s="9">
        <f t="shared" si="150"/>
        <v>9184.690000000002</v>
      </c>
      <c r="AI450" s="21">
        <f t="shared" si="151"/>
        <v>0.2953783704340231</v>
      </c>
    </row>
    <row r="451" spans="1:35" ht="12.75" outlineLevel="1">
      <c r="A451" s="1" t="s">
        <v>1046</v>
      </c>
      <c r="B451" s="16" t="s">
        <v>1047</v>
      </c>
      <c r="C451" s="1" t="s">
        <v>1361</v>
      </c>
      <c r="E451" s="5">
        <v>-5.71</v>
      </c>
      <c r="G451" s="5">
        <v>0</v>
      </c>
      <c r="I451" s="9">
        <f t="shared" si="144"/>
        <v>-5.71</v>
      </c>
      <c r="K451" s="21" t="str">
        <f t="shared" si="145"/>
        <v>N.M.</v>
      </c>
      <c r="M451" s="9">
        <v>-5.71</v>
      </c>
      <c r="O451" s="9">
        <v>-14359.77</v>
      </c>
      <c r="Q451" s="9">
        <f t="shared" si="146"/>
        <v>14354.060000000001</v>
      </c>
      <c r="S451" s="21">
        <f t="shared" si="147"/>
        <v>0.9996023613191577</v>
      </c>
      <c r="U451" s="9">
        <v>-5.71</v>
      </c>
      <c r="W451" s="9">
        <v>-98084.25</v>
      </c>
      <c r="Y451" s="9">
        <f t="shared" si="148"/>
        <v>98078.54</v>
      </c>
      <c r="AA451" s="21">
        <f t="shared" si="149"/>
        <v>0.9999417847411791</v>
      </c>
      <c r="AC451" s="9">
        <v>-29780.36</v>
      </c>
      <c r="AE451" s="9">
        <v>-122011.06</v>
      </c>
      <c r="AG451" s="9">
        <f t="shared" si="150"/>
        <v>92230.7</v>
      </c>
      <c r="AI451" s="21">
        <f t="shared" si="151"/>
        <v>0.755920815703101</v>
      </c>
    </row>
    <row r="452" spans="1:35" ht="12.75" outlineLevel="1">
      <c r="A452" s="1" t="s">
        <v>1048</v>
      </c>
      <c r="B452" s="16" t="s">
        <v>1049</v>
      </c>
      <c r="C452" s="1" t="s">
        <v>1362</v>
      </c>
      <c r="E452" s="5">
        <v>-1493.52</v>
      </c>
      <c r="G452" s="5">
        <v>-3014.3520000000003</v>
      </c>
      <c r="I452" s="9">
        <f t="shared" si="144"/>
        <v>1520.8320000000003</v>
      </c>
      <c r="K452" s="21">
        <f t="shared" si="145"/>
        <v>0.5045303269160337</v>
      </c>
      <c r="M452" s="9">
        <v>-6041.6900000000005</v>
      </c>
      <c r="O452" s="9">
        <v>-16803.292</v>
      </c>
      <c r="Q452" s="9">
        <f t="shared" si="146"/>
        <v>10761.602</v>
      </c>
      <c r="S452" s="21">
        <f t="shared" si="147"/>
        <v>0.6404460506905433</v>
      </c>
      <c r="U452" s="9">
        <v>-73149.29000000001</v>
      </c>
      <c r="W452" s="9">
        <v>-104025.00200000001</v>
      </c>
      <c r="Y452" s="9">
        <f t="shared" si="148"/>
        <v>30875.712</v>
      </c>
      <c r="AA452" s="21">
        <f t="shared" si="149"/>
        <v>0.2968104917700458</v>
      </c>
      <c r="AC452" s="9">
        <v>-107263.98800000001</v>
      </c>
      <c r="AE452" s="9">
        <v>-107943.47200000001</v>
      </c>
      <c r="AG452" s="9">
        <f t="shared" si="150"/>
        <v>679.4839999999967</v>
      </c>
      <c r="AI452" s="21">
        <f t="shared" si="151"/>
        <v>0.006294813270412468</v>
      </c>
    </row>
    <row r="453" spans="1:35" ht="12.75" outlineLevel="1">
      <c r="A453" s="1" t="s">
        <v>1050</v>
      </c>
      <c r="B453" s="16" t="s">
        <v>1051</v>
      </c>
      <c r="C453" s="1" t="s">
        <v>1363</v>
      </c>
      <c r="E453" s="5">
        <v>0</v>
      </c>
      <c r="G453" s="5">
        <v>0</v>
      </c>
      <c r="I453" s="9">
        <f t="shared" si="144"/>
        <v>0</v>
      </c>
      <c r="K453" s="21">
        <f t="shared" si="145"/>
        <v>0</v>
      </c>
      <c r="M453" s="9">
        <v>0</v>
      </c>
      <c r="O453" s="9">
        <v>0</v>
      </c>
      <c r="Q453" s="9">
        <f t="shared" si="146"/>
        <v>0</v>
      </c>
      <c r="S453" s="21">
        <f t="shared" si="147"/>
        <v>0</v>
      </c>
      <c r="U453" s="9">
        <v>-67.81</v>
      </c>
      <c r="W453" s="9">
        <v>0</v>
      </c>
      <c r="Y453" s="9">
        <f t="shared" si="148"/>
        <v>-67.81</v>
      </c>
      <c r="AA453" s="21" t="str">
        <f t="shared" si="149"/>
        <v>N.M.</v>
      </c>
      <c r="AC453" s="9">
        <v>-67.81</v>
      </c>
      <c r="AE453" s="9">
        <v>0</v>
      </c>
      <c r="AG453" s="9">
        <f t="shared" si="150"/>
        <v>-67.81</v>
      </c>
      <c r="AI453" s="21" t="str">
        <f t="shared" si="151"/>
        <v>N.M.</v>
      </c>
    </row>
    <row r="454" spans="1:35" ht="12.75" outlineLevel="1">
      <c r="A454" s="1" t="s">
        <v>1052</v>
      </c>
      <c r="B454" s="16" t="s">
        <v>1053</v>
      </c>
      <c r="C454" s="1" t="s">
        <v>1364</v>
      </c>
      <c r="E454" s="5">
        <v>0</v>
      </c>
      <c r="G454" s="5">
        <v>0</v>
      </c>
      <c r="I454" s="9">
        <f t="shared" si="144"/>
        <v>0</v>
      </c>
      <c r="K454" s="21">
        <f t="shared" si="145"/>
        <v>0</v>
      </c>
      <c r="M454" s="9">
        <v>0</v>
      </c>
      <c r="O454" s="9">
        <v>415239.7</v>
      </c>
      <c r="Q454" s="9">
        <f t="shared" si="146"/>
        <v>-415239.7</v>
      </c>
      <c r="S454" s="21" t="str">
        <f t="shared" si="147"/>
        <v>N.M.</v>
      </c>
      <c r="U454" s="9">
        <v>0</v>
      </c>
      <c r="W454" s="9">
        <v>916371.14</v>
      </c>
      <c r="Y454" s="9">
        <f t="shared" si="148"/>
        <v>-916371.14</v>
      </c>
      <c r="AA454" s="21" t="str">
        <f t="shared" si="149"/>
        <v>N.M.</v>
      </c>
      <c r="AC454" s="9">
        <v>0</v>
      </c>
      <c r="AE454" s="9">
        <v>877036.76</v>
      </c>
      <c r="AG454" s="9">
        <f t="shared" si="150"/>
        <v>-877036.76</v>
      </c>
      <c r="AI454" s="21" t="str">
        <f t="shared" si="151"/>
        <v>N.M.</v>
      </c>
    </row>
    <row r="455" spans="1:35" ht="12.75" outlineLevel="1">
      <c r="A455" s="1" t="s">
        <v>1054</v>
      </c>
      <c r="B455" s="16" t="s">
        <v>1055</v>
      </c>
      <c r="C455" s="1" t="s">
        <v>1365</v>
      </c>
      <c r="E455" s="5">
        <v>-2776.02</v>
      </c>
      <c r="G455" s="5">
        <v>0</v>
      </c>
      <c r="I455" s="9">
        <f t="shared" si="144"/>
        <v>-2776.02</v>
      </c>
      <c r="K455" s="21" t="str">
        <f t="shared" si="145"/>
        <v>N.M.</v>
      </c>
      <c r="M455" s="9">
        <v>-12095.5</v>
      </c>
      <c r="O455" s="9">
        <v>0</v>
      </c>
      <c r="Q455" s="9">
        <f t="shared" si="146"/>
        <v>-12095.5</v>
      </c>
      <c r="S455" s="21" t="str">
        <f t="shared" si="147"/>
        <v>N.M.</v>
      </c>
      <c r="U455" s="9">
        <v>-20726.32</v>
      </c>
      <c r="W455" s="9">
        <v>0</v>
      </c>
      <c r="Y455" s="9">
        <f t="shared" si="148"/>
        <v>-20726.32</v>
      </c>
      <c r="AA455" s="21" t="str">
        <f t="shared" si="149"/>
        <v>N.M.</v>
      </c>
      <c r="AC455" s="9">
        <v>-20726.32</v>
      </c>
      <c r="AE455" s="9">
        <v>0</v>
      </c>
      <c r="AG455" s="9">
        <f t="shared" si="150"/>
        <v>-20726.32</v>
      </c>
      <c r="AI455" s="21" t="str">
        <f t="shared" si="151"/>
        <v>N.M.</v>
      </c>
    </row>
    <row r="456" spans="1:35" ht="12.75" outlineLevel="1">
      <c r="A456" s="1" t="s">
        <v>1056</v>
      </c>
      <c r="B456" s="16" t="s">
        <v>1057</v>
      </c>
      <c r="C456" s="1" t="s">
        <v>1366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-2536.87</v>
      </c>
      <c r="O456" s="9">
        <v>0</v>
      </c>
      <c r="Q456" s="9">
        <f t="shared" si="146"/>
        <v>-2536.87</v>
      </c>
      <c r="S456" s="21" t="str">
        <f t="shared" si="147"/>
        <v>N.M.</v>
      </c>
      <c r="U456" s="9">
        <v>-2987.66</v>
      </c>
      <c r="W456" s="9">
        <v>0</v>
      </c>
      <c r="Y456" s="9">
        <f t="shared" si="148"/>
        <v>-2987.66</v>
      </c>
      <c r="AA456" s="21" t="str">
        <f t="shared" si="149"/>
        <v>N.M.</v>
      </c>
      <c r="AC456" s="9">
        <v>-2987.66</v>
      </c>
      <c r="AE456" s="9">
        <v>0</v>
      </c>
      <c r="AG456" s="9">
        <f t="shared" si="150"/>
        <v>-2987.66</v>
      </c>
      <c r="AI456" s="21" t="str">
        <f t="shared" si="151"/>
        <v>N.M.</v>
      </c>
    </row>
    <row r="457" spans="1:53" s="16" customFormat="1" ht="12.75">
      <c r="A457" s="16" t="s">
        <v>48</v>
      </c>
      <c r="C457" s="16" t="s">
        <v>1367</v>
      </c>
      <c r="D457" s="9"/>
      <c r="E457" s="9">
        <v>-23114.960000000003</v>
      </c>
      <c r="F457" s="9"/>
      <c r="G457" s="9">
        <v>-54283.92300000002</v>
      </c>
      <c r="H457" s="9"/>
      <c r="I457" s="9">
        <f aca="true" t="shared" si="152" ref="I457:I464">+E457-G457</f>
        <v>31168.963000000014</v>
      </c>
      <c r="J457" s="37" t="str">
        <f>IF((+E457-G457)=(I457),"  ",$AO$508)</f>
        <v>  </v>
      </c>
      <c r="K457" s="38">
        <f aca="true" t="shared" si="153" ref="K457:K464">IF(G457&lt;0,IF(I457=0,0,IF(OR(G457=0,E457=0),"N.M.",IF(ABS(I457/G457)&gt;=10,"N.M.",I457/(-G457)))),IF(I457=0,0,IF(OR(G457=0,E457=0),"N.M.",IF(ABS(I457/G457)&gt;=10,"N.M.",I457/G457))))</f>
        <v>0.5741840544575234</v>
      </c>
      <c r="L457" s="39"/>
      <c r="M457" s="9">
        <v>-88921.98</v>
      </c>
      <c r="N457" s="9"/>
      <c r="O457" s="9">
        <v>-750103.119</v>
      </c>
      <c r="P457" s="9"/>
      <c r="Q457" s="9">
        <f aca="true" t="shared" si="154" ref="Q457:Q464">+M457-O457</f>
        <v>661181.139</v>
      </c>
      <c r="R457" s="37" t="str">
        <f>IF((+M457-O457)=(Q457),"  ",$AO$508)</f>
        <v>  </v>
      </c>
      <c r="S457" s="38">
        <f aca="true" t="shared" si="155" ref="S457:S464">IF(O457&lt;0,IF(Q457=0,0,IF(OR(O457=0,M457=0),"N.M.",IF(ABS(Q457/O457)&gt;=10,"N.M.",Q457/(-O457)))),IF(Q457=0,0,IF(OR(O457=0,M457=0),"N.M.",IF(ABS(Q457/O457)&gt;=10,"N.M.",Q457/O457))))</f>
        <v>0.8814536591734929</v>
      </c>
      <c r="T457" s="39"/>
      <c r="U457" s="9">
        <v>-558510.9010000001</v>
      </c>
      <c r="V457" s="9"/>
      <c r="W457" s="9">
        <v>-710521.3579999999</v>
      </c>
      <c r="X457" s="9"/>
      <c r="Y457" s="9">
        <f aca="true" t="shared" si="156" ref="Y457:Y464">+U457-W457</f>
        <v>152010.45699999982</v>
      </c>
      <c r="Z457" s="37" t="str">
        <f>IF((+U457-W457)=(Y457),"  ",$AO$508)</f>
        <v>  </v>
      </c>
      <c r="AA457" s="38">
        <f aca="true" t="shared" si="157" ref="AA457:AA464">IF(W457&lt;0,IF(Y457=0,0,IF(OR(W457=0,U457=0),"N.M.",IF(ABS(Y457/W457)&gt;=10,"N.M.",Y457/(-W457)))),IF(Y457=0,0,IF(OR(W457=0,U457=0),"N.M.",IF(ABS(Y457/W457)&gt;=10,"N.M.",Y457/W457))))</f>
        <v>0.2139421359941721</v>
      </c>
      <c r="AB457" s="39"/>
      <c r="AC457" s="9">
        <v>-1495775.6410000003</v>
      </c>
      <c r="AD457" s="9"/>
      <c r="AE457" s="9">
        <v>-1573208.895</v>
      </c>
      <c r="AF457" s="9"/>
      <c r="AG457" s="9">
        <f aca="true" t="shared" si="158" ref="AG457:AG464">+AC457-AE457</f>
        <v>77433.25399999972</v>
      </c>
      <c r="AH457" s="37" t="str">
        <f>IF((+AC457-AE457)=(AG457),"  ",$AO$508)</f>
        <v>  </v>
      </c>
      <c r="AI457" s="38">
        <f aca="true" t="shared" si="159" ref="AI457:AI464">IF(AE457&lt;0,IF(AG457=0,0,IF(OR(AE457=0,AC457=0),"N.M.",IF(ABS(AG457/AE457)&gt;=10,"N.M.",AG457/(-AE457)))),IF(AG457=0,0,IF(OR(AE457=0,AC457=0),"N.M.",IF(ABS(AG457/AE457)&gt;=10,"N.M.",AG457/AE457))))</f>
        <v>0.04921994418293683</v>
      </c>
      <c r="AJ457" s="39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</row>
    <row r="458" spans="1:35" ht="12.75" outlineLevel="1">
      <c r="A458" s="1" t="s">
        <v>1058</v>
      </c>
      <c r="B458" s="16" t="s">
        <v>1059</v>
      </c>
      <c r="C458" s="1" t="s">
        <v>1368</v>
      </c>
      <c r="E458" s="5">
        <v>-114873.73</v>
      </c>
      <c r="G458" s="5">
        <v>-324212.14</v>
      </c>
      <c r="I458" s="9">
        <f t="shared" si="152"/>
        <v>209338.41000000003</v>
      </c>
      <c r="K458" s="21">
        <f t="shared" si="153"/>
        <v>0.6456834404782006</v>
      </c>
      <c r="M458" s="9">
        <v>-318578.42</v>
      </c>
      <c r="O458" s="9">
        <v>-531259.99</v>
      </c>
      <c r="Q458" s="9">
        <f t="shared" si="154"/>
        <v>212681.57</v>
      </c>
      <c r="S458" s="21">
        <f t="shared" si="155"/>
        <v>0.4003342506556912</v>
      </c>
      <c r="U458" s="9">
        <v>-841107.59</v>
      </c>
      <c r="W458" s="9">
        <v>86027.51</v>
      </c>
      <c r="Y458" s="9">
        <f t="shared" si="156"/>
        <v>-927135.1</v>
      </c>
      <c r="AA458" s="21" t="str">
        <f t="shared" si="157"/>
        <v>N.M.</v>
      </c>
      <c r="AC458" s="9">
        <v>-630144.4199999999</v>
      </c>
      <c r="AE458" s="9">
        <v>-1724342.76</v>
      </c>
      <c r="AG458" s="9">
        <f t="shared" si="158"/>
        <v>1094198.34</v>
      </c>
      <c r="AI458" s="21">
        <f t="shared" si="159"/>
        <v>0.6345596510058128</v>
      </c>
    </row>
    <row r="459" spans="1:35" ht="12.75" outlineLevel="1">
      <c r="A459" s="1" t="s">
        <v>1060</v>
      </c>
      <c r="B459" s="16" t="s">
        <v>1061</v>
      </c>
      <c r="C459" s="1" t="s">
        <v>1369</v>
      </c>
      <c r="E459" s="5">
        <v>-16803.63</v>
      </c>
      <c r="G459" s="5">
        <v>0</v>
      </c>
      <c r="I459" s="9">
        <f t="shared" si="152"/>
        <v>-16803.63</v>
      </c>
      <c r="K459" s="21" t="str">
        <f t="shared" si="153"/>
        <v>N.M.</v>
      </c>
      <c r="M459" s="9">
        <v>-46601.33</v>
      </c>
      <c r="O459" s="9">
        <v>0</v>
      </c>
      <c r="Q459" s="9">
        <f t="shared" si="154"/>
        <v>-46601.33</v>
      </c>
      <c r="S459" s="21" t="str">
        <f t="shared" si="155"/>
        <v>N.M.</v>
      </c>
      <c r="U459" s="9">
        <v>-123036.34</v>
      </c>
      <c r="W459" s="9">
        <v>0</v>
      </c>
      <c r="Y459" s="9">
        <f t="shared" si="156"/>
        <v>-123036.34</v>
      </c>
      <c r="AA459" s="21" t="str">
        <f t="shared" si="157"/>
        <v>N.M.</v>
      </c>
      <c r="AC459" s="9">
        <v>-123036.34</v>
      </c>
      <c r="AE459" s="9">
        <v>0</v>
      </c>
      <c r="AG459" s="9">
        <f t="shared" si="158"/>
        <v>-123036.34</v>
      </c>
      <c r="AI459" s="21" t="str">
        <f t="shared" si="159"/>
        <v>N.M.</v>
      </c>
    </row>
    <row r="460" spans="1:35" ht="12.75" outlineLevel="1">
      <c r="A460" s="1" t="s">
        <v>1062</v>
      </c>
      <c r="B460" s="16" t="s">
        <v>1063</v>
      </c>
      <c r="C460" s="1" t="s">
        <v>1370</v>
      </c>
      <c r="E460" s="5">
        <v>-47210.450000000004</v>
      </c>
      <c r="G460" s="5">
        <v>-436447.9</v>
      </c>
      <c r="I460" s="9">
        <f t="shared" si="152"/>
        <v>389237.45</v>
      </c>
      <c r="K460" s="21">
        <f t="shared" si="153"/>
        <v>0.8918302734415723</v>
      </c>
      <c r="M460" s="9">
        <v>-48518.75</v>
      </c>
      <c r="O460" s="9">
        <v>-439684</v>
      </c>
      <c r="Q460" s="9">
        <f t="shared" si="154"/>
        <v>391165.25</v>
      </c>
      <c r="S460" s="21">
        <f t="shared" si="155"/>
        <v>0.8896508628924409</v>
      </c>
      <c r="U460" s="9">
        <v>-454035.05</v>
      </c>
      <c r="W460" s="9">
        <v>-3658040.45</v>
      </c>
      <c r="Y460" s="9">
        <f t="shared" si="156"/>
        <v>3204005.4000000004</v>
      </c>
      <c r="AA460" s="21">
        <f t="shared" si="157"/>
        <v>0.8758802544132611</v>
      </c>
      <c r="AC460" s="9">
        <v>-986476.3999999999</v>
      </c>
      <c r="AE460" s="9">
        <v>-4268733.2700000005</v>
      </c>
      <c r="AG460" s="9">
        <f t="shared" si="158"/>
        <v>3282256.8700000006</v>
      </c>
      <c r="AI460" s="21">
        <f t="shared" si="159"/>
        <v>0.7689065262210679</v>
      </c>
    </row>
    <row r="461" spans="1:35" ht="12.75" outlineLevel="1">
      <c r="A461" s="1" t="s">
        <v>1064</v>
      </c>
      <c r="B461" s="16" t="s">
        <v>1065</v>
      </c>
      <c r="C461" s="1" t="s">
        <v>1371</v>
      </c>
      <c r="E461" s="5">
        <v>104433.7</v>
      </c>
      <c r="G461" s="5">
        <v>533844.85</v>
      </c>
      <c r="I461" s="9">
        <f t="shared" si="152"/>
        <v>-429411.14999999997</v>
      </c>
      <c r="K461" s="21">
        <f t="shared" si="153"/>
        <v>-0.8043744357560066</v>
      </c>
      <c r="M461" s="9">
        <v>310707.60000000003</v>
      </c>
      <c r="O461" s="9">
        <v>635131</v>
      </c>
      <c r="Q461" s="9">
        <f t="shared" si="154"/>
        <v>-324423.39999999997</v>
      </c>
      <c r="S461" s="21">
        <f t="shared" si="155"/>
        <v>-0.5107976149802166</v>
      </c>
      <c r="U461" s="9">
        <v>681952.6</v>
      </c>
      <c r="W461" s="9">
        <v>3395156.75</v>
      </c>
      <c r="Y461" s="9">
        <f t="shared" si="156"/>
        <v>-2713204.15</v>
      </c>
      <c r="AA461" s="21">
        <f t="shared" si="157"/>
        <v>-0.7991395831724116</v>
      </c>
      <c r="AC461" s="9">
        <v>1219789.5499999998</v>
      </c>
      <c r="AE461" s="9">
        <v>6087036.5</v>
      </c>
      <c r="AG461" s="9">
        <f t="shared" si="158"/>
        <v>-4867246.95</v>
      </c>
      <c r="AI461" s="21">
        <f t="shared" si="159"/>
        <v>-0.7996086354993929</v>
      </c>
    </row>
    <row r="462" spans="1:35" ht="12.75" outlineLevel="1">
      <c r="A462" s="1" t="s">
        <v>1066</v>
      </c>
      <c r="B462" s="16" t="s">
        <v>1067</v>
      </c>
      <c r="C462" s="1" t="s">
        <v>1372</v>
      </c>
      <c r="E462" s="5">
        <v>0</v>
      </c>
      <c r="G462" s="5">
        <v>71259</v>
      </c>
      <c r="I462" s="9">
        <f t="shared" si="152"/>
        <v>-71259</v>
      </c>
      <c r="K462" s="21" t="str">
        <f t="shared" si="153"/>
        <v>N.M.</v>
      </c>
      <c r="M462" s="9">
        <v>0</v>
      </c>
      <c r="O462" s="9">
        <v>71259</v>
      </c>
      <c r="Q462" s="9">
        <f t="shared" si="154"/>
        <v>-71259</v>
      </c>
      <c r="S462" s="21" t="str">
        <f t="shared" si="155"/>
        <v>N.M.</v>
      </c>
      <c r="U462" s="9">
        <v>0</v>
      </c>
      <c r="W462" s="9">
        <v>-44855</v>
      </c>
      <c r="Y462" s="9">
        <f t="shared" si="156"/>
        <v>44855</v>
      </c>
      <c r="AA462" s="21" t="str">
        <f t="shared" si="157"/>
        <v>N.M.</v>
      </c>
      <c r="AC462" s="9">
        <v>0</v>
      </c>
      <c r="AE462" s="9">
        <v>18234</v>
      </c>
      <c r="AG462" s="9">
        <f t="shared" si="158"/>
        <v>-18234</v>
      </c>
      <c r="AI462" s="21" t="str">
        <f t="shared" si="159"/>
        <v>N.M.</v>
      </c>
    </row>
    <row r="463" spans="1:53" s="16" customFormat="1" ht="12.75">
      <c r="A463" s="16" t="s">
        <v>49</v>
      </c>
      <c r="C463" s="16" t="s">
        <v>1373</v>
      </c>
      <c r="D463" s="9"/>
      <c r="E463" s="9">
        <v>-74454.11</v>
      </c>
      <c r="F463" s="9"/>
      <c r="G463" s="9">
        <v>-155556.19000000006</v>
      </c>
      <c r="H463" s="9"/>
      <c r="I463" s="9">
        <f t="shared" si="152"/>
        <v>81102.08000000006</v>
      </c>
      <c r="J463" s="37" t="str">
        <f>IF((+E463-G463)=(I463),"  ",$AO$508)</f>
        <v>  </v>
      </c>
      <c r="K463" s="38">
        <f t="shared" si="153"/>
        <v>0.5213683878475041</v>
      </c>
      <c r="L463" s="39"/>
      <c r="M463" s="9">
        <v>-102990.89999999997</v>
      </c>
      <c r="N463" s="9"/>
      <c r="O463" s="9">
        <v>-264553.99</v>
      </c>
      <c r="P463" s="9"/>
      <c r="Q463" s="9">
        <f t="shared" si="154"/>
        <v>161563.09000000003</v>
      </c>
      <c r="R463" s="37" t="str">
        <f>IF((+M463-O463)=(Q463),"  ",$AO$508)</f>
        <v>  </v>
      </c>
      <c r="S463" s="38">
        <f t="shared" si="155"/>
        <v>0.6106998802021472</v>
      </c>
      <c r="T463" s="39"/>
      <c r="U463" s="9">
        <v>-736226.38</v>
      </c>
      <c r="V463" s="9"/>
      <c r="W463" s="9">
        <v>-221711.1900000004</v>
      </c>
      <c r="X463" s="9"/>
      <c r="Y463" s="9">
        <f t="shared" si="156"/>
        <v>-514515.1899999996</v>
      </c>
      <c r="Z463" s="37" t="str">
        <f>IF((+U463-W463)=(Y463),"  ",$AO$508)</f>
        <v>  </v>
      </c>
      <c r="AA463" s="38">
        <f t="shared" si="157"/>
        <v>-2.3206550377542903</v>
      </c>
      <c r="AB463" s="39"/>
      <c r="AC463" s="9">
        <v>-519867.61</v>
      </c>
      <c r="AD463" s="9"/>
      <c r="AE463" s="9">
        <v>112194.46999999974</v>
      </c>
      <c r="AF463" s="9"/>
      <c r="AG463" s="9">
        <f t="shared" si="158"/>
        <v>-632062.0799999997</v>
      </c>
      <c r="AH463" s="37" t="str">
        <f>IF((+AC463-AE463)=(AG463),"  ",$AO$508)</f>
        <v>  </v>
      </c>
      <c r="AI463" s="38">
        <f t="shared" si="159"/>
        <v>-5.633629536286425</v>
      </c>
      <c r="AJ463" s="39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1:53" s="16" customFormat="1" ht="12.75">
      <c r="A464" s="77" t="s">
        <v>50</v>
      </c>
      <c r="C464" s="17" t="s">
        <v>51</v>
      </c>
      <c r="D464" s="18"/>
      <c r="E464" s="18">
        <v>159537.86</v>
      </c>
      <c r="F464" s="18"/>
      <c r="G464" s="18">
        <v>522190.27699999994</v>
      </c>
      <c r="H464" s="18"/>
      <c r="I464" s="18">
        <f t="shared" si="152"/>
        <v>-362652.41699999996</v>
      </c>
      <c r="J464" s="37" t="str">
        <f>IF((+E464-G464)=(I464),"  ",$AO$508)</f>
        <v>  </v>
      </c>
      <c r="K464" s="40">
        <f t="shared" si="153"/>
        <v>-0.6944832812350507</v>
      </c>
      <c r="L464" s="39"/>
      <c r="M464" s="18">
        <v>366512.48</v>
      </c>
      <c r="N464" s="18"/>
      <c r="O464" s="18">
        <v>-275375.6290000001</v>
      </c>
      <c r="P464" s="18"/>
      <c r="Q464" s="18">
        <f t="shared" si="154"/>
        <v>641888.109</v>
      </c>
      <c r="R464" s="37" t="str">
        <f>IF((+M464-O464)=(Q464),"  ",$AO$508)</f>
        <v>  </v>
      </c>
      <c r="S464" s="40">
        <f t="shared" si="155"/>
        <v>2.3309546720999044</v>
      </c>
      <c r="T464" s="39"/>
      <c r="U464" s="18">
        <v>2239429.139</v>
      </c>
      <c r="V464" s="18"/>
      <c r="W464" s="18">
        <v>-681458.5280000002</v>
      </c>
      <c r="X464" s="18"/>
      <c r="Y464" s="18">
        <f t="shared" si="156"/>
        <v>2920887.6670000004</v>
      </c>
      <c r="Z464" s="37" t="str">
        <f>IF((+U464-W464)=(Y464),"  ",$AO$508)</f>
        <v>  </v>
      </c>
      <c r="AA464" s="40">
        <f t="shared" si="157"/>
        <v>4.286229531197531</v>
      </c>
      <c r="AB464" s="39"/>
      <c r="AC464" s="18">
        <v>2069543.6189999997</v>
      </c>
      <c r="AD464" s="18"/>
      <c r="AE464" s="18">
        <v>-1042517.3250000002</v>
      </c>
      <c r="AF464" s="18"/>
      <c r="AG464" s="18">
        <f t="shared" si="158"/>
        <v>3112060.944</v>
      </c>
      <c r="AH464" s="37" t="str">
        <f>IF((+AC464-AE464)=(AG464),"  ",$AO$508)</f>
        <v>  </v>
      </c>
      <c r="AI464" s="40">
        <f t="shared" si="159"/>
        <v>2.9851407447833056</v>
      </c>
      <c r="AJ464" s="39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4:53" s="16" customFormat="1" ht="12.75">
      <c r="D465" s="9"/>
      <c r="E465" s="43" t="str">
        <f>IF(ABS(+E444+E457+E463-E464)&gt;$AO$504,$AO$507," ")</f>
        <v> </v>
      </c>
      <c r="F465" s="28"/>
      <c r="G465" s="43" t="str">
        <f>IF(ABS(+G444+G457+G463-G464)&gt;$AO$504,$AO$507," ")</f>
        <v> </v>
      </c>
      <c r="H465" s="42"/>
      <c r="I465" s="43" t="str">
        <f>IF(ABS(+I444+I457+I463-I464)&gt;$AO$504,$AO$507," ")</f>
        <v> </v>
      </c>
      <c r="J465" s="9"/>
      <c r="K465" s="21"/>
      <c r="L465" s="11"/>
      <c r="M465" s="43" t="str">
        <f>IF(ABS(+M444+M457+M463-M464)&gt;$AO$504,$AO$507," ")</f>
        <v> </v>
      </c>
      <c r="N465" s="42"/>
      <c r="O465" s="43" t="str">
        <f>IF(ABS(+O444+O457+O463-O464)&gt;$AO$504,$AO$507," ")</f>
        <v> </v>
      </c>
      <c r="P465" s="28"/>
      <c r="Q465" s="43" t="str">
        <f>IF(ABS(+Q444+Q457+Q463-Q464)&gt;$AO$504,$AO$507," ")</f>
        <v> </v>
      </c>
      <c r="R465" s="9"/>
      <c r="S465" s="21"/>
      <c r="T465" s="9"/>
      <c r="U465" s="43" t="str">
        <f>IF(ABS(+U444+U457+U463-U464)&gt;$AO$504,$AO$507," ")</f>
        <v> </v>
      </c>
      <c r="V465" s="28"/>
      <c r="W465" s="43" t="str">
        <f>IF(ABS(+W444+W457+W463-W464)&gt;$AO$504,$AO$507," ")</f>
        <v> </v>
      </c>
      <c r="X465" s="28"/>
      <c r="Y465" s="43" t="str">
        <f>IF(ABS(+Y444+Y457+Y463-Y464)&gt;$AO$504,$AO$507," ")</f>
        <v> </v>
      </c>
      <c r="Z465" s="9"/>
      <c r="AA465" s="21"/>
      <c r="AB465" s="9"/>
      <c r="AC465" s="43" t="str">
        <f>IF(ABS(+AC444+AC457+AC463-AC464)&gt;$AO$504,$AO$507," ")</f>
        <v> </v>
      </c>
      <c r="AD465" s="28"/>
      <c r="AE465" s="43" t="str">
        <f>IF(ABS(+AE444+AE457+AE463-AE464)&gt;$AO$504,$AO$507," ")</f>
        <v> </v>
      </c>
      <c r="AF465" s="42"/>
      <c r="AG465" s="43" t="str">
        <f>IF(ABS(+AG444+AG457+AG463-AG464)&gt;$AO$504,$AO$507," ")</f>
        <v> </v>
      </c>
      <c r="AH465" s="9"/>
      <c r="AI465" s="2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53" s="16" customFormat="1" ht="12.75">
      <c r="A466" s="77" t="s">
        <v>52</v>
      </c>
      <c r="C466" s="17" t="s">
        <v>53</v>
      </c>
      <c r="D466" s="18"/>
      <c r="E466" s="18">
        <v>7353219.429000005</v>
      </c>
      <c r="F466" s="18"/>
      <c r="G466" s="18">
        <v>2666506.5929999994</v>
      </c>
      <c r="H466" s="18"/>
      <c r="I466" s="18">
        <f>+E466-G466</f>
        <v>4686712.836000006</v>
      </c>
      <c r="J466" s="37" t="str">
        <f>IF((+E466-G466)=(I466),"  ",$AO$508)</f>
        <v>  </v>
      </c>
      <c r="K466" s="40">
        <f>IF(G466&lt;0,IF(I466=0,0,IF(OR(G466=0,E466=0),"N.M.",IF(ABS(I466/G466)&gt;=10,"N.M.",I466/(-G466)))),IF(I466=0,0,IF(OR(G466=0,E466=0),"N.M.",IF(ABS(I466/G466)&gt;=10,"N.M.",I466/G466))))</f>
        <v>1.7576228194234984</v>
      </c>
      <c r="L466" s="39"/>
      <c r="M466" s="18">
        <v>15174946.203000002</v>
      </c>
      <c r="N466" s="18"/>
      <c r="O466" s="18">
        <v>8801495.221999997</v>
      </c>
      <c r="P466" s="18"/>
      <c r="Q466" s="18">
        <f>+M466-O466</f>
        <v>6373450.981000004</v>
      </c>
      <c r="R466" s="37" t="str">
        <f>IF((+M466-O466)=(Q466),"  ",$AO$508)</f>
        <v>  </v>
      </c>
      <c r="S466" s="40">
        <f>IF(O466&lt;0,IF(Q466=0,0,IF(OR(O466=0,M466=0),"N.M.",IF(ABS(Q466/O466)&gt;=10,"N.M.",Q466/(-O466)))),IF(Q466=0,0,IF(OR(O466=0,M466=0),"N.M.",IF(ABS(Q466/O466)&gt;=10,"N.M.",Q466/O466))))</f>
        <v>0.7241327547470668</v>
      </c>
      <c r="T466" s="39"/>
      <c r="U466" s="18">
        <v>58287111.63499998</v>
      </c>
      <c r="V466" s="18"/>
      <c r="W466" s="18">
        <v>47101076.216000035</v>
      </c>
      <c r="X466" s="18"/>
      <c r="Y466" s="18">
        <f>+U466-W466</f>
        <v>11186035.418999948</v>
      </c>
      <c r="Z466" s="37" t="str">
        <f>IF((+U466-W466)=(Y466),"  ",$AO$508)</f>
        <v>  </v>
      </c>
      <c r="AA466" s="40">
        <f>IF(W466&lt;0,IF(Y466=0,0,IF(OR(W466=0,U466=0),"N.M.",IF(ABS(Y466/W466)&gt;=10,"N.M.",Y466/(-W466)))),IF(Y466=0,0,IF(OR(W466=0,U466=0),"N.M.",IF(ABS(Y466/W466)&gt;=10,"N.M.",Y466/W466))))</f>
        <v>0.23749001758902696</v>
      </c>
      <c r="AB466" s="39"/>
      <c r="AC466" s="18">
        <v>72169442.99699996</v>
      </c>
      <c r="AD466" s="18"/>
      <c r="AE466" s="18">
        <v>60419879.94299995</v>
      </c>
      <c r="AF466" s="18"/>
      <c r="AG466" s="18">
        <f>+AC466-AE466</f>
        <v>11749563.054000013</v>
      </c>
      <c r="AH466" s="37" t="str">
        <f>IF((+AC466-AE466)=(AG466),"  ",$AO$508)</f>
        <v>  </v>
      </c>
      <c r="AI466" s="40">
        <f>IF(AE466&lt;0,IF(AG466=0,0,IF(OR(AE466=0,AC466=0),"N.M.",IF(ABS(AG466/AE466)&gt;=10,"N.M.",AG466/(-AE466)))),IF(AG466=0,0,IF(OR(AE466=0,AC466=0),"N.M.",IF(ABS(AG466/AE466)&gt;=10,"N.M.",AG466/AE466))))</f>
        <v>0.1944651837290067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4:53" s="16" customFormat="1" ht="12.75">
      <c r="D467" s="9"/>
      <c r="E467" s="43" t="str">
        <f>IF(ABS(E407+E464-E466)&gt;$AO$504,$AO$507," ")</f>
        <v> </v>
      </c>
      <c r="F467" s="28"/>
      <c r="G467" s="43" t="str">
        <f>IF(ABS(G407+G464-G466)&gt;$AO$504,$AO$507," ")</f>
        <v> </v>
      </c>
      <c r="H467" s="42"/>
      <c r="I467" s="43" t="str">
        <f>IF(ABS(I407+I464-I466)&gt;$AO$504,$AO$507," ")</f>
        <v> </v>
      </c>
      <c r="J467" s="9"/>
      <c r="K467" s="21"/>
      <c r="L467" s="11"/>
      <c r="M467" s="43" t="str">
        <f>IF(ABS(M407+M464-M466)&gt;$AO$504,$AO$507," ")</f>
        <v> </v>
      </c>
      <c r="N467" s="42"/>
      <c r="O467" s="43" t="str">
        <f>IF(ABS(O407+O464-O466)&gt;$AO$504,$AO$507," ")</f>
        <v> </v>
      </c>
      <c r="P467" s="28"/>
      <c r="Q467" s="43" t="str">
        <f>IF(ABS(Q407+Q464-Q466)&gt;$AO$504,$AO$507," ")</f>
        <v> </v>
      </c>
      <c r="R467" s="9"/>
      <c r="S467" s="21"/>
      <c r="T467" s="9"/>
      <c r="U467" s="43" t="str">
        <f>IF(ABS(U407+U464-U466)&gt;$AO$504,$AO$507," ")</f>
        <v> </v>
      </c>
      <c r="V467" s="28"/>
      <c r="W467" s="43" t="str">
        <f>IF(ABS(W407+W464-W466)&gt;$AO$504,$AO$507," ")</f>
        <v> </v>
      </c>
      <c r="X467" s="28"/>
      <c r="Y467" s="43" t="str">
        <f>IF(ABS(Y407+Y464-Y466)&gt;$AO$504,$AO$507," ")</f>
        <v> </v>
      </c>
      <c r="Z467" s="9"/>
      <c r="AA467" s="21"/>
      <c r="AB467" s="9"/>
      <c r="AC467" s="43" t="str">
        <f>IF(ABS(AC407+AC464-AC466)&gt;$AO$504,$AO$507," ")</f>
        <v> </v>
      </c>
      <c r="AD467" s="28"/>
      <c r="AE467" s="43" t="str">
        <f>IF(ABS(AE407+AE464-AE466)&gt;$AO$504,$AO$507," ")</f>
        <v> </v>
      </c>
      <c r="AF467" s="42"/>
      <c r="AG467" s="43" t="str">
        <f>IF(ABS(AG407+AG464-AG466)&gt;$AO$504,$AO$507," ")</f>
        <v> </v>
      </c>
      <c r="AH467" s="9"/>
      <c r="AI467" s="2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3:53" s="16" customFormat="1" ht="12.75">
      <c r="C468" s="17" t="s">
        <v>54</v>
      </c>
      <c r="D468" s="18"/>
      <c r="E468" s="9"/>
      <c r="F468" s="9"/>
      <c r="G468" s="9"/>
      <c r="H468" s="9"/>
      <c r="I468" s="9"/>
      <c r="J468" s="9"/>
      <c r="K468" s="21"/>
      <c r="L468" s="11"/>
      <c r="M468" s="9"/>
      <c r="N468" s="9"/>
      <c r="O468" s="9"/>
      <c r="P468" s="9"/>
      <c r="Q468" s="9"/>
      <c r="R468" s="9"/>
      <c r="S468" s="21"/>
      <c r="T468" s="9"/>
      <c r="U468" s="9"/>
      <c r="V468" s="9"/>
      <c r="W468" s="9"/>
      <c r="X468" s="9"/>
      <c r="Y468" s="9"/>
      <c r="Z468" s="9"/>
      <c r="AA468" s="21"/>
      <c r="AB468" s="9"/>
      <c r="AC468" s="9"/>
      <c r="AD468" s="9"/>
      <c r="AE468" s="9"/>
      <c r="AF468" s="9"/>
      <c r="AG468" s="9"/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35" ht="12.75" outlineLevel="1">
      <c r="A469" s="1" t="s">
        <v>1068</v>
      </c>
      <c r="B469" s="16" t="s">
        <v>1069</v>
      </c>
      <c r="C469" s="1" t="s">
        <v>1374</v>
      </c>
      <c r="E469" s="5">
        <v>2145558.85</v>
      </c>
      <c r="G469" s="5">
        <v>2676789.89</v>
      </c>
      <c r="I469" s="9">
        <f>(+E469-G469)</f>
        <v>-531231.04</v>
      </c>
      <c r="K469" s="21">
        <f>IF(G469&lt;0,IF(I469=0,0,IF(OR(G469=0,E469=0),"N.M.",IF(ABS(I469/G469)&gt;=10,"N.M.",I469/(-G469)))),IF(I469=0,0,IF(OR(G469=0,E469=0),"N.M.",IF(ABS(I469/G469)&gt;=10,"N.M.",I469/G469))))</f>
        <v>-0.19845825105085108</v>
      </c>
      <c r="M469" s="9">
        <v>6436676.55</v>
      </c>
      <c r="O469" s="9">
        <v>6357654.66</v>
      </c>
      <c r="Q469" s="9">
        <f>(+M469-O469)</f>
        <v>79021.88999999966</v>
      </c>
      <c r="S469" s="21">
        <f>IF(O469&lt;0,IF(Q469=0,0,IF(OR(O469=0,M469=0),"N.M.",IF(ABS(Q469/O469)&gt;=10,"N.M.",Q469/(-O469)))),IF(Q469=0,0,IF(OR(O469=0,M469=0),"N.M.",IF(ABS(Q469/O469)&gt;=10,"N.M.",Q469/O469))))</f>
        <v>0.012429408992151779</v>
      </c>
      <c r="U469" s="9">
        <v>21455588.39</v>
      </c>
      <c r="W469" s="9">
        <v>19448371.62</v>
      </c>
      <c r="Y469" s="9">
        <f>(+U469-W469)</f>
        <v>2007216.7699999996</v>
      </c>
      <c r="AA469" s="21">
        <f>IF(W469&lt;0,IF(Y469=0,0,IF(OR(W469=0,U469=0),"N.M.",IF(ABS(Y469/W469)&gt;=10,"N.M.",Y469/(-W469)))),IF(Y469=0,0,IF(OR(W469=0,U469=0),"N.M.",IF(ABS(Y469/W469)&gt;=10,"N.M.",Y469/W469))))</f>
        <v>0.10320744632089664</v>
      </c>
      <c r="AC469" s="9">
        <v>26207205.27</v>
      </c>
      <c r="AE469" s="9">
        <v>23403237.19</v>
      </c>
      <c r="AG469" s="9">
        <f>(+AC469-AE469)</f>
        <v>2803968.079999998</v>
      </c>
      <c r="AI469" s="21">
        <f>IF(AE469&lt;0,IF(AG469=0,0,IF(OR(AE469=0,AC469=0),"N.M.",IF(ABS(AG469/AE469)&gt;=10,"N.M.",AG469/(-AE469)))),IF(AG469=0,0,IF(OR(AE469=0,AC469=0),"N.M.",IF(ABS(AG469/AE469)&gt;=10,"N.M.",AG469/AE469))))</f>
        <v>0.1198111208819483</v>
      </c>
    </row>
    <row r="470" spans="1:35" ht="12.75" outlineLevel="1">
      <c r="A470" s="1" t="s">
        <v>1070</v>
      </c>
      <c r="B470" s="16" t="s">
        <v>1071</v>
      </c>
      <c r="C470" s="1" t="s">
        <v>1375</v>
      </c>
      <c r="E470" s="5">
        <v>87500</v>
      </c>
      <c r="G470" s="5">
        <v>87500</v>
      </c>
      <c r="I470" s="9">
        <f>(+E470-G470)</f>
        <v>0</v>
      </c>
      <c r="K470" s="21">
        <f>IF(G470&lt;0,IF(I470=0,0,IF(OR(G470=0,E470=0),"N.M.",IF(ABS(I470/G470)&gt;=10,"N.M.",I470/(-G470)))),IF(I470=0,0,IF(OR(G470=0,E470=0),"N.M.",IF(ABS(I470/G470)&gt;=10,"N.M.",I470/G470))))</f>
        <v>0</v>
      </c>
      <c r="M470" s="9">
        <v>262500</v>
      </c>
      <c r="O470" s="9">
        <v>262500</v>
      </c>
      <c r="Q470" s="9">
        <f>(+M470-O470)</f>
        <v>0</v>
      </c>
      <c r="S470" s="21">
        <f>IF(O470&lt;0,IF(Q470=0,0,IF(OR(O470=0,M470=0),"N.M.",IF(ABS(Q470/O470)&gt;=10,"N.M.",Q470/(-O470)))),IF(Q470=0,0,IF(OR(O470=0,M470=0),"N.M.",IF(ABS(Q470/O470)&gt;=10,"N.M.",Q470/O470))))</f>
        <v>0</v>
      </c>
      <c r="U470" s="9">
        <v>875000</v>
      </c>
      <c r="W470" s="9">
        <v>875000</v>
      </c>
      <c r="Y470" s="9">
        <f>(+U470-W470)</f>
        <v>0</v>
      </c>
      <c r="AA470" s="21">
        <f>IF(W470&lt;0,IF(Y470=0,0,IF(OR(W470=0,U470=0),"N.M.",IF(ABS(Y470/W470)&gt;=10,"N.M.",Y470/(-W470)))),IF(Y470=0,0,IF(OR(W470=0,U470=0),"N.M.",IF(ABS(Y470/W470)&gt;=10,"N.M.",Y470/W470))))</f>
        <v>0</v>
      </c>
      <c r="AC470" s="9">
        <v>1050000</v>
      </c>
      <c r="AE470" s="9">
        <v>1050000</v>
      </c>
      <c r="AG470" s="9">
        <f>(+AC470-AE470)</f>
        <v>0</v>
      </c>
      <c r="AI470" s="21">
        <f>IF(AE470&lt;0,IF(AG470=0,0,IF(OR(AE470=0,AC470=0),"N.M.",IF(ABS(AG470/AE470)&gt;=10,"N.M.",AG470/(-AE470)))),IF(AG470=0,0,IF(OR(AE470=0,AC470=0),"N.M.",IF(ABS(AG470/AE470)&gt;=10,"N.M.",AG470/AE470))))</f>
        <v>0</v>
      </c>
    </row>
    <row r="471" spans="1:53" s="16" customFormat="1" ht="12.75">
      <c r="A471" s="16" t="s">
        <v>55</v>
      </c>
      <c r="C471" s="16" t="s">
        <v>1376</v>
      </c>
      <c r="D471" s="9"/>
      <c r="E471" s="9">
        <v>2233058.85</v>
      </c>
      <c r="F471" s="9"/>
      <c r="G471" s="9">
        <v>2764289.89</v>
      </c>
      <c r="H471" s="9"/>
      <c r="I471" s="9">
        <f aca="true" t="shared" si="160" ref="I471:I488">(+E471-G471)</f>
        <v>-531231.04</v>
      </c>
      <c r="J471" s="37" t="str">
        <f aca="true" t="shared" si="161" ref="J471:J488">IF((+E471-G471)=(I471),"  ",$AO$508)</f>
        <v>  </v>
      </c>
      <c r="K471" s="38">
        <f aca="true" t="shared" si="162" ref="K471:K488">IF(G471&lt;0,IF(I471=0,0,IF(OR(G471=0,E471=0),"N.M.",IF(ABS(I471/G471)&gt;=10,"N.M.",I471/(-G471)))),IF(I471=0,0,IF(OR(G471=0,E471=0),"N.M.",IF(ABS(I471/G471)&gt;=10,"N.M.",I471/G471))))</f>
        <v>-0.19217631331712465</v>
      </c>
      <c r="L471" s="39"/>
      <c r="M471" s="9">
        <v>6699176.55</v>
      </c>
      <c r="N471" s="9"/>
      <c r="O471" s="9">
        <v>6620154.66</v>
      </c>
      <c r="P471" s="9"/>
      <c r="Q471" s="9">
        <f aca="true" t="shared" si="163" ref="Q471:Q488">(+M471-O471)</f>
        <v>79021.88999999966</v>
      </c>
      <c r="R471" s="37" t="str">
        <f aca="true" t="shared" si="164" ref="R471:R488">IF((+M471-O471)=(Q471),"  ",$AO$508)</f>
        <v>  </v>
      </c>
      <c r="S471" s="38">
        <f aca="true" t="shared" si="165" ref="S471:S488">IF(O471&lt;0,IF(Q471=0,0,IF(OR(O471=0,M471=0),"N.M.",IF(ABS(Q471/O471)&gt;=10,"N.M.",Q471/(-O471)))),IF(Q471=0,0,IF(OR(O471=0,M471=0),"N.M.",IF(ABS(Q471/O471)&gt;=10,"N.M.",Q471/O471))))</f>
        <v>0.011936562521335365</v>
      </c>
      <c r="T471" s="39"/>
      <c r="U471" s="9">
        <v>22330588.39</v>
      </c>
      <c r="V471" s="9"/>
      <c r="W471" s="9">
        <v>20323371.62</v>
      </c>
      <c r="X471" s="9"/>
      <c r="Y471" s="9">
        <f aca="true" t="shared" si="166" ref="Y471:Y488">(+U471-W471)</f>
        <v>2007216.7699999996</v>
      </c>
      <c r="Z471" s="37" t="str">
        <f aca="true" t="shared" si="167" ref="Z471:Z488">IF((+U471-W471)=(Y471),"  ",$AO$508)</f>
        <v>  </v>
      </c>
      <c r="AA471" s="38">
        <f aca="true" t="shared" si="168" ref="AA471:AA488">IF(W471&lt;0,IF(Y471=0,0,IF(OR(W471=0,U471=0),"N.M.",IF(ABS(Y471/W471)&gt;=10,"N.M.",Y471/(-W471)))),IF(Y471=0,0,IF(OR(W471=0,U471=0),"N.M.",IF(ABS(Y471/W471)&gt;=10,"N.M.",Y471/W471))))</f>
        <v>0.0987639653267335</v>
      </c>
      <c r="AB471" s="39"/>
      <c r="AC471" s="9">
        <v>27257205.27</v>
      </c>
      <c r="AD471" s="9"/>
      <c r="AE471" s="9">
        <v>24453237.19</v>
      </c>
      <c r="AF471" s="9"/>
      <c r="AG471" s="9">
        <f aca="true" t="shared" si="169" ref="AG471:AG488">(+AC471-AE471)</f>
        <v>2803968.079999998</v>
      </c>
      <c r="AH471" s="37" t="str">
        <f aca="true" t="shared" si="170" ref="AH471:AH488">IF((+AC471-AE471)=(AG471),"  ",$AO$508)</f>
        <v>  </v>
      </c>
      <c r="AI471" s="38">
        <f aca="true" t="shared" si="171" ref="AI471:AI488">IF(AE471&lt;0,IF(AG471=0,0,IF(OR(AE471=0,AC471=0),"N.M.",IF(ABS(AG471/AE471)&gt;=10,"N.M.",AG471/(-AE471)))),IF(AG471=0,0,IF(OR(AE471=0,AC471=0),"N.M.",IF(ABS(AG471/AE471)&gt;=10,"N.M.",AG471/AE471))))</f>
        <v>0.11466653916671055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1072</v>
      </c>
      <c r="B472" s="16" t="s">
        <v>1073</v>
      </c>
      <c r="C472" s="1" t="s">
        <v>1377</v>
      </c>
      <c r="E472" s="5">
        <v>270081.7</v>
      </c>
      <c r="G472" s="5">
        <v>0</v>
      </c>
      <c r="I472" s="9">
        <f>(+E472-G472)</f>
        <v>270081.7</v>
      </c>
      <c r="K472" s="21" t="str">
        <f>IF(G472&lt;0,IF(I472=0,0,IF(OR(G472=0,E472=0),"N.M.",IF(ABS(I472/G472)&gt;=10,"N.M.",I472/(-G472)))),IF(I472=0,0,IF(OR(G472=0,E472=0),"N.M.",IF(ABS(I472/G472)&gt;=10,"N.M.",I472/G472))))</f>
        <v>N.M.</v>
      </c>
      <c r="M472" s="9">
        <v>552457.88</v>
      </c>
      <c r="O472" s="9">
        <v>933991.77</v>
      </c>
      <c r="Q472" s="9">
        <f>(+M472-O472)</f>
        <v>-381533.89</v>
      </c>
      <c r="S472" s="21">
        <f>IF(O472&lt;0,IF(Q472=0,0,IF(OR(O472=0,M472=0),"N.M.",IF(ABS(Q472/O472)&gt;=10,"N.M.",Q472/(-O472)))),IF(Q472=0,0,IF(OR(O472=0,M472=0),"N.M.",IF(ABS(Q472/O472)&gt;=10,"N.M.",Q472/O472))))</f>
        <v>-0.40849812841498595</v>
      </c>
      <c r="U472" s="9">
        <v>1226160.87</v>
      </c>
      <c r="W472" s="9">
        <v>2446083.08</v>
      </c>
      <c r="Y472" s="9">
        <f>(+U472-W472)</f>
        <v>-1219922.21</v>
      </c>
      <c r="AA472" s="21">
        <f>IF(W472&lt;0,IF(Y472=0,0,IF(OR(W472=0,U472=0),"N.M.",IF(ABS(Y472/W472)&gt;=10,"N.M.",Y472/(-W472)))),IF(Y472=0,0,IF(OR(W472=0,U472=0),"N.M.",IF(ABS(Y472/W472)&gt;=10,"N.M.",Y472/W472))))</f>
        <v>-0.49872476530927967</v>
      </c>
      <c r="AC472" s="9">
        <v>1286054.4800000002</v>
      </c>
      <c r="AE472" s="9">
        <v>2666179.06</v>
      </c>
      <c r="AG472" s="9">
        <f>(+AC472-AE472)</f>
        <v>-1380124.5799999998</v>
      </c>
      <c r="AI472" s="21">
        <f>IF(AE472&lt;0,IF(AG472=0,0,IF(OR(AE472=0,AC472=0),"N.M.",IF(ABS(AG472/AE472)&gt;=10,"N.M.",AG472/(-AE472)))),IF(AG472=0,0,IF(OR(AE472=0,AC472=0),"N.M.",IF(ABS(AG472/AE472)&gt;=10,"N.M.",AG472/AE472))))</f>
        <v>-0.5176413695185198</v>
      </c>
    </row>
    <row r="473" spans="1:53" s="16" customFormat="1" ht="12.75" customHeight="1">
      <c r="A473" s="16" t="s">
        <v>85</v>
      </c>
      <c r="C473" s="16" t="s">
        <v>1378</v>
      </c>
      <c r="D473" s="9"/>
      <c r="E473" s="9">
        <v>270081.7</v>
      </c>
      <c r="F473" s="9"/>
      <c r="G473" s="9">
        <v>0</v>
      </c>
      <c r="H473" s="9"/>
      <c r="I473" s="9">
        <f>(+E473-G473)</f>
        <v>270081.7</v>
      </c>
      <c r="J473" s="37" t="str">
        <f>IF((+E473-G473)=(I473),"  ",$AO$508)</f>
        <v>  </v>
      </c>
      <c r="K473" s="38" t="str">
        <f>IF(G473&lt;0,IF(I473=0,0,IF(OR(G473=0,E473=0),"N.M.",IF(ABS(I473/G473)&gt;=10,"N.M.",I473/(-G473)))),IF(I473=0,0,IF(OR(G473=0,E473=0),"N.M.",IF(ABS(I473/G473)&gt;=10,"N.M.",I473/G473))))</f>
        <v>N.M.</v>
      </c>
      <c r="L473" s="39"/>
      <c r="M473" s="9">
        <v>552457.88</v>
      </c>
      <c r="N473" s="9"/>
      <c r="O473" s="9">
        <v>933991.77</v>
      </c>
      <c r="P473" s="9"/>
      <c r="Q473" s="9">
        <f>(+M473-O473)</f>
        <v>-381533.89</v>
      </c>
      <c r="R473" s="37" t="str">
        <f>IF((+M473-O473)=(Q473),"  ",$AO$508)</f>
        <v>  </v>
      </c>
      <c r="S473" s="38">
        <f>IF(O473&lt;0,IF(Q473=0,0,IF(OR(O473=0,M473=0),"N.M.",IF(ABS(Q473/O473)&gt;=10,"N.M.",Q473/(-O473)))),IF(Q473=0,0,IF(OR(O473=0,M473=0),"N.M.",IF(ABS(Q473/O473)&gt;=10,"N.M.",Q473/O473))))</f>
        <v>-0.40849812841498595</v>
      </c>
      <c r="T473" s="39"/>
      <c r="U473" s="9">
        <v>1226160.87</v>
      </c>
      <c r="V473" s="9"/>
      <c r="W473" s="9">
        <v>2446083.08</v>
      </c>
      <c r="X473" s="9"/>
      <c r="Y473" s="9">
        <f>(+U473-W473)</f>
        <v>-1219922.21</v>
      </c>
      <c r="Z473" s="37" t="str">
        <f>IF((+U473-W473)=(Y473),"  ",$AO$508)</f>
        <v>  </v>
      </c>
      <c r="AA473" s="38">
        <f>IF(W473&lt;0,IF(Y473=0,0,IF(OR(W473=0,U473=0),"N.M.",IF(ABS(Y473/W473)&gt;=10,"N.M.",Y473/(-W473)))),IF(Y473=0,0,IF(OR(W473=0,U473=0),"N.M.",IF(ABS(Y473/W473)&gt;=10,"N.M.",Y473/W473))))</f>
        <v>-0.49872476530927967</v>
      </c>
      <c r="AB473" s="39"/>
      <c r="AC473" s="9">
        <v>1286054.4800000002</v>
      </c>
      <c r="AD473" s="9"/>
      <c r="AE473" s="9">
        <v>2666179.06</v>
      </c>
      <c r="AF473" s="9"/>
      <c r="AG473" s="9">
        <f>(+AC473-AE473)</f>
        <v>-1380124.5799999998</v>
      </c>
      <c r="AH473" s="37" t="str">
        <f>IF((+AC473-AE473)=(AG473),"  ",$AO$508)</f>
        <v>  </v>
      </c>
      <c r="AI473" s="38">
        <f>IF(AE473&lt;0,IF(AG473=0,0,IF(OR(AE473=0,AC473=0),"N.M.",IF(ABS(AG473/AE473)&gt;=10,"N.M.",AG473/(-AE473)))),IF(AG473=0,0,IF(OR(AE473=0,AC473=0),"N.M.",IF(ABS(AG473/AE473)&gt;=10,"N.M.",AG473/AE473))))</f>
        <v>-0.5176413695185198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1:35" ht="12.75" outlineLevel="1">
      <c r="A474" s="1" t="s">
        <v>1074</v>
      </c>
      <c r="B474" s="16" t="s">
        <v>1075</v>
      </c>
      <c r="C474" s="1" t="s">
        <v>1379</v>
      </c>
      <c r="E474" s="5">
        <v>5519.21</v>
      </c>
      <c r="G474" s="5">
        <v>-11732.08</v>
      </c>
      <c r="I474" s="9">
        <f>(+E474-G474)</f>
        <v>17251.29</v>
      </c>
      <c r="K474" s="21">
        <f>IF(G474&lt;0,IF(I474=0,0,IF(OR(G474=0,E474=0),"N.M.",IF(ABS(I474/G474)&gt;=10,"N.M.",I474/(-G474)))),IF(I474=0,0,IF(OR(G474=0,E474=0),"N.M.",IF(ABS(I474/G474)&gt;=10,"N.M.",I474/G474))))</f>
        <v>1.4704374671839948</v>
      </c>
      <c r="M474" s="9">
        <v>50047.04</v>
      </c>
      <c r="O474" s="9">
        <v>28636.32</v>
      </c>
      <c r="Q474" s="9">
        <f>(+M474-O474)</f>
        <v>21410.72</v>
      </c>
      <c r="S474" s="21">
        <f>IF(O474&lt;0,IF(Q474=0,0,IF(OR(O474=0,M474=0),"N.M.",IF(ABS(Q474/O474)&gt;=10,"N.M.",Q474/(-O474)))),IF(Q474=0,0,IF(OR(O474=0,M474=0),"N.M.",IF(ABS(Q474/O474)&gt;=10,"N.M.",Q474/O474))))</f>
        <v>0.7476770758253855</v>
      </c>
      <c r="U474" s="9">
        <v>165263.55000000002</v>
      </c>
      <c r="W474" s="9">
        <v>135638.97</v>
      </c>
      <c r="Y474" s="9">
        <f>(+U474-W474)</f>
        <v>29624.580000000016</v>
      </c>
      <c r="AA474" s="21">
        <f>IF(W474&lt;0,IF(Y474=0,0,IF(OR(W474=0,U474=0),"N.M.",IF(ABS(Y474/W474)&gt;=10,"N.M.",Y474/(-W474)))),IF(Y474=0,0,IF(OR(W474=0,U474=0),"N.M.",IF(ABS(Y474/W474)&gt;=10,"N.M.",Y474/W474))))</f>
        <v>0.21840758596146828</v>
      </c>
      <c r="AC474" s="9">
        <v>220412.72000000003</v>
      </c>
      <c r="AE474" s="9">
        <v>190118.56</v>
      </c>
      <c r="AG474" s="9">
        <f>(+AC474-AE474)</f>
        <v>30294.160000000033</v>
      </c>
      <c r="AI474" s="21">
        <f>IF(AE474&lt;0,IF(AG474=0,0,IF(OR(AE474=0,AC474=0),"N.M.",IF(ABS(AG474/AE474)&gt;=10,"N.M.",AG474/(-AE474)))),IF(AG474=0,0,IF(OR(AE474=0,AC474=0),"N.M.",IF(ABS(AG474/AE474)&gt;=10,"N.M.",AG474/AE474))))</f>
        <v>0.15934351701380461</v>
      </c>
    </row>
    <row r="475" spans="1:53" s="16" customFormat="1" ht="12.75" customHeight="1">
      <c r="A475" s="16" t="s">
        <v>86</v>
      </c>
      <c r="C475" s="16" t="s">
        <v>1380</v>
      </c>
      <c r="D475" s="9"/>
      <c r="E475" s="9">
        <v>5519.21</v>
      </c>
      <c r="F475" s="9"/>
      <c r="G475" s="9">
        <v>-11732.08</v>
      </c>
      <c r="H475" s="9"/>
      <c r="I475" s="9">
        <f t="shared" si="160"/>
        <v>17251.29</v>
      </c>
      <c r="J475" s="85" t="str">
        <f t="shared" si="161"/>
        <v>  </v>
      </c>
      <c r="K475" s="38">
        <f t="shared" si="162"/>
        <v>1.4704374671839948</v>
      </c>
      <c r="L475" s="39"/>
      <c r="M475" s="9">
        <v>50047.04</v>
      </c>
      <c r="N475" s="9"/>
      <c r="O475" s="9">
        <v>28636.32</v>
      </c>
      <c r="P475" s="9"/>
      <c r="Q475" s="9">
        <f t="shared" si="163"/>
        <v>21410.72</v>
      </c>
      <c r="R475" s="85" t="str">
        <f t="shared" si="164"/>
        <v>  </v>
      </c>
      <c r="S475" s="38">
        <f t="shared" si="165"/>
        <v>0.7476770758253855</v>
      </c>
      <c r="T475" s="39"/>
      <c r="U475" s="9">
        <v>165263.55000000002</v>
      </c>
      <c r="V475" s="9"/>
      <c r="W475" s="9">
        <v>135638.97</v>
      </c>
      <c r="X475" s="9"/>
      <c r="Y475" s="9">
        <f t="shared" si="166"/>
        <v>29624.580000000016</v>
      </c>
      <c r="Z475" s="85" t="str">
        <f t="shared" si="167"/>
        <v>  </v>
      </c>
      <c r="AA475" s="38">
        <f t="shared" si="168"/>
        <v>0.21840758596146828</v>
      </c>
      <c r="AB475" s="39"/>
      <c r="AC475" s="9">
        <v>220412.72000000003</v>
      </c>
      <c r="AD475" s="9"/>
      <c r="AE475" s="9">
        <v>190118.56</v>
      </c>
      <c r="AF475" s="9"/>
      <c r="AG475" s="9">
        <f t="shared" si="169"/>
        <v>30294.160000000033</v>
      </c>
      <c r="AH475" s="85" t="str">
        <f t="shared" si="170"/>
        <v>  </v>
      </c>
      <c r="AI475" s="38">
        <f t="shared" si="171"/>
        <v>0.15934351701380461</v>
      </c>
      <c r="AJ475" s="39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</row>
    <row r="476" spans="1:35" ht="12.75" outlineLevel="1">
      <c r="A476" s="1" t="s">
        <v>1076</v>
      </c>
      <c r="B476" s="16" t="s">
        <v>1077</v>
      </c>
      <c r="C476" s="1" t="s">
        <v>1381</v>
      </c>
      <c r="E476" s="5">
        <v>38183.18</v>
      </c>
      <c r="G476" s="5">
        <v>103434.86</v>
      </c>
      <c r="I476" s="9">
        <f>(+E476-G476)</f>
        <v>-65251.68</v>
      </c>
      <c r="K476" s="21">
        <f>IF(G476&lt;0,IF(I476=0,0,IF(OR(G476=0,E476=0),"N.M.",IF(ABS(I476/G476)&gt;=10,"N.M.",I476/(-G476)))),IF(I476=0,0,IF(OR(G476=0,E476=0),"N.M.",IF(ABS(I476/G476)&gt;=10,"N.M.",I476/G476))))</f>
        <v>-0.6308480525811124</v>
      </c>
      <c r="M476" s="9">
        <v>114549.53</v>
      </c>
      <c r="O476" s="9">
        <v>284200.02</v>
      </c>
      <c r="Q476" s="9">
        <f>(+M476-O476)</f>
        <v>-169650.49000000002</v>
      </c>
      <c r="S476" s="21">
        <f>IF(O476&lt;0,IF(Q476=0,0,IF(OR(O476=0,M476=0),"N.M.",IF(ABS(Q476/O476)&gt;=10,"N.M.",Q476/(-O476)))),IF(Q476=0,0,IF(OR(O476=0,M476=0),"N.M.",IF(ABS(Q476/O476)&gt;=10,"N.M.",Q476/O476))))</f>
        <v>-0.5969404576396582</v>
      </c>
      <c r="U476" s="9">
        <v>379262.22000000003</v>
      </c>
      <c r="W476" s="9">
        <v>912878.04</v>
      </c>
      <c r="Y476" s="9">
        <f>(+U476-W476)</f>
        <v>-533615.8200000001</v>
      </c>
      <c r="AA476" s="21">
        <f>IF(W476&lt;0,IF(Y476=0,0,IF(OR(W476=0,U476=0),"N.M.",IF(ABS(Y476/W476)&gt;=10,"N.M.",Y476/(-W476)))),IF(Y476=0,0,IF(OR(W476=0,U476=0),"N.M.",IF(ABS(Y476/W476)&gt;=10,"N.M.",Y476/W476))))</f>
        <v>-0.5845422900084222</v>
      </c>
      <c r="AC476" s="9">
        <v>486817.44000000006</v>
      </c>
      <c r="AE476" s="9">
        <v>1097670.1</v>
      </c>
      <c r="AG476" s="9">
        <f>(+AC476-AE476)</f>
        <v>-610852.66</v>
      </c>
      <c r="AI476" s="21">
        <f>IF(AE476&lt;0,IF(AG476=0,0,IF(OR(AE476=0,AC476=0),"N.M.",IF(ABS(AG476/AE476)&gt;=10,"N.M.",AG476/(-AE476)))),IF(AG476=0,0,IF(OR(AE476=0,AC476=0),"N.M.",IF(ABS(AG476/AE476)&gt;=10,"N.M.",AG476/AE476))))</f>
        <v>-0.5564993161424366</v>
      </c>
    </row>
    <row r="477" spans="1:53" s="16" customFormat="1" ht="12.75">
      <c r="A477" s="16" t="s">
        <v>56</v>
      </c>
      <c r="C477" s="16" t="s">
        <v>1382</v>
      </c>
      <c r="D477" s="9"/>
      <c r="E477" s="9">
        <v>38183.18</v>
      </c>
      <c r="F477" s="9"/>
      <c r="G477" s="9">
        <v>103434.86</v>
      </c>
      <c r="H477" s="9"/>
      <c r="I477" s="9">
        <f t="shared" si="160"/>
        <v>-65251.68</v>
      </c>
      <c r="J477" s="37" t="str">
        <f t="shared" si="161"/>
        <v>  </v>
      </c>
      <c r="K477" s="38">
        <f t="shared" si="162"/>
        <v>-0.6308480525811124</v>
      </c>
      <c r="L477" s="39"/>
      <c r="M477" s="9">
        <v>114549.53</v>
      </c>
      <c r="N477" s="9"/>
      <c r="O477" s="9">
        <v>284200.02</v>
      </c>
      <c r="P477" s="9"/>
      <c r="Q477" s="9">
        <f t="shared" si="163"/>
        <v>-169650.49000000002</v>
      </c>
      <c r="R477" s="37" t="str">
        <f t="shared" si="164"/>
        <v>  </v>
      </c>
      <c r="S477" s="38">
        <f t="shared" si="165"/>
        <v>-0.5969404576396582</v>
      </c>
      <c r="T477" s="39"/>
      <c r="U477" s="9">
        <v>379262.22000000003</v>
      </c>
      <c r="V477" s="9"/>
      <c r="W477" s="9">
        <v>912878.04</v>
      </c>
      <c r="X477" s="9"/>
      <c r="Y477" s="9">
        <f t="shared" si="166"/>
        <v>-533615.8200000001</v>
      </c>
      <c r="Z477" s="37" t="str">
        <f t="shared" si="167"/>
        <v>  </v>
      </c>
      <c r="AA477" s="38">
        <f t="shared" si="168"/>
        <v>-0.5845422900084222</v>
      </c>
      <c r="AB477" s="39"/>
      <c r="AC477" s="9">
        <v>486817.44000000006</v>
      </c>
      <c r="AD477" s="9"/>
      <c r="AE477" s="9">
        <v>1097670.1</v>
      </c>
      <c r="AF477" s="9"/>
      <c r="AG477" s="9">
        <f t="shared" si="169"/>
        <v>-610852.66</v>
      </c>
      <c r="AH477" s="37" t="str">
        <f t="shared" si="170"/>
        <v>  </v>
      </c>
      <c r="AI477" s="38">
        <f t="shared" si="171"/>
        <v>-0.5564993161424366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35" ht="12.75" outlineLevel="1">
      <c r="A478" s="1" t="s">
        <v>1078</v>
      </c>
      <c r="B478" s="16" t="s">
        <v>1079</v>
      </c>
      <c r="C478" s="1" t="s">
        <v>1383</v>
      </c>
      <c r="E478" s="5">
        <v>0</v>
      </c>
      <c r="G478" s="5">
        <v>0</v>
      </c>
      <c r="I478" s="9">
        <f>(+E478-G478)</f>
        <v>0</v>
      </c>
      <c r="K478" s="21">
        <f>IF(G478&lt;0,IF(I478=0,0,IF(OR(G478=0,E478=0),"N.M.",IF(ABS(I478/G478)&gt;=10,"N.M.",I478/(-G478)))),IF(I478=0,0,IF(OR(G478=0,E478=0),"N.M.",IF(ABS(I478/G478)&gt;=10,"N.M.",I478/G478))))</f>
        <v>0</v>
      </c>
      <c r="M478" s="9">
        <v>0</v>
      </c>
      <c r="O478" s="9">
        <v>0</v>
      </c>
      <c r="Q478" s="9">
        <f>(+M478-O478)</f>
        <v>0</v>
      </c>
      <c r="S478" s="21">
        <f>IF(O478&lt;0,IF(Q478=0,0,IF(OR(O478=0,M478=0),"N.M.",IF(ABS(Q478/O478)&gt;=10,"N.M.",Q478/(-O478)))),IF(Q478=0,0,IF(OR(O478=0,M478=0),"N.M.",IF(ABS(Q478/O478)&gt;=10,"N.M.",Q478/O478))))</f>
        <v>0</v>
      </c>
      <c r="U478" s="9">
        <v>0</v>
      </c>
      <c r="W478" s="9">
        <v>16870.6</v>
      </c>
      <c r="Y478" s="9">
        <f>(+U478-W478)</f>
        <v>-16870.6</v>
      </c>
      <c r="AA478" s="21" t="str">
        <f>IF(W478&lt;0,IF(Y478=0,0,IF(OR(W478=0,U478=0),"N.M.",IF(ABS(Y478/W478)&gt;=10,"N.M.",Y478/(-W478)))),IF(Y478=0,0,IF(OR(W478=0,U478=0),"N.M.",IF(ABS(Y478/W478)&gt;=10,"N.M.",Y478/W478))))</f>
        <v>N.M.</v>
      </c>
      <c r="AC478" s="9">
        <v>0</v>
      </c>
      <c r="AE478" s="9">
        <v>22494.12</v>
      </c>
      <c r="AG478" s="9">
        <f>(+AC478-AE478)</f>
        <v>-22494.12</v>
      </c>
      <c r="AI478" s="21" t="str">
        <f>IF(AE478&lt;0,IF(AG478=0,0,IF(OR(AE478=0,AC478=0),"N.M.",IF(ABS(AG478/AE478)&gt;=10,"N.M.",AG478/(-AE478)))),IF(AG478=0,0,IF(OR(AE478=0,AC478=0),"N.M.",IF(ABS(AG478/AE478)&gt;=10,"N.M.",AG478/AE478))))</f>
        <v>N.M.</v>
      </c>
    </row>
    <row r="479" spans="1:35" ht="12.75" outlineLevel="1">
      <c r="A479" s="1" t="s">
        <v>1080</v>
      </c>
      <c r="B479" s="16" t="s">
        <v>1081</v>
      </c>
      <c r="C479" s="1" t="s">
        <v>1384</v>
      </c>
      <c r="E479" s="5">
        <v>2804.05</v>
      </c>
      <c r="G479" s="5">
        <v>2804.05</v>
      </c>
      <c r="I479" s="9">
        <f>(+E479-G479)</f>
        <v>0</v>
      </c>
      <c r="K479" s="21">
        <f>IF(G479&lt;0,IF(I479=0,0,IF(OR(G479=0,E479=0),"N.M.",IF(ABS(I479/G479)&gt;=10,"N.M.",I479/(-G479)))),IF(I479=0,0,IF(OR(G479=0,E479=0),"N.M.",IF(ABS(I479/G479)&gt;=10,"N.M.",I479/G479))))</f>
        <v>0</v>
      </c>
      <c r="M479" s="9">
        <v>8412.15</v>
      </c>
      <c r="O479" s="9">
        <v>8412.16</v>
      </c>
      <c r="Q479" s="9">
        <f>(+M479-O479)</f>
        <v>-0.010000000000218279</v>
      </c>
      <c r="S479" s="21">
        <f>IF(O479&lt;0,IF(Q479=0,0,IF(OR(O479=0,M479=0),"N.M.",IF(ABS(Q479/O479)&gt;=10,"N.M.",Q479/(-O479)))),IF(Q479=0,0,IF(OR(O479=0,M479=0),"N.M.",IF(ABS(Q479/O479)&gt;=10,"N.M.",Q479/O479))))</f>
        <v>-1.1887553256498068E-06</v>
      </c>
      <c r="U479" s="9">
        <v>28040.53</v>
      </c>
      <c r="W479" s="9">
        <v>28040.55</v>
      </c>
      <c r="Y479" s="9">
        <f>(+U479-W479)</f>
        <v>-0.020000000000436557</v>
      </c>
      <c r="AA479" s="21">
        <f>IF(W479&lt;0,IF(Y479=0,0,IF(OR(W479=0,U479=0),"N.M.",IF(ABS(Y479/W479)&gt;=10,"N.M.",Y479/(-W479)))),IF(Y479=0,0,IF(OR(W479=0,U479=0),"N.M.",IF(ABS(Y479/W479)&gt;=10,"N.M.",Y479/W479))))</f>
        <v>-7.132527714483688E-07</v>
      </c>
      <c r="AC479" s="9">
        <v>33648.64</v>
      </c>
      <c r="AE479" s="9">
        <v>33648.67</v>
      </c>
      <c r="AG479" s="9">
        <f>(+AC479-AE479)</f>
        <v>-0.029999999998835847</v>
      </c>
      <c r="AI479" s="21">
        <f>IF(AE479&lt;0,IF(AG479=0,0,IF(OR(AE479=0,AC479=0),"N.M.",IF(ABS(AG479/AE479)&gt;=10,"N.M.",AG479/(-AE479)))),IF(AG479=0,0,IF(OR(AE479=0,AC479=0),"N.M.",IF(ABS(AG479/AE479)&gt;=10,"N.M.",AG479/AE479))))</f>
        <v>-8.915656992931919E-07</v>
      </c>
    </row>
    <row r="480" spans="1:36" s="16" customFormat="1" ht="12.75">
      <c r="A480" s="16" t="s">
        <v>57</v>
      </c>
      <c r="C480" s="16" t="s">
        <v>1385</v>
      </c>
      <c r="D480" s="9"/>
      <c r="E480" s="9">
        <v>2804.05</v>
      </c>
      <c r="F480" s="9"/>
      <c r="G480" s="9">
        <v>2804.05</v>
      </c>
      <c r="H480" s="9"/>
      <c r="I480" s="9">
        <f t="shared" si="160"/>
        <v>0</v>
      </c>
      <c r="J480" s="37" t="str">
        <f t="shared" si="161"/>
        <v>  </v>
      </c>
      <c r="K480" s="38">
        <f t="shared" si="162"/>
        <v>0</v>
      </c>
      <c r="L480" s="39"/>
      <c r="M480" s="9">
        <v>8412.15</v>
      </c>
      <c r="N480" s="9"/>
      <c r="O480" s="9">
        <v>8412.16</v>
      </c>
      <c r="P480" s="9"/>
      <c r="Q480" s="9">
        <f t="shared" si="163"/>
        <v>-0.010000000000218279</v>
      </c>
      <c r="R480" s="37" t="str">
        <f t="shared" si="164"/>
        <v>  </v>
      </c>
      <c r="S480" s="38">
        <f t="shared" si="165"/>
        <v>-1.1887553256498068E-06</v>
      </c>
      <c r="T480" s="39"/>
      <c r="U480" s="9">
        <v>28040.53</v>
      </c>
      <c r="V480" s="9"/>
      <c r="W480" s="9">
        <v>44911.149999999994</v>
      </c>
      <c r="X480" s="9"/>
      <c r="Y480" s="9">
        <f t="shared" si="166"/>
        <v>-16870.619999999995</v>
      </c>
      <c r="Z480" s="37" t="str">
        <f t="shared" si="167"/>
        <v>  </v>
      </c>
      <c r="AA480" s="38">
        <f t="shared" si="168"/>
        <v>-0.37564435557762377</v>
      </c>
      <c r="AB480" s="39"/>
      <c r="AC480" s="9">
        <v>33648.64</v>
      </c>
      <c r="AD480" s="9"/>
      <c r="AE480" s="9">
        <v>56142.78999999999</v>
      </c>
      <c r="AF480" s="9"/>
      <c r="AG480" s="9">
        <f t="shared" si="169"/>
        <v>-22494.149999999994</v>
      </c>
      <c r="AH480" s="37" t="str">
        <f t="shared" si="170"/>
        <v>  </v>
      </c>
      <c r="AI480" s="38">
        <f t="shared" si="171"/>
        <v>-0.4006596394657265</v>
      </c>
      <c r="AJ480" s="39"/>
    </row>
    <row r="481" spans="1:36" s="16" customFormat="1" ht="12.75">
      <c r="A481" s="16" t="s">
        <v>58</v>
      </c>
      <c r="C481" s="16" t="s">
        <v>1386</v>
      </c>
      <c r="D481" s="9"/>
      <c r="E481" s="9">
        <v>0</v>
      </c>
      <c r="F481" s="9"/>
      <c r="G481" s="9">
        <v>0</v>
      </c>
      <c r="H481" s="9"/>
      <c r="I481" s="9">
        <f t="shared" si="160"/>
        <v>0</v>
      </c>
      <c r="J481" s="37" t="str">
        <f t="shared" si="161"/>
        <v>  </v>
      </c>
      <c r="K481" s="38">
        <f t="shared" si="162"/>
        <v>0</v>
      </c>
      <c r="L481" s="39"/>
      <c r="M481" s="9">
        <v>0</v>
      </c>
      <c r="N481" s="9"/>
      <c r="O481" s="9">
        <v>0</v>
      </c>
      <c r="P481" s="9"/>
      <c r="Q481" s="9">
        <f t="shared" si="163"/>
        <v>0</v>
      </c>
      <c r="R481" s="37" t="str">
        <f t="shared" si="164"/>
        <v>  </v>
      </c>
      <c r="S481" s="38">
        <f t="shared" si="165"/>
        <v>0</v>
      </c>
      <c r="T481" s="39"/>
      <c r="U481" s="9">
        <v>0</v>
      </c>
      <c r="V481" s="9"/>
      <c r="W481" s="9">
        <v>0</v>
      </c>
      <c r="X481" s="9"/>
      <c r="Y481" s="9">
        <f t="shared" si="166"/>
        <v>0</v>
      </c>
      <c r="Z481" s="37" t="str">
        <f t="shared" si="167"/>
        <v>  </v>
      </c>
      <c r="AA481" s="38">
        <f t="shared" si="168"/>
        <v>0</v>
      </c>
      <c r="AB481" s="39"/>
      <c r="AC481" s="9">
        <v>0</v>
      </c>
      <c r="AD481" s="9"/>
      <c r="AE481" s="9">
        <v>0</v>
      </c>
      <c r="AF481" s="9"/>
      <c r="AG481" s="9">
        <f t="shared" si="169"/>
        <v>0</v>
      </c>
      <c r="AH481" s="37" t="str">
        <f t="shared" si="170"/>
        <v>  </v>
      </c>
      <c r="AI481" s="38">
        <f t="shared" si="171"/>
        <v>0</v>
      </c>
      <c r="AJ481" s="39"/>
    </row>
    <row r="482" spans="1:35" ht="12.75" outlineLevel="1">
      <c r="A482" s="1" t="s">
        <v>1082</v>
      </c>
      <c r="B482" s="16" t="s">
        <v>1083</v>
      </c>
      <c r="C482" s="1" t="s">
        <v>1387</v>
      </c>
      <c r="E482" s="5">
        <v>3717.32</v>
      </c>
      <c r="G482" s="5">
        <v>7357.95</v>
      </c>
      <c r="I482" s="9">
        <f>(+E482-G482)</f>
        <v>-3640.6299999999997</v>
      </c>
      <c r="K482" s="21">
        <f>IF(G482&lt;0,IF(I482=0,0,IF(OR(G482=0,E482=0),"N.M.",IF(ABS(I482/G482)&gt;=10,"N.M.",I482/(-G482)))),IF(I482=0,0,IF(OR(G482=0,E482=0),"N.M.",IF(ABS(I482/G482)&gt;=10,"N.M.",I482/G482))))</f>
        <v>-0.494788629985254</v>
      </c>
      <c r="M482" s="9">
        <v>-90125.89</v>
      </c>
      <c r="O482" s="9">
        <v>92406.96</v>
      </c>
      <c r="Q482" s="9">
        <f>(+M482-O482)</f>
        <v>-182532.85</v>
      </c>
      <c r="S482" s="21">
        <f>IF(O482&lt;0,IF(Q482=0,0,IF(OR(O482=0,M482=0),"N.M.",IF(ABS(Q482/O482)&gt;=10,"N.M.",Q482/(-O482)))),IF(Q482=0,0,IF(OR(O482=0,M482=0),"N.M.",IF(ABS(Q482/O482)&gt;=10,"N.M.",Q482/O482))))</f>
        <v>-1.975314954631123</v>
      </c>
      <c r="U482" s="9">
        <v>273679.78</v>
      </c>
      <c r="W482" s="9">
        <v>355204.25</v>
      </c>
      <c r="Y482" s="9">
        <f>(+U482-W482)</f>
        <v>-81524.46999999997</v>
      </c>
      <c r="AA482" s="21">
        <f>IF(W482&lt;0,IF(Y482=0,0,IF(OR(W482=0,U482=0),"N.M.",IF(ABS(Y482/W482)&gt;=10,"N.M.",Y482/(-W482)))),IF(Y482=0,0,IF(OR(W482=0,U482=0),"N.M.",IF(ABS(Y482/W482)&gt;=10,"N.M.",Y482/W482))))</f>
        <v>-0.22951434280417526</v>
      </c>
      <c r="AC482" s="9">
        <v>-783648.75</v>
      </c>
      <c r="AE482" s="9">
        <v>874706.76</v>
      </c>
      <c r="AG482" s="9">
        <f>(+AC482-AE482)</f>
        <v>-1658355.51</v>
      </c>
      <c r="AI482" s="21">
        <f>IF(AE482&lt;0,IF(AG482=0,0,IF(OR(AE482=0,AC482=0),"N.M.",IF(ABS(AG482/AE482)&gt;=10,"N.M.",AG482/(-AE482)))),IF(AG482=0,0,IF(OR(AE482=0,AC482=0),"N.M.",IF(ABS(AG482/AE482)&gt;=10,"N.M.",AG482/AE482))))</f>
        <v>-1.895898815278391</v>
      </c>
    </row>
    <row r="483" spans="1:35" ht="12.75" outlineLevel="1">
      <c r="A483" s="1" t="s">
        <v>1084</v>
      </c>
      <c r="B483" s="16" t="s">
        <v>1085</v>
      </c>
      <c r="C483" s="1" t="s">
        <v>1388</v>
      </c>
      <c r="E483" s="5">
        <v>78001.28</v>
      </c>
      <c r="G483" s="5">
        <v>69791</v>
      </c>
      <c r="I483" s="9">
        <f>(+E483-G483)</f>
        <v>8210.279999999999</v>
      </c>
      <c r="K483" s="21">
        <f>IF(G483&lt;0,IF(I483=0,0,IF(OR(G483=0,E483=0),"N.M.",IF(ABS(I483/G483)&gt;=10,"N.M.",I483/(-G483)))),IF(I483=0,0,IF(OR(G483=0,E483=0),"N.M.",IF(ABS(I483/G483)&gt;=10,"N.M.",I483/G483))))</f>
        <v>0.1176409565703314</v>
      </c>
      <c r="M483" s="9">
        <v>229948.95</v>
      </c>
      <c r="O483" s="9">
        <v>205184.04</v>
      </c>
      <c r="Q483" s="9">
        <f>(+M483-O483)</f>
        <v>24764.910000000003</v>
      </c>
      <c r="S483" s="21">
        <f>IF(O483&lt;0,IF(Q483=0,0,IF(OR(O483=0,M483=0),"N.M.",IF(ABS(Q483/O483)&gt;=10,"N.M.",Q483/(-O483)))),IF(Q483=0,0,IF(OR(O483=0,M483=0),"N.M.",IF(ABS(Q483/O483)&gt;=10,"N.M.",Q483/O483))))</f>
        <v>0.12069608337958451</v>
      </c>
      <c r="U483" s="9">
        <v>740369.5700000001</v>
      </c>
      <c r="W483" s="9">
        <v>653900.75</v>
      </c>
      <c r="Y483" s="9">
        <f>(+U483-W483)</f>
        <v>86468.82000000007</v>
      </c>
      <c r="AA483" s="21">
        <f>IF(W483&lt;0,IF(Y483=0,0,IF(OR(W483=0,U483=0),"N.M.",IF(ABS(Y483/W483)&gt;=10,"N.M.",Y483/(-W483)))),IF(Y483=0,0,IF(OR(W483=0,U483=0),"N.M.",IF(ABS(Y483/W483)&gt;=10,"N.M.",Y483/W483))))</f>
        <v>0.13223538893325948</v>
      </c>
      <c r="AC483" s="9">
        <v>880226.76</v>
      </c>
      <c r="AE483" s="9">
        <v>776693.51</v>
      </c>
      <c r="AG483" s="9">
        <f>(+AC483-AE483)</f>
        <v>103533.25</v>
      </c>
      <c r="AI483" s="21">
        <f>IF(AE483&lt;0,IF(AG483=0,0,IF(OR(AE483=0,AC483=0),"N.M.",IF(ABS(AG483/AE483)&gt;=10,"N.M.",AG483/(-AE483)))),IF(AG483=0,0,IF(OR(AE483=0,AC483=0),"N.M.",IF(ABS(AG483/AE483)&gt;=10,"N.M.",AG483/AE483))))</f>
        <v>0.1333000065881843</v>
      </c>
    </row>
    <row r="484" spans="1:36" s="16" customFormat="1" ht="12.75">
      <c r="A484" s="16" t="s">
        <v>59</v>
      </c>
      <c r="C484" s="16" t="s">
        <v>1389</v>
      </c>
      <c r="D484" s="9"/>
      <c r="E484" s="9">
        <v>81718.6</v>
      </c>
      <c r="F484" s="9"/>
      <c r="G484" s="9">
        <v>77148.95</v>
      </c>
      <c r="H484" s="9"/>
      <c r="I484" s="9">
        <f t="shared" si="160"/>
        <v>4569.650000000009</v>
      </c>
      <c r="J484" s="37" t="str">
        <f t="shared" si="161"/>
        <v>  </v>
      </c>
      <c r="K484" s="38">
        <f t="shared" si="162"/>
        <v>0.059231525510068626</v>
      </c>
      <c r="L484" s="39"/>
      <c r="M484" s="9">
        <v>139823.06</v>
      </c>
      <c r="N484" s="9"/>
      <c r="O484" s="9">
        <v>297591</v>
      </c>
      <c r="P484" s="9"/>
      <c r="Q484" s="9">
        <f t="shared" si="163"/>
        <v>-157767.94</v>
      </c>
      <c r="R484" s="37" t="str">
        <f t="shared" si="164"/>
        <v>  </v>
      </c>
      <c r="S484" s="38">
        <f t="shared" si="165"/>
        <v>-0.5301502397585949</v>
      </c>
      <c r="T484" s="39"/>
      <c r="U484" s="9">
        <v>1014049.3500000001</v>
      </c>
      <c r="V484" s="9"/>
      <c r="W484" s="9">
        <v>1009105</v>
      </c>
      <c r="X484" s="9"/>
      <c r="Y484" s="9">
        <f t="shared" si="166"/>
        <v>4944.350000000093</v>
      </c>
      <c r="Z484" s="37" t="str">
        <f t="shared" si="167"/>
        <v>  </v>
      </c>
      <c r="AA484" s="38">
        <f t="shared" si="168"/>
        <v>0.004899737886543118</v>
      </c>
      <c r="AB484" s="39"/>
      <c r="AC484" s="9">
        <v>96578.01000000001</v>
      </c>
      <c r="AD484" s="9"/>
      <c r="AE484" s="9">
        <v>1651400.27</v>
      </c>
      <c r="AF484" s="9"/>
      <c r="AG484" s="9">
        <f t="shared" si="169"/>
        <v>-1554822.26</v>
      </c>
      <c r="AH484" s="37" t="str">
        <f t="shared" si="170"/>
        <v>  </v>
      </c>
      <c r="AI484" s="38">
        <f t="shared" si="171"/>
        <v>-0.9415175038090553</v>
      </c>
      <c r="AJ484" s="39"/>
    </row>
    <row r="485" spans="1:36" s="16" customFormat="1" ht="12.75">
      <c r="A485" s="77" t="s">
        <v>60</v>
      </c>
      <c r="C485" s="17" t="s">
        <v>61</v>
      </c>
      <c r="D485" s="18"/>
      <c r="E485" s="18">
        <v>2631365.5900000003</v>
      </c>
      <c r="F485" s="18"/>
      <c r="G485" s="18">
        <v>2935945.67</v>
      </c>
      <c r="H485" s="18"/>
      <c r="I485" s="18">
        <f t="shared" si="160"/>
        <v>-304580.0799999996</v>
      </c>
      <c r="J485" s="37" t="str">
        <f t="shared" si="161"/>
        <v>  </v>
      </c>
      <c r="K485" s="40">
        <f t="shared" si="162"/>
        <v>-0.10374172898097246</v>
      </c>
      <c r="L485" s="39"/>
      <c r="M485" s="18">
        <v>7564466.21</v>
      </c>
      <c r="N485" s="18"/>
      <c r="O485" s="18">
        <v>8172985.93</v>
      </c>
      <c r="P485" s="18"/>
      <c r="Q485" s="18">
        <f t="shared" si="163"/>
        <v>-608519.7199999997</v>
      </c>
      <c r="R485" s="37" t="str">
        <f t="shared" si="164"/>
        <v>  </v>
      </c>
      <c r="S485" s="40">
        <f t="shared" si="165"/>
        <v>-0.07445500643361559</v>
      </c>
      <c r="T485" s="39"/>
      <c r="U485" s="18">
        <v>25143364.910000004</v>
      </c>
      <c r="V485" s="18"/>
      <c r="W485" s="18">
        <v>24871987.86</v>
      </c>
      <c r="X485" s="18"/>
      <c r="Y485" s="18">
        <f t="shared" si="166"/>
        <v>271377.05000000447</v>
      </c>
      <c r="Z485" s="37" t="str">
        <f t="shared" si="167"/>
        <v>  </v>
      </c>
      <c r="AA485" s="40">
        <f t="shared" si="168"/>
        <v>0.010910951369369336</v>
      </c>
      <c r="AB485" s="39"/>
      <c r="AC485" s="18">
        <v>29380716.560000002</v>
      </c>
      <c r="AD485" s="18"/>
      <c r="AE485" s="18">
        <v>30114747.97</v>
      </c>
      <c r="AF485" s="18"/>
      <c r="AG485" s="18">
        <f t="shared" si="169"/>
        <v>-734031.4099999964</v>
      </c>
      <c r="AH485" s="37" t="str">
        <f t="shared" si="170"/>
        <v>  </v>
      </c>
      <c r="AI485" s="40">
        <f t="shared" si="171"/>
        <v>-0.024374482918841988</v>
      </c>
      <c r="AJ485" s="39"/>
    </row>
    <row r="486" spans="1:35" ht="12.75" outlineLevel="1">
      <c r="A486" s="1" t="s">
        <v>1086</v>
      </c>
      <c r="B486" s="16" t="s">
        <v>1087</v>
      </c>
      <c r="C486" s="1" t="s">
        <v>1390</v>
      </c>
      <c r="E486" s="5">
        <v>-145257.09</v>
      </c>
      <c r="G486" s="5">
        <v>-41240.01</v>
      </c>
      <c r="I486" s="9">
        <f>(+E486-G486)</f>
        <v>-104017.07999999999</v>
      </c>
      <c r="K486" s="21">
        <f>IF(G486&lt;0,IF(I486=0,0,IF(OR(G486=0,E486=0),"N.M.",IF(ABS(I486/G486)&gt;=10,"N.M.",I486/(-G486)))),IF(I486=0,0,IF(OR(G486=0,E486=0),"N.M.",IF(ABS(I486/G486)&gt;=10,"N.M.",I486/G486))))</f>
        <v>-2.522237021765998</v>
      </c>
      <c r="M486" s="9">
        <v>-388502.60000000003</v>
      </c>
      <c r="O486" s="9">
        <v>-173418.01</v>
      </c>
      <c r="Q486" s="9">
        <f>(+M486-O486)</f>
        <v>-215084.59000000003</v>
      </c>
      <c r="S486" s="21">
        <f>IF(O486&lt;0,IF(Q486=0,0,IF(OR(O486=0,M486=0),"N.M.",IF(ABS(Q486/O486)&gt;=10,"N.M.",Q486/(-O486)))),IF(Q486=0,0,IF(OR(O486=0,M486=0),"N.M.",IF(ABS(Q486/O486)&gt;=10,"N.M.",Q486/O486))))</f>
        <v>-1.2402667404613859</v>
      </c>
      <c r="U486" s="9">
        <v>-1248839.71</v>
      </c>
      <c r="W486" s="9">
        <v>-468406.57</v>
      </c>
      <c r="Y486" s="9">
        <f>(+U486-W486)</f>
        <v>-780433.1399999999</v>
      </c>
      <c r="AA486" s="21">
        <f>IF(W486&lt;0,IF(Y486=0,0,IF(OR(W486=0,U486=0),"N.M.",IF(ABS(Y486/W486)&gt;=10,"N.M.",Y486/(-W486)))),IF(Y486=0,0,IF(OR(W486=0,U486=0),"N.M.",IF(ABS(Y486/W486)&gt;=10,"N.M.",Y486/W486))))</f>
        <v>-1.6661447340501647</v>
      </c>
      <c r="AC486" s="9">
        <v>-1375921.5899999999</v>
      </c>
      <c r="AE486" s="9">
        <v>-568977.18</v>
      </c>
      <c r="AG486" s="9">
        <f>(+AC486-AE486)</f>
        <v>-806944.4099999998</v>
      </c>
      <c r="AI486" s="21">
        <f>IF(AE486&lt;0,IF(AG486=0,0,IF(OR(AE486=0,AC486=0),"N.M.",IF(ABS(AG486/AE486)&gt;=10,"N.M.",AG486/(-AE486)))),IF(AG486=0,0,IF(OR(AE486=0,AC486=0),"N.M.",IF(ABS(AG486/AE486)&gt;=10,"N.M.",AG486/AE486))))</f>
        <v>-1.418236861450225</v>
      </c>
    </row>
    <row r="487" spans="1:36" s="16" customFormat="1" ht="12.75">
      <c r="A487" s="16" t="s">
        <v>62</v>
      </c>
      <c r="C487" s="16" t="s">
        <v>1391</v>
      </c>
      <c r="D487" s="9"/>
      <c r="E487" s="9">
        <v>-145257.09</v>
      </c>
      <c r="F487" s="9"/>
      <c r="G487" s="9">
        <v>-41240.01</v>
      </c>
      <c r="H487" s="9"/>
      <c r="I487" s="9">
        <f t="shared" si="160"/>
        <v>-104017.07999999999</v>
      </c>
      <c r="J487" s="37" t="str">
        <f t="shared" si="161"/>
        <v>  </v>
      </c>
      <c r="K487" s="38">
        <f t="shared" si="162"/>
        <v>-2.522237021765998</v>
      </c>
      <c r="L487" s="39"/>
      <c r="M487" s="9">
        <v>-388502.60000000003</v>
      </c>
      <c r="N487" s="9"/>
      <c r="O487" s="9">
        <v>-173418.01</v>
      </c>
      <c r="P487" s="9"/>
      <c r="Q487" s="9">
        <f t="shared" si="163"/>
        <v>-215084.59000000003</v>
      </c>
      <c r="R487" s="37" t="str">
        <f t="shared" si="164"/>
        <v>  </v>
      </c>
      <c r="S487" s="38">
        <f t="shared" si="165"/>
        <v>-1.2402667404613859</v>
      </c>
      <c r="T487" s="39"/>
      <c r="U487" s="9">
        <v>-1248839.71</v>
      </c>
      <c r="V487" s="9"/>
      <c r="W487" s="9">
        <v>-468406.57</v>
      </c>
      <c r="X487" s="9"/>
      <c r="Y487" s="9">
        <f t="shared" si="166"/>
        <v>-780433.1399999999</v>
      </c>
      <c r="Z487" s="37" t="str">
        <f t="shared" si="167"/>
        <v>  </v>
      </c>
      <c r="AA487" s="38">
        <f t="shared" si="168"/>
        <v>-1.6661447340501647</v>
      </c>
      <c r="AB487" s="39"/>
      <c r="AC487" s="9">
        <v>-1375921.5899999999</v>
      </c>
      <c r="AD487" s="9"/>
      <c r="AE487" s="9">
        <v>-568977.18</v>
      </c>
      <c r="AF487" s="9"/>
      <c r="AG487" s="9">
        <f t="shared" si="169"/>
        <v>-806944.4099999998</v>
      </c>
      <c r="AH487" s="37" t="str">
        <f t="shared" si="170"/>
        <v>  </v>
      </c>
      <c r="AI487" s="38">
        <f t="shared" si="171"/>
        <v>-1.418236861450225</v>
      </c>
      <c r="AJ487" s="39"/>
    </row>
    <row r="488" spans="1:44" s="16" customFormat="1" ht="12.75">
      <c r="A488" s="77" t="s">
        <v>63</v>
      </c>
      <c r="C488" s="17" t="s">
        <v>64</v>
      </c>
      <c r="D488" s="18"/>
      <c r="E488" s="18">
        <v>2486108.5</v>
      </c>
      <c r="F488" s="18"/>
      <c r="G488" s="18">
        <v>2894705.66</v>
      </c>
      <c r="H488" s="18"/>
      <c r="I488" s="18">
        <f t="shared" si="160"/>
        <v>-408597.16000000015</v>
      </c>
      <c r="J488" s="37" t="str">
        <f t="shared" si="161"/>
        <v>  </v>
      </c>
      <c r="K488" s="40">
        <f t="shared" si="162"/>
        <v>-0.14115326668480696</v>
      </c>
      <c r="L488" s="39"/>
      <c r="M488" s="18">
        <v>7175963.61</v>
      </c>
      <c r="N488" s="18"/>
      <c r="O488" s="18">
        <v>7999567.92</v>
      </c>
      <c r="P488" s="18"/>
      <c r="Q488" s="18">
        <f t="shared" si="163"/>
        <v>-823604.3099999996</v>
      </c>
      <c r="R488" s="37" t="str">
        <f t="shared" si="164"/>
        <v>  </v>
      </c>
      <c r="S488" s="40">
        <f t="shared" si="165"/>
        <v>-0.10295609940892902</v>
      </c>
      <c r="T488" s="39"/>
      <c r="U488" s="18">
        <v>23894525.200000003</v>
      </c>
      <c r="V488" s="18"/>
      <c r="W488" s="18">
        <v>24403581.29</v>
      </c>
      <c r="X488" s="18"/>
      <c r="Y488" s="18">
        <f t="shared" si="166"/>
        <v>-509056.0899999961</v>
      </c>
      <c r="Z488" s="37" t="str">
        <f t="shared" si="167"/>
        <v>  </v>
      </c>
      <c r="AA488" s="40">
        <f t="shared" si="168"/>
        <v>-0.020859892814526985</v>
      </c>
      <c r="AB488" s="39"/>
      <c r="AC488" s="18">
        <v>28004794.970000006</v>
      </c>
      <c r="AD488" s="18"/>
      <c r="AE488" s="18">
        <v>29545770.79</v>
      </c>
      <c r="AF488" s="18"/>
      <c r="AG488" s="18">
        <f t="shared" si="169"/>
        <v>-1540975.8199999928</v>
      </c>
      <c r="AH488" s="37" t="str">
        <f t="shared" si="170"/>
        <v>  </v>
      </c>
      <c r="AI488" s="40">
        <f t="shared" si="171"/>
        <v>-0.05215554642160659</v>
      </c>
      <c r="AJ488" s="39"/>
      <c r="AL488" s="1"/>
      <c r="AM488" s="1"/>
      <c r="AN488" s="1"/>
      <c r="AO488" s="1"/>
      <c r="AP488" s="1"/>
      <c r="AQ488" s="1"/>
      <c r="AR488" s="1"/>
    </row>
    <row r="489" spans="4:44" s="16" customFormat="1" ht="12.75">
      <c r="D489" s="9"/>
      <c r="E489" s="43" t="str">
        <f>IF(ABS(E471+E473+E475+E477+E480+E481+E484+E485+E487-E485-E488)&gt;$AO$504,$AO$507," ")</f>
        <v> </v>
      </c>
      <c r="F489" s="28"/>
      <c r="G489" s="43" t="str">
        <f>IF(ABS(G471+G473+G475+G477+G480+G481+G484+G485+G487-G485-G488)&gt;$AO$504,$AO$507," ")</f>
        <v> </v>
      </c>
      <c r="H489" s="42"/>
      <c r="I489" s="43" t="str">
        <f>IF(ABS(I471+I473+I475+I477+I480+I481+I484+I485+I487-I485-I488)&gt;$AO$504,$AO$507," ")</f>
        <v> </v>
      </c>
      <c r="J489" s="9"/>
      <c r="K489" s="21"/>
      <c r="L489" s="11"/>
      <c r="M489" s="43" t="str">
        <f>IF(ABS(M471+M473+M475+M477+M480+M481+M484+M485+M487-M485-M488)&gt;$AO$504,$AO$507," ")</f>
        <v> </v>
      </c>
      <c r="N489" s="42"/>
      <c r="O489" s="43" t="str">
        <f>IF(ABS(O471+O473+O475+O477+O480+O481+O484+O485+O487-O485-O488)&gt;$AO$504,$AO$507," ")</f>
        <v> </v>
      </c>
      <c r="P489" s="28"/>
      <c r="Q489" s="43" t="str">
        <f>IF(ABS(Q471+Q473+Q475+Q477+Q480+Q481+Q484+Q485+Q487-Q485-Q488)&gt;$AO$504,$AO$507," ")</f>
        <v> </v>
      </c>
      <c r="R489" s="9"/>
      <c r="S489" s="21"/>
      <c r="T489" s="9"/>
      <c r="U489" s="43" t="str">
        <f>IF(ABS(U471+U473+U475+U477+U480+U481+U484+U485+U487-U485-U488)&gt;$AO$504,$AO$507," ")</f>
        <v> </v>
      </c>
      <c r="V489" s="28"/>
      <c r="W489" s="43" t="str">
        <f>IF(ABS(W471+W473+W475+W477+W480+W481+W484+W485+W487-W485-W488)&gt;$AO$504,$AO$507," ")</f>
        <v> </v>
      </c>
      <c r="X489" s="28"/>
      <c r="Y489" s="43" t="str">
        <f>IF(ABS(Y471+Y473+Y475+Y477+Y480+Y481+Y484+Y485+Y487-Y485-Y488)&gt;$AO$504,$AO$507," ")</f>
        <v> </v>
      </c>
      <c r="Z489" s="9"/>
      <c r="AA489" s="21"/>
      <c r="AB489" s="9"/>
      <c r="AC489" s="43" t="str">
        <f>IF(ABS(AC471+AC473+AC475+AC477+AC480+AC481+AC484+AC485+AC487-AC485-AC488)&gt;$AO$504,$AO$507," ")</f>
        <v> </v>
      </c>
      <c r="AD489" s="28"/>
      <c r="AE489" s="43" t="str">
        <f>IF(ABS(AE471+AE473+AE475+AE477+AE480+AE481+AE484+AE485+AE487-AE485-AE488)&gt;$AO$504,$AO$507," ")</f>
        <v> </v>
      </c>
      <c r="AF489" s="42"/>
      <c r="AG489" s="43" t="str">
        <f>IF(ABS(AG471+AG473+AG475+AG477+AG480+AG481+AG484+AG485+AG487-AG485-AG488)&gt;$AO$504,$AO$507," ")</f>
        <v> </v>
      </c>
      <c r="AH489" s="9"/>
      <c r="AI489" s="21"/>
      <c r="AL489" s="1"/>
      <c r="AM489" s="1"/>
      <c r="AN489" s="1"/>
      <c r="AO489" s="1"/>
      <c r="AP489" s="1"/>
      <c r="AQ489" s="1"/>
      <c r="AR489" s="1"/>
    </row>
    <row r="490" spans="1:44" s="16" customFormat="1" ht="12.75">
      <c r="A490" s="77" t="s">
        <v>84</v>
      </c>
      <c r="C490" s="17" t="s">
        <v>83</v>
      </c>
      <c r="D490" s="9"/>
      <c r="E490" s="18">
        <v>0</v>
      </c>
      <c r="F490" s="18"/>
      <c r="G490" s="18">
        <v>0</v>
      </c>
      <c r="H490" s="18"/>
      <c r="I490" s="18">
        <f>(+E490-G490)</f>
        <v>0</v>
      </c>
      <c r="J490" s="37" t="str">
        <f>IF((+E490-G490)=(I490),"  ",$AO$508)</f>
        <v>  </v>
      </c>
      <c r="K490" s="40">
        <f>IF(G490&lt;0,IF(I490=0,0,IF(OR(G490=0,E490=0),"N.M.",IF(ABS(I490/G490)&gt;=10,"N.M.",I490/(-G490)))),IF(I490=0,0,IF(OR(G490=0,E490=0),"N.M.",IF(ABS(I490/G490)&gt;=10,"N.M.",I490/G490))))</f>
        <v>0</v>
      </c>
      <c r="L490" s="39"/>
      <c r="M490" s="18">
        <v>0</v>
      </c>
      <c r="N490" s="18"/>
      <c r="O490" s="18">
        <v>0</v>
      </c>
      <c r="P490" s="18"/>
      <c r="Q490" s="18">
        <f>(+M490-O490)</f>
        <v>0</v>
      </c>
      <c r="R490" s="37" t="str">
        <f>IF((+M490-O490)=(Q490),"  ",$AO$508)</f>
        <v>  </v>
      </c>
      <c r="S490" s="40">
        <f>IF(O490&lt;0,IF(Q490=0,0,IF(OR(O490=0,M490=0),"N.M.",IF(ABS(Q490/O490)&gt;=10,"N.M.",Q490/(-O490)))),IF(Q490=0,0,IF(OR(O490=0,M490=0),"N.M.",IF(ABS(Q490/O490)&gt;=10,"N.M.",Q490/O490))))</f>
        <v>0</v>
      </c>
      <c r="T490" s="39"/>
      <c r="U490" s="18">
        <v>0</v>
      </c>
      <c r="V490" s="18"/>
      <c r="W490" s="18">
        <v>0</v>
      </c>
      <c r="X490" s="18"/>
      <c r="Y490" s="18">
        <f>(+U490-W490)</f>
        <v>0</v>
      </c>
      <c r="Z490" s="37" t="str">
        <f>IF((+U490-W490)=(Y490),"  ",$AO$508)</f>
        <v>  </v>
      </c>
      <c r="AA490" s="40">
        <f>IF(W490&lt;0,IF(Y490=0,0,IF(OR(W490=0,U490=0),"N.M.",IF(ABS(Y490/W490)&gt;=10,"N.M.",Y490/(-W490)))),IF(Y490=0,0,IF(OR(W490=0,U490=0),"N.M.",IF(ABS(Y490/W490)&gt;=10,"N.M.",Y490/W490))))</f>
        <v>0</v>
      </c>
      <c r="AB490" s="39"/>
      <c r="AC490" s="18">
        <v>0</v>
      </c>
      <c r="AD490" s="18"/>
      <c r="AE490" s="18">
        <v>0</v>
      </c>
      <c r="AF490" s="18"/>
      <c r="AG490" s="18">
        <f>(+AC490-AE490)</f>
        <v>0</v>
      </c>
      <c r="AH490" s="37" t="str">
        <f>IF((+AC490-AE490)=(AG490),"  ",$AO$508)</f>
        <v>  </v>
      </c>
      <c r="AI490" s="40">
        <f>IF(AE490&lt;0,IF(AG490=0,0,IF(OR(AE490=0,AC490=0),"N.M.",IF(ABS(AG490/AE490)&gt;=10,"N.M.",AG490/(-AE490)))),IF(AG490=0,0,IF(OR(AE490=0,AC490=0),"N.M.",IF(ABS(AG490/AE490)&gt;=10,"N.M.",AG490/AE490))))</f>
        <v>0</v>
      </c>
      <c r="AL490" s="1"/>
      <c r="AM490" s="1"/>
      <c r="AN490" s="1"/>
      <c r="AO490" s="1"/>
      <c r="AP490" s="1"/>
      <c r="AQ490" s="1"/>
      <c r="AR490" s="1"/>
    </row>
    <row r="491" spans="4:44" s="16" customFormat="1" ht="12.75">
      <c r="D491" s="9"/>
      <c r="E491" s="43"/>
      <c r="F491" s="28"/>
      <c r="G491" s="43"/>
      <c r="H491" s="42"/>
      <c r="I491" s="43"/>
      <c r="J491" s="9"/>
      <c r="K491" s="21"/>
      <c r="L491" s="11"/>
      <c r="M491" s="43"/>
      <c r="N491" s="42"/>
      <c r="O491" s="43"/>
      <c r="P491" s="28"/>
      <c r="Q491" s="43"/>
      <c r="R491" s="9"/>
      <c r="S491" s="21"/>
      <c r="T491" s="9"/>
      <c r="U491" s="43"/>
      <c r="V491" s="28"/>
      <c r="W491" s="43"/>
      <c r="X491" s="28"/>
      <c r="Y491" s="43"/>
      <c r="Z491" s="9"/>
      <c r="AA491" s="21"/>
      <c r="AB491" s="9"/>
      <c r="AC491" s="43"/>
      <c r="AD491" s="28"/>
      <c r="AE491" s="43"/>
      <c r="AF491" s="42"/>
      <c r="AG491" s="43"/>
      <c r="AH491" s="9"/>
      <c r="AI491" s="21"/>
      <c r="AL491" s="1"/>
      <c r="AM491" s="1"/>
      <c r="AN491" s="1"/>
      <c r="AO491" s="1"/>
      <c r="AP491" s="1"/>
      <c r="AQ491" s="1"/>
      <c r="AR491" s="1"/>
    </row>
    <row r="492" spans="1:37" ht="12.75">
      <c r="A492" s="77" t="s">
        <v>65</v>
      </c>
      <c r="B492" s="16"/>
      <c r="C492" s="17" t="s">
        <v>66</v>
      </c>
      <c r="D492" s="18"/>
      <c r="E492" s="18">
        <v>4867110.929000004</v>
      </c>
      <c r="F492" s="18"/>
      <c r="G492" s="18">
        <v>-228199.06700000155</v>
      </c>
      <c r="H492" s="18"/>
      <c r="I492" s="18">
        <f>+E492-G492</f>
        <v>5095309.996000006</v>
      </c>
      <c r="J492" s="37" t="str">
        <f>IF((+E492-G492)=(I492),"  ",$AO$508)</f>
        <v>  </v>
      </c>
      <c r="K492" s="40" t="str">
        <f>IF(G492&lt;0,IF(I492=0,0,IF(OR(G492=0,E492=0),"N.M.",IF(ABS(I492/G492)&gt;=10,"N.M.",I492/(-G492)))),IF(I492=0,0,IF(OR(G492=0,E492=0),"N.M.",IF(ABS(I492/G492)&gt;=10,"N.M.",I492/G492))))</f>
        <v>N.M.</v>
      </c>
      <c r="L492" s="39"/>
      <c r="M492" s="18">
        <v>7998982.593000036</v>
      </c>
      <c r="N492" s="18"/>
      <c r="O492" s="18">
        <v>801927.302000005</v>
      </c>
      <c r="P492" s="18"/>
      <c r="Q492" s="18">
        <f>+M492-O492</f>
        <v>7197055.291000031</v>
      </c>
      <c r="R492" s="37" t="str">
        <f>IF((+M492-O492)=(Q492),"  ",$AO$508)</f>
        <v>  </v>
      </c>
      <c r="S492" s="40">
        <f>IF(O492&lt;0,IF(Q492=0,0,IF(OR(O492=0,M492=0),"N.M.",IF(ABS(Q492/O492)&gt;=10,"N.M.",Q492/(-O492)))),IF(Q492=0,0,IF(OR(O492=0,M492=0),"N.M.",IF(ABS(Q492/O492)&gt;=10,"N.M.",Q492/O492))))</f>
        <v>8.974697922181463</v>
      </c>
      <c r="T492" s="39"/>
      <c r="U492" s="18">
        <v>34392586.43499989</v>
      </c>
      <c r="V492" s="18"/>
      <c r="W492" s="18">
        <v>22697494.925999988</v>
      </c>
      <c r="X492" s="18"/>
      <c r="Y492" s="18">
        <f>+U492-W492</f>
        <v>11695091.508999903</v>
      </c>
      <c r="Z492" s="37" t="str">
        <f>IF((+U492-W492)=(Y492),"  ",$AO$508)</f>
        <v>  </v>
      </c>
      <c r="AA492" s="40">
        <f>IF(W492&lt;0,IF(Y492=0,0,IF(OR(W492=0,U492=0),"N.M.",IF(ABS(Y492/W492)&gt;=10,"N.M.",Y492/(-W492)))),IF(Y492=0,0,IF(OR(W492=0,U492=0),"N.M.",IF(ABS(Y492/W492)&gt;=10,"N.M.",Y492/W492))))</f>
        <v>0.5152591308921572</v>
      </c>
      <c r="AB492" s="39"/>
      <c r="AC492" s="18">
        <v>44164648.026999936</v>
      </c>
      <c r="AD492" s="18"/>
      <c r="AE492" s="18">
        <v>30874109.153000023</v>
      </c>
      <c r="AF492" s="18"/>
      <c r="AG492" s="18">
        <f>+AC492-AE492</f>
        <v>13290538.873999912</v>
      </c>
      <c r="AH492" s="37" t="str">
        <f>IF((+AC492-AE492)=(AG492),"  ",$AO$508)</f>
        <v>  </v>
      </c>
      <c r="AI492" s="40">
        <f>IF(AE492&lt;0,IF(AG492=0,0,IF(OR(AE492=0,AC492=0),"N.M.",IF(ABS(AG492/AE492)&gt;=10,"N.M.",AG492/(-AE492)))),IF(AG492=0,0,IF(OR(AE492=0,AC492=0),"N.M.",IF(ABS(AG492/AE492)&gt;=10,"N.M.",AG492/AE492))))</f>
        <v>0.430475218188068</v>
      </c>
      <c r="AJ492" s="39"/>
      <c r="AK492" s="39"/>
    </row>
    <row r="493" spans="1:36" ht="12.75">
      <c r="A493" s="1" t="s">
        <v>67</v>
      </c>
      <c r="C493" s="1" t="s">
        <v>1392</v>
      </c>
      <c r="E493" s="5">
        <v>0</v>
      </c>
      <c r="G493" s="5">
        <v>0</v>
      </c>
      <c r="I493" s="9">
        <f>+E493-G493</f>
        <v>0</v>
      </c>
      <c r="J493" s="44" t="str">
        <f>IF((+E493-G493)=(I493),"  ",$AO$508)</f>
        <v>  </v>
      </c>
      <c r="K493" s="38">
        <f>IF(G493&lt;0,IF(I493=0,0,IF(OR(G493=0,E493=0),"N.M.",IF(ABS(I493/G493)&gt;=10,"N.M.",I493/(-G493)))),IF(I493=0,0,IF(OR(G493=0,E493=0),"N.M.",IF(ABS(I493/G493)&gt;=10,"N.M.",I493/G493))))</f>
        <v>0</v>
      </c>
      <c r="L493" s="45"/>
      <c r="M493" s="5">
        <v>0</v>
      </c>
      <c r="N493" s="9"/>
      <c r="O493" s="5">
        <v>0</v>
      </c>
      <c r="P493" s="9"/>
      <c r="Q493" s="9">
        <f>+M493-O493</f>
        <v>0</v>
      </c>
      <c r="R493" s="44" t="str">
        <f>IF((+M493-O493)=(Q493),"  ",$AO$508)</f>
        <v>  </v>
      </c>
      <c r="S493" s="38">
        <f>IF(O493&lt;0,IF(Q493=0,0,IF(OR(O493=0,M493=0),"N.M.",IF(ABS(Q493/O493)&gt;=10,"N.M.",Q493/(-O493)))),IF(Q493=0,0,IF(OR(O493=0,M493=0),"N.M.",IF(ABS(Q493/O493)&gt;=10,"N.M.",Q493/O493))))</f>
        <v>0</v>
      </c>
      <c r="T493" s="45"/>
      <c r="U493" s="9">
        <v>0</v>
      </c>
      <c r="W493" s="9">
        <v>0</v>
      </c>
      <c r="Y493" s="9">
        <f>+U493-W493</f>
        <v>0</v>
      </c>
      <c r="Z493" s="44" t="str">
        <f>IF((+U493-W493)=(Y493),"  ",$AO$508)</f>
        <v>  </v>
      </c>
      <c r="AA493" s="38">
        <f>IF(W493&lt;0,IF(Y493=0,0,IF(OR(W493=0,U493=0),"N.M.",IF(ABS(Y493/W493)&gt;=10,"N.M.",Y493/(-W493)))),IF(Y493=0,0,IF(OR(W493=0,U493=0),"N.M.",IF(ABS(Y493/W493)&gt;=10,"N.M.",Y493/W493))))</f>
        <v>0</v>
      </c>
      <c r="AB493" s="45"/>
      <c r="AC493" s="9">
        <v>0</v>
      </c>
      <c r="AE493" s="9">
        <v>0</v>
      </c>
      <c r="AG493" s="9">
        <f>+AC493-AE493</f>
        <v>0</v>
      </c>
      <c r="AH493" s="44" t="str">
        <f>IF((+AC493-AE493)=(AG493),"  ",$AO$508)</f>
        <v>  </v>
      </c>
      <c r="AI493" s="38">
        <f>IF(AE493&lt;0,IF(AG493=0,0,IF(OR(AE493=0,AC493=0),"N.M.",IF(ABS(AG493/AE493)&gt;=10,"N.M.",AG493/(-AE493)))),IF(AG493=0,0,IF(OR(AE493=0,AC493=0),"N.M.",IF(ABS(AG493/AE493)&gt;=10,"N.M.",AG493/AE493))))</f>
        <v>0</v>
      </c>
      <c r="AJ493" s="45"/>
    </row>
    <row r="494" spans="3:36" ht="12.75">
      <c r="C494" s="2" t="s">
        <v>68</v>
      </c>
      <c r="D494" s="8"/>
      <c r="E494" s="8">
        <f>+E492-E493</f>
        <v>4867110.929000004</v>
      </c>
      <c r="F494" s="8"/>
      <c r="G494" s="8">
        <f>+G492-G493</f>
        <v>-228199.06700000155</v>
      </c>
      <c r="H494" s="18"/>
      <c r="I494" s="18">
        <f>+E494-G494</f>
        <v>5095309.996000006</v>
      </c>
      <c r="J494" s="37" t="str">
        <f>IF((+E494-G494)=(I494),"  ",$AO$508)</f>
        <v>  </v>
      </c>
      <c r="K494" s="40" t="str">
        <f>IF(G494&lt;0,IF(I494=0,0,IF(OR(G494=0,E494=0),"N.M.",IF(ABS(I494/G494)&gt;=10,"N.M.",I494/(-G494)))),IF(I494=0,0,IF(OR(G494=0,E494=0),"N.M.",IF(ABS(I494/G494)&gt;=10,"N.M.",I494/G494))))</f>
        <v>N.M.</v>
      </c>
      <c r="L494" s="39"/>
      <c r="M494" s="8">
        <f>+M492-M493</f>
        <v>7998982.593000036</v>
      </c>
      <c r="N494" s="18"/>
      <c r="O494" s="8">
        <f>+O492-O493</f>
        <v>801927.302000005</v>
      </c>
      <c r="P494" s="18"/>
      <c r="Q494" s="18">
        <f>+M494-O494</f>
        <v>7197055.291000031</v>
      </c>
      <c r="R494" s="37" t="str">
        <f>IF((+M494-O494)=(Q494),"  ",$AO$508)</f>
        <v>  </v>
      </c>
      <c r="S494" s="40">
        <f>IF(O494&lt;0,IF(Q494=0,0,IF(OR(O494=0,M494=0),"N.M.",IF(ABS(Q494/O494)&gt;=10,"N.M.",Q494/(-O494)))),IF(Q494=0,0,IF(OR(O494=0,M494=0),"N.M.",IF(ABS(Q494/O494)&gt;=10,"N.M.",Q494/O494))))</f>
        <v>8.974697922181463</v>
      </c>
      <c r="T494" s="39"/>
      <c r="U494" s="8">
        <f>+U492-U493</f>
        <v>34392586.43499989</v>
      </c>
      <c r="V494" s="18"/>
      <c r="W494" s="8">
        <f>+W492-W493</f>
        <v>22697494.925999988</v>
      </c>
      <c r="X494" s="18"/>
      <c r="Y494" s="18">
        <f>+U494-W494</f>
        <v>11695091.508999903</v>
      </c>
      <c r="Z494" s="37" t="str">
        <f>IF((+U494-W494)=(Y494),"  ",$AO$508)</f>
        <v>  </v>
      </c>
      <c r="AA494" s="40">
        <f>IF(W494&lt;0,IF(Y494=0,0,IF(OR(W494=0,U494=0),"N.M.",IF(ABS(Y494/W494)&gt;=10,"N.M.",Y494/(-W494)))),IF(Y494=0,0,IF(OR(W494=0,U494=0),"N.M.",IF(ABS(Y494/W494)&gt;=10,"N.M.",Y494/W494))))</f>
        <v>0.5152591308921572</v>
      </c>
      <c r="AB494" s="39"/>
      <c r="AC494" s="8">
        <f>+AC492-AC493</f>
        <v>44164648.026999936</v>
      </c>
      <c r="AD494" s="18"/>
      <c r="AE494" s="8">
        <f>+AE492-AE493</f>
        <v>30874109.153000023</v>
      </c>
      <c r="AF494" s="18"/>
      <c r="AG494" s="18">
        <f>+AC494-AE494</f>
        <v>13290538.873999912</v>
      </c>
      <c r="AH494" s="37" t="str">
        <f>IF((+AC494-AE494)=(AG494),"  ",$AO$508)</f>
        <v>  </v>
      </c>
      <c r="AI494" s="40">
        <f>IF(AE494&lt;0,IF(AG494=0,0,IF(OR(AE494=0,AC494=0),"N.M.",IF(ABS(AG494/AE494)&gt;=10,"N.M.",AG494/(-AE494)))),IF(AG494=0,0,IF(OR(AE494=0,AC494=0),"N.M.",IF(ABS(AG494/AE494)&gt;=10,"N.M.",AG494/AE494))))</f>
        <v>0.430475218188068</v>
      </c>
      <c r="AJ494" s="39"/>
    </row>
    <row r="495" spans="5:37" ht="12.75">
      <c r="E495" s="41" t="str">
        <f>IF(ABS(E466-E488+E490-E492)&gt;$AO$504,$AO$507," ")</f>
        <v> </v>
      </c>
      <c r="F495" s="27"/>
      <c r="G495" s="41" t="str">
        <f>IF(ABS(G466-G488+G490-G492)&gt;$AO$504,$AO$507," ")</f>
        <v> </v>
      </c>
      <c r="H495" s="42"/>
      <c r="I495" s="41" t="str">
        <f>IF(ABS(I466-I488+I490-I492)&gt;$AO$504,$AO$507," ")</f>
        <v> </v>
      </c>
      <c r="M495" s="41" t="str">
        <f>IF(ABS(M466-M488+M490-M492)&gt;$AO$504,$AO$507," ")</f>
        <v> </v>
      </c>
      <c r="N495" s="46"/>
      <c r="O495" s="41" t="str">
        <f>IF(ABS(O466-O488+O490-O492)&gt;$AO$504,$AO$507," ")</f>
        <v> </v>
      </c>
      <c r="P495" s="29"/>
      <c r="Q495" s="41" t="str">
        <f>IF(ABS(Q466-Q488+Q490-Q492)&gt;$AO$504,$AO$507," ")</f>
        <v> </v>
      </c>
      <c r="U495" s="41" t="str">
        <f>IF(ABS(U466-U488+U490-U492)&gt;$AO$504,$AO$507," ")</f>
        <v> </v>
      </c>
      <c r="V495" s="28"/>
      <c r="W495" s="41" t="str">
        <f>IF(ABS(W466-W488+W490-W492)&gt;$AO$504,$AO$507," ")</f>
        <v> </v>
      </c>
      <c r="X495" s="28"/>
      <c r="Y495" s="41" t="str">
        <f>IF(ABS(Y466-Y488+Y490-Y492)&gt;$AO$504,$AO$507," ")</f>
        <v> </v>
      </c>
      <c r="AC495" s="41" t="str">
        <f>IF(ABS(AC466-AC488+AC490-AC492)&gt;$AO$504,$AO$507," ")</f>
        <v> </v>
      </c>
      <c r="AD495" s="28"/>
      <c r="AE495" s="41" t="str">
        <f>IF(ABS(AE466-AE488+AE490-AE492)&gt;$AO$504,$AO$507," ")</f>
        <v> </v>
      </c>
      <c r="AF495" s="42"/>
      <c r="AG495" s="41" t="str">
        <f>IF(ABS(AG466-AG488+AG490-AG492)&gt;$AO$504,$AO$507," ")</f>
        <v> </v>
      </c>
      <c r="AK495" s="31"/>
    </row>
    <row r="496" spans="3:15" ht="12.75">
      <c r="C496" s="2" t="s">
        <v>69</v>
      </c>
      <c r="M496" s="5"/>
      <c r="O496" s="5"/>
    </row>
    <row r="497" spans="5:40" ht="12.75">
      <c r="E497" s="5" t="s">
        <v>13</v>
      </c>
      <c r="O497" s="5"/>
      <c r="AK497" s="31"/>
      <c r="AL497" s="31"/>
      <c r="AM497" s="31"/>
      <c r="AN497" s="31"/>
    </row>
    <row r="498" spans="3:40" ht="12.75">
      <c r="C498" s="1" t="s">
        <v>13</v>
      </c>
      <c r="E498" s="5" t="s">
        <v>13</v>
      </c>
      <c r="O498" s="5"/>
      <c r="AK498" s="31"/>
      <c r="AL498" s="31"/>
      <c r="AM498" s="31"/>
      <c r="AN498" s="31"/>
    </row>
    <row r="499" spans="3:45" ht="12.75">
      <c r="C499" s="1" t="s">
        <v>13</v>
      </c>
      <c r="E499" s="5" t="s">
        <v>13</v>
      </c>
      <c r="AK499" s="47" t="s">
        <v>70</v>
      </c>
      <c r="AL499" s="48"/>
      <c r="AM499" s="48"/>
      <c r="AN499" s="26"/>
      <c r="AO499" s="48"/>
      <c r="AP499" s="48"/>
      <c r="AQ499" s="31"/>
      <c r="AR499" s="31"/>
      <c r="AS499" s="31"/>
    </row>
    <row r="500" spans="5:45" ht="12.75">
      <c r="E500" s="5" t="s">
        <v>13</v>
      </c>
      <c r="AK500" s="49"/>
      <c r="AL500" s="49"/>
      <c r="AM500" s="49"/>
      <c r="AN500" s="25"/>
      <c r="AO500" s="49"/>
      <c r="AP500" s="49"/>
      <c r="AQ500" s="31"/>
      <c r="AR500" s="31"/>
      <c r="AS500" s="31"/>
    </row>
    <row r="501" spans="5:53" ht="12.75">
      <c r="E501" s="5" t="s">
        <v>13</v>
      </c>
      <c r="AK501" s="50" t="s">
        <v>71</v>
      </c>
      <c r="AL501" s="49"/>
      <c r="AM501" s="49"/>
      <c r="AN501" s="49"/>
      <c r="AO501" s="119" t="s">
        <v>1394</v>
      </c>
      <c r="AP501" s="49"/>
      <c r="AQ501" s="31"/>
      <c r="AR501" s="31"/>
      <c r="AS501" s="31"/>
      <c r="AT501" s="2"/>
      <c r="AU501" s="2"/>
      <c r="AV501" s="2"/>
      <c r="AW501" s="2"/>
      <c r="AX501" s="2"/>
      <c r="AY501" s="2"/>
      <c r="AZ501" s="2"/>
      <c r="BA501" s="2"/>
    </row>
    <row r="502" spans="1:42" ht="12.75">
      <c r="A502" s="31"/>
      <c r="B502" s="31"/>
      <c r="C502" s="31"/>
      <c r="AK502" s="25"/>
      <c r="AL502" s="25"/>
      <c r="AM502" s="25"/>
      <c r="AN502" s="25"/>
      <c r="AO502" s="25"/>
      <c r="AP502" s="49"/>
    </row>
    <row r="503" spans="1:42" ht="12.75">
      <c r="A503" s="31"/>
      <c r="B503" s="31"/>
      <c r="C503" s="31"/>
      <c r="AK503" s="25"/>
      <c r="AL503" s="25"/>
      <c r="AM503" s="25"/>
      <c r="AN503" s="25"/>
      <c r="AO503" s="25"/>
      <c r="AP503" s="49"/>
    </row>
    <row r="504" spans="1:42" ht="12.75">
      <c r="A504" s="31"/>
      <c r="B504" s="31"/>
      <c r="C504" s="31"/>
      <c r="AK504" s="51" t="s">
        <v>72</v>
      </c>
      <c r="AL504" s="25"/>
      <c r="AM504" s="49"/>
      <c r="AN504" s="49"/>
      <c r="AO504" s="25">
        <v>0.001</v>
      </c>
      <c r="AP504" s="49"/>
    </row>
    <row r="505" spans="1:42" ht="12.75">
      <c r="A505" s="31"/>
      <c r="B505" s="31"/>
      <c r="C505" s="31"/>
      <c r="AK505" s="51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73</v>
      </c>
      <c r="AL507" s="51"/>
      <c r="AM507" s="49"/>
      <c r="AN507" s="49"/>
      <c r="AO507" s="52" t="s">
        <v>74</v>
      </c>
      <c r="AP507" s="49"/>
    </row>
    <row r="508" spans="1:42" ht="12.75">
      <c r="A508" s="31"/>
      <c r="B508" s="31"/>
      <c r="C508" s="31"/>
      <c r="AK508" s="51" t="s">
        <v>73</v>
      </c>
      <c r="AL508" s="25"/>
      <c r="AM508" s="25"/>
      <c r="AN508" s="49"/>
      <c r="AO508" s="52" t="s">
        <v>75</v>
      </c>
      <c r="AP508" s="49"/>
    </row>
    <row r="509" spans="1:42" ht="12.75">
      <c r="A509" s="31"/>
      <c r="B509" s="31"/>
      <c r="C509" s="31"/>
      <c r="AK509" s="51"/>
      <c r="AL509" s="25"/>
      <c r="AM509" s="25"/>
      <c r="AN509" s="52"/>
      <c r="AO509" s="25"/>
      <c r="AP509" s="49"/>
    </row>
    <row r="510" spans="1:42" ht="12.75">
      <c r="A510" s="31"/>
      <c r="B510" s="31"/>
      <c r="C510" s="31"/>
      <c r="AK510" s="25"/>
      <c r="AL510" s="25"/>
      <c r="AM510" s="25"/>
      <c r="AN510" s="25"/>
      <c r="AO510" s="25"/>
      <c r="AP510" s="49"/>
    </row>
    <row r="511" spans="1:42" ht="12.75">
      <c r="A511" s="31"/>
      <c r="B511" s="31"/>
      <c r="C511" s="31"/>
      <c r="AK511" s="51" t="s">
        <v>76</v>
      </c>
      <c r="AL511" s="25"/>
      <c r="AM511" s="25"/>
      <c r="AN511" s="49"/>
      <c r="AO511" s="53">
        <f>COUNTIF($E$406:$AJ$495,+AO507)</f>
        <v>0</v>
      </c>
      <c r="AP511" s="49"/>
    </row>
    <row r="512" spans="1:42" ht="12.75">
      <c r="A512" s="31"/>
      <c r="B512" s="31"/>
      <c r="C512" s="31"/>
      <c r="AK512" s="51" t="s">
        <v>76</v>
      </c>
      <c r="AL512" s="25"/>
      <c r="AM512" s="25"/>
      <c r="AN512" s="49"/>
      <c r="AO512" s="53">
        <f>COUNTIF($E$406:$AJ$495,+AO508)</f>
        <v>0</v>
      </c>
      <c r="AP512" s="49"/>
    </row>
    <row r="513" spans="1:42" ht="12.75">
      <c r="A513" s="31"/>
      <c r="B513" s="31"/>
      <c r="C513" s="31"/>
      <c r="AK513" s="49"/>
      <c r="AL513" s="49"/>
      <c r="AM513" s="49"/>
      <c r="AN513" s="49"/>
      <c r="AO513" s="54" t="s">
        <v>77</v>
      </c>
      <c r="AP513" s="49"/>
    </row>
    <row r="514" spans="1:42" ht="12.75">
      <c r="A514" s="31"/>
      <c r="B514" s="31"/>
      <c r="C514" s="31"/>
      <c r="AK514" s="51" t="s">
        <v>78</v>
      </c>
      <c r="AL514" s="25"/>
      <c r="AM514" s="25"/>
      <c r="AN514" s="49"/>
      <c r="AO514" s="53">
        <f>SUM(AO511:AO512)</f>
        <v>0</v>
      </c>
      <c r="AP514" s="49"/>
    </row>
    <row r="515" spans="1:42" ht="12.75">
      <c r="A515" s="31"/>
      <c r="B515" s="31"/>
      <c r="C515" s="31"/>
      <c r="AK515" s="49"/>
      <c r="AL515" s="25"/>
      <c r="AM515" s="25"/>
      <c r="AN515" s="25"/>
      <c r="AO515" s="55" t="s">
        <v>79</v>
      </c>
      <c r="AP515" s="49"/>
    </row>
    <row r="516" spans="1:42" ht="12.75">
      <c r="A516" s="31"/>
      <c r="B516" s="31"/>
      <c r="C516" s="31"/>
      <c r="AK516" s="80" t="s">
        <v>80</v>
      </c>
      <c r="AL516" s="81"/>
      <c r="AM516" s="81"/>
      <c r="AN516" s="82"/>
      <c r="AO516" s="81"/>
      <c r="AP516" s="83"/>
    </row>
    <row r="517" spans="1:42" ht="12.75">
      <c r="A517" s="31"/>
      <c r="B517" s="31"/>
      <c r="C517" s="31"/>
      <c r="AK517" s="84"/>
      <c r="AL517" s="84" t="s">
        <v>81</v>
      </c>
      <c r="AM517" s="84"/>
      <c r="AN517" s="120" t="s">
        <v>1395</v>
      </c>
      <c r="AO517" s="81"/>
      <c r="AP517" s="83"/>
    </row>
    <row r="518" spans="1:42" ht="12.75">
      <c r="A518" s="31"/>
      <c r="B518" s="31"/>
      <c r="C518" s="31"/>
      <c r="AK518" s="84"/>
      <c r="AL518" s="84" t="s">
        <v>82</v>
      </c>
      <c r="AM518" s="84"/>
      <c r="AN518" s="120" t="s">
        <v>1396</v>
      </c>
      <c r="AO518" s="81"/>
      <c r="AP518" s="83"/>
    </row>
    <row r="519" spans="1:42" ht="12.75">
      <c r="A519" s="31"/>
      <c r="B519" s="31"/>
      <c r="C519" s="31"/>
      <c r="AK519" s="87" t="s">
        <v>87</v>
      </c>
      <c r="AL519" s="88"/>
      <c r="AM519" s="88"/>
      <c r="AN519" s="88"/>
      <c r="AO519" s="89" t="str">
        <f>UPPER(TEXT(NvsElapsedTime,"hh:mm:ss"))</f>
        <v>00:03:02</v>
      </c>
      <c r="AP519" s="88"/>
    </row>
    <row r="520" spans="1:38" ht="12.75">
      <c r="A520" s="31"/>
      <c r="B520" s="31"/>
      <c r="C520" s="31"/>
      <c r="AL520" s="16"/>
    </row>
    <row r="521" spans="1:38" ht="12.75">
      <c r="A521" s="31"/>
      <c r="B521" s="31"/>
      <c r="C521" s="31"/>
      <c r="AL521" s="16"/>
    </row>
    <row r="522" spans="1:38" ht="12.75">
      <c r="A522" s="31"/>
      <c r="B522" s="31"/>
      <c r="C522" s="31"/>
      <c r="AL522" s="16"/>
    </row>
    <row r="523" spans="1:38" ht="12.75">
      <c r="A523" s="31"/>
      <c r="B523" s="31"/>
      <c r="C523" s="31"/>
      <c r="AL523" s="16"/>
    </row>
    <row r="524" spans="1:3" ht="12.75">
      <c r="A524" s="31"/>
      <c r="B524" s="31"/>
      <c r="C524" s="31"/>
    </row>
    <row r="525" spans="1:3" ht="12.75">
      <c r="A525" s="31"/>
      <c r="B525" s="31"/>
      <c r="C525" s="31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3" ht="12.75">
      <c r="A542" s="31"/>
      <c r="B542" s="31"/>
      <c r="C542" s="31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</sheetData>
  <sheetProtection/>
  <printOptions horizontalCentered="1"/>
  <pageMargins left="0.25" right="0.25" top="0.88" bottom="0.5" header="0.77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2012-01-25T23:16:37Z</cp:lastPrinted>
  <dcterms:created xsi:type="dcterms:W3CDTF">1997-11-19T15:48:19Z</dcterms:created>
  <dcterms:modified xsi:type="dcterms:W3CDTF">2012-01-25T23:16:39Z</dcterms:modified>
  <cp:category/>
  <cp:version/>
  <cp:contentType/>
  <cp:contentStatus/>
</cp:coreProperties>
</file>